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Favour-Daniel\Desktop\Projects\University\ECO-Insight\data\"/>
    </mc:Choice>
  </mc:AlternateContent>
  <xr:revisionPtr revIDLastSave="0" documentId="13_ncr:1_{4DC14B35-5EC6-447B-A9C9-DEB5CB653C91}" xr6:coauthVersionLast="47" xr6:coauthVersionMax="47" xr10:uidLastSave="{00000000-0000-0000-0000-000000000000}"/>
  <bookViews>
    <workbookView xWindow="-120" yWindow="-120" windowWidth="51840" windowHeight="21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4" i="1" l="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E103" i="1"/>
  <c r="F103" i="1" s="1"/>
  <c r="F102" i="1"/>
  <c r="F101" i="1"/>
  <c r="F100" i="1"/>
  <c r="F99" i="1"/>
  <c r="F98" i="1"/>
  <c r="F97" i="1"/>
  <c r="F96" i="1"/>
  <c r="F95" i="1"/>
  <c r="F94" i="1"/>
  <c r="F93" i="1"/>
  <c r="F92" i="1"/>
  <c r="F91" i="1"/>
  <c r="F90" i="1"/>
  <c r="F89" i="1"/>
  <c r="F88" i="1"/>
  <c r="F87" i="1"/>
  <c r="G86" i="1"/>
  <c r="F86" i="1"/>
  <c r="F85" i="1"/>
  <c r="F84" i="1"/>
  <c r="F83" i="1"/>
  <c r="F82" i="1"/>
  <c r="F81" i="1"/>
  <c r="F80" i="1"/>
  <c r="F79" i="1"/>
  <c r="F78" i="1"/>
  <c r="F77" i="1"/>
  <c r="F76" i="1"/>
  <c r="F75" i="1"/>
  <c r="F74" i="1"/>
  <c r="F73" i="1"/>
  <c r="F72" i="1"/>
  <c r="F71" i="1"/>
  <c r="F70" i="1"/>
  <c r="F69" i="1"/>
  <c r="F68" i="1"/>
  <c r="F67" i="1"/>
  <c r="F66" i="1"/>
  <c r="F65" i="1"/>
  <c r="F64" i="1"/>
  <c r="F63" i="1"/>
  <c r="F62" i="1"/>
  <c r="I61" i="1"/>
  <c r="F61" i="1"/>
  <c r="F60" i="1"/>
  <c r="I59" i="1"/>
  <c r="F59" i="1"/>
  <c r="F58" i="1"/>
  <c r="F57" i="1"/>
  <c r="F56" i="1"/>
  <c r="F55" i="1"/>
  <c r="F54" i="1"/>
  <c r="F53" i="1"/>
  <c r="I52" i="1"/>
  <c r="F52" i="1"/>
  <c r="F51" i="1"/>
  <c r="I50" i="1"/>
  <c r="F50" i="1"/>
  <c r="F49" i="1"/>
  <c r="I48" i="1"/>
  <c r="I60" i="1" s="1"/>
  <c r="F48" i="1"/>
  <c r="F47" i="1"/>
  <c r="I46" i="1"/>
  <c r="I58" i="1" s="1"/>
  <c r="F46" i="1"/>
  <c r="I45" i="1"/>
  <c r="I57" i="1" s="1"/>
  <c r="F45" i="1"/>
  <c r="I44" i="1"/>
  <c r="I56" i="1" s="1"/>
  <c r="F44" i="1"/>
  <c r="I43" i="1"/>
  <c r="I55" i="1" s="1"/>
  <c r="F43" i="1"/>
  <c r="I42" i="1"/>
  <c r="I54" i="1" s="1"/>
  <c r="F42" i="1"/>
  <c r="I41" i="1"/>
  <c r="F41" i="1"/>
  <c r="I40" i="1"/>
  <c r="F40" i="1"/>
  <c r="I39" i="1"/>
  <c r="F39" i="1"/>
  <c r="I38" i="1"/>
  <c r="F38" i="1"/>
  <c r="F37" i="1"/>
  <c r="F36" i="1"/>
  <c r="F35" i="1"/>
  <c r="F34" i="1"/>
  <c r="F33" i="1"/>
  <c r="F32" i="1"/>
  <c r="F31" i="1"/>
  <c r="F30" i="1"/>
  <c r="F29" i="1"/>
  <c r="F28" i="1"/>
  <c r="F27" i="1"/>
  <c r="F26" i="1"/>
  <c r="F25" i="1"/>
  <c r="F24" i="1"/>
  <c r="I23" i="1"/>
  <c r="F23" i="1"/>
  <c r="I22" i="1"/>
  <c r="F22" i="1"/>
  <c r="I21" i="1"/>
  <c r="F21" i="1"/>
  <c r="I20" i="1"/>
  <c r="F20" i="1"/>
  <c r="I19" i="1"/>
  <c r="F19" i="1"/>
  <c r="I18" i="1"/>
  <c r="F18" i="1"/>
  <c r="I17" i="1"/>
  <c r="F17" i="1"/>
  <c r="I16" i="1"/>
  <c r="F16" i="1"/>
  <c r="I15" i="1"/>
  <c r="F15" i="1"/>
  <c r="F14" i="1"/>
  <c r="F13" i="1"/>
  <c r="F12" i="1"/>
  <c r="F11" i="1"/>
  <c r="I10" i="1"/>
  <c r="F10" i="1"/>
  <c r="I9" i="1"/>
  <c r="F9" i="1"/>
  <c r="I8" i="1"/>
  <c r="F8" i="1"/>
  <c r="I7" i="1"/>
  <c r="F7" i="1"/>
  <c r="I6" i="1"/>
  <c r="F6" i="1"/>
  <c r="I5" i="1"/>
  <c r="F5" i="1"/>
  <c r="I4" i="1"/>
  <c r="F4" i="1"/>
  <c r="I3" i="1"/>
  <c r="F3" i="1"/>
  <c r="I2" i="1"/>
  <c r="F2" i="1"/>
</calcChain>
</file>

<file path=xl/sharedStrings.xml><?xml version="1.0" encoding="utf-8"?>
<sst xmlns="http://schemas.openxmlformats.org/spreadsheetml/2006/main" count="825" uniqueCount="246">
  <si>
    <t>Material</t>
  </si>
  <si>
    <t>Mass (kg/unit)</t>
  </si>
  <si>
    <t>Weight (kN/unit)</t>
  </si>
  <si>
    <t>Embodied carbon (kgCO2e/unit)</t>
  </si>
  <si>
    <t>Metric multiplier</t>
  </si>
  <si>
    <t>Assumptions</t>
  </si>
  <si>
    <t>Building Aspect</t>
  </si>
  <si>
    <t>Element</t>
  </si>
  <si>
    <t>Declared Unit</t>
  </si>
  <si>
    <t>Substructure</t>
  </si>
  <si>
    <t>m3</t>
  </si>
  <si>
    <t>15 m depth, 600 mm diameter, 500 kN per pile, calculated dynamically based on building weight.</t>
  </si>
  <si>
    <t>15 m depth, 600 mm diameter, 500 kN per pile calculated dynamically based on building weight.</t>
  </si>
  <si>
    <t>Steel</t>
  </si>
  <si>
    <t>15 m depth, 600 mm diameter, 16 mm thick, 500 kN per pile calculated dynamically based on building weight.</t>
  </si>
  <si>
    <t>Piles</t>
  </si>
  <si>
    <t>0.75 x 2 x 1.5 m caps</t>
  </si>
  <si>
    <t>Sequestered Carbon (kgCO2e/unit)</t>
  </si>
  <si>
    <t>600 mm raft thickness</t>
  </si>
  <si>
    <t>Raft</t>
  </si>
  <si>
    <t>750 x 600 mm beam sections</t>
  </si>
  <si>
    <t>Foamglass (domestic only)</t>
  </si>
  <si>
    <t>100 x 140 mm beam sections</t>
  </si>
  <si>
    <t>Capping beams</t>
  </si>
  <si>
    <t>Pile caps</t>
  </si>
  <si>
    <t>800 mm wall thickness</t>
  </si>
  <si>
    <t>Basement walls</t>
  </si>
  <si>
    <t>300 mm slab thickness</t>
  </si>
  <si>
    <t>Beam and Block</t>
  </si>
  <si>
    <t>m2</t>
  </si>
  <si>
    <t>Lowest floor slab</t>
  </si>
  <si>
    <t>EPS</t>
  </si>
  <si>
    <t>250 mm insulation thickness</t>
  </si>
  <si>
    <t>XPS</t>
  </si>
  <si>
    <t>Glass mineral wool</t>
  </si>
  <si>
    <t>Ground insulation</t>
  </si>
  <si>
    <t>Superstructure</t>
  </si>
  <si>
    <t>CLT</t>
  </si>
  <si>
    <t>200 mm wall thickness</t>
  </si>
  <si>
    <t>Core structure</t>
  </si>
  <si>
    <t>Glulam</t>
  </si>
  <si>
    <t>500 x 500 mm section</t>
  </si>
  <si>
    <t>Iron (existing buildings)</t>
  </si>
  <si>
    <t>UC 254 x 254</t>
  </si>
  <si>
    <t>450 mm diameter</t>
  </si>
  <si>
    <t>Columns</t>
  </si>
  <si>
    <t>500 x 240 mm section</t>
  </si>
  <si>
    <t>UB 533 x 210</t>
  </si>
  <si>
    <t>300 x 500 section</t>
  </si>
  <si>
    <t>Beams</t>
  </si>
  <si>
    <t>75% of material in primary beam</t>
  </si>
  <si>
    <t>Secondary beams</t>
  </si>
  <si>
    <t>Upper floors</t>
  </si>
  <si>
    <t>200 mm slab thickness</t>
  </si>
  <si>
    <t>150 mm slab thickness. For a flat slab, set an Adjustment Factor of 2 for 300 mm slab thickness and remove any beams.</t>
  </si>
  <si>
    <t>Steel Concrete Composite</t>
  </si>
  <si>
    <t>Floor slab</t>
  </si>
  <si>
    <t>JJI Engineered Joists + OSB topper</t>
  </si>
  <si>
    <t>450 mm deep 9 mm thick OSB web with 97 x 45 mm softwood flanges. 400mm centres with a 7.5m clear span. 11mm OSB topper.</t>
  </si>
  <si>
    <t>Timber Joists + OSB topper (Domestic)</t>
  </si>
  <si>
    <t>50 x 200mm softwood joists at 400mm centres with a 5m clear span. 11mm OSB topper.</t>
  </si>
  <si>
    <t>Timber Joists + OSB topper (Office)</t>
  </si>
  <si>
    <t>50 x 300mm softwood joists at 300mm centres with a 5m clear span. 11mm OSB topper.</t>
  </si>
  <si>
    <t>Joisted floors</t>
  </si>
  <si>
    <t>Metal Deck</t>
  </si>
  <si>
    <t>COMFLOR 46 decking 1.2mm sheet thickness</t>
  </si>
  <si>
    <t>150 mm slab thickness</t>
  </si>
  <si>
    <t>Timber Cassette</t>
  </si>
  <si>
    <t>Two layers of OSB with timber spacers at 600mm centres</t>
  </si>
  <si>
    <t>Timber Pitch Roof</t>
  </si>
  <si>
    <t>75 x 200 mm softwood joists, rafters, purlins and ridge. 5m clear span. Joists at 400mm centres. Rafters at 400mm centres with 9/12 pitch. Two purlins and ridge beam across span. 35 x 50mm battens at 400mm centres.</t>
  </si>
  <si>
    <t>Roof</t>
  </si>
  <si>
    <t>Aluminium</t>
  </si>
  <si>
    <t>0.9mm thickness</t>
  </si>
  <si>
    <t>Asphalt (Mastic)</t>
  </si>
  <si>
    <t>20 mm thickness</t>
  </si>
  <si>
    <t>Asphalt (Polymer modified)</t>
  </si>
  <si>
    <t>Bitumous Sheet</t>
  </si>
  <si>
    <t>1.5 mm thick sheet</t>
  </si>
  <si>
    <t>Ceramic tile</t>
  </si>
  <si>
    <t>15 mm average tile thickness, with 100 mm overlap.</t>
  </si>
  <si>
    <t>Fibre cement tile</t>
  </si>
  <si>
    <t>4 mm tile thickness, 270% mass increase for tile headlap</t>
  </si>
  <si>
    <t>Green Roof</t>
  </si>
  <si>
    <t>Knauf Urbanscape system, with sedum blanket, green rool, and drainage layer</t>
  </si>
  <si>
    <t>Roofing membrane (PVC)</t>
  </si>
  <si>
    <t>1.5 mm sheet thickness</t>
  </si>
  <si>
    <t>Slate tile</t>
  </si>
  <si>
    <t>7 mm tile thickness, 270% mass increase for tile headlap</t>
  </si>
  <si>
    <t>Zinc Standing Seam</t>
  </si>
  <si>
    <t>1.5mm thick zinc.</t>
  </si>
  <si>
    <t>Roof finishes</t>
  </si>
  <si>
    <t>Cellulose, loose fill</t>
  </si>
  <si>
    <t>Expanded Perlite</t>
  </si>
  <si>
    <t>Expanded Vermiculite</t>
  </si>
  <si>
    <t>PIR</t>
  </si>
  <si>
    <t>Rockwool</t>
  </si>
  <si>
    <t>Sheeps wool</t>
  </si>
  <si>
    <t>Vacuum Insulation</t>
  </si>
  <si>
    <t>50 mm insulation thickness</t>
  </si>
  <si>
    <t>Woodfibre</t>
  </si>
  <si>
    <t>Roof insulation</t>
  </si>
  <si>
    <t>Blockwork with Brick</t>
  </si>
  <si>
    <t>100mm medium density blockwork with seld-supported brick</t>
  </si>
  <si>
    <t>Blockwork with render</t>
  </si>
  <si>
    <t>100 mm medium density blockwork with cementiuous render</t>
  </si>
  <si>
    <t>Blockwork with Timber</t>
  </si>
  <si>
    <t>30mm timber rainscreen supported on 200 x 40 battens with blockwork structure</t>
  </si>
  <si>
    <t>Curtain Walling</t>
  </si>
  <si>
    <t>Double glazing with aluminium framing at 1.2m horizontal and vertical centres</t>
  </si>
  <si>
    <t>Load Bearing Precast Concrete Panel</t>
  </si>
  <si>
    <t>150mm precast concrete panel with 360 kg/m3 of rebar</t>
  </si>
  <si>
    <t>Load Bearing Precast Concrete with Brick Slips</t>
  </si>
  <si>
    <t>50mm brick slip (no mortar) on 150mm precast concrete panel with 360 kg/m3 of rebar</t>
  </si>
  <si>
    <t>Party Wall Blockwork</t>
  </si>
  <si>
    <t>100mm medium density blockwork</t>
  </si>
  <si>
    <t>Party Wall Brick</t>
  </si>
  <si>
    <t>Brick and mortar wall</t>
  </si>
  <si>
    <t>Party Wall Timber Cassette</t>
  </si>
  <si>
    <t>T Stud wall at 600mm centres</t>
  </si>
  <si>
    <t>SFS with Aluminium Cladding</t>
  </si>
  <si>
    <t>1.5mm aluminium sheet supported on stainless steel hangers</t>
  </si>
  <si>
    <t>SFS with Brick</t>
  </si>
  <si>
    <t>Brick and mortar wall held back to steel framing system with steel brickties</t>
  </si>
  <si>
    <t>SFS with Ceramic Tiles</t>
  </si>
  <si>
    <t>300mm wide tiles supported, single fired, on stainless steel hangers</t>
  </si>
  <si>
    <t>SFS with Granite</t>
  </si>
  <si>
    <t>500mm high tiles, at 30mm thick, supported on stainless steel hangers</t>
  </si>
  <si>
    <t>SFS with Limestone</t>
  </si>
  <si>
    <t>SFS with Zinc Cladding</t>
  </si>
  <si>
    <t>1.5mm zinc sheet supported on stainless steel hangers</t>
  </si>
  <si>
    <t>Solid Brick, single leaf</t>
  </si>
  <si>
    <t>Brick and mortar wall, single leaf</t>
  </si>
  <si>
    <t>Timber Cassette Panel with brick</t>
  </si>
  <si>
    <t>T-Stud walls at 600mm centres with external brickwork and stainless steel brickties</t>
  </si>
  <si>
    <t>Timber Cassette Panel with Cement Render</t>
  </si>
  <si>
    <t>T-Stud walls at 600mm centres with cementious render. Note insulation calculated elsewhere</t>
  </si>
  <si>
    <t>Timber Cassette Panel with Lime Render</t>
  </si>
  <si>
    <t>T-Stud walls at 600mm centres with lime render. Note insulation calculated elsewhere</t>
  </si>
  <si>
    <t>Timber SIPs with Brick</t>
  </si>
  <si>
    <t>Two layers of 11mm OSB, with timber spacers at 600mm centres and self supported brick</t>
  </si>
  <si>
    <t>Façade</t>
  </si>
  <si>
    <t>Wall insulation</t>
  </si>
  <si>
    <t>External walls</t>
  </si>
  <si>
    <t>Single Glazing</t>
  </si>
  <si>
    <t>One pane of 6mm glass</t>
  </si>
  <si>
    <t>Double Glazing</t>
  </si>
  <si>
    <t>Two panes of 6 mm glass</t>
  </si>
  <si>
    <t>Triple Glazing</t>
  </si>
  <si>
    <t>Three panes of 6 mm glass</t>
  </si>
  <si>
    <t>Glazing</t>
  </si>
  <si>
    <t>Windows</t>
  </si>
  <si>
    <t>Al/Timber Composite</t>
  </si>
  <si>
    <t>m</t>
  </si>
  <si>
    <t>Solid soft wood timber with aluminium external finish</t>
  </si>
  <si>
    <t>2mm thick hollow aluminium frame with internal webbing.</t>
  </si>
  <si>
    <t>Steel (single glazed)</t>
  </si>
  <si>
    <t>Simple 2mm thick steel frame, for existing buildings only.</t>
  </si>
  <si>
    <t>Solid softwood timber frame</t>
  </si>
  <si>
    <t>See "Build-ups" sheet</t>
  </si>
  <si>
    <t>uPVC</t>
  </si>
  <si>
    <t>3mm thick hollow uPVC frame with internal webbing</t>
  </si>
  <si>
    <t>Window frames</t>
  </si>
  <si>
    <t>120 mm wall thickness</t>
  </si>
  <si>
    <t>Plasterboard + Steel Studs</t>
  </si>
  <si>
    <t>2 x 12.5mm plasterboards on both sides, MDF skirting both sides, steel studs at 0.6m spacings, top and bottom steel channels, softwood head plate, gypsum fire strip, mastic sealant, glass mineral wool insulation</t>
  </si>
  <si>
    <t>Plasterboard + Timber Studs</t>
  </si>
  <si>
    <t>2 x 12.5mm plasterboards on both sides, MDF skirting both sides, timber studs at 0.6m spacings, top and bottom steel channels, softwood head plate, gypsum fire strip, mastic sealant, glass mineral wool insulation</t>
  </si>
  <si>
    <t>Plywood + Timber Studs</t>
  </si>
  <si>
    <t>2 x 12.5mm plywood boards on both sides, MDF skirting both sides, timber studs at 0.6m spacings, top and bottom steel channels, softwood head plate, gypsum fire strip, mastic sealant, glass mineral wool insulation</t>
  </si>
  <si>
    <t>Blockwork</t>
  </si>
  <si>
    <t>Partitions</t>
  </si>
  <si>
    <t>Internal walls</t>
  </si>
  <si>
    <t>Exposed Soffit</t>
  </si>
  <si>
    <t>None</t>
  </si>
  <si>
    <t>Plasterboard</t>
  </si>
  <si>
    <t>12.5mm platerboard lining applied directly to upper floor/roof structure</t>
  </si>
  <si>
    <t>Steel grid system</t>
  </si>
  <si>
    <t>SAS System 150 modular clip-in steel suspended ceiling system</t>
  </si>
  <si>
    <t>Steel tile</t>
  </si>
  <si>
    <t>SAS System 150 modular clip-in steel suspended ceiling system carrying plain sheet steel tiles</t>
  </si>
  <si>
    <t>Steel tile with 18mm acoustic pad</t>
  </si>
  <si>
    <t>SAS System 150 modular clip-in steel suspended ceiling system carrying perforated steel tile with 18mm x 80kg/m3 acoustic pad</t>
  </si>
  <si>
    <t>Suspended plasterboard</t>
  </si>
  <si>
    <t>SAS System 150 modular clip-in steel suspended ceiling system carrying 12.5mm plasterboard</t>
  </si>
  <si>
    <t>Ceilings</t>
  </si>
  <si>
    <t>70mm screed</t>
  </si>
  <si>
    <t>70 mm slab thickness</t>
  </si>
  <si>
    <t>Carpet</t>
  </si>
  <si>
    <t>12 mm carpet thickness</t>
  </si>
  <si>
    <t>Earthenware tile</t>
  </si>
  <si>
    <t>10 mm tile thickness</t>
  </si>
  <si>
    <t>Raised floor</t>
  </si>
  <si>
    <t>600 mm square module of high-density chipboard. Bottom surface laminated with galvanised steel. Top surface laminated with vinyl surface finish. Panel encapsulated by full-depth ABS band. Pedestals are zinc-plated steel covering height range of 16 - 347 mm</t>
  </si>
  <si>
    <t>Solid timber floorboards</t>
  </si>
  <si>
    <t>18 mm floorboard thickness</t>
  </si>
  <si>
    <t>Stoneware tile</t>
  </si>
  <si>
    <t>Terrazzo</t>
  </si>
  <si>
    <t>25 mm tile thickness</t>
  </si>
  <si>
    <t>Vinyl</t>
  </si>
  <si>
    <t>3 mm vinyl thickness</t>
  </si>
  <si>
    <t>Floors</t>
  </si>
  <si>
    <t>Low</t>
  </si>
  <si>
    <t>Low tech, simple boilers and radiators, natural ventilation (40 kgCO2/m2)</t>
  </si>
  <si>
    <t>Medium</t>
  </si>
  <si>
    <t>Medium tech, boilers/ASHP, plus MVHR. (60 kgCO2e/m2 flat rate estimate)</t>
  </si>
  <si>
    <t>High</t>
  </si>
  <si>
    <t>High tech, full air conditioning (80 kgCO2e/m2)</t>
  </si>
  <si>
    <t>Services</t>
  </si>
  <si>
    <t>Internal finishes</t>
  </si>
  <si>
    <t>Reinforced Concrete 32/40 (50kg/m3 reinfoReinforced Concreteement)</t>
  </si>
  <si>
    <t>Reinforced Concrete 32/40 25% GGBS (50kg/m3 reinfoReinforced Concreteement)</t>
  </si>
  <si>
    <t>Reinforced Concrete 32/40 50% GGBS (50kg/m3 reinfoReinforced Concreteement)</t>
  </si>
  <si>
    <t>Reinforced Concrete 32/40 70% GGBS (50kg/m3 reinfoReinforced Concreteement)</t>
  </si>
  <si>
    <t>Reinforced Concrete 32/40 (200kg/m3 reinfoReinforced Concreteement)</t>
  </si>
  <si>
    <t>Reinforced Concrete 32/40 25% GGBS (200kg/m3 reinfoReinforced Concreteement)</t>
  </si>
  <si>
    <t>Reinforced Concrete 32/40 50% GGBS (200kg/m3 reinfoReinforced Concreteement)</t>
  </si>
  <si>
    <t>Reinforced Concrete 32/40 70% GGBS (200kg/m3 reinfoReinforced Concreteement)</t>
  </si>
  <si>
    <t>Reinforced Concrete 32/40 (150kg/m3 reinfoReinforced Concreteement)</t>
  </si>
  <si>
    <t>Reinforced Concrete 32/40 25% GGBS (150kg/m3 reinfoReinforced Concreteement)</t>
  </si>
  <si>
    <t>Reinforced Concrete 32/40 50% GGBS (150kg/m3 reinfoReinforced Concreteement)</t>
  </si>
  <si>
    <t>Reinforced Concrete 32/40 70% GGBS (150kg/m3 reinfoReinforced Concreteement)</t>
  </si>
  <si>
    <t>Reinforced Concrete 32/40 (125kg/m3 reinfoReinforced Concreteement)</t>
  </si>
  <si>
    <t>Reinforced Concrete 32/40 25% GGBS (125kg/m3 reinfoReinforced Concreteement)</t>
  </si>
  <si>
    <t>Reinforced Concrete 32/40 50% GGBC (125kg/m3 reinfoReinforced Concreteement)</t>
  </si>
  <si>
    <t>Reinforced Concrete 32/40 70% GGBS (125kg/m3 reinfoReinforced Concreteement)</t>
  </si>
  <si>
    <t>Reinforced Concrete40/50 110 wide beams with 440mm medium density blocks</t>
  </si>
  <si>
    <t>Precast Reinforced Concrete 32/40 (100kg/m3 reinfoReinforced Concreteement)</t>
  </si>
  <si>
    <t>Reinforced Concrete 32/40 (100kg/m3 reinfoReinforced Concreteement)</t>
  </si>
  <si>
    <t>Reinforced Concrete 32/40 25% GGBS (100kg/m3 reinfoReinforced Concreteement)</t>
  </si>
  <si>
    <t>Reinforced Concrete 32/40 50% GGBS (100kg/m3 reinfoReinforced Concreteement)</t>
  </si>
  <si>
    <t>Reinforced Concrete 32/40 70% GGBS (100kg/m3 reinfoReinforced Concreteement)</t>
  </si>
  <si>
    <t>Precast Reinforced Concrete 32/40 (300kg/m3 reinfoReinforced Concreteement)</t>
  </si>
  <si>
    <t>Reinforced Concrete 32/40 (300kg/m3 reinfoReinforced Concreteement)</t>
  </si>
  <si>
    <t>Reinforced Concrete 32/40 25% GGBS (300kg/m3 reinfoReinforced Concreteement)</t>
  </si>
  <si>
    <t>Reinforced Concrete 32/40 50% GGBS (300kg/m3 reinfoReinforced Concreteement)</t>
  </si>
  <si>
    <t>Reinforced Concrete 32/40 70% GGBS (300kg/m3 reinfoReinforced Concreteement)</t>
  </si>
  <si>
    <t>Precast Reinforced Concrete 32/40 (250kg/m3 reinfoReinforced Concreteement)</t>
  </si>
  <si>
    <t>Reinforced Concrete 32/40 (250kg/m3 reinfoReinforced Concreteement)</t>
  </si>
  <si>
    <t>Reinforced Concrete 32/40 25% GGBS (250kg/m3 reinfoReinforced Concreteement)</t>
  </si>
  <si>
    <t>Reinforced Concrete 32/40 50% GGBS (250kg/m3 reinfoReinforced Concreteement)</t>
  </si>
  <si>
    <t>Reinforced Concrete 32/40 70% GGBS (250kg/m3 reinfoReinforced Concreteement)</t>
  </si>
  <si>
    <t>Based on COMFLOR 46 decking 1.2mm sheet thickness, 150mm slab depth Reinforced Concrete 32/40 25% GGBS 6.55kg/m2 reinfoReinforced Concreteement mesh, 19 x 100 mm shear studs x 2 per m2</t>
  </si>
  <si>
    <t>COMFLOR 46 decking 1.2mm sheet thickness, 150mm slab depth Reinforced Concrete 32/40 25% GGBS 6.55kg/m2 reinfoReinforced Concreteement mesh, 19 x 100 mm shear studs x 2 per m2</t>
  </si>
  <si>
    <t xml:space="preserve">Timber Cassette Panel with LaReinforced Concreteh Cladding </t>
  </si>
  <si>
    <t>LVL T-Stud walls at 600mm centres with 30mm thick laReinforced Concreteh cladding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</si>
</sst>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xf numFmtId="164" fontId="2" fillId="0" borderId="0" xfId="0" applyNumberFormat="1" applyFont="1" applyAlignment="1">
      <alignment horizontal="center"/>
    </xf>
    <xf numFmtId="1" fontId="2" fillId="0" borderId="0" xfId="0" applyNumberFormat="1"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4"/>
  <sheetViews>
    <sheetView tabSelected="1" topLeftCell="B1" zoomScale="70" zoomScaleNormal="70" workbookViewId="0">
      <selection activeCell="G26" sqref="G26:G27"/>
    </sheetView>
  </sheetViews>
  <sheetFormatPr defaultRowHeight="15" x14ac:dyDescent="0.25"/>
  <cols>
    <col min="1" max="1" width="19.7109375" bestFit="1" customWidth="1"/>
    <col min="2" max="2" width="16.28515625" bestFit="1" customWidth="1"/>
    <col min="3" max="3" width="46.85546875" bestFit="1" customWidth="1"/>
    <col min="4" max="4" width="17.28515625" bestFit="1" customWidth="1"/>
    <col min="5" max="5" width="17.7109375" bestFit="1" customWidth="1"/>
    <col min="6" max="6" width="20" bestFit="1" customWidth="1"/>
    <col min="7" max="7" width="38.7109375" bestFit="1" customWidth="1"/>
    <col min="8" max="8" width="42.5703125" bestFit="1" customWidth="1"/>
    <col min="9" max="9" width="19.7109375" bestFit="1" customWidth="1"/>
    <col min="10" max="10" width="109.7109375" bestFit="1" customWidth="1"/>
  </cols>
  <sheetData>
    <row r="1" spans="1:10" x14ac:dyDescent="0.25">
      <c r="A1" s="1" t="s">
        <v>6</v>
      </c>
      <c r="B1" s="1" t="s">
        <v>7</v>
      </c>
      <c r="C1" s="1" t="s">
        <v>0</v>
      </c>
      <c r="D1" s="1" t="s">
        <v>8</v>
      </c>
      <c r="E1" s="1" t="s">
        <v>1</v>
      </c>
      <c r="F1" s="1" t="s">
        <v>2</v>
      </c>
      <c r="G1" s="1" t="s">
        <v>3</v>
      </c>
      <c r="H1" s="1" t="s">
        <v>17</v>
      </c>
      <c r="I1" s="1" t="s">
        <v>4</v>
      </c>
      <c r="J1" s="1" t="s">
        <v>5</v>
      </c>
    </row>
    <row r="2" spans="1:10" ht="15.75" x14ac:dyDescent="0.25">
      <c r="A2" t="s">
        <v>9</v>
      </c>
      <c r="B2" t="s">
        <v>15</v>
      </c>
      <c r="C2" s="2" t="s">
        <v>210</v>
      </c>
      <c r="D2" s="3" t="s">
        <v>10</v>
      </c>
      <c r="E2" s="3">
        <v>2400</v>
      </c>
      <c r="F2" s="3">
        <f t="shared" ref="F2:F31" si="0">E2*9.81/1000</f>
        <v>23.544</v>
      </c>
      <c r="G2" s="3">
        <v>409</v>
      </c>
      <c r="H2" s="3">
        <v>0</v>
      </c>
      <c r="I2" s="3">
        <f>PI()*0.3^2*15</f>
        <v>4.2411500823462207</v>
      </c>
      <c r="J2" s="2" t="s">
        <v>11</v>
      </c>
    </row>
    <row r="3" spans="1:10" ht="15.75" x14ac:dyDescent="0.25">
      <c r="A3" t="s">
        <v>9</v>
      </c>
      <c r="B3" t="s">
        <v>15</v>
      </c>
      <c r="C3" s="2" t="s">
        <v>211</v>
      </c>
      <c r="D3" s="3" t="s">
        <v>10</v>
      </c>
      <c r="E3" s="3">
        <v>2400</v>
      </c>
      <c r="F3" s="3">
        <f t="shared" si="0"/>
        <v>23.544</v>
      </c>
      <c r="G3" s="3">
        <v>338</v>
      </c>
      <c r="H3" s="3">
        <v>0</v>
      </c>
      <c r="I3" s="3">
        <f>PI()*0.3^2*15</f>
        <v>4.2411500823462207</v>
      </c>
      <c r="J3" s="2" t="s">
        <v>12</v>
      </c>
    </row>
    <row r="4" spans="1:10" ht="15.75" x14ac:dyDescent="0.25">
      <c r="A4" t="s">
        <v>9</v>
      </c>
      <c r="B4" t="s">
        <v>15</v>
      </c>
      <c r="C4" s="2" t="s">
        <v>212</v>
      </c>
      <c r="D4" s="3" t="s">
        <v>10</v>
      </c>
      <c r="E4" s="3">
        <v>2400</v>
      </c>
      <c r="F4" s="3">
        <f t="shared" si="0"/>
        <v>23.544</v>
      </c>
      <c r="G4" s="3">
        <v>260</v>
      </c>
      <c r="H4" s="3">
        <v>0</v>
      </c>
      <c r="I4" s="3">
        <f>PI()*0.3^2*15</f>
        <v>4.2411500823462207</v>
      </c>
      <c r="J4" s="2" t="s">
        <v>12</v>
      </c>
    </row>
    <row r="5" spans="1:10" ht="15.75" x14ac:dyDescent="0.25">
      <c r="A5" t="s">
        <v>9</v>
      </c>
      <c r="B5" t="s">
        <v>15</v>
      </c>
      <c r="C5" s="2" t="s">
        <v>213</v>
      </c>
      <c r="D5" s="3" t="s">
        <v>10</v>
      </c>
      <c r="E5" s="3">
        <v>2400</v>
      </c>
      <c r="F5" s="3">
        <f t="shared" si="0"/>
        <v>23.544</v>
      </c>
      <c r="G5" s="3">
        <v>202</v>
      </c>
      <c r="H5" s="3">
        <v>0</v>
      </c>
      <c r="I5" s="3">
        <f>PI()*0.3^2*15</f>
        <v>4.2411500823462207</v>
      </c>
      <c r="J5" s="2" t="s">
        <v>12</v>
      </c>
    </row>
    <row r="6" spans="1:10" ht="15.75" x14ac:dyDescent="0.25">
      <c r="A6" t="s">
        <v>9</v>
      </c>
      <c r="B6" t="s">
        <v>15</v>
      </c>
      <c r="C6" s="2" t="s">
        <v>13</v>
      </c>
      <c r="D6" s="3" t="s">
        <v>10</v>
      </c>
      <c r="E6" s="3">
        <v>7800</v>
      </c>
      <c r="F6" s="3">
        <f t="shared" si="0"/>
        <v>76.518000000000001</v>
      </c>
      <c r="G6" s="3">
        <v>17862</v>
      </c>
      <c r="H6" s="3">
        <v>0</v>
      </c>
      <c r="I6" s="3">
        <f>2*PI()*0.3*0.016*15</f>
        <v>0.45238934211693022</v>
      </c>
      <c r="J6" s="2" t="s">
        <v>14</v>
      </c>
    </row>
    <row r="7" spans="1:10" ht="15.75" x14ac:dyDescent="0.25">
      <c r="A7" t="s">
        <v>9</v>
      </c>
      <c r="B7" t="s">
        <v>24</v>
      </c>
      <c r="C7" s="2" t="s">
        <v>214</v>
      </c>
      <c r="D7" s="3" t="s">
        <v>10</v>
      </c>
      <c r="E7" s="3">
        <v>2400</v>
      </c>
      <c r="F7" s="3">
        <f t="shared" si="0"/>
        <v>23.544</v>
      </c>
      <c r="G7" s="3">
        <v>559</v>
      </c>
      <c r="H7" s="3">
        <v>0</v>
      </c>
      <c r="I7" s="3">
        <f>0.75*2*1.5</f>
        <v>2.25</v>
      </c>
      <c r="J7" s="2" t="s">
        <v>16</v>
      </c>
    </row>
    <row r="8" spans="1:10" ht="15.75" x14ac:dyDescent="0.25">
      <c r="A8" t="s">
        <v>9</v>
      </c>
      <c r="B8" t="s">
        <v>24</v>
      </c>
      <c r="C8" s="2" t="s">
        <v>215</v>
      </c>
      <c r="D8" s="3" t="s">
        <v>10</v>
      </c>
      <c r="E8" s="3">
        <v>2400</v>
      </c>
      <c r="F8" s="3">
        <f t="shared" si="0"/>
        <v>23.544</v>
      </c>
      <c r="G8" s="3">
        <v>488</v>
      </c>
      <c r="H8" s="3">
        <v>0</v>
      </c>
      <c r="I8" s="3">
        <f>0.75*2*1.5</f>
        <v>2.25</v>
      </c>
      <c r="J8" s="2" t="s">
        <v>16</v>
      </c>
    </row>
    <row r="9" spans="1:10" ht="15.75" x14ac:dyDescent="0.25">
      <c r="A9" t="s">
        <v>9</v>
      </c>
      <c r="B9" t="s">
        <v>24</v>
      </c>
      <c r="C9" s="2" t="s">
        <v>216</v>
      </c>
      <c r="D9" s="3" t="s">
        <v>10</v>
      </c>
      <c r="E9" s="3">
        <v>2400</v>
      </c>
      <c r="F9" s="3">
        <f t="shared" si="0"/>
        <v>23.544</v>
      </c>
      <c r="G9" s="3">
        <v>406</v>
      </c>
      <c r="H9" s="3">
        <v>0</v>
      </c>
      <c r="I9" s="3">
        <f>0.75*2*1.5</f>
        <v>2.25</v>
      </c>
      <c r="J9" s="2" t="s">
        <v>16</v>
      </c>
    </row>
    <row r="10" spans="1:10" ht="15.75" x14ac:dyDescent="0.25">
      <c r="A10" t="s">
        <v>9</v>
      </c>
      <c r="B10" t="s">
        <v>24</v>
      </c>
      <c r="C10" s="2" t="s">
        <v>217</v>
      </c>
      <c r="D10" s="3" t="s">
        <v>10</v>
      </c>
      <c r="E10" s="3">
        <v>2400</v>
      </c>
      <c r="F10" s="3">
        <f t="shared" si="0"/>
        <v>23.544</v>
      </c>
      <c r="G10" s="3">
        <v>352</v>
      </c>
      <c r="H10" s="3">
        <v>0</v>
      </c>
      <c r="I10" s="3">
        <f>0.75*2*1.5</f>
        <v>2.25</v>
      </c>
      <c r="J10" s="2" t="s">
        <v>16</v>
      </c>
    </row>
    <row r="11" spans="1:10" ht="15.75" x14ac:dyDescent="0.25">
      <c r="A11" t="s">
        <v>9</v>
      </c>
      <c r="B11" t="s">
        <v>19</v>
      </c>
      <c r="C11" s="2" t="s">
        <v>218</v>
      </c>
      <c r="D11" s="3" t="s">
        <v>10</v>
      </c>
      <c r="E11" s="3">
        <v>2400</v>
      </c>
      <c r="F11" s="3">
        <f t="shared" si="0"/>
        <v>23.544</v>
      </c>
      <c r="G11" s="3">
        <v>509</v>
      </c>
      <c r="H11" s="3">
        <v>0</v>
      </c>
      <c r="I11" s="3">
        <v>0.6</v>
      </c>
      <c r="J11" s="2" t="s">
        <v>18</v>
      </c>
    </row>
    <row r="12" spans="1:10" ht="15.75" x14ac:dyDescent="0.25">
      <c r="A12" t="s">
        <v>9</v>
      </c>
      <c r="B12" t="s">
        <v>19</v>
      </c>
      <c r="C12" s="2" t="s">
        <v>219</v>
      </c>
      <c r="D12" s="3" t="s">
        <v>10</v>
      </c>
      <c r="E12" s="3">
        <v>2400</v>
      </c>
      <c r="F12" s="3">
        <f t="shared" si="0"/>
        <v>23.544</v>
      </c>
      <c r="G12" s="3">
        <v>438</v>
      </c>
      <c r="H12" s="3">
        <v>0</v>
      </c>
      <c r="I12" s="3">
        <v>0.6</v>
      </c>
      <c r="J12" s="2" t="s">
        <v>18</v>
      </c>
    </row>
    <row r="13" spans="1:10" ht="15.75" x14ac:dyDescent="0.25">
      <c r="A13" t="s">
        <v>9</v>
      </c>
      <c r="B13" t="s">
        <v>19</v>
      </c>
      <c r="C13" s="2" t="s">
        <v>220</v>
      </c>
      <c r="D13" s="3" t="s">
        <v>10</v>
      </c>
      <c r="E13" s="3">
        <v>2400</v>
      </c>
      <c r="F13" s="3">
        <f t="shared" si="0"/>
        <v>23.544</v>
      </c>
      <c r="G13" s="3">
        <v>358</v>
      </c>
      <c r="H13" s="3">
        <v>0</v>
      </c>
      <c r="I13" s="3">
        <v>0.6</v>
      </c>
      <c r="J13" s="2" t="s">
        <v>18</v>
      </c>
    </row>
    <row r="14" spans="1:10" ht="15.75" x14ac:dyDescent="0.25">
      <c r="A14" t="s">
        <v>9</v>
      </c>
      <c r="B14" t="s">
        <v>19</v>
      </c>
      <c r="C14" s="2" t="s">
        <v>221</v>
      </c>
      <c r="D14" s="3" t="s">
        <v>10</v>
      </c>
      <c r="E14" s="3">
        <v>2400</v>
      </c>
      <c r="F14" s="3">
        <f t="shared" si="0"/>
        <v>23.544</v>
      </c>
      <c r="G14" s="3">
        <v>302</v>
      </c>
      <c r="H14" s="3">
        <v>0</v>
      </c>
      <c r="I14" s="3">
        <v>0.6</v>
      </c>
      <c r="J14" s="2" t="s">
        <v>18</v>
      </c>
    </row>
    <row r="15" spans="1:10" ht="15.75" x14ac:dyDescent="0.25">
      <c r="A15" t="s">
        <v>9</v>
      </c>
      <c r="B15" t="s">
        <v>23</v>
      </c>
      <c r="C15" s="2" t="s">
        <v>214</v>
      </c>
      <c r="D15" s="3" t="s">
        <v>10</v>
      </c>
      <c r="E15" s="3">
        <v>2400</v>
      </c>
      <c r="F15" s="3">
        <f t="shared" si="0"/>
        <v>23.544</v>
      </c>
      <c r="G15" s="3">
        <v>559</v>
      </c>
      <c r="H15" s="3">
        <v>0</v>
      </c>
      <c r="I15" s="3">
        <f>0.75*0.6</f>
        <v>0.44999999999999996</v>
      </c>
      <c r="J15" s="2" t="s">
        <v>20</v>
      </c>
    </row>
    <row r="16" spans="1:10" ht="15.75" x14ac:dyDescent="0.25">
      <c r="A16" t="s">
        <v>9</v>
      </c>
      <c r="B16" t="s">
        <v>23</v>
      </c>
      <c r="C16" s="2" t="s">
        <v>215</v>
      </c>
      <c r="D16" s="3" t="s">
        <v>10</v>
      </c>
      <c r="E16" s="3">
        <v>2400</v>
      </c>
      <c r="F16" s="3">
        <f t="shared" si="0"/>
        <v>23.544</v>
      </c>
      <c r="G16" s="3">
        <v>488</v>
      </c>
      <c r="H16" s="3">
        <v>0</v>
      </c>
      <c r="I16" s="3">
        <f>0.75*0.6</f>
        <v>0.44999999999999996</v>
      </c>
      <c r="J16" s="2" t="s">
        <v>20</v>
      </c>
    </row>
    <row r="17" spans="1:10" ht="15.75" x14ac:dyDescent="0.25">
      <c r="A17" t="s">
        <v>9</v>
      </c>
      <c r="B17" t="s">
        <v>23</v>
      </c>
      <c r="C17" s="2" t="s">
        <v>216</v>
      </c>
      <c r="D17" s="3" t="s">
        <v>10</v>
      </c>
      <c r="E17" s="3">
        <v>2400</v>
      </c>
      <c r="F17" s="3">
        <f t="shared" si="0"/>
        <v>23.544</v>
      </c>
      <c r="G17" s="3">
        <v>406</v>
      </c>
      <c r="H17" s="3">
        <v>0</v>
      </c>
      <c r="I17" s="3">
        <f>0.75*0.6</f>
        <v>0.44999999999999996</v>
      </c>
      <c r="J17" s="2" t="s">
        <v>20</v>
      </c>
    </row>
    <row r="18" spans="1:10" ht="15.75" x14ac:dyDescent="0.25">
      <c r="A18" t="s">
        <v>9</v>
      </c>
      <c r="B18" t="s">
        <v>23</v>
      </c>
      <c r="C18" s="2" t="s">
        <v>217</v>
      </c>
      <c r="D18" s="3" t="s">
        <v>10</v>
      </c>
      <c r="E18" s="3">
        <v>2400</v>
      </c>
      <c r="F18" s="3">
        <f t="shared" si="0"/>
        <v>23.544</v>
      </c>
      <c r="G18" s="3">
        <v>352</v>
      </c>
      <c r="H18" s="3">
        <v>0</v>
      </c>
      <c r="I18" s="3">
        <f>0.75*0.6</f>
        <v>0.44999999999999996</v>
      </c>
      <c r="J18" s="2" t="s">
        <v>20</v>
      </c>
    </row>
    <row r="19" spans="1:10" ht="15.75" x14ac:dyDescent="0.25">
      <c r="A19" t="s">
        <v>9</v>
      </c>
      <c r="B19" t="s">
        <v>23</v>
      </c>
      <c r="C19" s="2" t="s">
        <v>21</v>
      </c>
      <c r="D19" s="3" t="s">
        <v>10</v>
      </c>
      <c r="E19" s="3">
        <v>100</v>
      </c>
      <c r="F19" s="3">
        <f t="shared" si="0"/>
        <v>0.98099999999999998</v>
      </c>
      <c r="G19" s="3">
        <v>126</v>
      </c>
      <c r="H19" s="3">
        <v>0</v>
      </c>
      <c r="I19" s="3">
        <f>0.1*0.14</f>
        <v>1.4000000000000002E-2</v>
      </c>
      <c r="J19" s="2" t="s">
        <v>22</v>
      </c>
    </row>
    <row r="20" spans="1:10" ht="15.75" x14ac:dyDescent="0.25">
      <c r="A20" t="s">
        <v>9</v>
      </c>
      <c r="B20" t="s">
        <v>26</v>
      </c>
      <c r="C20" s="2" t="s">
        <v>222</v>
      </c>
      <c r="D20" s="3" t="s">
        <v>10</v>
      </c>
      <c r="E20" s="3">
        <v>2400</v>
      </c>
      <c r="F20" s="3">
        <f t="shared" si="0"/>
        <v>23.544</v>
      </c>
      <c r="G20" s="3">
        <v>484</v>
      </c>
      <c r="H20" s="3">
        <v>0</v>
      </c>
      <c r="I20" s="3">
        <f>0.8</f>
        <v>0.8</v>
      </c>
      <c r="J20" s="2" t="s">
        <v>25</v>
      </c>
    </row>
    <row r="21" spans="1:10" ht="15.75" x14ac:dyDescent="0.25">
      <c r="A21" t="s">
        <v>9</v>
      </c>
      <c r="B21" t="s">
        <v>26</v>
      </c>
      <c r="C21" s="2" t="s">
        <v>223</v>
      </c>
      <c r="D21" s="3" t="s">
        <v>10</v>
      </c>
      <c r="E21" s="3">
        <v>2400</v>
      </c>
      <c r="F21" s="3">
        <f t="shared" si="0"/>
        <v>23.544</v>
      </c>
      <c r="G21" s="3">
        <v>413</v>
      </c>
      <c r="H21" s="3">
        <v>0</v>
      </c>
      <c r="I21" s="3">
        <f>0.8</f>
        <v>0.8</v>
      </c>
      <c r="J21" s="2" t="s">
        <v>25</v>
      </c>
    </row>
    <row r="22" spans="1:10" ht="15.75" x14ac:dyDescent="0.25">
      <c r="A22" t="s">
        <v>9</v>
      </c>
      <c r="B22" t="s">
        <v>26</v>
      </c>
      <c r="C22" s="2" t="s">
        <v>224</v>
      </c>
      <c r="D22" s="3" t="s">
        <v>10</v>
      </c>
      <c r="E22" s="3">
        <v>2400</v>
      </c>
      <c r="F22" s="3">
        <f t="shared" si="0"/>
        <v>23.544</v>
      </c>
      <c r="G22" s="3">
        <v>334</v>
      </c>
      <c r="H22" s="3">
        <v>0</v>
      </c>
      <c r="I22" s="3">
        <f>0.8</f>
        <v>0.8</v>
      </c>
      <c r="J22" s="2" t="s">
        <v>25</v>
      </c>
    </row>
    <row r="23" spans="1:10" ht="15.75" x14ac:dyDescent="0.25">
      <c r="A23" t="s">
        <v>9</v>
      </c>
      <c r="B23" t="s">
        <v>26</v>
      </c>
      <c r="C23" s="2" t="s">
        <v>225</v>
      </c>
      <c r="D23" s="3" t="s">
        <v>10</v>
      </c>
      <c r="E23" s="3">
        <v>2400</v>
      </c>
      <c r="F23" s="3">
        <f t="shared" si="0"/>
        <v>23.544</v>
      </c>
      <c r="G23" s="3">
        <v>277</v>
      </c>
      <c r="H23" s="3">
        <v>0</v>
      </c>
      <c r="I23" s="3">
        <f>0.8</f>
        <v>0.8</v>
      </c>
      <c r="J23" s="2" t="s">
        <v>25</v>
      </c>
    </row>
    <row r="24" spans="1:10" ht="15.75" x14ac:dyDescent="0.25">
      <c r="A24" t="s">
        <v>9</v>
      </c>
      <c r="B24" t="s">
        <v>30</v>
      </c>
      <c r="C24" s="2" t="s">
        <v>218</v>
      </c>
      <c r="D24" s="3" t="s">
        <v>10</v>
      </c>
      <c r="E24" s="3">
        <v>2400</v>
      </c>
      <c r="F24" s="3">
        <f t="shared" si="0"/>
        <v>23.544</v>
      </c>
      <c r="G24" s="3">
        <v>509</v>
      </c>
      <c r="H24" s="3">
        <v>0</v>
      </c>
      <c r="I24" s="3">
        <v>0.3</v>
      </c>
      <c r="J24" s="2" t="s">
        <v>27</v>
      </c>
    </row>
    <row r="25" spans="1:10" ht="15.75" x14ac:dyDescent="0.25">
      <c r="A25" t="s">
        <v>9</v>
      </c>
      <c r="B25" t="s">
        <v>30</v>
      </c>
      <c r="C25" s="2" t="s">
        <v>219</v>
      </c>
      <c r="D25" s="3" t="s">
        <v>10</v>
      </c>
      <c r="E25" s="3">
        <v>2400</v>
      </c>
      <c r="F25" s="3">
        <f t="shared" si="0"/>
        <v>23.544</v>
      </c>
      <c r="G25" s="3">
        <v>438</v>
      </c>
      <c r="H25" s="3">
        <v>0</v>
      </c>
      <c r="I25" s="3">
        <v>0.3</v>
      </c>
      <c r="J25" s="2" t="s">
        <v>27</v>
      </c>
    </row>
    <row r="26" spans="1:10" ht="15.75" x14ac:dyDescent="0.25">
      <c r="A26" t="s">
        <v>9</v>
      </c>
      <c r="B26" t="s">
        <v>30</v>
      </c>
      <c r="C26" s="2" t="s">
        <v>220</v>
      </c>
      <c r="D26" s="3" t="s">
        <v>10</v>
      </c>
      <c r="E26" s="3">
        <v>2400</v>
      </c>
      <c r="F26" s="3">
        <f t="shared" si="0"/>
        <v>23.544</v>
      </c>
      <c r="G26" s="3">
        <v>358</v>
      </c>
      <c r="H26" s="3">
        <v>0</v>
      </c>
      <c r="I26" s="3">
        <v>0.3</v>
      </c>
      <c r="J26" s="2" t="s">
        <v>27</v>
      </c>
    </row>
    <row r="27" spans="1:10" ht="15.75" x14ac:dyDescent="0.25">
      <c r="A27" t="s">
        <v>9</v>
      </c>
      <c r="B27" t="s">
        <v>30</v>
      </c>
      <c r="C27" s="2" t="s">
        <v>221</v>
      </c>
      <c r="D27" s="3" t="s">
        <v>10</v>
      </c>
      <c r="E27" s="3">
        <v>2400</v>
      </c>
      <c r="F27" s="3">
        <f t="shared" si="0"/>
        <v>23.544</v>
      </c>
      <c r="G27" s="3">
        <v>302</v>
      </c>
      <c r="H27" s="3">
        <v>0</v>
      </c>
      <c r="I27" s="3">
        <v>0.3</v>
      </c>
      <c r="J27" s="2" t="s">
        <v>27</v>
      </c>
    </row>
    <row r="28" spans="1:10" ht="15.75" x14ac:dyDescent="0.25">
      <c r="A28" t="s">
        <v>9</v>
      </c>
      <c r="B28" t="s">
        <v>30</v>
      </c>
      <c r="C28" s="2" t="s">
        <v>28</v>
      </c>
      <c r="D28" s="3" t="s">
        <v>29</v>
      </c>
      <c r="E28" s="3">
        <v>190</v>
      </c>
      <c r="F28" s="3">
        <f t="shared" si="0"/>
        <v>1.8639000000000001</v>
      </c>
      <c r="G28" s="3">
        <v>19</v>
      </c>
      <c r="H28" s="3">
        <v>0</v>
      </c>
      <c r="I28" s="3">
        <v>1</v>
      </c>
      <c r="J28" s="2" t="s">
        <v>226</v>
      </c>
    </row>
    <row r="29" spans="1:10" ht="15.75" x14ac:dyDescent="0.25">
      <c r="A29" t="s">
        <v>9</v>
      </c>
      <c r="B29" t="s">
        <v>35</v>
      </c>
      <c r="C29" s="2" t="s">
        <v>31</v>
      </c>
      <c r="D29" s="3" t="s">
        <v>10</v>
      </c>
      <c r="E29" s="3">
        <v>20</v>
      </c>
      <c r="F29" s="3">
        <f t="shared" si="0"/>
        <v>0.19620000000000001</v>
      </c>
      <c r="G29" s="3">
        <v>135</v>
      </c>
      <c r="H29" s="3">
        <v>0</v>
      </c>
      <c r="I29" s="3">
        <v>0.25</v>
      </c>
      <c r="J29" s="2" t="s">
        <v>32</v>
      </c>
    </row>
    <row r="30" spans="1:10" ht="15.75" x14ac:dyDescent="0.25">
      <c r="A30" t="s">
        <v>9</v>
      </c>
      <c r="B30" t="s">
        <v>35</v>
      </c>
      <c r="C30" s="2" t="s">
        <v>33</v>
      </c>
      <c r="D30" s="3" t="s">
        <v>10</v>
      </c>
      <c r="E30" s="3">
        <v>33</v>
      </c>
      <c r="F30" s="3">
        <f t="shared" si="0"/>
        <v>0.32373000000000002</v>
      </c>
      <c r="G30" s="3">
        <v>164</v>
      </c>
      <c r="H30" s="3">
        <v>0</v>
      </c>
      <c r="I30" s="3">
        <v>0.25</v>
      </c>
      <c r="J30" s="2" t="s">
        <v>32</v>
      </c>
    </row>
    <row r="31" spans="1:10" ht="15.75" x14ac:dyDescent="0.25">
      <c r="A31" t="s">
        <v>9</v>
      </c>
      <c r="B31" t="s">
        <v>35</v>
      </c>
      <c r="C31" s="2" t="s">
        <v>34</v>
      </c>
      <c r="D31" s="3" t="s">
        <v>10</v>
      </c>
      <c r="E31" s="3">
        <v>70</v>
      </c>
      <c r="F31" s="3">
        <f t="shared" si="0"/>
        <v>0.68670000000000009</v>
      </c>
      <c r="G31" s="3">
        <v>89.6</v>
      </c>
      <c r="H31" s="3">
        <v>0</v>
      </c>
      <c r="I31" s="3">
        <v>0.25</v>
      </c>
      <c r="J31" s="2" t="s">
        <v>32</v>
      </c>
    </row>
    <row r="32" spans="1:10" ht="15.75" x14ac:dyDescent="0.25">
      <c r="A32" t="s">
        <v>36</v>
      </c>
      <c r="B32" t="s">
        <v>39</v>
      </c>
      <c r="C32" s="2" t="s">
        <v>37</v>
      </c>
      <c r="D32" s="3" t="s">
        <v>10</v>
      </c>
      <c r="E32" s="3">
        <v>500</v>
      </c>
      <c r="F32" s="3">
        <f t="shared" ref="F32:F68" si="1">E32*9.81/1000</f>
        <v>4.9050000000000002</v>
      </c>
      <c r="G32" s="3">
        <v>219</v>
      </c>
      <c r="H32" s="3">
        <v>-819</v>
      </c>
      <c r="I32" s="3">
        <v>0.2</v>
      </c>
      <c r="J32" s="2" t="s">
        <v>38</v>
      </c>
    </row>
    <row r="33" spans="1:10" ht="15.75" x14ac:dyDescent="0.25">
      <c r="A33" t="s">
        <v>36</v>
      </c>
      <c r="B33" t="s">
        <v>39</v>
      </c>
      <c r="C33" s="2" t="s">
        <v>227</v>
      </c>
      <c r="D33" s="3" t="s">
        <v>10</v>
      </c>
      <c r="E33" s="3">
        <v>2380</v>
      </c>
      <c r="F33" s="3">
        <f t="shared" si="1"/>
        <v>23.347800000000003</v>
      </c>
      <c r="G33" s="3">
        <v>509</v>
      </c>
      <c r="H33" s="3">
        <v>0</v>
      </c>
      <c r="I33" s="3">
        <v>0.2</v>
      </c>
      <c r="J33" s="2" t="s">
        <v>38</v>
      </c>
    </row>
    <row r="34" spans="1:10" ht="15.75" x14ac:dyDescent="0.25">
      <c r="A34" t="s">
        <v>36</v>
      </c>
      <c r="B34" t="s">
        <v>39</v>
      </c>
      <c r="C34" s="2" t="s">
        <v>228</v>
      </c>
      <c r="D34" s="3" t="s">
        <v>10</v>
      </c>
      <c r="E34" s="3">
        <v>2400</v>
      </c>
      <c r="F34" s="3">
        <f t="shared" si="1"/>
        <v>23.544</v>
      </c>
      <c r="G34" s="3">
        <v>459</v>
      </c>
      <c r="H34" s="3">
        <v>0</v>
      </c>
      <c r="I34" s="3">
        <v>0.2</v>
      </c>
      <c r="J34" s="2" t="s">
        <v>38</v>
      </c>
    </row>
    <row r="35" spans="1:10" ht="15.75" x14ac:dyDescent="0.25">
      <c r="A35" t="s">
        <v>36</v>
      </c>
      <c r="B35" t="s">
        <v>39</v>
      </c>
      <c r="C35" s="2" t="s">
        <v>229</v>
      </c>
      <c r="D35" s="3" t="s">
        <v>10</v>
      </c>
      <c r="E35" s="3">
        <v>2400</v>
      </c>
      <c r="F35" s="3">
        <f t="shared" si="1"/>
        <v>23.544</v>
      </c>
      <c r="G35" s="3">
        <v>388</v>
      </c>
      <c r="H35" s="3">
        <v>0</v>
      </c>
      <c r="I35" s="3">
        <v>0.2</v>
      </c>
      <c r="J35" s="2" t="s">
        <v>38</v>
      </c>
    </row>
    <row r="36" spans="1:10" ht="15.75" x14ac:dyDescent="0.25">
      <c r="A36" t="s">
        <v>36</v>
      </c>
      <c r="B36" t="s">
        <v>39</v>
      </c>
      <c r="C36" s="2" t="s">
        <v>230</v>
      </c>
      <c r="D36" s="3" t="s">
        <v>10</v>
      </c>
      <c r="E36" s="3">
        <v>2400</v>
      </c>
      <c r="F36" s="3">
        <f t="shared" si="1"/>
        <v>23.544</v>
      </c>
      <c r="G36" s="3">
        <v>309</v>
      </c>
      <c r="H36" s="3">
        <v>0</v>
      </c>
      <c r="I36" s="3">
        <v>0.2</v>
      </c>
      <c r="J36" s="2" t="s">
        <v>38</v>
      </c>
    </row>
    <row r="37" spans="1:10" ht="15.75" x14ac:dyDescent="0.25">
      <c r="A37" t="s">
        <v>36</v>
      </c>
      <c r="B37" t="s">
        <v>39</v>
      </c>
      <c r="C37" s="2" t="s">
        <v>231</v>
      </c>
      <c r="D37" s="3" t="s">
        <v>10</v>
      </c>
      <c r="E37" s="3">
        <v>2400</v>
      </c>
      <c r="F37" s="3">
        <f t="shared" si="1"/>
        <v>23.544</v>
      </c>
      <c r="G37" s="3">
        <v>252</v>
      </c>
      <c r="H37" s="3">
        <v>0</v>
      </c>
      <c r="I37" s="3">
        <v>0.2</v>
      </c>
      <c r="J37" s="2" t="s">
        <v>38</v>
      </c>
    </row>
    <row r="38" spans="1:10" ht="15.75" x14ac:dyDescent="0.25">
      <c r="A38" t="s">
        <v>36</v>
      </c>
      <c r="B38" t="s">
        <v>45</v>
      </c>
      <c r="C38" s="2" t="s">
        <v>40</v>
      </c>
      <c r="D38" s="3" t="s">
        <v>10</v>
      </c>
      <c r="E38" s="3">
        <v>490</v>
      </c>
      <c r="F38" s="3">
        <f t="shared" si="1"/>
        <v>4.8069000000000006</v>
      </c>
      <c r="G38" s="3">
        <v>251</v>
      </c>
      <c r="H38" s="3">
        <v>-692</v>
      </c>
      <c r="I38" s="3">
        <f>0.5*0.5</f>
        <v>0.25</v>
      </c>
      <c r="J38" s="2" t="s">
        <v>41</v>
      </c>
    </row>
    <row r="39" spans="1:10" ht="15.75" x14ac:dyDescent="0.25">
      <c r="A39" t="s">
        <v>36</v>
      </c>
      <c r="B39" t="s">
        <v>45</v>
      </c>
      <c r="C39" s="2" t="s">
        <v>42</v>
      </c>
      <c r="D39" s="3" t="s">
        <v>10</v>
      </c>
      <c r="E39" s="3">
        <v>7874</v>
      </c>
      <c r="F39" s="3">
        <f t="shared" si="1"/>
        <v>77.243940000000009</v>
      </c>
      <c r="G39" s="3">
        <v>15984</v>
      </c>
      <c r="H39" s="3">
        <v>0</v>
      </c>
      <c r="I39" s="3">
        <f>0.012</f>
        <v>1.2E-2</v>
      </c>
      <c r="J39" s="2" t="s">
        <v>43</v>
      </c>
    </row>
    <row r="40" spans="1:10" ht="15.75" x14ac:dyDescent="0.25">
      <c r="A40" t="s">
        <v>36</v>
      </c>
      <c r="B40" t="s">
        <v>45</v>
      </c>
      <c r="C40" s="2" t="s">
        <v>232</v>
      </c>
      <c r="D40" s="3" t="s">
        <v>10</v>
      </c>
      <c r="E40" s="3">
        <v>2380</v>
      </c>
      <c r="F40" s="3">
        <f t="shared" si="1"/>
        <v>23.347800000000003</v>
      </c>
      <c r="G40" s="3">
        <v>709</v>
      </c>
      <c r="H40" s="3">
        <v>0</v>
      </c>
      <c r="I40" s="3">
        <f>PI()*0.225^2</f>
        <v>0.15904312808798329</v>
      </c>
      <c r="J40" s="2" t="s">
        <v>44</v>
      </c>
    </row>
    <row r="41" spans="1:10" ht="15.75" x14ac:dyDescent="0.25">
      <c r="A41" t="s">
        <v>36</v>
      </c>
      <c r="B41" t="s">
        <v>45</v>
      </c>
      <c r="C41" s="2" t="s">
        <v>233</v>
      </c>
      <c r="D41" s="3" t="s">
        <v>10</v>
      </c>
      <c r="E41" s="3">
        <v>2400</v>
      </c>
      <c r="F41" s="3">
        <f t="shared" si="1"/>
        <v>23.544</v>
      </c>
      <c r="G41" s="3">
        <v>659</v>
      </c>
      <c r="H41" s="3">
        <v>0</v>
      </c>
      <c r="I41" s="3">
        <f>PI()*0.225^2</f>
        <v>0.15904312808798329</v>
      </c>
      <c r="J41" s="2" t="s">
        <v>44</v>
      </c>
    </row>
    <row r="42" spans="1:10" ht="15.75" x14ac:dyDescent="0.25">
      <c r="A42" t="s">
        <v>36</v>
      </c>
      <c r="B42" t="s">
        <v>45</v>
      </c>
      <c r="C42" s="2" t="s">
        <v>234</v>
      </c>
      <c r="D42" s="3" t="s">
        <v>10</v>
      </c>
      <c r="E42" s="3">
        <v>2400</v>
      </c>
      <c r="F42" s="3">
        <f t="shared" si="1"/>
        <v>23.544</v>
      </c>
      <c r="G42" s="3">
        <v>588</v>
      </c>
      <c r="H42" s="3">
        <v>0</v>
      </c>
      <c r="I42" s="3">
        <f>PI()*0.225^2</f>
        <v>0.15904312808798329</v>
      </c>
      <c r="J42" s="2" t="s">
        <v>44</v>
      </c>
    </row>
    <row r="43" spans="1:10" ht="15.75" x14ac:dyDescent="0.25">
      <c r="A43" t="s">
        <v>36</v>
      </c>
      <c r="B43" t="s">
        <v>45</v>
      </c>
      <c r="C43" s="2" t="s">
        <v>235</v>
      </c>
      <c r="D43" s="3" t="s">
        <v>10</v>
      </c>
      <c r="E43" s="3">
        <v>2400</v>
      </c>
      <c r="F43" s="3">
        <f>E43*9.81/1000</f>
        <v>23.544</v>
      </c>
      <c r="G43" s="3">
        <v>504</v>
      </c>
      <c r="H43" s="3">
        <v>0</v>
      </c>
      <c r="I43" s="3">
        <f>PI()*0.225^2</f>
        <v>0.15904312808798329</v>
      </c>
      <c r="J43" s="2" t="s">
        <v>44</v>
      </c>
    </row>
    <row r="44" spans="1:10" ht="15.75" x14ac:dyDescent="0.25">
      <c r="A44" t="s">
        <v>36</v>
      </c>
      <c r="B44" t="s">
        <v>45</v>
      </c>
      <c r="C44" s="2" t="s">
        <v>236</v>
      </c>
      <c r="D44" s="3" t="s">
        <v>10</v>
      </c>
      <c r="E44" s="3">
        <v>2400</v>
      </c>
      <c r="F44" s="3">
        <f t="shared" si="1"/>
        <v>23.544</v>
      </c>
      <c r="G44" s="3">
        <v>452</v>
      </c>
      <c r="H44" s="3">
        <v>0</v>
      </c>
      <c r="I44" s="3">
        <f>PI()*0.225^2</f>
        <v>0.15904312808798329</v>
      </c>
      <c r="J44" s="2" t="s">
        <v>44</v>
      </c>
    </row>
    <row r="45" spans="1:10" ht="15.75" x14ac:dyDescent="0.25">
      <c r="A45" t="s">
        <v>36</v>
      </c>
      <c r="B45" t="s">
        <v>45</v>
      </c>
      <c r="C45" s="2" t="s">
        <v>13</v>
      </c>
      <c r="D45" s="3" t="s">
        <v>10</v>
      </c>
      <c r="E45" s="3">
        <v>7800</v>
      </c>
      <c r="F45" s="3">
        <f t="shared" si="1"/>
        <v>76.518000000000001</v>
      </c>
      <c r="G45" s="3">
        <v>17862</v>
      </c>
      <c r="H45" s="3">
        <v>0</v>
      </c>
      <c r="I45" s="3">
        <f>0.012</f>
        <v>1.2E-2</v>
      </c>
      <c r="J45" s="2" t="s">
        <v>43</v>
      </c>
    </row>
    <row r="46" spans="1:10" ht="15.75" x14ac:dyDescent="0.25">
      <c r="A46" t="s">
        <v>36</v>
      </c>
      <c r="B46" t="s">
        <v>49</v>
      </c>
      <c r="C46" s="2" t="s">
        <v>40</v>
      </c>
      <c r="D46" s="3" t="s">
        <v>10</v>
      </c>
      <c r="E46" s="3">
        <v>490</v>
      </c>
      <c r="F46" s="3">
        <f t="shared" si="1"/>
        <v>4.8069000000000006</v>
      </c>
      <c r="G46" s="3">
        <v>251</v>
      </c>
      <c r="H46" s="3">
        <v>-692</v>
      </c>
      <c r="I46" s="3">
        <f>0.5*0.24</f>
        <v>0.12</v>
      </c>
      <c r="J46" s="2" t="s">
        <v>46</v>
      </c>
    </row>
    <row r="47" spans="1:10" ht="15.75" x14ac:dyDescent="0.25">
      <c r="A47" t="s">
        <v>36</v>
      </c>
      <c r="B47" t="s">
        <v>49</v>
      </c>
      <c r="C47" s="2" t="s">
        <v>42</v>
      </c>
      <c r="D47" s="3" t="s">
        <v>10</v>
      </c>
      <c r="E47" s="3">
        <v>7874</v>
      </c>
      <c r="F47" s="3">
        <f t="shared" si="1"/>
        <v>77.243940000000009</v>
      </c>
      <c r="G47" s="3">
        <v>15984</v>
      </c>
      <c r="H47" s="3">
        <v>0</v>
      </c>
      <c r="I47" s="3">
        <v>1.2E-2</v>
      </c>
      <c r="J47" s="2" t="s">
        <v>47</v>
      </c>
    </row>
    <row r="48" spans="1:10" ht="15.75" x14ac:dyDescent="0.25">
      <c r="A48" t="s">
        <v>36</v>
      </c>
      <c r="B48" t="s">
        <v>49</v>
      </c>
      <c r="C48" s="2" t="s">
        <v>237</v>
      </c>
      <c r="D48" s="3" t="s">
        <v>10</v>
      </c>
      <c r="E48" s="3">
        <v>2380</v>
      </c>
      <c r="F48" s="3">
        <f t="shared" si="1"/>
        <v>23.347800000000003</v>
      </c>
      <c r="G48" s="3">
        <v>659</v>
      </c>
      <c r="H48" s="3">
        <v>0</v>
      </c>
      <c r="I48" s="3">
        <f>0.3*0.5</f>
        <v>0.15</v>
      </c>
      <c r="J48" s="2" t="s">
        <v>48</v>
      </c>
    </row>
    <row r="49" spans="1:10" ht="15.75" x14ac:dyDescent="0.25">
      <c r="A49" t="s">
        <v>36</v>
      </c>
      <c r="B49" t="s">
        <v>49</v>
      </c>
      <c r="C49" s="2" t="s">
        <v>238</v>
      </c>
      <c r="D49" s="3" t="s">
        <v>10</v>
      </c>
      <c r="E49" s="3">
        <v>2400</v>
      </c>
      <c r="F49" s="3">
        <f t="shared" si="1"/>
        <v>23.544</v>
      </c>
      <c r="G49" s="3">
        <v>609</v>
      </c>
      <c r="H49" s="3">
        <v>0</v>
      </c>
      <c r="I49" s="3">
        <v>0.15</v>
      </c>
      <c r="J49" s="2" t="s">
        <v>48</v>
      </c>
    </row>
    <row r="50" spans="1:10" ht="15.75" x14ac:dyDescent="0.25">
      <c r="A50" t="s">
        <v>36</v>
      </c>
      <c r="B50" t="s">
        <v>49</v>
      </c>
      <c r="C50" s="2" t="s">
        <v>239</v>
      </c>
      <c r="D50" s="3" t="s">
        <v>10</v>
      </c>
      <c r="E50" s="3">
        <v>2400</v>
      </c>
      <c r="F50" s="3">
        <f t="shared" si="1"/>
        <v>23.544</v>
      </c>
      <c r="G50" s="3">
        <v>538</v>
      </c>
      <c r="H50" s="3">
        <v>0</v>
      </c>
      <c r="I50" s="3">
        <f>0.3*0.5</f>
        <v>0.15</v>
      </c>
      <c r="J50" s="2" t="s">
        <v>48</v>
      </c>
    </row>
    <row r="51" spans="1:10" ht="15.75" x14ac:dyDescent="0.25">
      <c r="A51" t="s">
        <v>36</v>
      </c>
      <c r="B51" t="s">
        <v>49</v>
      </c>
      <c r="C51" s="2" t="s">
        <v>240</v>
      </c>
      <c r="D51" s="3" t="s">
        <v>10</v>
      </c>
      <c r="E51" s="3">
        <v>2400</v>
      </c>
      <c r="F51" s="3">
        <f>E51*9.81/1000</f>
        <v>23.544</v>
      </c>
      <c r="G51" s="3">
        <v>455</v>
      </c>
      <c r="H51" s="3">
        <v>0</v>
      </c>
      <c r="I51" s="3">
        <v>0.15</v>
      </c>
      <c r="J51" s="2" t="s">
        <v>48</v>
      </c>
    </row>
    <row r="52" spans="1:10" ht="15.75" x14ac:dyDescent="0.25">
      <c r="A52" t="s">
        <v>36</v>
      </c>
      <c r="B52" t="s">
        <v>49</v>
      </c>
      <c r="C52" s="2" t="s">
        <v>241</v>
      </c>
      <c r="D52" s="3" t="s">
        <v>10</v>
      </c>
      <c r="E52" s="3">
        <v>2400</v>
      </c>
      <c r="F52" s="3">
        <f t="shared" si="1"/>
        <v>23.544</v>
      </c>
      <c r="G52" s="3">
        <v>402</v>
      </c>
      <c r="H52" s="3">
        <v>0</v>
      </c>
      <c r="I52" s="3">
        <f>0.3*0.5</f>
        <v>0.15</v>
      </c>
      <c r="J52" s="2" t="s">
        <v>48</v>
      </c>
    </row>
    <row r="53" spans="1:10" ht="15.75" x14ac:dyDescent="0.25">
      <c r="A53" t="s">
        <v>36</v>
      </c>
      <c r="B53" t="s">
        <v>49</v>
      </c>
      <c r="C53" s="2" t="s">
        <v>13</v>
      </c>
      <c r="D53" s="3" t="s">
        <v>10</v>
      </c>
      <c r="E53" s="3">
        <v>7800</v>
      </c>
      <c r="F53" s="3">
        <f t="shared" si="1"/>
        <v>76.518000000000001</v>
      </c>
      <c r="G53" s="3">
        <v>17862</v>
      </c>
      <c r="H53" s="3">
        <v>0</v>
      </c>
      <c r="I53" s="3">
        <v>1.2E-2</v>
      </c>
      <c r="J53" s="2" t="s">
        <v>47</v>
      </c>
    </row>
    <row r="54" spans="1:10" ht="15.75" x14ac:dyDescent="0.25">
      <c r="A54" t="s">
        <v>36</v>
      </c>
      <c r="B54" t="s">
        <v>51</v>
      </c>
      <c r="C54" s="2" t="s">
        <v>40</v>
      </c>
      <c r="D54" s="3" t="s">
        <v>10</v>
      </c>
      <c r="E54" s="3">
        <v>490</v>
      </c>
      <c r="F54" s="3">
        <f t="shared" si="1"/>
        <v>4.8069000000000006</v>
      </c>
      <c r="G54" s="3">
        <v>251</v>
      </c>
      <c r="H54" s="3">
        <v>-692</v>
      </c>
      <c r="I54" s="3">
        <f t="shared" ref="I54:I61" si="2">I42*0.75</f>
        <v>0.11928234606598748</v>
      </c>
      <c r="J54" s="2" t="s">
        <v>50</v>
      </c>
    </row>
    <row r="55" spans="1:10" ht="15.75" x14ac:dyDescent="0.25">
      <c r="A55" t="s">
        <v>36</v>
      </c>
      <c r="B55" t="s">
        <v>51</v>
      </c>
      <c r="C55" s="2" t="s">
        <v>42</v>
      </c>
      <c r="D55" s="3" t="s">
        <v>10</v>
      </c>
      <c r="E55" s="3">
        <v>7874</v>
      </c>
      <c r="F55" s="3">
        <f t="shared" si="1"/>
        <v>77.243940000000009</v>
      </c>
      <c r="G55" s="3">
        <v>15984</v>
      </c>
      <c r="H55" s="3">
        <v>0</v>
      </c>
      <c r="I55" s="3">
        <f t="shared" si="2"/>
        <v>0.11928234606598748</v>
      </c>
      <c r="J55" s="2" t="s">
        <v>50</v>
      </c>
    </row>
    <row r="56" spans="1:10" ht="15.75" x14ac:dyDescent="0.25">
      <c r="A56" t="s">
        <v>36</v>
      </c>
      <c r="B56" t="s">
        <v>51</v>
      </c>
      <c r="C56" s="2" t="s">
        <v>237</v>
      </c>
      <c r="D56" s="3" t="s">
        <v>10</v>
      </c>
      <c r="E56" s="3">
        <v>2380</v>
      </c>
      <c r="F56" s="3">
        <f t="shared" si="1"/>
        <v>23.347800000000003</v>
      </c>
      <c r="G56" s="3">
        <v>659</v>
      </c>
      <c r="H56" s="3">
        <v>0</v>
      </c>
      <c r="I56" s="3">
        <f t="shared" si="2"/>
        <v>0.11928234606598748</v>
      </c>
      <c r="J56" s="2" t="s">
        <v>50</v>
      </c>
    </row>
    <row r="57" spans="1:10" ht="15.75" x14ac:dyDescent="0.25">
      <c r="A57" t="s">
        <v>36</v>
      </c>
      <c r="B57" t="s">
        <v>51</v>
      </c>
      <c r="C57" s="2" t="s">
        <v>238</v>
      </c>
      <c r="D57" s="3" t="s">
        <v>10</v>
      </c>
      <c r="E57" s="3">
        <v>2400</v>
      </c>
      <c r="F57" s="3">
        <f t="shared" si="1"/>
        <v>23.544</v>
      </c>
      <c r="G57" s="3">
        <v>609</v>
      </c>
      <c r="H57" s="3">
        <v>0</v>
      </c>
      <c r="I57" s="3">
        <f t="shared" si="2"/>
        <v>9.0000000000000011E-3</v>
      </c>
      <c r="J57" s="2" t="s">
        <v>50</v>
      </c>
    </row>
    <row r="58" spans="1:10" ht="15.75" x14ac:dyDescent="0.25">
      <c r="A58" t="s">
        <v>36</v>
      </c>
      <c r="B58" t="s">
        <v>51</v>
      </c>
      <c r="C58" s="2" t="s">
        <v>239</v>
      </c>
      <c r="D58" s="3" t="s">
        <v>10</v>
      </c>
      <c r="E58" s="3">
        <v>2400</v>
      </c>
      <c r="F58" s="3">
        <f t="shared" si="1"/>
        <v>23.544</v>
      </c>
      <c r="G58" s="3">
        <v>538</v>
      </c>
      <c r="H58" s="3">
        <v>0</v>
      </c>
      <c r="I58" s="3">
        <f t="shared" si="2"/>
        <v>0.09</v>
      </c>
      <c r="J58" s="2" t="s">
        <v>50</v>
      </c>
    </row>
    <row r="59" spans="1:10" ht="15.75" x14ac:dyDescent="0.25">
      <c r="A59" t="s">
        <v>36</v>
      </c>
      <c r="B59" t="s">
        <v>51</v>
      </c>
      <c r="C59" s="2" t="s">
        <v>240</v>
      </c>
      <c r="D59" s="3" t="s">
        <v>10</v>
      </c>
      <c r="E59" s="3">
        <v>2400</v>
      </c>
      <c r="F59" s="3">
        <f>E59*9.81/1000</f>
        <v>23.544</v>
      </c>
      <c r="G59" s="3">
        <v>455</v>
      </c>
      <c r="H59" s="3">
        <v>0</v>
      </c>
      <c r="I59" s="3">
        <f t="shared" si="2"/>
        <v>9.0000000000000011E-3</v>
      </c>
      <c r="J59" s="2" t="s">
        <v>50</v>
      </c>
    </row>
    <row r="60" spans="1:10" ht="15.75" x14ac:dyDescent="0.25">
      <c r="A60" t="s">
        <v>36</v>
      </c>
      <c r="B60" t="s">
        <v>51</v>
      </c>
      <c r="C60" s="2" t="s">
        <v>241</v>
      </c>
      <c r="D60" s="3" t="s">
        <v>10</v>
      </c>
      <c r="E60" s="3">
        <v>2400</v>
      </c>
      <c r="F60" s="3">
        <f t="shared" si="1"/>
        <v>23.544</v>
      </c>
      <c r="G60" s="3">
        <v>402</v>
      </c>
      <c r="H60" s="3">
        <v>0</v>
      </c>
      <c r="I60" s="3">
        <f t="shared" si="2"/>
        <v>0.11249999999999999</v>
      </c>
      <c r="J60" s="2" t="s">
        <v>50</v>
      </c>
    </row>
    <row r="61" spans="1:10" ht="15.75" x14ac:dyDescent="0.25">
      <c r="A61" t="s">
        <v>36</v>
      </c>
      <c r="B61" t="s">
        <v>51</v>
      </c>
      <c r="C61" s="2" t="s">
        <v>13</v>
      </c>
      <c r="D61" s="3" t="s">
        <v>10</v>
      </c>
      <c r="E61" s="3">
        <v>7800</v>
      </c>
      <c r="F61" s="3">
        <f t="shared" si="1"/>
        <v>76.518000000000001</v>
      </c>
      <c r="G61" s="3">
        <v>17862</v>
      </c>
      <c r="H61" s="3">
        <v>0</v>
      </c>
      <c r="I61" s="3">
        <f t="shared" si="2"/>
        <v>0.11249999999999999</v>
      </c>
      <c r="J61" s="2" t="s">
        <v>50</v>
      </c>
    </row>
    <row r="62" spans="1:10" ht="15.75" x14ac:dyDescent="0.25">
      <c r="A62" t="s">
        <v>52</v>
      </c>
      <c r="B62" t="s">
        <v>56</v>
      </c>
      <c r="C62" s="2" t="s">
        <v>37</v>
      </c>
      <c r="D62" s="3" t="s">
        <v>10</v>
      </c>
      <c r="E62" s="3">
        <v>500</v>
      </c>
      <c r="F62" s="3">
        <f t="shared" si="1"/>
        <v>4.9050000000000002</v>
      </c>
      <c r="G62" s="3">
        <v>219</v>
      </c>
      <c r="H62" s="3">
        <v>-819</v>
      </c>
      <c r="I62" s="3">
        <v>0.2</v>
      </c>
      <c r="J62" s="2" t="s">
        <v>53</v>
      </c>
    </row>
    <row r="63" spans="1:10" ht="15.75" x14ac:dyDescent="0.25">
      <c r="A63" t="s">
        <v>52</v>
      </c>
      <c r="B63" t="s">
        <v>56</v>
      </c>
      <c r="C63" s="2" t="s">
        <v>227</v>
      </c>
      <c r="D63" s="3" t="s">
        <v>10</v>
      </c>
      <c r="E63" s="3">
        <v>2380</v>
      </c>
      <c r="F63" s="3">
        <f t="shared" si="1"/>
        <v>23.347800000000003</v>
      </c>
      <c r="G63" s="3">
        <v>509</v>
      </c>
      <c r="H63" s="3">
        <v>0</v>
      </c>
      <c r="I63" s="3">
        <v>0.15</v>
      </c>
      <c r="J63" s="2" t="s">
        <v>54</v>
      </c>
    </row>
    <row r="64" spans="1:10" ht="15.75" x14ac:dyDescent="0.25">
      <c r="A64" t="s">
        <v>52</v>
      </c>
      <c r="B64" t="s">
        <v>56</v>
      </c>
      <c r="C64" s="2" t="s">
        <v>228</v>
      </c>
      <c r="D64" s="3" t="s">
        <v>10</v>
      </c>
      <c r="E64" s="3">
        <v>2400</v>
      </c>
      <c r="F64" s="3">
        <f t="shared" si="1"/>
        <v>23.544</v>
      </c>
      <c r="G64" s="3">
        <v>459</v>
      </c>
      <c r="H64" s="3">
        <v>0</v>
      </c>
      <c r="I64" s="3">
        <v>0.15</v>
      </c>
      <c r="J64" s="2" t="s">
        <v>54</v>
      </c>
    </row>
    <row r="65" spans="1:10" ht="15.75" x14ac:dyDescent="0.25">
      <c r="A65" t="s">
        <v>52</v>
      </c>
      <c r="B65" t="s">
        <v>56</v>
      </c>
      <c r="C65" s="2" t="s">
        <v>229</v>
      </c>
      <c r="D65" s="3" t="s">
        <v>10</v>
      </c>
      <c r="E65" s="3">
        <v>2400</v>
      </c>
      <c r="F65" s="3">
        <f t="shared" si="1"/>
        <v>23.544</v>
      </c>
      <c r="G65" s="3">
        <v>388</v>
      </c>
      <c r="H65" s="3">
        <v>0</v>
      </c>
      <c r="I65" s="3">
        <v>0.15</v>
      </c>
      <c r="J65" s="2" t="s">
        <v>54</v>
      </c>
    </row>
    <row r="66" spans="1:10" ht="15.75" x14ac:dyDescent="0.25">
      <c r="A66" t="s">
        <v>52</v>
      </c>
      <c r="B66" t="s">
        <v>56</v>
      </c>
      <c r="C66" s="2" t="s">
        <v>230</v>
      </c>
      <c r="D66" s="3" t="s">
        <v>10</v>
      </c>
      <c r="E66" s="3">
        <v>2400</v>
      </c>
      <c r="F66" s="3">
        <f>E66*9.81/1000</f>
        <v>23.544</v>
      </c>
      <c r="G66" s="3">
        <v>309</v>
      </c>
      <c r="H66" s="3">
        <v>0</v>
      </c>
      <c r="I66" s="3">
        <v>0.15</v>
      </c>
      <c r="J66" s="2" t="s">
        <v>54</v>
      </c>
    </row>
    <row r="67" spans="1:10" ht="15.75" x14ac:dyDescent="0.25">
      <c r="A67" t="s">
        <v>52</v>
      </c>
      <c r="B67" t="s">
        <v>56</v>
      </c>
      <c r="C67" s="2" t="s">
        <v>231</v>
      </c>
      <c r="D67" s="3" t="s">
        <v>10</v>
      </c>
      <c r="E67" s="3">
        <v>2400</v>
      </c>
      <c r="F67" s="3">
        <f t="shared" si="1"/>
        <v>23.544</v>
      </c>
      <c r="G67" s="3">
        <v>252</v>
      </c>
      <c r="H67" s="3">
        <v>0</v>
      </c>
      <c r="I67" s="3">
        <v>0.15</v>
      </c>
      <c r="J67" s="2" t="s">
        <v>54</v>
      </c>
    </row>
    <row r="68" spans="1:10" ht="15.75" x14ac:dyDescent="0.25">
      <c r="A68" t="s">
        <v>52</v>
      </c>
      <c r="B68" t="s">
        <v>56</v>
      </c>
      <c r="C68" s="4" t="s">
        <v>55</v>
      </c>
      <c r="D68" s="3" t="s">
        <v>29</v>
      </c>
      <c r="E68" s="3">
        <v>335</v>
      </c>
      <c r="F68" s="3">
        <f t="shared" si="1"/>
        <v>3.2863500000000005</v>
      </c>
      <c r="G68" s="3">
        <v>82</v>
      </c>
      <c r="H68" s="3">
        <v>0</v>
      </c>
      <c r="I68" s="3">
        <v>1</v>
      </c>
      <c r="J68" s="4" t="s">
        <v>242</v>
      </c>
    </row>
    <row r="69" spans="1:10" ht="15.75" x14ac:dyDescent="0.25">
      <c r="A69" t="s">
        <v>52</v>
      </c>
      <c r="B69" t="s">
        <v>63</v>
      </c>
      <c r="C69" s="4" t="s">
        <v>57</v>
      </c>
      <c r="D69" s="3" t="s">
        <v>29</v>
      </c>
      <c r="E69" s="3">
        <v>22</v>
      </c>
      <c r="F69" s="3">
        <f>E69*9.81/1000</f>
        <v>0.21582000000000001</v>
      </c>
      <c r="G69" s="3">
        <v>10</v>
      </c>
      <c r="H69" s="3">
        <v>-37</v>
      </c>
      <c r="I69" s="3">
        <v>1</v>
      </c>
      <c r="J69" s="4" t="s">
        <v>58</v>
      </c>
    </row>
    <row r="70" spans="1:10" ht="15.75" x14ac:dyDescent="0.25">
      <c r="A70" t="s">
        <v>52</v>
      </c>
      <c r="B70" t="s">
        <v>63</v>
      </c>
      <c r="C70" s="4" t="s">
        <v>59</v>
      </c>
      <c r="D70" s="3" t="s">
        <v>29</v>
      </c>
      <c r="E70" s="3">
        <v>20</v>
      </c>
      <c r="F70" s="3">
        <f>E70*9.81/1000</f>
        <v>0.19620000000000001</v>
      </c>
      <c r="G70" s="3">
        <v>6.5</v>
      </c>
      <c r="H70" s="3">
        <v>-30</v>
      </c>
      <c r="I70" s="3">
        <v>1</v>
      </c>
      <c r="J70" s="4" t="s">
        <v>60</v>
      </c>
    </row>
    <row r="71" spans="1:10" ht="15.75" x14ac:dyDescent="0.25">
      <c r="A71" t="s">
        <v>52</v>
      </c>
      <c r="B71" t="s">
        <v>63</v>
      </c>
      <c r="C71" s="4" t="s">
        <v>61</v>
      </c>
      <c r="D71" s="3" t="s">
        <v>29</v>
      </c>
      <c r="E71" s="3">
        <v>32</v>
      </c>
      <c r="F71" s="3">
        <f>E71*9.81/1000</f>
        <v>0.31392000000000003</v>
      </c>
      <c r="G71" s="3">
        <v>10</v>
      </c>
      <c r="H71" s="3">
        <v>-50</v>
      </c>
      <c r="I71" s="3">
        <v>1</v>
      </c>
      <c r="J71" s="4" t="s">
        <v>62</v>
      </c>
    </row>
    <row r="72" spans="1:10" ht="15.75" x14ac:dyDescent="0.25">
      <c r="A72" t="s">
        <v>71</v>
      </c>
      <c r="B72" t="s">
        <v>71</v>
      </c>
      <c r="C72" s="2" t="s">
        <v>37</v>
      </c>
      <c r="D72" s="3" t="s">
        <v>10</v>
      </c>
      <c r="E72" s="3">
        <v>500</v>
      </c>
      <c r="F72" s="3">
        <f t="shared" ref="F72:F134" si="3">E72*9.81/1000</f>
        <v>4.9050000000000002</v>
      </c>
      <c r="G72" s="3">
        <v>219</v>
      </c>
      <c r="H72" s="3">
        <v>-819</v>
      </c>
      <c r="I72" s="3">
        <v>0.2</v>
      </c>
      <c r="J72" s="2" t="s">
        <v>53</v>
      </c>
    </row>
    <row r="73" spans="1:10" ht="15.75" x14ac:dyDescent="0.25">
      <c r="A73" t="s">
        <v>71</v>
      </c>
      <c r="B73" t="s">
        <v>71</v>
      </c>
      <c r="C73" s="2" t="s">
        <v>64</v>
      </c>
      <c r="D73" s="3" t="s">
        <v>29</v>
      </c>
      <c r="E73" s="3">
        <v>14</v>
      </c>
      <c r="F73" s="3">
        <f t="shared" si="3"/>
        <v>0.13733999999999999</v>
      </c>
      <c r="G73" s="3">
        <v>37</v>
      </c>
      <c r="H73" s="3">
        <v>0</v>
      </c>
      <c r="I73" s="3">
        <v>1</v>
      </c>
      <c r="J73" s="4" t="s">
        <v>65</v>
      </c>
    </row>
    <row r="74" spans="1:10" ht="15.75" x14ac:dyDescent="0.25">
      <c r="A74" t="s">
        <v>71</v>
      </c>
      <c r="B74" t="s">
        <v>71</v>
      </c>
      <c r="C74" s="2" t="s">
        <v>227</v>
      </c>
      <c r="D74" s="3" t="s">
        <v>10</v>
      </c>
      <c r="E74" s="3">
        <v>2380</v>
      </c>
      <c r="F74" s="3">
        <f t="shared" si="3"/>
        <v>23.347800000000003</v>
      </c>
      <c r="G74" s="3">
        <v>509</v>
      </c>
      <c r="H74" s="3">
        <v>0</v>
      </c>
      <c r="I74" s="3">
        <v>0.15</v>
      </c>
      <c r="J74" s="2" t="s">
        <v>66</v>
      </c>
    </row>
    <row r="75" spans="1:10" ht="15.75" x14ac:dyDescent="0.25">
      <c r="A75" t="s">
        <v>71</v>
      </c>
      <c r="B75" t="s">
        <v>71</v>
      </c>
      <c r="C75" s="2" t="s">
        <v>228</v>
      </c>
      <c r="D75" s="3" t="s">
        <v>10</v>
      </c>
      <c r="E75" s="3">
        <v>2400</v>
      </c>
      <c r="F75" s="3">
        <f t="shared" si="3"/>
        <v>23.544</v>
      </c>
      <c r="G75" s="3">
        <v>459</v>
      </c>
      <c r="H75" s="3">
        <v>0</v>
      </c>
      <c r="I75" s="3">
        <v>0.15</v>
      </c>
      <c r="J75" s="2" t="s">
        <v>66</v>
      </c>
    </row>
    <row r="76" spans="1:10" ht="15.75" x14ac:dyDescent="0.25">
      <c r="A76" t="s">
        <v>71</v>
      </c>
      <c r="B76" t="s">
        <v>71</v>
      </c>
      <c r="C76" s="2" t="s">
        <v>229</v>
      </c>
      <c r="D76" s="3" t="s">
        <v>10</v>
      </c>
      <c r="E76" s="3">
        <v>2400</v>
      </c>
      <c r="F76" s="3">
        <f t="shared" si="3"/>
        <v>23.544</v>
      </c>
      <c r="G76" s="3">
        <v>388</v>
      </c>
      <c r="H76" s="3">
        <v>0</v>
      </c>
      <c r="I76" s="3">
        <v>0.15</v>
      </c>
      <c r="J76" s="2" t="s">
        <v>66</v>
      </c>
    </row>
    <row r="77" spans="1:10" ht="15.75" x14ac:dyDescent="0.25">
      <c r="A77" t="s">
        <v>71</v>
      </c>
      <c r="B77" t="s">
        <v>71</v>
      </c>
      <c r="C77" s="2" t="s">
        <v>230</v>
      </c>
      <c r="D77" s="3" t="s">
        <v>10</v>
      </c>
      <c r="E77" s="3">
        <v>2400</v>
      </c>
      <c r="F77" s="3">
        <f t="shared" si="3"/>
        <v>23.544</v>
      </c>
      <c r="G77" s="3">
        <v>309</v>
      </c>
      <c r="H77" s="3">
        <v>0</v>
      </c>
      <c r="I77" s="3">
        <v>0.15</v>
      </c>
      <c r="J77" s="2" t="s">
        <v>66</v>
      </c>
    </row>
    <row r="78" spans="1:10" ht="15.75" x14ac:dyDescent="0.25">
      <c r="A78" t="s">
        <v>71</v>
      </c>
      <c r="B78" t="s">
        <v>71</v>
      </c>
      <c r="C78" s="2" t="s">
        <v>231</v>
      </c>
      <c r="D78" s="3" t="s">
        <v>10</v>
      </c>
      <c r="E78" s="3">
        <v>2400</v>
      </c>
      <c r="F78" s="3">
        <f t="shared" si="3"/>
        <v>23.544</v>
      </c>
      <c r="G78" s="3">
        <v>252</v>
      </c>
      <c r="H78" s="3">
        <v>0</v>
      </c>
      <c r="I78" s="3">
        <v>0.15</v>
      </c>
      <c r="J78" s="2" t="s">
        <v>66</v>
      </c>
    </row>
    <row r="79" spans="1:10" ht="15.75" x14ac:dyDescent="0.25">
      <c r="A79" t="s">
        <v>71</v>
      </c>
      <c r="B79" t="s">
        <v>71</v>
      </c>
      <c r="C79" s="4" t="s">
        <v>55</v>
      </c>
      <c r="D79" s="3" t="s">
        <v>29</v>
      </c>
      <c r="E79" s="3">
        <v>335</v>
      </c>
      <c r="F79" s="3">
        <f t="shared" si="3"/>
        <v>3.2863500000000005</v>
      </c>
      <c r="G79" s="3">
        <v>82</v>
      </c>
      <c r="H79" s="3">
        <v>0</v>
      </c>
      <c r="I79" s="3">
        <v>1</v>
      </c>
      <c r="J79" s="4" t="s">
        <v>243</v>
      </c>
    </row>
    <row r="80" spans="1:10" ht="15.75" x14ac:dyDescent="0.25">
      <c r="A80" t="s">
        <v>71</v>
      </c>
      <c r="B80" t="s">
        <v>71</v>
      </c>
      <c r="C80" s="2" t="s">
        <v>67</v>
      </c>
      <c r="D80" s="3" t="s">
        <v>29</v>
      </c>
      <c r="E80" s="3">
        <v>15</v>
      </c>
      <c r="F80" s="3">
        <f t="shared" si="3"/>
        <v>0.14715</v>
      </c>
      <c r="G80" s="3">
        <v>6</v>
      </c>
      <c r="H80" s="3">
        <v>-22</v>
      </c>
      <c r="I80" s="3">
        <v>1</v>
      </c>
      <c r="J80" s="4" t="s">
        <v>68</v>
      </c>
    </row>
    <row r="81" spans="1:10" ht="15.75" x14ac:dyDescent="0.25">
      <c r="A81" t="s">
        <v>71</v>
      </c>
      <c r="B81" t="s">
        <v>71</v>
      </c>
      <c r="C81" s="4" t="s">
        <v>69</v>
      </c>
      <c r="D81" s="3" t="s">
        <v>29</v>
      </c>
      <c r="E81" s="3">
        <v>53</v>
      </c>
      <c r="F81" s="3">
        <f t="shared" si="3"/>
        <v>0.51993000000000011</v>
      </c>
      <c r="G81" s="3">
        <v>14</v>
      </c>
      <c r="H81" s="3">
        <v>-82</v>
      </c>
      <c r="I81" s="3">
        <v>1</v>
      </c>
      <c r="J81" s="4" t="s">
        <v>70</v>
      </c>
    </row>
    <row r="82" spans="1:10" ht="15.75" x14ac:dyDescent="0.25">
      <c r="A82" t="s">
        <v>71</v>
      </c>
      <c r="B82" t="s">
        <v>91</v>
      </c>
      <c r="C82" s="2" t="s">
        <v>72</v>
      </c>
      <c r="D82" s="3" t="s">
        <v>29</v>
      </c>
      <c r="E82" s="3">
        <v>2.4300000000000002</v>
      </c>
      <c r="F82" s="3">
        <f t="shared" si="3"/>
        <v>2.3838300000000003E-2</v>
      </c>
      <c r="G82" s="3">
        <v>16.2</v>
      </c>
      <c r="H82" s="3">
        <v>0</v>
      </c>
      <c r="I82" s="3">
        <v>1</v>
      </c>
      <c r="J82" s="2" t="s">
        <v>73</v>
      </c>
    </row>
    <row r="83" spans="1:10" ht="15.75" x14ac:dyDescent="0.25">
      <c r="A83" t="s">
        <v>71</v>
      </c>
      <c r="B83" t="s">
        <v>91</v>
      </c>
      <c r="C83" s="2" t="s">
        <v>74</v>
      </c>
      <c r="D83" s="3" t="s">
        <v>29</v>
      </c>
      <c r="E83" s="3">
        <v>47</v>
      </c>
      <c r="F83" s="3">
        <f t="shared" si="3"/>
        <v>0.46107000000000004</v>
      </c>
      <c r="G83" s="3">
        <v>4.5999999999999996</v>
      </c>
      <c r="H83" s="3">
        <v>0</v>
      </c>
      <c r="I83" s="3">
        <v>1</v>
      </c>
      <c r="J83" s="2" t="s">
        <v>75</v>
      </c>
    </row>
    <row r="84" spans="1:10" ht="15.75" x14ac:dyDescent="0.25">
      <c r="A84" t="s">
        <v>71</v>
      </c>
      <c r="B84" t="s">
        <v>91</v>
      </c>
      <c r="C84" s="2" t="s">
        <v>76</v>
      </c>
      <c r="D84" s="3" t="s">
        <v>29</v>
      </c>
      <c r="E84" s="3">
        <v>47</v>
      </c>
      <c r="F84" s="3">
        <f t="shared" si="3"/>
        <v>0.46107000000000004</v>
      </c>
      <c r="G84" s="3">
        <v>3.1</v>
      </c>
      <c r="H84" s="3">
        <v>0</v>
      </c>
      <c r="I84" s="3">
        <v>1</v>
      </c>
      <c r="J84" s="2" t="s">
        <v>75</v>
      </c>
    </row>
    <row r="85" spans="1:10" ht="15.75" x14ac:dyDescent="0.25">
      <c r="A85" t="s">
        <v>71</v>
      </c>
      <c r="B85" t="s">
        <v>91</v>
      </c>
      <c r="C85" s="2" t="s">
        <v>77</v>
      </c>
      <c r="D85" s="3" t="s">
        <v>29</v>
      </c>
      <c r="E85" s="3">
        <v>2.2000000000000002</v>
      </c>
      <c r="F85" s="3">
        <f t="shared" si="3"/>
        <v>2.1582000000000004E-2</v>
      </c>
      <c r="G85" s="3">
        <v>3.1</v>
      </c>
      <c r="H85" s="3">
        <v>0</v>
      </c>
      <c r="I85" s="3">
        <v>1</v>
      </c>
      <c r="J85" s="2" t="s">
        <v>78</v>
      </c>
    </row>
    <row r="86" spans="1:10" ht="15.75" x14ac:dyDescent="0.25">
      <c r="A86" t="s">
        <v>71</v>
      </c>
      <c r="B86" t="s">
        <v>91</v>
      </c>
      <c r="C86" s="2" t="s">
        <v>79</v>
      </c>
      <c r="D86" s="3" t="s">
        <v>29</v>
      </c>
      <c r="E86" s="3">
        <v>50</v>
      </c>
      <c r="F86" s="3">
        <f t="shared" si="3"/>
        <v>0.49049999999999999</v>
      </c>
      <c r="G86" s="5">
        <f>0.265*50</f>
        <v>13.25</v>
      </c>
      <c r="H86" s="3">
        <v>0</v>
      </c>
      <c r="I86" s="3">
        <v>1</v>
      </c>
      <c r="J86" s="2" t="s">
        <v>80</v>
      </c>
    </row>
    <row r="87" spans="1:10" ht="15.75" x14ac:dyDescent="0.25">
      <c r="A87" t="s">
        <v>71</v>
      </c>
      <c r="B87" t="s">
        <v>91</v>
      </c>
      <c r="C87" s="2" t="s">
        <v>81</v>
      </c>
      <c r="D87" s="3" t="s">
        <v>29</v>
      </c>
      <c r="E87" s="3">
        <v>20</v>
      </c>
      <c r="F87" s="3">
        <f t="shared" si="3"/>
        <v>0.19620000000000001</v>
      </c>
      <c r="G87" s="3">
        <v>19.5</v>
      </c>
      <c r="H87" s="3">
        <v>0</v>
      </c>
      <c r="I87" s="3">
        <v>1</v>
      </c>
      <c r="J87" s="2" t="s">
        <v>82</v>
      </c>
    </row>
    <row r="88" spans="1:10" ht="15.75" x14ac:dyDescent="0.25">
      <c r="A88" t="s">
        <v>71</v>
      </c>
      <c r="B88" t="s">
        <v>91</v>
      </c>
      <c r="C88" s="2" t="s">
        <v>83</v>
      </c>
      <c r="D88" s="3" t="s">
        <v>29</v>
      </c>
      <c r="E88" s="3">
        <v>23</v>
      </c>
      <c r="F88" s="3">
        <f t="shared" si="3"/>
        <v>0.22563000000000002</v>
      </c>
      <c r="G88" s="3">
        <v>4</v>
      </c>
      <c r="H88" s="3">
        <v>0</v>
      </c>
      <c r="I88" s="3">
        <v>1</v>
      </c>
      <c r="J88" s="2" t="s">
        <v>84</v>
      </c>
    </row>
    <row r="89" spans="1:10" ht="15.75" x14ac:dyDescent="0.25">
      <c r="A89" t="s">
        <v>71</v>
      </c>
      <c r="B89" t="s">
        <v>91</v>
      </c>
      <c r="C89" s="2" t="s">
        <v>85</v>
      </c>
      <c r="D89" s="3" t="s">
        <v>29</v>
      </c>
      <c r="E89" s="3">
        <v>2</v>
      </c>
      <c r="F89" s="3">
        <f t="shared" si="3"/>
        <v>1.9620000000000002E-2</v>
      </c>
      <c r="G89" s="3">
        <v>6.4</v>
      </c>
      <c r="H89" s="3">
        <v>0</v>
      </c>
      <c r="I89" s="3">
        <v>1</v>
      </c>
      <c r="J89" s="2" t="s">
        <v>86</v>
      </c>
    </row>
    <row r="90" spans="1:10" ht="15.75" x14ac:dyDescent="0.25">
      <c r="A90" t="s">
        <v>71</v>
      </c>
      <c r="B90" t="s">
        <v>91</v>
      </c>
      <c r="C90" s="2" t="s">
        <v>87</v>
      </c>
      <c r="D90" s="3" t="s">
        <v>29</v>
      </c>
      <c r="E90" s="3">
        <v>49</v>
      </c>
      <c r="F90" s="3">
        <f t="shared" si="3"/>
        <v>0.48069000000000001</v>
      </c>
      <c r="G90" s="3">
        <v>1.8</v>
      </c>
      <c r="H90" s="3">
        <v>0</v>
      </c>
      <c r="I90" s="3">
        <v>1</v>
      </c>
      <c r="J90" s="2" t="s">
        <v>88</v>
      </c>
    </row>
    <row r="91" spans="1:10" ht="15.75" x14ac:dyDescent="0.25">
      <c r="A91" t="s">
        <v>71</v>
      </c>
      <c r="B91" t="s">
        <v>91</v>
      </c>
      <c r="C91" s="2" t="s">
        <v>89</v>
      </c>
      <c r="D91" s="3" t="s">
        <v>29</v>
      </c>
      <c r="E91" s="3">
        <v>10.7</v>
      </c>
      <c r="F91" s="3">
        <f t="shared" si="3"/>
        <v>0.104967</v>
      </c>
      <c r="G91" s="3">
        <v>33.1</v>
      </c>
      <c r="H91" s="3">
        <v>0</v>
      </c>
      <c r="I91" s="3">
        <v>1</v>
      </c>
      <c r="J91" s="2" t="s">
        <v>90</v>
      </c>
    </row>
    <row r="92" spans="1:10" ht="15.75" x14ac:dyDescent="0.25">
      <c r="A92" t="s">
        <v>71</v>
      </c>
      <c r="B92" t="s">
        <v>101</v>
      </c>
      <c r="C92" s="2" t="s">
        <v>92</v>
      </c>
      <c r="D92" s="3" t="s">
        <v>10</v>
      </c>
      <c r="E92" s="3">
        <v>45</v>
      </c>
      <c r="F92" s="3">
        <f t="shared" si="3"/>
        <v>0.44145000000000006</v>
      </c>
      <c r="G92" s="3">
        <v>7</v>
      </c>
      <c r="H92" s="3">
        <v>-62</v>
      </c>
      <c r="I92" s="3">
        <v>0.25</v>
      </c>
      <c r="J92" s="2" t="s">
        <v>32</v>
      </c>
    </row>
    <row r="93" spans="1:10" ht="15.75" x14ac:dyDescent="0.25">
      <c r="A93" t="s">
        <v>71</v>
      </c>
      <c r="B93" t="s">
        <v>101</v>
      </c>
      <c r="C93" s="2" t="s">
        <v>31</v>
      </c>
      <c r="D93" s="3" t="s">
        <v>10</v>
      </c>
      <c r="E93" s="3">
        <v>20</v>
      </c>
      <c r="F93" s="3">
        <f t="shared" si="3"/>
        <v>0.19620000000000001</v>
      </c>
      <c r="G93" s="3">
        <v>135</v>
      </c>
      <c r="H93" s="3">
        <v>0</v>
      </c>
      <c r="I93" s="3">
        <v>0.25</v>
      </c>
      <c r="J93" s="2" t="s">
        <v>32</v>
      </c>
    </row>
    <row r="94" spans="1:10" ht="15.75" x14ac:dyDescent="0.25">
      <c r="A94" t="s">
        <v>71</v>
      </c>
      <c r="B94" t="s">
        <v>101</v>
      </c>
      <c r="C94" s="2" t="s">
        <v>93</v>
      </c>
      <c r="D94" s="3" t="s">
        <v>10</v>
      </c>
      <c r="E94" s="3">
        <v>75</v>
      </c>
      <c r="F94" s="3">
        <f t="shared" si="3"/>
        <v>0.73575000000000002</v>
      </c>
      <c r="G94" s="3">
        <v>39</v>
      </c>
      <c r="H94" s="3">
        <v>0</v>
      </c>
      <c r="I94" s="3">
        <v>0.25</v>
      </c>
      <c r="J94" s="2" t="s">
        <v>32</v>
      </c>
    </row>
    <row r="95" spans="1:10" ht="15.75" x14ac:dyDescent="0.25">
      <c r="A95" t="s">
        <v>71</v>
      </c>
      <c r="B95" t="s">
        <v>101</v>
      </c>
      <c r="C95" s="2" t="s">
        <v>94</v>
      </c>
      <c r="D95" s="3" t="s">
        <v>10</v>
      </c>
      <c r="E95" s="3">
        <v>112</v>
      </c>
      <c r="F95" s="3">
        <f t="shared" si="3"/>
        <v>1.0987199999999999</v>
      </c>
      <c r="G95" s="3">
        <v>58</v>
      </c>
      <c r="H95" s="3">
        <v>0</v>
      </c>
      <c r="I95" s="3">
        <v>0.25</v>
      </c>
      <c r="J95" s="2" t="s">
        <v>32</v>
      </c>
    </row>
    <row r="96" spans="1:10" ht="15.75" x14ac:dyDescent="0.25">
      <c r="A96" t="s">
        <v>71</v>
      </c>
      <c r="B96" t="s">
        <v>101</v>
      </c>
      <c r="C96" s="2" t="s">
        <v>34</v>
      </c>
      <c r="D96" s="3" t="s">
        <v>10</v>
      </c>
      <c r="E96" s="3">
        <v>70</v>
      </c>
      <c r="F96" s="3">
        <f t="shared" si="3"/>
        <v>0.68670000000000009</v>
      </c>
      <c r="G96" s="3">
        <v>89.6</v>
      </c>
      <c r="H96" s="3">
        <v>0</v>
      </c>
      <c r="I96" s="3">
        <v>0.25</v>
      </c>
      <c r="J96" s="2" t="s">
        <v>32</v>
      </c>
    </row>
    <row r="97" spans="1:10" ht="15.75" x14ac:dyDescent="0.25">
      <c r="A97" t="s">
        <v>71</v>
      </c>
      <c r="B97" t="s">
        <v>101</v>
      </c>
      <c r="C97" s="2" t="s">
        <v>95</v>
      </c>
      <c r="D97" s="3" t="s">
        <v>10</v>
      </c>
      <c r="E97" s="3">
        <v>40</v>
      </c>
      <c r="F97" s="3">
        <f t="shared" si="3"/>
        <v>0.39240000000000003</v>
      </c>
      <c r="G97" s="3">
        <v>212</v>
      </c>
      <c r="H97" s="3">
        <v>0</v>
      </c>
      <c r="I97" s="3">
        <v>0.25</v>
      </c>
      <c r="J97" s="2" t="s">
        <v>32</v>
      </c>
    </row>
    <row r="98" spans="1:10" ht="15.75" x14ac:dyDescent="0.25">
      <c r="A98" t="s">
        <v>71</v>
      </c>
      <c r="B98" t="s">
        <v>101</v>
      </c>
      <c r="C98" s="2" t="s">
        <v>96</v>
      </c>
      <c r="D98" s="3" t="s">
        <v>10</v>
      </c>
      <c r="E98" s="3">
        <v>70</v>
      </c>
      <c r="F98" s="3">
        <f t="shared" si="3"/>
        <v>0.68670000000000009</v>
      </c>
      <c r="G98" s="3">
        <v>78</v>
      </c>
      <c r="H98" s="3">
        <v>0</v>
      </c>
      <c r="I98" s="3">
        <v>0.25</v>
      </c>
      <c r="J98" s="2" t="s">
        <v>32</v>
      </c>
    </row>
    <row r="99" spans="1:10" ht="15.75" x14ac:dyDescent="0.25">
      <c r="A99" t="s">
        <v>71</v>
      </c>
      <c r="B99" t="s">
        <v>101</v>
      </c>
      <c r="C99" s="2" t="s">
        <v>97</v>
      </c>
      <c r="D99" s="3" t="s">
        <v>10</v>
      </c>
      <c r="E99" s="3">
        <v>25</v>
      </c>
      <c r="F99" s="3">
        <f t="shared" si="3"/>
        <v>0.24525</v>
      </c>
      <c r="G99" s="3">
        <v>66</v>
      </c>
      <c r="H99" s="3">
        <v>0</v>
      </c>
      <c r="I99" s="3">
        <v>0.25</v>
      </c>
      <c r="J99" s="2" t="s">
        <v>32</v>
      </c>
    </row>
    <row r="100" spans="1:10" ht="15.75" x14ac:dyDescent="0.25">
      <c r="A100" t="s">
        <v>71</v>
      </c>
      <c r="B100" t="s">
        <v>101</v>
      </c>
      <c r="C100" s="2" t="s">
        <v>98</v>
      </c>
      <c r="D100" s="3" t="s">
        <v>10</v>
      </c>
      <c r="E100" s="3">
        <v>180</v>
      </c>
      <c r="F100" s="3">
        <f t="shared" si="3"/>
        <v>1.7658000000000003</v>
      </c>
      <c r="G100" s="3">
        <v>1688</v>
      </c>
      <c r="H100" s="3">
        <v>0</v>
      </c>
      <c r="I100" s="3">
        <v>0.05</v>
      </c>
      <c r="J100" s="2" t="s">
        <v>99</v>
      </c>
    </row>
    <row r="101" spans="1:10" ht="15.75" x14ac:dyDescent="0.25">
      <c r="A101" t="s">
        <v>71</v>
      </c>
      <c r="B101" t="s">
        <v>101</v>
      </c>
      <c r="C101" s="2" t="s">
        <v>100</v>
      </c>
      <c r="D101" s="3" t="s">
        <v>10</v>
      </c>
      <c r="E101" s="3">
        <v>140</v>
      </c>
      <c r="F101" s="3">
        <f t="shared" si="3"/>
        <v>1.3734000000000002</v>
      </c>
      <c r="G101" s="3">
        <v>102.5</v>
      </c>
      <c r="H101" s="3">
        <v>-283.7</v>
      </c>
      <c r="I101" s="3">
        <v>0.25</v>
      </c>
      <c r="J101" s="2" t="s">
        <v>32</v>
      </c>
    </row>
    <row r="102" spans="1:10" ht="15.75" x14ac:dyDescent="0.25">
      <c r="A102" t="s">
        <v>71</v>
      </c>
      <c r="B102" t="s">
        <v>101</v>
      </c>
      <c r="C102" s="2" t="s">
        <v>33</v>
      </c>
      <c r="D102" s="3" t="s">
        <v>10</v>
      </c>
      <c r="E102" s="3">
        <v>33</v>
      </c>
      <c r="F102" s="3">
        <f t="shared" si="3"/>
        <v>0.32373000000000002</v>
      </c>
      <c r="G102" s="3">
        <v>164</v>
      </c>
      <c r="H102" s="3">
        <v>0</v>
      </c>
      <c r="I102" s="3">
        <v>0.25</v>
      </c>
      <c r="J102" s="2" t="s">
        <v>32</v>
      </c>
    </row>
    <row r="103" spans="1:10" ht="15.75" x14ac:dyDescent="0.25">
      <c r="A103" t="s">
        <v>143</v>
      </c>
      <c r="B103" t="s">
        <v>141</v>
      </c>
      <c r="C103" s="4" t="s">
        <v>102</v>
      </c>
      <c r="D103" s="3" t="s">
        <v>29</v>
      </c>
      <c r="E103" s="3">
        <f>152+E94</f>
        <v>227</v>
      </c>
      <c r="F103" s="3">
        <f t="shared" si="3"/>
        <v>2.2268699999999999</v>
      </c>
      <c r="G103" s="3">
        <v>61</v>
      </c>
      <c r="H103" s="3">
        <v>0</v>
      </c>
      <c r="I103" s="3">
        <v>1</v>
      </c>
      <c r="J103" s="4" t="s">
        <v>103</v>
      </c>
    </row>
    <row r="104" spans="1:10" ht="15.75" x14ac:dyDescent="0.25">
      <c r="A104" t="s">
        <v>143</v>
      </c>
      <c r="B104" t="s">
        <v>141</v>
      </c>
      <c r="C104" s="4" t="s">
        <v>104</v>
      </c>
      <c r="D104" s="3" t="s">
        <v>29</v>
      </c>
      <c r="E104" s="3">
        <v>193</v>
      </c>
      <c r="F104" s="3">
        <f t="shared" si="3"/>
        <v>1.8933300000000002</v>
      </c>
      <c r="G104" s="5">
        <v>20.2</v>
      </c>
      <c r="H104" s="5">
        <v>0</v>
      </c>
      <c r="I104" s="3">
        <v>1</v>
      </c>
      <c r="J104" s="4" t="s">
        <v>105</v>
      </c>
    </row>
    <row r="105" spans="1:10" ht="15.75" x14ac:dyDescent="0.25">
      <c r="A105" t="s">
        <v>143</v>
      </c>
      <c r="B105" t="s">
        <v>141</v>
      </c>
      <c r="C105" s="4" t="s">
        <v>106</v>
      </c>
      <c r="D105" s="3" t="s">
        <v>29</v>
      </c>
      <c r="E105" s="3">
        <v>169</v>
      </c>
      <c r="F105" s="3">
        <f t="shared" si="3"/>
        <v>1.6578900000000001</v>
      </c>
      <c r="G105" s="3">
        <v>20</v>
      </c>
      <c r="H105" s="3">
        <v>-36</v>
      </c>
      <c r="I105" s="3">
        <v>1</v>
      </c>
      <c r="J105" s="4" t="s">
        <v>107</v>
      </c>
    </row>
    <row r="106" spans="1:10" ht="15.75" x14ac:dyDescent="0.25">
      <c r="A106" t="s">
        <v>143</v>
      </c>
      <c r="B106" t="s">
        <v>141</v>
      </c>
      <c r="C106" s="4" t="s">
        <v>108</v>
      </c>
      <c r="D106" s="3" t="s">
        <v>29</v>
      </c>
      <c r="E106" s="3">
        <v>33</v>
      </c>
      <c r="F106" s="3">
        <f t="shared" si="3"/>
        <v>0.32373000000000002</v>
      </c>
      <c r="G106" s="3">
        <v>73</v>
      </c>
      <c r="H106" s="3">
        <v>0</v>
      </c>
      <c r="I106" s="3">
        <v>1</v>
      </c>
      <c r="J106" s="4" t="s">
        <v>109</v>
      </c>
    </row>
    <row r="107" spans="1:10" ht="15.75" x14ac:dyDescent="0.25">
      <c r="A107" t="s">
        <v>143</v>
      </c>
      <c r="B107" t="s">
        <v>141</v>
      </c>
      <c r="C107" s="4" t="s">
        <v>110</v>
      </c>
      <c r="D107" s="3" t="s">
        <v>29</v>
      </c>
      <c r="E107" s="3">
        <v>352</v>
      </c>
      <c r="F107" s="3">
        <f t="shared" si="3"/>
        <v>3.4531200000000002</v>
      </c>
      <c r="G107" s="3">
        <v>61</v>
      </c>
      <c r="H107" s="3">
        <v>0</v>
      </c>
      <c r="I107" s="3">
        <v>1</v>
      </c>
      <c r="J107" s="4" t="s">
        <v>111</v>
      </c>
    </row>
    <row r="108" spans="1:10" ht="15.75" x14ac:dyDescent="0.25">
      <c r="A108" t="s">
        <v>143</v>
      </c>
      <c r="B108" t="s">
        <v>141</v>
      </c>
      <c r="C108" s="4" t="s">
        <v>112</v>
      </c>
      <c r="D108" s="3" t="s">
        <v>29</v>
      </c>
      <c r="E108" s="3">
        <v>452</v>
      </c>
      <c r="F108" s="3">
        <f t="shared" si="3"/>
        <v>4.4341200000000001</v>
      </c>
      <c r="G108" s="3">
        <v>94</v>
      </c>
      <c r="H108" s="3">
        <v>0</v>
      </c>
      <c r="I108" s="3">
        <v>1</v>
      </c>
      <c r="J108" s="4" t="s">
        <v>113</v>
      </c>
    </row>
    <row r="109" spans="1:10" ht="15.75" x14ac:dyDescent="0.25">
      <c r="A109" t="s">
        <v>143</v>
      </c>
      <c r="B109" t="s">
        <v>141</v>
      </c>
      <c r="C109" s="4" t="s">
        <v>114</v>
      </c>
      <c r="D109" s="3" t="s">
        <v>29</v>
      </c>
      <c r="E109" s="3">
        <v>145.9</v>
      </c>
      <c r="F109" s="3">
        <f t="shared" si="3"/>
        <v>1.4312790000000002</v>
      </c>
      <c r="G109" s="3">
        <v>13.5</v>
      </c>
      <c r="H109" s="3">
        <v>0</v>
      </c>
      <c r="I109" s="3">
        <v>1</v>
      </c>
      <c r="J109" s="4" t="s">
        <v>115</v>
      </c>
    </row>
    <row r="110" spans="1:10" ht="15.75" x14ac:dyDescent="0.25">
      <c r="A110" t="s">
        <v>143</v>
      </c>
      <c r="B110" t="s">
        <v>141</v>
      </c>
      <c r="C110" s="4" t="s">
        <v>116</v>
      </c>
      <c r="D110" s="3" t="s">
        <v>29</v>
      </c>
      <c r="E110" s="3">
        <v>223.2</v>
      </c>
      <c r="F110" s="3">
        <f t="shared" si="3"/>
        <v>2.1895920000000002</v>
      </c>
      <c r="G110" s="3">
        <v>45.2</v>
      </c>
      <c r="H110" s="3">
        <v>0</v>
      </c>
      <c r="I110" s="3">
        <v>1</v>
      </c>
      <c r="J110" s="4" t="s">
        <v>117</v>
      </c>
    </row>
    <row r="111" spans="1:10" ht="15.75" x14ac:dyDescent="0.25">
      <c r="A111" t="s">
        <v>143</v>
      </c>
      <c r="B111" t="s">
        <v>141</v>
      </c>
      <c r="C111" s="4" t="s">
        <v>118</v>
      </c>
      <c r="D111" s="3" t="s">
        <v>29</v>
      </c>
      <c r="E111" s="3">
        <v>6.3</v>
      </c>
      <c r="F111" s="3">
        <f t="shared" si="3"/>
        <v>6.1803000000000004E-2</v>
      </c>
      <c r="G111" s="3">
        <v>2.5</v>
      </c>
      <c r="H111" s="3">
        <v>-10.4</v>
      </c>
      <c r="I111" s="3">
        <v>1</v>
      </c>
      <c r="J111" s="4" t="s">
        <v>119</v>
      </c>
    </row>
    <row r="112" spans="1:10" ht="15.75" x14ac:dyDescent="0.25">
      <c r="A112" t="s">
        <v>143</v>
      </c>
      <c r="B112" t="s">
        <v>141</v>
      </c>
      <c r="C112" s="4" t="s">
        <v>120</v>
      </c>
      <c r="D112" s="3" t="s">
        <v>29</v>
      </c>
      <c r="E112" s="3">
        <v>11</v>
      </c>
      <c r="F112" s="3">
        <f t="shared" si="3"/>
        <v>0.10791000000000001</v>
      </c>
      <c r="G112" s="3">
        <v>56</v>
      </c>
      <c r="H112" s="3">
        <v>0</v>
      </c>
      <c r="I112" s="3">
        <v>1</v>
      </c>
      <c r="J112" s="4" t="s">
        <v>121</v>
      </c>
    </row>
    <row r="113" spans="1:10" ht="15.75" x14ac:dyDescent="0.25">
      <c r="A113" t="s">
        <v>143</v>
      </c>
      <c r="B113" t="s">
        <v>141</v>
      </c>
      <c r="C113" s="4" t="s">
        <v>122</v>
      </c>
      <c r="D113" s="3" t="s">
        <v>29</v>
      </c>
      <c r="E113" s="3">
        <v>234</v>
      </c>
      <c r="F113" s="3">
        <f t="shared" si="3"/>
        <v>2.2955399999999999</v>
      </c>
      <c r="G113" s="3">
        <v>94</v>
      </c>
      <c r="H113" s="3">
        <v>0</v>
      </c>
      <c r="I113" s="3">
        <v>1</v>
      </c>
      <c r="J113" s="4" t="s">
        <v>123</v>
      </c>
    </row>
    <row r="114" spans="1:10" ht="15.75" x14ac:dyDescent="0.25">
      <c r="A114" t="s">
        <v>143</v>
      </c>
      <c r="B114" t="s">
        <v>141</v>
      </c>
      <c r="C114" s="4" t="s">
        <v>124</v>
      </c>
      <c r="D114" s="3" t="s">
        <v>29</v>
      </c>
      <c r="E114" s="3">
        <v>59</v>
      </c>
      <c r="F114" s="3">
        <f t="shared" si="3"/>
        <v>0.57879000000000003</v>
      </c>
      <c r="G114" s="3">
        <v>86</v>
      </c>
      <c r="H114" s="3">
        <v>0</v>
      </c>
      <c r="I114" s="3">
        <v>1</v>
      </c>
      <c r="J114" s="4" t="s">
        <v>125</v>
      </c>
    </row>
    <row r="115" spans="1:10" ht="15.75" x14ac:dyDescent="0.25">
      <c r="A115" t="s">
        <v>143</v>
      </c>
      <c r="B115" t="s">
        <v>141</v>
      </c>
      <c r="C115" s="4" t="s">
        <v>126</v>
      </c>
      <c r="D115" s="3" t="s">
        <v>29</v>
      </c>
      <c r="E115" s="3">
        <v>90</v>
      </c>
      <c r="F115" s="3">
        <f t="shared" si="3"/>
        <v>0.88290000000000013</v>
      </c>
      <c r="G115" s="3">
        <v>97</v>
      </c>
      <c r="H115" s="3">
        <v>0</v>
      </c>
      <c r="I115" s="3">
        <v>1</v>
      </c>
      <c r="J115" s="4" t="s">
        <v>127</v>
      </c>
    </row>
    <row r="116" spans="1:10" ht="15.75" x14ac:dyDescent="0.25">
      <c r="A116" t="s">
        <v>143</v>
      </c>
      <c r="B116" t="s">
        <v>141</v>
      </c>
      <c r="C116" s="4" t="s">
        <v>128</v>
      </c>
      <c r="D116" s="3" t="s">
        <v>29</v>
      </c>
      <c r="E116" s="3">
        <v>90</v>
      </c>
      <c r="F116" s="3">
        <f t="shared" si="3"/>
        <v>0.88290000000000013</v>
      </c>
      <c r="G116" s="3">
        <v>48</v>
      </c>
      <c r="H116" s="3">
        <v>0</v>
      </c>
      <c r="I116" s="3">
        <v>1</v>
      </c>
      <c r="J116" s="4" t="s">
        <v>127</v>
      </c>
    </row>
    <row r="117" spans="1:10" ht="15.75" x14ac:dyDescent="0.25">
      <c r="A117" t="s">
        <v>143</v>
      </c>
      <c r="B117" t="s">
        <v>141</v>
      </c>
      <c r="C117" s="4" t="s">
        <v>129</v>
      </c>
      <c r="D117" s="3" t="s">
        <v>29</v>
      </c>
      <c r="E117" s="3">
        <v>17</v>
      </c>
      <c r="F117" s="3">
        <f t="shared" si="3"/>
        <v>0.16677</v>
      </c>
      <c r="G117" s="3">
        <v>62</v>
      </c>
      <c r="H117" s="3">
        <v>0</v>
      </c>
      <c r="I117" s="3">
        <v>1</v>
      </c>
      <c r="J117" s="4" t="s">
        <v>130</v>
      </c>
    </row>
    <row r="118" spans="1:10" ht="15.75" x14ac:dyDescent="0.25">
      <c r="A118" t="s">
        <v>143</v>
      </c>
      <c r="B118" t="s">
        <v>141</v>
      </c>
      <c r="C118" s="4" t="s">
        <v>131</v>
      </c>
      <c r="D118" s="3" t="s">
        <v>29</v>
      </c>
      <c r="E118" s="3">
        <v>224</v>
      </c>
      <c r="F118" s="3">
        <f t="shared" si="3"/>
        <v>2.1974399999999998</v>
      </c>
      <c r="G118" s="3">
        <v>46</v>
      </c>
      <c r="H118" s="3">
        <v>0</v>
      </c>
      <c r="I118" s="3">
        <v>1</v>
      </c>
      <c r="J118" s="4" t="s">
        <v>132</v>
      </c>
    </row>
    <row r="119" spans="1:10" ht="15.75" x14ac:dyDescent="0.25">
      <c r="A119" t="s">
        <v>143</v>
      </c>
      <c r="B119" t="s">
        <v>141</v>
      </c>
      <c r="C119" s="4" t="s">
        <v>133</v>
      </c>
      <c r="D119" s="3" t="s">
        <v>29</v>
      </c>
      <c r="E119" s="3">
        <v>773.5</v>
      </c>
      <c r="F119" s="3">
        <f t="shared" si="3"/>
        <v>7.5880350000000005</v>
      </c>
      <c r="G119" s="5">
        <v>64.50282820000001</v>
      </c>
      <c r="H119" s="5">
        <v>-10.43614</v>
      </c>
      <c r="I119" s="3">
        <v>1</v>
      </c>
      <c r="J119" s="4" t="s">
        <v>134</v>
      </c>
    </row>
    <row r="120" spans="1:10" ht="15.75" x14ac:dyDescent="0.25">
      <c r="A120" t="s">
        <v>143</v>
      </c>
      <c r="B120" t="s">
        <v>141</v>
      </c>
      <c r="C120" s="4" t="s">
        <v>135</v>
      </c>
      <c r="D120" s="3" t="s">
        <v>29</v>
      </c>
      <c r="E120" s="6">
        <v>53.86</v>
      </c>
      <c r="F120" s="3">
        <f t="shared" si="3"/>
        <v>0.52836660000000002</v>
      </c>
      <c r="G120" s="3">
        <v>9</v>
      </c>
      <c r="H120" s="3">
        <v>-10.4</v>
      </c>
      <c r="I120" s="3">
        <v>1</v>
      </c>
      <c r="J120" s="4" t="s">
        <v>136</v>
      </c>
    </row>
    <row r="121" spans="1:10" ht="15.75" x14ac:dyDescent="0.25">
      <c r="A121" t="s">
        <v>143</v>
      </c>
      <c r="B121" t="s">
        <v>141</v>
      </c>
      <c r="C121" s="4" t="s">
        <v>244</v>
      </c>
      <c r="D121" s="3" t="s">
        <v>29</v>
      </c>
      <c r="E121" s="6">
        <v>19</v>
      </c>
      <c r="F121" s="3">
        <f t="shared" si="3"/>
        <v>0.18639000000000003</v>
      </c>
      <c r="G121" s="3">
        <v>5.8</v>
      </c>
      <c r="H121" s="3">
        <v>-30.2</v>
      </c>
      <c r="I121" s="3">
        <v>1</v>
      </c>
      <c r="J121" s="4" t="s">
        <v>245</v>
      </c>
    </row>
    <row r="122" spans="1:10" ht="15.75" x14ac:dyDescent="0.25">
      <c r="A122" t="s">
        <v>143</v>
      </c>
      <c r="B122" t="s">
        <v>141</v>
      </c>
      <c r="C122" s="4" t="s">
        <v>137</v>
      </c>
      <c r="D122" s="3" t="s">
        <v>29</v>
      </c>
      <c r="E122" s="3">
        <v>39</v>
      </c>
      <c r="F122" s="3">
        <f t="shared" si="3"/>
        <v>0.38259000000000004</v>
      </c>
      <c r="G122" s="5">
        <v>9</v>
      </c>
      <c r="H122" s="5">
        <v>-10.4</v>
      </c>
      <c r="I122" s="3">
        <v>1</v>
      </c>
      <c r="J122" s="4" t="s">
        <v>138</v>
      </c>
    </row>
    <row r="123" spans="1:10" ht="15.75" x14ac:dyDescent="0.25">
      <c r="A123" t="s">
        <v>143</v>
      </c>
      <c r="B123" t="s">
        <v>141</v>
      </c>
      <c r="C123" s="4" t="s">
        <v>139</v>
      </c>
      <c r="D123" s="3" t="s">
        <v>29</v>
      </c>
      <c r="E123" s="3">
        <v>238</v>
      </c>
      <c r="F123" s="3">
        <f t="shared" si="3"/>
        <v>2.3347800000000003</v>
      </c>
      <c r="G123" s="3">
        <v>53</v>
      </c>
      <c r="H123" s="3">
        <v>-22</v>
      </c>
      <c r="I123" s="3">
        <v>1</v>
      </c>
      <c r="J123" s="4" t="s">
        <v>140</v>
      </c>
    </row>
    <row r="124" spans="1:10" ht="15.75" x14ac:dyDescent="0.25">
      <c r="A124" t="s">
        <v>143</v>
      </c>
      <c r="B124" t="s">
        <v>142</v>
      </c>
      <c r="C124" s="2" t="s">
        <v>92</v>
      </c>
      <c r="D124" s="3" t="s">
        <v>10</v>
      </c>
      <c r="E124" s="3">
        <v>45</v>
      </c>
      <c r="F124" s="3">
        <f t="shared" si="3"/>
        <v>0.44145000000000006</v>
      </c>
      <c r="G124" s="3">
        <v>7</v>
      </c>
      <c r="H124" s="3">
        <v>-62</v>
      </c>
      <c r="I124" s="3">
        <v>0.25</v>
      </c>
      <c r="J124" s="2" t="s">
        <v>32</v>
      </c>
    </row>
    <row r="125" spans="1:10" ht="15.75" x14ac:dyDescent="0.25">
      <c r="A125" t="s">
        <v>143</v>
      </c>
      <c r="B125" t="s">
        <v>142</v>
      </c>
      <c r="C125" s="2" t="s">
        <v>31</v>
      </c>
      <c r="D125" s="3" t="s">
        <v>10</v>
      </c>
      <c r="E125" s="3">
        <v>20</v>
      </c>
      <c r="F125" s="3">
        <f t="shared" si="3"/>
        <v>0.19620000000000001</v>
      </c>
      <c r="G125" s="3">
        <v>135</v>
      </c>
      <c r="H125" s="3">
        <v>0</v>
      </c>
      <c r="I125" s="3">
        <v>0.25</v>
      </c>
      <c r="J125" s="2" t="s">
        <v>32</v>
      </c>
    </row>
    <row r="126" spans="1:10" ht="15.75" x14ac:dyDescent="0.25">
      <c r="A126" t="s">
        <v>143</v>
      </c>
      <c r="B126" t="s">
        <v>142</v>
      </c>
      <c r="C126" s="2" t="s">
        <v>93</v>
      </c>
      <c r="D126" s="3" t="s">
        <v>10</v>
      </c>
      <c r="E126" s="3">
        <v>75</v>
      </c>
      <c r="F126" s="3">
        <f t="shared" si="3"/>
        <v>0.73575000000000002</v>
      </c>
      <c r="G126" s="3">
        <v>39</v>
      </c>
      <c r="H126" s="3">
        <v>0</v>
      </c>
      <c r="I126" s="3">
        <v>0.25</v>
      </c>
      <c r="J126" s="2" t="s">
        <v>32</v>
      </c>
    </row>
    <row r="127" spans="1:10" ht="15.75" x14ac:dyDescent="0.25">
      <c r="A127" t="s">
        <v>143</v>
      </c>
      <c r="B127" t="s">
        <v>142</v>
      </c>
      <c r="C127" s="2" t="s">
        <v>94</v>
      </c>
      <c r="D127" s="3" t="s">
        <v>10</v>
      </c>
      <c r="E127" s="3">
        <v>112</v>
      </c>
      <c r="F127" s="3">
        <f t="shared" si="3"/>
        <v>1.0987199999999999</v>
      </c>
      <c r="G127" s="3">
        <v>58</v>
      </c>
      <c r="H127" s="3">
        <v>0</v>
      </c>
      <c r="I127" s="3">
        <v>0.25</v>
      </c>
      <c r="J127" s="2" t="s">
        <v>32</v>
      </c>
    </row>
    <row r="128" spans="1:10" ht="15.75" x14ac:dyDescent="0.25">
      <c r="A128" t="s">
        <v>143</v>
      </c>
      <c r="B128" t="s">
        <v>142</v>
      </c>
      <c r="C128" s="2" t="s">
        <v>34</v>
      </c>
      <c r="D128" s="3" t="s">
        <v>10</v>
      </c>
      <c r="E128" s="3">
        <v>70</v>
      </c>
      <c r="F128" s="3">
        <f t="shared" si="3"/>
        <v>0.68670000000000009</v>
      </c>
      <c r="G128" s="3">
        <v>89.6</v>
      </c>
      <c r="H128" s="3">
        <v>0</v>
      </c>
      <c r="I128" s="3">
        <v>0.25</v>
      </c>
      <c r="J128" s="2" t="s">
        <v>32</v>
      </c>
    </row>
    <row r="129" spans="1:10" ht="15.75" x14ac:dyDescent="0.25">
      <c r="A129" t="s">
        <v>143</v>
      </c>
      <c r="B129" t="s">
        <v>142</v>
      </c>
      <c r="C129" s="2" t="s">
        <v>95</v>
      </c>
      <c r="D129" s="3" t="s">
        <v>10</v>
      </c>
      <c r="E129" s="3">
        <v>40</v>
      </c>
      <c r="F129" s="3">
        <f t="shared" si="3"/>
        <v>0.39240000000000003</v>
      </c>
      <c r="G129" s="3">
        <v>212</v>
      </c>
      <c r="H129" s="3">
        <v>0</v>
      </c>
      <c r="I129" s="3">
        <v>0.25</v>
      </c>
      <c r="J129" s="2" t="s">
        <v>32</v>
      </c>
    </row>
    <row r="130" spans="1:10" ht="15.75" x14ac:dyDescent="0.25">
      <c r="A130" t="s">
        <v>143</v>
      </c>
      <c r="B130" t="s">
        <v>142</v>
      </c>
      <c r="C130" s="2" t="s">
        <v>96</v>
      </c>
      <c r="D130" s="3" t="s">
        <v>10</v>
      </c>
      <c r="E130" s="3">
        <v>70</v>
      </c>
      <c r="F130" s="3">
        <f t="shared" si="3"/>
        <v>0.68670000000000009</v>
      </c>
      <c r="G130" s="3">
        <v>78</v>
      </c>
      <c r="H130" s="3">
        <v>0</v>
      </c>
      <c r="I130" s="3">
        <v>0.25</v>
      </c>
      <c r="J130" s="2" t="s">
        <v>32</v>
      </c>
    </row>
    <row r="131" spans="1:10" ht="15.75" x14ac:dyDescent="0.25">
      <c r="A131" t="s">
        <v>143</v>
      </c>
      <c r="B131" t="s">
        <v>142</v>
      </c>
      <c r="C131" s="2" t="s">
        <v>97</v>
      </c>
      <c r="D131" s="3" t="s">
        <v>10</v>
      </c>
      <c r="E131" s="3">
        <v>25</v>
      </c>
      <c r="F131" s="3">
        <f t="shared" si="3"/>
        <v>0.24525</v>
      </c>
      <c r="G131" s="3">
        <v>66</v>
      </c>
      <c r="H131" s="3">
        <v>0</v>
      </c>
      <c r="I131" s="3">
        <v>0.25</v>
      </c>
      <c r="J131" s="2" t="s">
        <v>32</v>
      </c>
    </row>
    <row r="132" spans="1:10" ht="15.75" x14ac:dyDescent="0.25">
      <c r="A132" t="s">
        <v>143</v>
      </c>
      <c r="B132" t="s">
        <v>142</v>
      </c>
      <c r="C132" s="2" t="s">
        <v>98</v>
      </c>
      <c r="D132" s="3" t="s">
        <v>10</v>
      </c>
      <c r="E132" s="3">
        <v>180</v>
      </c>
      <c r="F132" s="3">
        <f t="shared" si="3"/>
        <v>1.7658000000000003</v>
      </c>
      <c r="G132" s="3">
        <v>1688</v>
      </c>
      <c r="H132" s="3">
        <v>0</v>
      </c>
      <c r="I132" s="3">
        <v>0.05</v>
      </c>
      <c r="J132" s="2" t="s">
        <v>99</v>
      </c>
    </row>
    <row r="133" spans="1:10" ht="15.75" x14ac:dyDescent="0.25">
      <c r="A133" t="s">
        <v>143</v>
      </c>
      <c r="B133" t="s">
        <v>142</v>
      </c>
      <c r="C133" s="2" t="s">
        <v>100</v>
      </c>
      <c r="D133" s="3" t="s">
        <v>10</v>
      </c>
      <c r="E133" s="3">
        <v>140</v>
      </c>
      <c r="F133" s="3">
        <f t="shared" si="3"/>
        <v>1.3734000000000002</v>
      </c>
      <c r="G133" s="3">
        <v>102.5</v>
      </c>
      <c r="H133" s="3">
        <v>-283.7</v>
      </c>
      <c r="I133" s="3">
        <v>0.25</v>
      </c>
      <c r="J133" s="2" t="s">
        <v>32</v>
      </c>
    </row>
    <row r="134" spans="1:10" ht="15.75" x14ac:dyDescent="0.25">
      <c r="A134" t="s">
        <v>143</v>
      </c>
      <c r="B134" t="s">
        <v>142</v>
      </c>
      <c r="C134" s="2" t="s">
        <v>33</v>
      </c>
      <c r="D134" s="3" t="s">
        <v>10</v>
      </c>
      <c r="E134" s="3">
        <v>33</v>
      </c>
      <c r="F134" s="3">
        <f t="shared" si="3"/>
        <v>0.32373000000000002</v>
      </c>
      <c r="G134" s="3">
        <v>164</v>
      </c>
      <c r="H134" s="3">
        <v>0</v>
      </c>
      <c r="I134" s="3">
        <v>0.25</v>
      </c>
      <c r="J134" s="2" t="s">
        <v>32</v>
      </c>
    </row>
    <row r="135" spans="1:10" ht="15.75" x14ac:dyDescent="0.25">
      <c r="A135" t="s">
        <v>151</v>
      </c>
      <c r="B135" t="s">
        <v>150</v>
      </c>
      <c r="C135" s="2" t="s">
        <v>144</v>
      </c>
      <c r="D135" s="3" t="s">
        <v>10</v>
      </c>
      <c r="E135" s="3">
        <v>2500</v>
      </c>
      <c r="F135" s="3">
        <f t="shared" ref="F135:F147" si="4">E135*9.81/1000</f>
        <v>24.524999999999999</v>
      </c>
      <c r="G135" s="3">
        <v>4075</v>
      </c>
      <c r="H135" s="3">
        <v>0</v>
      </c>
      <c r="I135" s="3">
        <v>6.0000000000000001E-3</v>
      </c>
      <c r="J135" s="2" t="s">
        <v>145</v>
      </c>
    </row>
    <row r="136" spans="1:10" ht="15.75" x14ac:dyDescent="0.25">
      <c r="A136" t="s">
        <v>151</v>
      </c>
      <c r="B136" t="s">
        <v>150</v>
      </c>
      <c r="C136" s="2" t="s">
        <v>146</v>
      </c>
      <c r="D136" s="3" t="s">
        <v>10</v>
      </c>
      <c r="E136" s="3">
        <v>2500</v>
      </c>
      <c r="F136" s="3">
        <f t="shared" si="4"/>
        <v>24.524999999999999</v>
      </c>
      <c r="G136" s="3">
        <v>4075</v>
      </c>
      <c r="H136" s="3">
        <v>0</v>
      </c>
      <c r="I136" s="3">
        <v>1.2E-2</v>
      </c>
      <c r="J136" s="2" t="s">
        <v>147</v>
      </c>
    </row>
    <row r="137" spans="1:10" ht="15.75" x14ac:dyDescent="0.25">
      <c r="A137" t="s">
        <v>151</v>
      </c>
      <c r="B137" t="s">
        <v>150</v>
      </c>
      <c r="C137" s="2" t="s">
        <v>148</v>
      </c>
      <c r="D137" s="3" t="s">
        <v>10</v>
      </c>
      <c r="E137" s="3">
        <v>2500</v>
      </c>
      <c r="F137" s="3">
        <f t="shared" si="4"/>
        <v>24.524999999999999</v>
      </c>
      <c r="G137" s="3">
        <v>4375</v>
      </c>
      <c r="H137" s="3">
        <v>0</v>
      </c>
      <c r="I137" s="3">
        <v>1.7999999999999999E-2</v>
      </c>
      <c r="J137" s="2" t="s">
        <v>149</v>
      </c>
    </row>
    <row r="138" spans="1:10" ht="15.75" x14ac:dyDescent="0.25">
      <c r="A138" t="s">
        <v>151</v>
      </c>
      <c r="B138" t="s">
        <v>162</v>
      </c>
      <c r="C138" s="4" t="s">
        <v>152</v>
      </c>
      <c r="D138" s="3" t="s">
        <v>153</v>
      </c>
      <c r="E138" s="3">
        <v>5</v>
      </c>
      <c r="F138" s="3">
        <f t="shared" si="4"/>
        <v>4.9050000000000003E-2</v>
      </c>
      <c r="G138" s="3">
        <v>12.6</v>
      </c>
      <c r="H138" s="3">
        <v>-4.4000000000000004</v>
      </c>
      <c r="I138" s="3">
        <v>1</v>
      </c>
      <c r="J138" s="4" t="s">
        <v>154</v>
      </c>
    </row>
    <row r="139" spans="1:10" ht="15.75" x14ac:dyDescent="0.25">
      <c r="A139" t="s">
        <v>151</v>
      </c>
      <c r="B139" t="s">
        <v>162</v>
      </c>
      <c r="C139" s="4" t="s">
        <v>72</v>
      </c>
      <c r="D139" s="3" t="s">
        <v>153</v>
      </c>
      <c r="E139" s="3">
        <v>4.8</v>
      </c>
      <c r="F139" s="3">
        <f t="shared" si="4"/>
        <v>4.7087999999999998E-2</v>
      </c>
      <c r="G139" s="3">
        <v>29.3</v>
      </c>
      <c r="H139" s="3">
        <v>0</v>
      </c>
      <c r="I139" s="3">
        <v>1</v>
      </c>
      <c r="J139" s="4" t="s">
        <v>155</v>
      </c>
    </row>
    <row r="140" spans="1:10" ht="15.75" x14ac:dyDescent="0.25">
      <c r="A140" t="s">
        <v>151</v>
      </c>
      <c r="B140" t="s">
        <v>162</v>
      </c>
      <c r="C140" s="4" t="s">
        <v>156</v>
      </c>
      <c r="D140" s="3" t="s">
        <v>153</v>
      </c>
      <c r="E140" s="3">
        <v>5.4</v>
      </c>
      <c r="F140" s="3">
        <f t="shared" si="4"/>
        <v>5.2974000000000007E-2</v>
      </c>
      <c r="G140" s="3">
        <v>14.7</v>
      </c>
      <c r="H140" s="3">
        <v>0</v>
      </c>
      <c r="I140" s="3">
        <v>1</v>
      </c>
      <c r="J140" s="4" t="s">
        <v>157</v>
      </c>
    </row>
    <row r="141" spans="1:10" ht="15.75" x14ac:dyDescent="0.25">
      <c r="A141" t="s">
        <v>151</v>
      </c>
      <c r="B141" t="s">
        <v>162</v>
      </c>
      <c r="C141" s="4" t="s">
        <v>158</v>
      </c>
      <c r="D141" s="3" t="s">
        <v>153</v>
      </c>
      <c r="E141" s="3">
        <v>4.0999999999999996</v>
      </c>
      <c r="F141" s="3">
        <f t="shared" si="4"/>
        <v>4.0221E-2</v>
      </c>
      <c r="G141" s="3">
        <v>1.9</v>
      </c>
      <c r="H141" s="3">
        <v>-6.1</v>
      </c>
      <c r="I141" s="3">
        <v>1</v>
      </c>
      <c r="J141" s="4" t="s">
        <v>159</v>
      </c>
    </row>
    <row r="142" spans="1:10" ht="15.75" x14ac:dyDescent="0.25">
      <c r="A142" t="s">
        <v>151</v>
      </c>
      <c r="B142" t="s">
        <v>162</v>
      </c>
      <c r="C142" s="4" t="s">
        <v>160</v>
      </c>
      <c r="D142" s="3" t="s">
        <v>153</v>
      </c>
      <c r="E142" s="3">
        <v>5.4</v>
      </c>
      <c r="F142" s="3">
        <f t="shared" si="4"/>
        <v>5.2974000000000007E-2</v>
      </c>
      <c r="G142" s="3">
        <v>17</v>
      </c>
      <c r="H142" s="3">
        <v>0</v>
      </c>
      <c r="I142" s="3">
        <v>1</v>
      </c>
      <c r="J142" s="4" t="s">
        <v>161</v>
      </c>
    </row>
    <row r="143" spans="1:10" ht="15.75" x14ac:dyDescent="0.25">
      <c r="A143" t="s">
        <v>172</v>
      </c>
      <c r="B143" t="s">
        <v>171</v>
      </c>
      <c r="C143" s="7" t="s">
        <v>37</v>
      </c>
      <c r="D143" s="3" t="s">
        <v>10</v>
      </c>
      <c r="E143" s="3">
        <v>500</v>
      </c>
      <c r="F143" s="3">
        <f t="shared" si="4"/>
        <v>4.9050000000000002</v>
      </c>
      <c r="G143" s="3">
        <v>219</v>
      </c>
      <c r="H143" s="3">
        <v>-819</v>
      </c>
      <c r="I143" s="3">
        <v>0.12</v>
      </c>
      <c r="J143" s="7" t="s">
        <v>163</v>
      </c>
    </row>
    <row r="144" spans="1:10" ht="15.75" x14ac:dyDescent="0.25">
      <c r="A144" t="s">
        <v>172</v>
      </c>
      <c r="B144" t="s">
        <v>171</v>
      </c>
      <c r="C144" s="4" t="s">
        <v>164</v>
      </c>
      <c r="D144" s="3" t="s">
        <v>29</v>
      </c>
      <c r="E144" s="3">
        <v>42</v>
      </c>
      <c r="F144" s="3">
        <f t="shared" si="4"/>
        <v>0.41202000000000005</v>
      </c>
      <c r="G144" s="3">
        <v>25</v>
      </c>
      <c r="H144" s="3">
        <v>-6</v>
      </c>
      <c r="I144" s="3">
        <v>1</v>
      </c>
      <c r="J144" s="4" t="s">
        <v>165</v>
      </c>
    </row>
    <row r="145" spans="1:10" ht="15.75" x14ac:dyDescent="0.25">
      <c r="A145" t="s">
        <v>172</v>
      </c>
      <c r="B145" t="s">
        <v>171</v>
      </c>
      <c r="C145" s="4" t="s">
        <v>166</v>
      </c>
      <c r="D145" s="3" t="s">
        <v>29</v>
      </c>
      <c r="E145" s="3">
        <v>46</v>
      </c>
      <c r="F145" s="3">
        <f t="shared" si="4"/>
        <v>0.45126000000000005</v>
      </c>
      <c r="G145" s="3">
        <v>24</v>
      </c>
      <c r="H145" s="3">
        <v>-13</v>
      </c>
      <c r="I145" s="3">
        <v>1</v>
      </c>
      <c r="J145" s="4" t="s">
        <v>167</v>
      </c>
    </row>
    <row r="146" spans="1:10" ht="15.75" x14ac:dyDescent="0.25">
      <c r="A146" t="s">
        <v>172</v>
      </c>
      <c r="B146" t="s">
        <v>171</v>
      </c>
      <c r="C146" s="4" t="s">
        <v>168</v>
      </c>
      <c r="D146" s="3" t="s">
        <v>29</v>
      </c>
      <c r="E146" s="3">
        <v>36</v>
      </c>
      <c r="F146" s="3">
        <f t="shared" si="4"/>
        <v>0.35316000000000003</v>
      </c>
      <c r="G146" s="3">
        <v>29</v>
      </c>
      <c r="H146" s="3">
        <v>-49</v>
      </c>
      <c r="I146" s="3">
        <v>1</v>
      </c>
      <c r="J146" s="4" t="s">
        <v>169</v>
      </c>
    </row>
    <row r="147" spans="1:10" ht="15.75" x14ac:dyDescent="0.25">
      <c r="A147" t="s">
        <v>172</v>
      </c>
      <c r="B147" t="s">
        <v>171</v>
      </c>
      <c r="C147" s="4" t="s">
        <v>170</v>
      </c>
      <c r="D147" s="3" t="s">
        <v>29</v>
      </c>
      <c r="E147" s="3">
        <v>161</v>
      </c>
      <c r="F147" s="3">
        <f t="shared" si="4"/>
        <v>1.57941</v>
      </c>
      <c r="G147" s="3">
        <v>17</v>
      </c>
      <c r="H147" s="3">
        <v>0</v>
      </c>
      <c r="I147" s="3">
        <v>1</v>
      </c>
      <c r="J147" s="4" t="s">
        <v>169</v>
      </c>
    </row>
    <row r="148" spans="1:10" ht="15.75" x14ac:dyDescent="0.25">
      <c r="A148" t="s">
        <v>209</v>
      </c>
      <c r="B148" t="s">
        <v>185</v>
      </c>
      <c r="C148" s="2" t="s">
        <v>173</v>
      </c>
      <c r="D148" s="3" t="s">
        <v>29</v>
      </c>
      <c r="E148" s="3">
        <v>0</v>
      </c>
      <c r="F148" s="3">
        <f t="shared" ref="F148:F161" si="5">E148*9.81/1000</f>
        <v>0</v>
      </c>
      <c r="G148" s="3">
        <v>0</v>
      </c>
      <c r="H148" s="3">
        <v>0</v>
      </c>
      <c r="I148" s="3">
        <v>1</v>
      </c>
      <c r="J148" s="2" t="s">
        <v>174</v>
      </c>
    </row>
    <row r="149" spans="1:10" ht="15.75" x14ac:dyDescent="0.25">
      <c r="A149" t="s">
        <v>209</v>
      </c>
      <c r="B149" t="s">
        <v>185</v>
      </c>
      <c r="C149" s="2" t="s">
        <v>175</v>
      </c>
      <c r="D149" s="3" t="s">
        <v>29</v>
      </c>
      <c r="E149" s="3">
        <v>7</v>
      </c>
      <c r="F149" s="3">
        <f t="shared" si="5"/>
        <v>6.8669999999999995E-2</v>
      </c>
      <c r="G149" s="3">
        <v>3.12</v>
      </c>
      <c r="H149" s="3">
        <v>0</v>
      </c>
      <c r="I149" s="3">
        <v>1</v>
      </c>
      <c r="J149" s="4" t="s">
        <v>176</v>
      </c>
    </row>
    <row r="150" spans="1:10" ht="15.75" x14ac:dyDescent="0.25">
      <c r="A150" t="s">
        <v>209</v>
      </c>
      <c r="B150" t="s">
        <v>185</v>
      </c>
      <c r="C150" s="2" t="s">
        <v>177</v>
      </c>
      <c r="D150" s="3" t="s">
        <v>29</v>
      </c>
      <c r="E150" s="3">
        <v>3</v>
      </c>
      <c r="F150" s="3">
        <f t="shared" si="5"/>
        <v>2.9430000000000001E-2</v>
      </c>
      <c r="G150" s="3">
        <v>3.2</v>
      </c>
      <c r="H150" s="3">
        <v>0</v>
      </c>
      <c r="I150" s="3">
        <v>1</v>
      </c>
      <c r="J150" s="4" t="s">
        <v>178</v>
      </c>
    </row>
    <row r="151" spans="1:10" ht="15.75" x14ac:dyDescent="0.25">
      <c r="A151" t="s">
        <v>209</v>
      </c>
      <c r="B151" t="s">
        <v>185</v>
      </c>
      <c r="C151" s="2" t="s">
        <v>179</v>
      </c>
      <c r="D151" s="3" t="s">
        <v>29</v>
      </c>
      <c r="E151" s="3">
        <v>7</v>
      </c>
      <c r="F151" s="3">
        <f t="shared" si="5"/>
        <v>6.8669999999999995E-2</v>
      </c>
      <c r="G151" s="3">
        <v>12.1</v>
      </c>
      <c r="H151" s="3">
        <v>0</v>
      </c>
      <c r="I151" s="3">
        <v>1</v>
      </c>
      <c r="J151" s="4" t="s">
        <v>180</v>
      </c>
    </row>
    <row r="152" spans="1:10" ht="15.75" x14ac:dyDescent="0.25">
      <c r="A152" t="s">
        <v>209</v>
      </c>
      <c r="B152" t="s">
        <v>185</v>
      </c>
      <c r="C152" s="2" t="s">
        <v>181</v>
      </c>
      <c r="D152" s="3" t="s">
        <v>29</v>
      </c>
      <c r="E152" s="3">
        <v>9</v>
      </c>
      <c r="F152" s="3">
        <f t="shared" si="5"/>
        <v>8.8290000000000007E-2</v>
      </c>
      <c r="G152" s="3">
        <v>14.1</v>
      </c>
      <c r="H152" s="3">
        <v>0</v>
      </c>
      <c r="I152" s="3">
        <v>1</v>
      </c>
      <c r="J152" s="4" t="s">
        <v>182</v>
      </c>
    </row>
    <row r="153" spans="1:10" ht="15.75" x14ac:dyDescent="0.25">
      <c r="A153" t="s">
        <v>209</v>
      </c>
      <c r="B153" t="s">
        <v>185</v>
      </c>
      <c r="C153" s="2" t="s">
        <v>183</v>
      </c>
      <c r="D153" s="3" t="s">
        <v>29</v>
      </c>
      <c r="E153" s="3">
        <v>11</v>
      </c>
      <c r="F153" s="3">
        <f t="shared" si="5"/>
        <v>0.10791000000000001</v>
      </c>
      <c r="G153" s="3">
        <v>6.3</v>
      </c>
      <c r="H153" s="3">
        <v>0</v>
      </c>
      <c r="I153" s="3">
        <v>1</v>
      </c>
      <c r="J153" s="4" t="s">
        <v>184</v>
      </c>
    </row>
    <row r="154" spans="1:10" ht="15.75" x14ac:dyDescent="0.25">
      <c r="A154" t="s">
        <v>209</v>
      </c>
      <c r="B154" t="s">
        <v>201</v>
      </c>
      <c r="C154" s="2" t="s">
        <v>186</v>
      </c>
      <c r="D154" s="3" t="s">
        <v>29</v>
      </c>
      <c r="E154" s="3">
        <v>168</v>
      </c>
      <c r="F154" s="3">
        <f t="shared" si="5"/>
        <v>1.6480800000000002</v>
      </c>
      <c r="G154" s="3">
        <v>15.3</v>
      </c>
      <c r="H154" s="3">
        <v>0</v>
      </c>
      <c r="I154" s="3">
        <v>1</v>
      </c>
      <c r="J154" s="2" t="s">
        <v>187</v>
      </c>
    </row>
    <row r="155" spans="1:10" ht="15.75" x14ac:dyDescent="0.25">
      <c r="A155" t="s">
        <v>209</v>
      </c>
      <c r="B155" t="s">
        <v>201</v>
      </c>
      <c r="C155" s="2" t="s">
        <v>188</v>
      </c>
      <c r="D155" s="3" t="s">
        <v>29</v>
      </c>
      <c r="E155" s="3">
        <v>4</v>
      </c>
      <c r="F155" s="3">
        <f t="shared" si="5"/>
        <v>3.9240000000000004E-2</v>
      </c>
      <c r="G155" s="3">
        <v>9.8000000000000007</v>
      </c>
      <c r="H155" s="3">
        <v>0</v>
      </c>
      <c r="I155" s="3">
        <v>1</v>
      </c>
      <c r="J155" s="2" t="s">
        <v>189</v>
      </c>
    </row>
    <row r="156" spans="1:10" ht="15.75" x14ac:dyDescent="0.25">
      <c r="A156" t="s">
        <v>209</v>
      </c>
      <c r="B156" t="s">
        <v>201</v>
      </c>
      <c r="C156" s="2" t="s">
        <v>190</v>
      </c>
      <c r="D156" s="3" t="s">
        <v>29</v>
      </c>
      <c r="E156" s="3">
        <v>18</v>
      </c>
      <c r="F156" s="3">
        <f t="shared" si="5"/>
        <v>0.17658000000000001</v>
      </c>
      <c r="G156" s="3">
        <v>14</v>
      </c>
      <c r="H156" s="3">
        <v>0</v>
      </c>
      <c r="I156" s="3">
        <v>1</v>
      </c>
      <c r="J156" s="2" t="s">
        <v>191</v>
      </c>
    </row>
    <row r="157" spans="1:10" ht="15.75" x14ac:dyDescent="0.25">
      <c r="A157" t="s">
        <v>209</v>
      </c>
      <c r="B157" t="s">
        <v>201</v>
      </c>
      <c r="C157" s="4" t="s">
        <v>192</v>
      </c>
      <c r="D157" s="3" t="s">
        <v>29</v>
      </c>
      <c r="E157" s="3">
        <v>23.5</v>
      </c>
      <c r="F157" s="3">
        <f t="shared" si="5"/>
        <v>0.23053500000000002</v>
      </c>
      <c r="G157" s="3">
        <v>40.299999999999997</v>
      </c>
      <c r="H157" s="3">
        <v>0</v>
      </c>
      <c r="I157" s="3">
        <v>1</v>
      </c>
      <c r="J157" s="4" t="s">
        <v>193</v>
      </c>
    </row>
    <row r="158" spans="1:10" ht="15.75" x14ac:dyDescent="0.25">
      <c r="A158" t="s">
        <v>209</v>
      </c>
      <c r="B158" t="s">
        <v>201</v>
      </c>
      <c r="C158" s="2" t="s">
        <v>194</v>
      </c>
      <c r="D158" s="3" t="s">
        <v>29</v>
      </c>
      <c r="E158" s="3">
        <v>9.1999999999999993</v>
      </c>
      <c r="F158" s="3">
        <f t="shared" si="5"/>
        <v>9.0251999999999999E-2</v>
      </c>
      <c r="G158" s="3">
        <v>7.1</v>
      </c>
      <c r="H158" s="3">
        <v>-21.9</v>
      </c>
      <c r="I158" s="3">
        <v>1</v>
      </c>
      <c r="J158" s="2" t="s">
        <v>195</v>
      </c>
    </row>
    <row r="159" spans="1:10" ht="15.75" x14ac:dyDescent="0.25">
      <c r="A159" t="s">
        <v>209</v>
      </c>
      <c r="B159" t="s">
        <v>201</v>
      </c>
      <c r="C159" s="2" t="s">
        <v>196</v>
      </c>
      <c r="D159" s="3" t="s">
        <v>29</v>
      </c>
      <c r="E159" s="3">
        <v>24</v>
      </c>
      <c r="F159" s="3">
        <f t="shared" si="5"/>
        <v>0.23544000000000001</v>
      </c>
      <c r="G159" s="3">
        <v>18.7</v>
      </c>
      <c r="H159" s="3">
        <v>0</v>
      </c>
      <c r="I159" s="3">
        <v>1</v>
      </c>
      <c r="J159" s="2" t="s">
        <v>191</v>
      </c>
    </row>
    <row r="160" spans="1:10" ht="15.75" x14ac:dyDescent="0.25">
      <c r="A160" t="s">
        <v>209</v>
      </c>
      <c r="B160" t="s">
        <v>201</v>
      </c>
      <c r="C160" s="2" t="s">
        <v>197</v>
      </c>
      <c r="D160" s="3" t="s">
        <v>29</v>
      </c>
      <c r="E160" s="3">
        <v>60</v>
      </c>
      <c r="F160" s="3">
        <f t="shared" si="5"/>
        <v>0.58860000000000001</v>
      </c>
      <c r="G160" s="3">
        <v>29</v>
      </c>
      <c r="H160" s="3">
        <v>0</v>
      </c>
      <c r="I160" s="3">
        <v>1</v>
      </c>
      <c r="J160" s="2" t="s">
        <v>198</v>
      </c>
    </row>
    <row r="161" spans="1:10" ht="15.75" x14ac:dyDescent="0.25">
      <c r="A161" t="s">
        <v>209</v>
      </c>
      <c r="B161" t="s">
        <v>201</v>
      </c>
      <c r="C161" s="2" t="s">
        <v>199</v>
      </c>
      <c r="D161" s="3" t="s">
        <v>29</v>
      </c>
      <c r="E161" s="3">
        <v>4.0999999999999996</v>
      </c>
      <c r="F161" s="3">
        <f t="shared" si="5"/>
        <v>4.0221E-2</v>
      </c>
      <c r="G161" s="3">
        <v>13.2</v>
      </c>
      <c r="H161" s="3">
        <v>0</v>
      </c>
      <c r="I161" s="3">
        <v>1</v>
      </c>
      <c r="J161" s="2" t="s">
        <v>200</v>
      </c>
    </row>
    <row r="162" spans="1:10" ht="15.75" x14ac:dyDescent="0.25">
      <c r="A162" t="s">
        <v>208</v>
      </c>
      <c r="B162" t="s">
        <v>208</v>
      </c>
      <c r="C162" s="2" t="s">
        <v>202</v>
      </c>
      <c r="D162" s="3" t="s">
        <v>29</v>
      </c>
      <c r="E162" s="3"/>
      <c r="F162" s="3">
        <f>E162*9.81/1000</f>
        <v>0</v>
      </c>
      <c r="G162" s="3">
        <v>40</v>
      </c>
      <c r="H162" s="3">
        <v>0</v>
      </c>
      <c r="I162" s="3">
        <v>1</v>
      </c>
      <c r="J162" s="2" t="s">
        <v>203</v>
      </c>
    </row>
    <row r="163" spans="1:10" ht="15.75" x14ac:dyDescent="0.25">
      <c r="A163" t="s">
        <v>208</v>
      </c>
      <c r="B163" t="s">
        <v>208</v>
      </c>
      <c r="C163" s="2" t="s">
        <v>204</v>
      </c>
      <c r="D163" s="3" t="s">
        <v>29</v>
      </c>
      <c r="E163" s="3"/>
      <c r="F163" s="3">
        <f>E163*9.81/1000</f>
        <v>0</v>
      </c>
      <c r="G163" s="3">
        <v>60</v>
      </c>
      <c r="H163" s="3">
        <v>0</v>
      </c>
      <c r="I163" s="3">
        <v>1</v>
      </c>
      <c r="J163" s="2" t="s">
        <v>205</v>
      </c>
    </row>
    <row r="164" spans="1:10" ht="15.75" x14ac:dyDescent="0.25">
      <c r="A164" t="s">
        <v>208</v>
      </c>
      <c r="B164" t="s">
        <v>208</v>
      </c>
      <c r="C164" s="2" t="s">
        <v>206</v>
      </c>
      <c r="D164" s="3" t="s">
        <v>29</v>
      </c>
      <c r="E164" s="3"/>
      <c r="F164" s="3">
        <f>E164*9.81/1000</f>
        <v>0</v>
      </c>
      <c r="G164" s="3">
        <v>80</v>
      </c>
      <c r="H164" s="3">
        <v>0</v>
      </c>
      <c r="I164" s="3">
        <v>1</v>
      </c>
      <c r="J164" s="2"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Favour Oshidero</dc:creator>
  <cp:lastModifiedBy>Daniel Favour Oshidero</cp:lastModifiedBy>
  <dcterms:created xsi:type="dcterms:W3CDTF">2015-06-05T18:17:20Z</dcterms:created>
  <dcterms:modified xsi:type="dcterms:W3CDTF">2024-06-04T00:33:41Z</dcterms:modified>
</cp:coreProperties>
</file>