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<sst xmlns="http://schemas.openxmlformats.org/spreadsheetml/2006/main" count="79" uniqueCount="62">
  <si>
    <t>STT</t>
  </si>
  <si>
    <t>Họ tên</t>
  </si>
  <si>
    <t>MSSV</t>
  </si>
  <si>
    <t>Tách mã</t>
  </si>
  <si>
    <t>Email</t>
  </si>
  <si>
    <t>Độ dài email</t>
  </si>
  <si>
    <t>Lớp</t>
  </si>
  <si>
    <t>Giờ học/Tuần</t>
  </si>
  <si>
    <t>Buổi Zoom</t>
  </si>
  <si>
    <t>Bài tập nộp</t>
  </si>
  <si>
    <t>Tổng giờ</t>
  </si>
  <si>
    <t>SV học nhiều nhất</t>
  </si>
  <si>
    <t>Điẻm TB</t>
  </si>
  <si>
    <t>Đánh giá</t>
  </si>
  <si>
    <t>Số sinh viên Tốt:</t>
  </si>
  <si>
    <t>Mô tả học tập</t>
  </si>
  <si>
    <t>Nguyễn Văn A</t>
  </si>
  <si>
    <t>nva01@example.com</t>
  </si>
  <si>
    <t>KS24A</t>
  </si>
  <si>
    <t>TRần Thị B</t>
  </si>
  <si>
    <t>ttb02@example.com</t>
  </si>
  <si>
    <t>Số sinh viên Ổn định:</t>
  </si>
  <si>
    <t>Lê Minh C</t>
  </si>
  <si>
    <t>lmc03@example.com</t>
  </si>
  <si>
    <t>KS24B</t>
  </si>
  <si>
    <t>SV học ít nhất</t>
  </si>
  <si>
    <t>Phậm Hữu D</t>
  </si>
  <si>
    <t>phd04@example.com</t>
  </si>
  <si>
    <t>Số sinh viên Cần cải thiện:</t>
  </si>
  <si>
    <t>Võ Hoàng E</t>
  </si>
  <si>
    <t>vhe05@example.com</t>
  </si>
  <si>
    <t>KS24C</t>
  </si>
  <si>
    <t xml:space="preserve"> Nguyễn Mai F</t>
  </si>
  <si>
    <t>nmf06@example.com</t>
  </si>
  <si>
    <t>Lưu Hương G</t>
  </si>
  <si>
    <t>lhg07@example.com</t>
  </si>
  <si>
    <t>Tô Văn H</t>
  </si>
  <si>
    <t>tvh08@example.com</t>
  </si>
  <si>
    <t>Phan Quốc I</t>
  </si>
  <si>
    <t>pqi09@example.com</t>
  </si>
  <si>
    <t>Đào Quỳnh J</t>
  </si>
  <si>
    <t>dqj10@example.com</t>
  </si>
  <si>
    <t>Nguyễn Khánh K</t>
  </si>
  <si>
    <t>nkk11@example.com</t>
  </si>
  <si>
    <t>Trịnh hữu L</t>
  </si>
  <si>
    <t>thl12@example.com</t>
  </si>
  <si>
    <t>Mai Hoàng M</t>
  </si>
  <si>
    <t>mhm13@example.com</t>
  </si>
  <si>
    <t>Hồ Thanh N</t>
  </si>
  <si>
    <t>htn14@example.com</t>
  </si>
  <si>
    <t>Vũ Bảo O</t>
  </si>
  <si>
    <t>vbo15@example.com</t>
  </si>
  <si>
    <t>Lê Hữu P</t>
  </si>
  <si>
    <t>lhp16@example.com</t>
  </si>
  <si>
    <t>Định Mai Q</t>
  </si>
  <si>
    <t>dmq17@example.com</t>
  </si>
  <si>
    <t>Trần Văn R</t>
  </si>
  <si>
    <t>tvr18@example.com</t>
  </si>
  <si>
    <t>Phạm Thị S</t>
  </si>
  <si>
    <t>pts19@example.com</t>
  </si>
  <si>
    <t>Nguyễn Xuân T</t>
  </si>
  <si>
    <t>nxt20@example.com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</si>
</sst>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Tổng giờ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Sheet1!$D$2:$D$21</c:f>
              <c:strCache>
                <c:ptCount val="20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16</c:v>
                </c:pt>
                <c:pt idx="1">
                  <c:v>10.5</c:v>
                </c:pt>
                <c:pt idx="2">
                  <c:v>7</c:v>
                </c:pt>
                <c:pt idx="3">
                  <c:v>12.5</c:v>
                </c:pt>
                <c:pt idx="4">
                  <c:v>18.5</c:v>
                </c:pt>
                <c:pt idx="5">
                  <c:v>6.5</c:v>
                </c:pt>
                <c:pt idx="6">
                  <c:v>13.5</c:v>
                </c:pt>
                <c:pt idx="7">
                  <c:v>6</c:v>
                </c:pt>
                <c:pt idx="8">
                  <c:v>11.5</c:v>
                </c:pt>
                <c:pt idx="9">
                  <c:v>18</c:v>
                </c:pt>
                <c:pt idx="10">
                  <c:v>9</c:v>
                </c:pt>
                <c:pt idx="11">
                  <c:v>16</c:v>
                </c:pt>
                <c:pt idx="12">
                  <c:v>5.5</c:v>
                </c:pt>
                <c:pt idx="13">
                  <c:v>13.5</c:v>
                </c:pt>
                <c:pt idx="14">
                  <c:v>12.5</c:v>
                </c:pt>
                <c:pt idx="15">
                  <c:v>8</c:v>
                </c:pt>
                <c:pt idx="16">
                  <c:v>18.5</c:v>
                </c:pt>
                <c:pt idx="17">
                  <c:v>11.5</c:v>
                </c:pt>
                <c:pt idx="18">
                  <c:v>9</c:v>
                </c:pt>
                <c:pt idx="19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0470115"/>
        <c:axId val="819464830"/>
      </c:barChart>
      <c:catAx>
        <c:axId val="204701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464830"/>
        <c:crosses val="autoZero"/>
        <c:auto val="1"/>
        <c:lblAlgn val="ctr"/>
        <c:lblOffset val="100"/>
        <c:noMultiLvlLbl val="0"/>
      </c:catAx>
      <c:valAx>
        <c:axId val="8194648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4701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125730</xdr:colOff>
      <xdr:row>23</xdr:row>
      <xdr:rowOff>8890</xdr:rowOff>
    </xdr:from>
    <xdr:to>
      <xdr:col>12</xdr:col>
      <xdr:colOff>798830</xdr:colOff>
      <xdr:row>38</xdr:row>
      <xdr:rowOff>8890</xdr:rowOff>
    </xdr:to>
    <xdr:graphicFrame>
      <xdr:nvGraphicFramePr>
        <xdr:cNvPr id="5" name="Chart 4"/>
        <xdr:cNvGraphicFramePr/>
      </xdr:nvGraphicFramePr>
      <xdr:xfrm>
        <a:off x="7608570" y="421513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vh08@example.com" TargetMode="External"/><Relationship Id="rId8" Type="http://schemas.openxmlformats.org/officeDocument/2006/relationships/hyperlink" Target="mailto:lhg07@example.com" TargetMode="External"/><Relationship Id="rId7" Type="http://schemas.openxmlformats.org/officeDocument/2006/relationships/hyperlink" Target="mailto:nmf06@example.com" TargetMode="External"/><Relationship Id="rId6" Type="http://schemas.openxmlformats.org/officeDocument/2006/relationships/hyperlink" Target="mailto:vhe05@example.com" TargetMode="External"/><Relationship Id="rId5" Type="http://schemas.openxmlformats.org/officeDocument/2006/relationships/hyperlink" Target="mailto:phd04@example.com" TargetMode="External"/><Relationship Id="rId4" Type="http://schemas.openxmlformats.org/officeDocument/2006/relationships/hyperlink" Target="mailto:lmc03@example.com" TargetMode="External"/><Relationship Id="rId3" Type="http://schemas.openxmlformats.org/officeDocument/2006/relationships/hyperlink" Target="mailto:ttb02@example.com" TargetMode="External"/><Relationship Id="rId21" Type="http://schemas.openxmlformats.org/officeDocument/2006/relationships/hyperlink" Target="mailto:nxt20@example.com" TargetMode="External"/><Relationship Id="rId20" Type="http://schemas.openxmlformats.org/officeDocument/2006/relationships/hyperlink" Target="mailto:pts19@example.com" TargetMode="External"/><Relationship Id="rId2" Type="http://schemas.openxmlformats.org/officeDocument/2006/relationships/hyperlink" Target="mailto:nva01@example.com" TargetMode="External"/><Relationship Id="rId19" Type="http://schemas.openxmlformats.org/officeDocument/2006/relationships/hyperlink" Target="mailto:tvr18@example.com" TargetMode="External"/><Relationship Id="rId18" Type="http://schemas.openxmlformats.org/officeDocument/2006/relationships/hyperlink" Target="mailto:dmq17@example.com" TargetMode="External"/><Relationship Id="rId17" Type="http://schemas.openxmlformats.org/officeDocument/2006/relationships/hyperlink" Target="mailto:lhp16@example.com" TargetMode="External"/><Relationship Id="rId16" Type="http://schemas.openxmlformats.org/officeDocument/2006/relationships/hyperlink" Target="mailto:vbo15@example.com" TargetMode="External"/><Relationship Id="rId15" Type="http://schemas.openxmlformats.org/officeDocument/2006/relationships/hyperlink" Target="mailto:htn14@example.com" TargetMode="External"/><Relationship Id="rId14" Type="http://schemas.openxmlformats.org/officeDocument/2006/relationships/hyperlink" Target="mailto:mhm13@example.com" TargetMode="External"/><Relationship Id="rId13" Type="http://schemas.openxmlformats.org/officeDocument/2006/relationships/hyperlink" Target="mailto:thl12@example.com" TargetMode="External"/><Relationship Id="rId12" Type="http://schemas.openxmlformats.org/officeDocument/2006/relationships/hyperlink" Target="mailto:nkk11@example.com" TargetMode="External"/><Relationship Id="rId11" Type="http://schemas.openxmlformats.org/officeDocument/2006/relationships/hyperlink" Target="mailto:dqj10@example.com" TargetMode="External"/><Relationship Id="rId10" Type="http://schemas.openxmlformats.org/officeDocument/2006/relationships/hyperlink" Target="mailto:pqi09@example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60" zoomScaleNormal="60" workbookViewId="0">
      <selection activeCell="N1" sqref="N1:N21"/>
    </sheetView>
  </sheetViews>
  <sheetFormatPr defaultColWidth="8.88888888888889" defaultRowHeight="14.4"/>
  <cols>
    <col min="2" max="2" width="15.2222222222222" customWidth="1"/>
    <col min="3" max="3" width="9.66666666666667"/>
    <col min="4" max="5" width="20.5555555555556" customWidth="1"/>
    <col min="6" max="6" width="12.4444444444444" customWidth="1"/>
    <col min="8" max="10" width="12.8888888888889" customWidth="1"/>
    <col min="11" max="11" width="16.8888888888889" customWidth="1"/>
    <col min="12" max="12" width="17.8888888888889" customWidth="1"/>
    <col min="13" max="13" width="12.8888888888889" customWidth="1"/>
    <col min="14" max="15" width="24.1111111111111" customWidth="1"/>
    <col min="16" max="16" width="42.777777777777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6" t="s">
        <v>15</v>
      </c>
    </row>
    <row r="2" spans="1:16">
      <c r="A2" s="2">
        <v>1</v>
      </c>
      <c r="B2" s="2" t="s">
        <v>16</v>
      </c>
      <c r="C2" s="2">
        <v>20241001</v>
      </c>
      <c r="D2" s="3" t="str">
        <f>RIGHT(C2,4)</f>
        <v>1001</v>
      </c>
      <c r="E2" s="3" t="s">
        <v>17</v>
      </c>
      <c r="F2" s="2">
        <f>LEN(E2)</f>
        <v>17</v>
      </c>
      <c r="G2" s="2" t="s">
        <v>18</v>
      </c>
      <c r="H2" s="2">
        <v>10</v>
      </c>
      <c r="I2" s="2">
        <v>4</v>
      </c>
      <c r="J2" s="2">
        <v>6</v>
      </c>
      <c r="K2" s="2">
        <f>H2+I2*1.5</f>
        <v>16</v>
      </c>
      <c r="L2" s="2" t="str" cm="1">
        <f t="array" ref="L2:L3">_xlfn._xlws.FILTER(B2:B21,K2:K21=MAX(K2:K21))</f>
        <v>Võ Hoàng E</v>
      </c>
      <c r="M2" s="2">
        <f>ROUND(AVERAGE(H2:J21),1)</f>
        <v>5</v>
      </c>
      <c r="N2" s="2" t="str">
        <f>IF(H2+I2&gt;=15,"Tốt",IF(H2+I2&gt;=10,"Ổn định","Cần cải thiện"))</f>
        <v>Ổn định</v>
      </c>
      <c r="O2" s="2">
        <f>COUNTIF(N2:N21,"Tốt")</f>
        <v>3</v>
      </c>
      <c r="P2" s="7" t="str">
        <f>_xlfn.CONCAT(B2," học ",H2,"h, Zoom ",I2," buổi, nộp ",J2," bài")</f>
        <v>Nguyễn Văn A học 10h, Zoom 4 buổi, nộp 6 bài</v>
      </c>
    </row>
    <row r="3" spans="1:16">
      <c r="A3" s="2">
        <v>2</v>
      </c>
      <c r="B3" s="2" t="s">
        <v>19</v>
      </c>
      <c r="C3" s="2">
        <v>20241002</v>
      </c>
      <c r="D3" s="3" t="str">
        <f t="shared" ref="D3:D21" si="0">RIGHT(C3,4)</f>
        <v>1002</v>
      </c>
      <c r="E3" s="4" t="s">
        <v>20</v>
      </c>
      <c r="F3" s="2">
        <f t="shared" ref="F3:F21" si="1">LEN(E3)</f>
        <v>17</v>
      </c>
      <c r="G3" s="2" t="s">
        <v>18</v>
      </c>
      <c r="H3" s="2">
        <v>6</v>
      </c>
      <c r="I3" s="2">
        <v>3</v>
      </c>
      <c r="J3" s="2">
        <v>4</v>
      </c>
      <c r="K3" s="2">
        <f t="shared" ref="K3:K21" si="2">H3+I3*1.5</f>
        <v>10.5</v>
      </c>
      <c r="L3" s="2" t="str">
        <v>Định Mai Q</v>
      </c>
      <c r="M3" s="2">
        <f t="shared" ref="M3:M21" si="3">ROUND(AVERAGE(H3:J22),1)</f>
        <v>4.9</v>
      </c>
      <c r="N3" s="2" t="str">
        <f t="shared" ref="N3:N21" si="4">IF(H3+I3&gt;=15,"Tốt",IF(H3+I3&gt;=10,"Ổn định","Cần cải thiện"))</f>
        <v>Cần cải thiện</v>
      </c>
      <c r="O3" s="2" t="s">
        <v>21</v>
      </c>
      <c r="P3" s="7" t="str">
        <f t="shared" ref="P3:P21" si="5">_xlfn.CONCAT(B3," học ",H3,"h, Zoom ",I3," buổi, nộp ",J3," bài")</f>
        <v>TRần Thị B học 6h, Zoom 3 buổi, nộp 4 bài</v>
      </c>
    </row>
    <row r="4" spans="1:16">
      <c r="A4" s="2">
        <v>3</v>
      </c>
      <c r="B4" s="2" t="s">
        <v>22</v>
      </c>
      <c r="C4" s="2">
        <v>20241003</v>
      </c>
      <c r="D4" s="3" t="str">
        <f t="shared" si="0"/>
        <v>1003</v>
      </c>
      <c r="E4" s="4" t="s">
        <v>23</v>
      </c>
      <c r="F4" s="2">
        <f t="shared" si="1"/>
        <v>17</v>
      </c>
      <c r="G4" s="2" t="s">
        <v>24</v>
      </c>
      <c r="H4" s="2">
        <v>4</v>
      </c>
      <c r="I4" s="2">
        <v>2</v>
      </c>
      <c r="J4" s="2">
        <v>3</v>
      </c>
      <c r="K4" s="2">
        <f t="shared" si="2"/>
        <v>7</v>
      </c>
      <c r="L4" s="1" t="s">
        <v>25</v>
      </c>
      <c r="M4" s="2">
        <f t="shared" si="3"/>
        <v>4.9</v>
      </c>
      <c r="N4" s="2" t="str">
        <f t="shared" si="4"/>
        <v>Cần cải thiện</v>
      </c>
      <c r="O4" s="2">
        <f>COUNTIF(N2:N21,"Ổn định")</f>
        <v>9</v>
      </c>
      <c r="P4" s="7" t="str">
        <f t="shared" si="5"/>
        <v>Lê Minh C học 4h, Zoom 2 buổi, nộp 3 bài</v>
      </c>
    </row>
    <row r="5" spans="1:16">
      <c r="A5" s="2">
        <v>4</v>
      </c>
      <c r="B5" s="2" t="s">
        <v>26</v>
      </c>
      <c r="C5" s="2">
        <v>20241004</v>
      </c>
      <c r="D5" s="3" t="str">
        <f t="shared" si="0"/>
        <v>1004</v>
      </c>
      <c r="E5" s="3" t="s">
        <v>27</v>
      </c>
      <c r="F5" s="2">
        <f t="shared" si="1"/>
        <v>17</v>
      </c>
      <c r="G5" s="5" t="s">
        <v>24</v>
      </c>
      <c r="H5" s="2">
        <v>8</v>
      </c>
      <c r="I5" s="2">
        <v>3</v>
      </c>
      <c r="J5" s="2">
        <v>5</v>
      </c>
      <c r="K5" s="2">
        <f t="shared" si="2"/>
        <v>12.5</v>
      </c>
      <c r="L5" s="2" t="str" cm="1">
        <f t="array" ref="L5">_xlfn._xlws.FILTER(B2:B21,K2:K21=MIN(K2:K21))</f>
        <v>Mai Hoàng M</v>
      </c>
      <c r="M5" s="2">
        <f t="shared" si="3"/>
        <v>5.1</v>
      </c>
      <c r="N5" s="2" t="str">
        <f t="shared" si="4"/>
        <v>Ổn định</v>
      </c>
      <c r="O5" s="2" t="s">
        <v>28</v>
      </c>
      <c r="P5" s="7" t="str">
        <f t="shared" si="5"/>
        <v>Phậm Hữu D học 8h, Zoom 3 buổi, nộp 5 bài</v>
      </c>
    </row>
    <row r="6" spans="1:16">
      <c r="A6" s="2">
        <v>5</v>
      </c>
      <c r="B6" s="2" t="s">
        <v>29</v>
      </c>
      <c r="C6" s="2">
        <v>20241005</v>
      </c>
      <c r="D6" s="3" t="str">
        <f t="shared" si="0"/>
        <v>1005</v>
      </c>
      <c r="E6" s="4" t="s">
        <v>30</v>
      </c>
      <c r="F6" s="2">
        <f t="shared" si="1"/>
        <v>17</v>
      </c>
      <c r="G6" s="2" t="s">
        <v>31</v>
      </c>
      <c r="H6" s="2">
        <v>11</v>
      </c>
      <c r="I6" s="2">
        <v>5</v>
      </c>
      <c r="J6" s="2">
        <v>7</v>
      </c>
      <c r="K6" s="2">
        <f t="shared" si="2"/>
        <v>18.5</v>
      </c>
      <c r="L6" s="8"/>
      <c r="M6" s="2">
        <f t="shared" si="3"/>
        <v>5</v>
      </c>
      <c r="N6" s="2" t="str">
        <f t="shared" si="4"/>
        <v>Tốt</v>
      </c>
      <c r="O6" s="2">
        <f>COUNTIF(N2:N21,"Cần cải thiện")</f>
        <v>8</v>
      </c>
      <c r="P6" s="7" t="str">
        <f t="shared" si="5"/>
        <v>Võ Hoàng E học 11h, Zoom 5 buổi, nộp 7 bài</v>
      </c>
    </row>
    <row r="7" spans="1:16">
      <c r="A7" s="2">
        <v>6</v>
      </c>
      <c r="B7" s="2" t="s">
        <v>32</v>
      </c>
      <c r="C7" s="2">
        <v>20241006</v>
      </c>
      <c r="D7" s="3" t="str">
        <f t="shared" si="0"/>
        <v>1006</v>
      </c>
      <c r="E7" s="4" t="s">
        <v>33</v>
      </c>
      <c r="F7" s="2">
        <f t="shared" si="1"/>
        <v>17</v>
      </c>
      <c r="G7" s="2" t="s">
        <v>31</v>
      </c>
      <c r="H7" s="2">
        <v>5</v>
      </c>
      <c r="I7" s="2">
        <v>1</v>
      </c>
      <c r="J7" s="2">
        <v>2</v>
      </c>
      <c r="K7" s="2">
        <f t="shared" si="2"/>
        <v>6.5</v>
      </c>
      <c r="L7" s="8"/>
      <c r="M7" s="2">
        <f t="shared" si="3"/>
        <v>4.9</v>
      </c>
      <c r="N7" s="2" t="str">
        <f t="shared" si="4"/>
        <v>Cần cải thiện</v>
      </c>
      <c r="O7" s="7"/>
      <c r="P7" s="7" t="str">
        <f t="shared" si="5"/>
        <v> Nguyễn Mai F học 5h, Zoom 1 buổi, nộp 2 bài</v>
      </c>
    </row>
    <row r="8" spans="1:16">
      <c r="A8" s="2">
        <v>7</v>
      </c>
      <c r="B8" s="2" t="s">
        <v>34</v>
      </c>
      <c r="C8" s="2">
        <v>20241007</v>
      </c>
      <c r="D8" s="3" t="str">
        <f t="shared" si="0"/>
        <v>1007</v>
      </c>
      <c r="E8" s="4" t="s">
        <v>35</v>
      </c>
      <c r="F8" s="2">
        <f t="shared" si="1"/>
        <v>17</v>
      </c>
      <c r="G8" s="2" t="s">
        <v>18</v>
      </c>
      <c r="H8" s="2">
        <v>9</v>
      </c>
      <c r="I8" s="2">
        <v>3</v>
      </c>
      <c r="J8" s="2">
        <v>6</v>
      </c>
      <c r="K8" s="2">
        <f t="shared" si="2"/>
        <v>13.5</v>
      </c>
      <c r="L8" s="8"/>
      <c r="M8" s="2">
        <f t="shared" si="3"/>
        <v>5</v>
      </c>
      <c r="N8" s="2" t="str">
        <f t="shared" si="4"/>
        <v>Ổn định</v>
      </c>
      <c r="O8" s="7"/>
      <c r="P8" s="7" t="str">
        <f t="shared" si="5"/>
        <v>Lưu Hương G học 9h, Zoom 3 buổi, nộp 6 bài</v>
      </c>
    </row>
    <row r="9" spans="1:16">
      <c r="A9" s="2">
        <v>8</v>
      </c>
      <c r="B9" s="2" t="s">
        <v>36</v>
      </c>
      <c r="C9" s="2">
        <v>20241008</v>
      </c>
      <c r="D9" s="3" t="str">
        <f t="shared" si="0"/>
        <v>1008</v>
      </c>
      <c r="E9" s="4" t="s">
        <v>37</v>
      </c>
      <c r="F9" s="2">
        <f t="shared" si="1"/>
        <v>17</v>
      </c>
      <c r="G9" s="2" t="s">
        <v>24</v>
      </c>
      <c r="H9" s="2">
        <v>3</v>
      </c>
      <c r="I9" s="2">
        <v>2</v>
      </c>
      <c r="J9" s="2">
        <v>1</v>
      </c>
      <c r="K9" s="2">
        <f t="shared" si="2"/>
        <v>6</v>
      </c>
      <c r="L9" s="8"/>
      <c r="M9" s="2">
        <f t="shared" si="3"/>
        <v>4.9</v>
      </c>
      <c r="N9" s="2" t="str">
        <f t="shared" si="4"/>
        <v>Cần cải thiện</v>
      </c>
      <c r="O9" s="7"/>
      <c r="P9" s="7" t="str">
        <f t="shared" si="5"/>
        <v>Tô Văn H học 3h, Zoom 2 buổi, nộp 1 bài</v>
      </c>
    </row>
    <row r="10" spans="1:16">
      <c r="A10" s="2">
        <v>9</v>
      </c>
      <c r="B10" s="2" t="s">
        <v>38</v>
      </c>
      <c r="C10" s="2">
        <v>20241009</v>
      </c>
      <c r="D10" s="3" t="str">
        <f t="shared" si="0"/>
        <v>1009</v>
      </c>
      <c r="E10" s="4" t="s">
        <v>39</v>
      </c>
      <c r="F10" s="2">
        <f t="shared" si="1"/>
        <v>17</v>
      </c>
      <c r="G10" s="2" t="s">
        <v>31</v>
      </c>
      <c r="H10" s="2">
        <v>7</v>
      </c>
      <c r="I10" s="2">
        <v>3</v>
      </c>
      <c r="J10" s="2">
        <v>4</v>
      </c>
      <c r="K10" s="2">
        <f t="shared" si="2"/>
        <v>11.5</v>
      </c>
      <c r="L10" s="8"/>
      <c r="M10" s="2">
        <f t="shared" si="3"/>
        <v>5.2</v>
      </c>
      <c r="N10" s="2" t="str">
        <f t="shared" si="4"/>
        <v>Ổn định</v>
      </c>
      <c r="O10" s="7"/>
      <c r="P10" s="7" t="str">
        <f t="shared" si="5"/>
        <v>Phan Quốc I học 7h, Zoom 3 buổi, nộp 4 bài</v>
      </c>
    </row>
    <row r="11" spans="1:16">
      <c r="A11" s="2">
        <v>10</v>
      </c>
      <c r="B11" s="2" t="s">
        <v>40</v>
      </c>
      <c r="C11" s="2">
        <v>20241010</v>
      </c>
      <c r="D11" s="3" t="str">
        <f t="shared" si="0"/>
        <v>1010</v>
      </c>
      <c r="E11" s="4" t="s">
        <v>41</v>
      </c>
      <c r="F11" s="2">
        <f t="shared" si="1"/>
        <v>17</v>
      </c>
      <c r="G11" s="2" t="s">
        <v>18</v>
      </c>
      <c r="H11" s="2">
        <v>12</v>
      </c>
      <c r="I11" s="2">
        <v>4</v>
      </c>
      <c r="J11" s="2">
        <v>7</v>
      </c>
      <c r="K11" s="2">
        <f t="shared" si="2"/>
        <v>18</v>
      </c>
      <c r="L11" s="8"/>
      <c r="M11" s="2">
        <f t="shared" si="3"/>
        <v>5.2</v>
      </c>
      <c r="N11" s="2" t="str">
        <f t="shared" si="4"/>
        <v>Tốt</v>
      </c>
      <c r="O11" s="7"/>
      <c r="P11" s="7" t="str">
        <f t="shared" si="5"/>
        <v>Đào Quỳnh J học 12h, Zoom 4 buổi, nộp 7 bài</v>
      </c>
    </row>
    <row r="12" spans="1:16">
      <c r="A12" s="2">
        <v>11</v>
      </c>
      <c r="B12" s="2" t="s">
        <v>42</v>
      </c>
      <c r="C12" s="2">
        <v>20241011</v>
      </c>
      <c r="D12" s="3" t="str">
        <f t="shared" si="0"/>
        <v>1011</v>
      </c>
      <c r="E12" s="4" t="s">
        <v>43</v>
      </c>
      <c r="F12" s="2">
        <f t="shared" si="1"/>
        <v>17</v>
      </c>
      <c r="G12" s="2" t="s">
        <v>24</v>
      </c>
      <c r="H12" s="2">
        <v>6</v>
      </c>
      <c r="I12" s="2">
        <v>2</v>
      </c>
      <c r="J12" s="2">
        <v>3</v>
      </c>
      <c r="K12" s="2">
        <f t="shared" si="2"/>
        <v>9</v>
      </c>
      <c r="L12" s="8"/>
      <c r="M12" s="2">
        <f t="shared" si="3"/>
        <v>5</v>
      </c>
      <c r="N12" s="2" t="str">
        <f t="shared" si="4"/>
        <v>Cần cải thiện</v>
      </c>
      <c r="O12" s="7"/>
      <c r="P12" s="7" t="str">
        <f t="shared" si="5"/>
        <v>Nguyễn Khánh K học 6h, Zoom 2 buổi, nộp 3 bài</v>
      </c>
    </row>
    <row r="13" spans="1:16">
      <c r="A13" s="2">
        <v>12</v>
      </c>
      <c r="B13" s="2" t="s">
        <v>44</v>
      </c>
      <c r="C13" s="2">
        <v>20241012</v>
      </c>
      <c r="D13" s="3" t="str">
        <f t="shared" si="0"/>
        <v>1012</v>
      </c>
      <c r="E13" s="4" t="s">
        <v>45</v>
      </c>
      <c r="F13" s="2">
        <f t="shared" si="1"/>
        <v>17</v>
      </c>
      <c r="G13" s="2" t="s">
        <v>31</v>
      </c>
      <c r="H13" s="2">
        <v>10</v>
      </c>
      <c r="I13" s="2">
        <v>4</v>
      </c>
      <c r="J13" s="2">
        <v>6</v>
      </c>
      <c r="K13" s="2">
        <f t="shared" si="2"/>
        <v>16</v>
      </c>
      <c r="L13" s="8"/>
      <c r="M13" s="2">
        <f t="shared" si="3"/>
        <v>5.1</v>
      </c>
      <c r="N13" s="2" t="str">
        <f t="shared" si="4"/>
        <v>Ổn định</v>
      </c>
      <c r="O13" s="7"/>
      <c r="P13" s="7" t="str">
        <f t="shared" si="5"/>
        <v>Trịnh hữu L học 10h, Zoom 4 buổi, nộp 6 bài</v>
      </c>
    </row>
    <row r="14" spans="1:16">
      <c r="A14" s="2">
        <v>13</v>
      </c>
      <c r="B14" s="2" t="s">
        <v>46</v>
      </c>
      <c r="C14" s="2">
        <v>20241013</v>
      </c>
      <c r="D14" s="3" t="str">
        <f t="shared" si="0"/>
        <v>1013</v>
      </c>
      <c r="E14" s="4" t="s">
        <v>47</v>
      </c>
      <c r="F14" s="2">
        <f t="shared" si="1"/>
        <v>17</v>
      </c>
      <c r="G14" s="2" t="s">
        <v>18</v>
      </c>
      <c r="H14" s="2">
        <v>4</v>
      </c>
      <c r="I14" s="2">
        <v>1</v>
      </c>
      <c r="J14" s="2">
        <v>2</v>
      </c>
      <c r="K14" s="2">
        <f t="shared" si="2"/>
        <v>5.5</v>
      </c>
      <c r="L14" s="8"/>
      <c r="M14" s="2">
        <f t="shared" si="3"/>
        <v>5</v>
      </c>
      <c r="N14" s="2" t="str">
        <f t="shared" si="4"/>
        <v>Cần cải thiện</v>
      </c>
      <c r="O14" s="7"/>
      <c r="P14" s="7" t="str">
        <f t="shared" si="5"/>
        <v>Mai Hoàng M học 4h, Zoom 1 buổi, nộp 2 bài</v>
      </c>
    </row>
    <row r="15" spans="1:16">
      <c r="A15" s="2">
        <v>14</v>
      </c>
      <c r="B15" s="2" t="s">
        <v>48</v>
      </c>
      <c r="C15" s="2">
        <v>20241014</v>
      </c>
      <c r="D15" s="3" t="str">
        <f t="shared" si="0"/>
        <v>1014</v>
      </c>
      <c r="E15" s="4" t="s">
        <v>49</v>
      </c>
      <c r="F15" s="2">
        <f t="shared" si="1"/>
        <v>17</v>
      </c>
      <c r="G15" s="2" t="s">
        <v>24</v>
      </c>
      <c r="H15" s="2">
        <v>9</v>
      </c>
      <c r="I15" s="2">
        <v>3</v>
      </c>
      <c r="J15" s="2">
        <v>5</v>
      </c>
      <c r="K15" s="2">
        <f t="shared" si="2"/>
        <v>13.5</v>
      </c>
      <c r="L15" s="8"/>
      <c r="M15" s="2">
        <f t="shared" si="3"/>
        <v>5.3</v>
      </c>
      <c r="N15" s="2" t="str">
        <f t="shared" si="4"/>
        <v>Ổn định</v>
      </c>
      <c r="O15" s="7"/>
      <c r="P15" s="7" t="str">
        <f t="shared" si="5"/>
        <v>Hồ Thanh N học 9h, Zoom 3 buổi, nộp 5 bài</v>
      </c>
    </row>
    <row r="16" spans="1:16">
      <c r="A16" s="2">
        <v>15</v>
      </c>
      <c r="B16" s="2" t="s">
        <v>50</v>
      </c>
      <c r="C16" s="2">
        <v>20241015</v>
      </c>
      <c r="D16" s="3" t="str">
        <f t="shared" si="0"/>
        <v>1015</v>
      </c>
      <c r="E16" s="4" t="s">
        <v>51</v>
      </c>
      <c r="F16" s="2">
        <f t="shared" si="1"/>
        <v>17</v>
      </c>
      <c r="G16" s="2" t="s">
        <v>31</v>
      </c>
      <c r="H16" s="2">
        <v>8</v>
      </c>
      <c r="I16" s="2">
        <v>3</v>
      </c>
      <c r="J16" s="2">
        <v>6</v>
      </c>
      <c r="K16" s="2">
        <f t="shared" si="2"/>
        <v>12.5</v>
      </c>
      <c r="L16" s="8"/>
      <c r="M16" s="2">
        <f t="shared" si="3"/>
        <v>5.3</v>
      </c>
      <c r="N16" s="2" t="str">
        <f t="shared" si="4"/>
        <v>Ổn định</v>
      </c>
      <c r="O16" s="7"/>
      <c r="P16" s="7" t="str">
        <f t="shared" si="5"/>
        <v>Vũ Bảo O học 8h, Zoom 3 buổi, nộp 6 bài</v>
      </c>
    </row>
    <row r="17" spans="1:16">
      <c r="A17" s="2">
        <v>16</v>
      </c>
      <c r="B17" s="2" t="s">
        <v>52</v>
      </c>
      <c r="C17" s="2">
        <v>20241016</v>
      </c>
      <c r="D17" s="3" t="str">
        <f t="shared" si="0"/>
        <v>1016</v>
      </c>
      <c r="E17" s="4" t="s">
        <v>53</v>
      </c>
      <c r="F17" s="2">
        <f t="shared" si="1"/>
        <v>17</v>
      </c>
      <c r="G17" s="2" t="s">
        <v>24</v>
      </c>
      <c r="H17" s="2">
        <v>5</v>
      </c>
      <c r="I17" s="2">
        <v>2</v>
      </c>
      <c r="J17" s="2">
        <v>2</v>
      </c>
      <c r="K17" s="2">
        <f t="shared" si="2"/>
        <v>8</v>
      </c>
      <c r="L17" s="8"/>
      <c r="M17" s="2">
        <f t="shared" si="3"/>
        <v>5.2</v>
      </c>
      <c r="N17" s="2" t="str">
        <f t="shared" si="4"/>
        <v>Cần cải thiện</v>
      </c>
      <c r="O17" s="7"/>
      <c r="P17" s="7" t="str">
        <f t="shared" si="5"/>
        <v>Lê Hữu P học 5h, Zoom 2 buổi, nộp 2 bài</v>
      </c>
    </row>
    <row r="18" spans="1:16">
      <c r="A18" s="2">
        <v>17</v>
      </c>
      <c r="B18" s="2" t="s">
        <v>54</v>
      </c>
      <c r="C18" s="2">
        <v>20241017</v>
      </c>
      <c r="D18" s="3" t="str">
        <f t="shared" si="0"/>
        <v>1017</v>
      </c>
      <c r="E18" s="4" t="s">
        <v>55</v>
      </c>
      <c r="F18" s="2">
        <f t="shared" si="1"/>
        <v>17</v>
      </c>
      <c r="G18" s="2" t="s">
        <v>18</v>
      </c>
      <c r="H18" s="2">
        <v>11</v>
      </c>
      <c r="I18" s="2">
        <v>5</v>
      </c>
      <c r="J18" s="2">
        <v>7</v>
      </c>
      <c r="K18" s="2">
        <f t="shared" si="2"/>
        <v>18.5</v>
      </c>
      <c r="L18" s="8"/>
      <c r="M18" s="2">
        <f t="shared" si="3"/>
        <v>5.8</v>
      </c>
      <c r="N18" s="2" t="str">
        <f t="shared" si="4"/>
        <v>Tốt</v>
      </c>
      <c r="O18" s="7"/>
      <c r="P18" s="7" t="str">
        <f t="shared" si="5"/>
        <v>Định Mai Q học 11h, Zoom 5 buổi, nộp 7 bài</v>
      </c>
    </row>
    <row r="19" spans="1:16">
      <c r="A19" s="2">
        <v>18</v>
      </c>
      <c r="B19" s="2" t="s">
        <v>56</v>
      </c>
      <c r="C19" s="2">
        <v>20241018</v>
      </c>
      <c r="D19" s="3" t="str">
        <f t="shared" si="0"/>
        <v>1018</v>
      </c>
      <c r="E19" s="4" t="s">
        <v>57</v>
      </c>
      <c r="F19" s="2">
        <f t="shared" si="1"/>
        <v>17</v>
      </c>
      <c r="G19" s="2" t="s">
        <v>24</v>
      </c>
      <c r="H19" s="2">
        <v>7</v>
      </c>
      <c r="I19" s="2">
        <v>3</v>
      </c>
      <c r="J19" s="2">
        <v>4</v>
      </c>
      <c r="K19" s="2">
        <f t="shared" si="2"/>
        <v>11.5</v>
      </c>
      <c r="L19" s="8"/>
      <c r="M19" s="2">
        <f t="shared" si="3"/>
        <v>5.1</v>
      </c>
      <c r="N19" s="2" t="str">
        <f t="shared" si="4"/>
        <v>Ổn định</v>
      </c>
      <c r="O19" s="7"/>
      <c r="P19" s="7" t="str">
        <f t="shared" si="5"/>
        <v>Trần Văn R học 7h, Zoom 3 buổi, nộp 4 bài</v>
      </c>
    </row>
    <row r="20" spans="1:16">
      <c r="A20" s="2">
        <v>19</v>
      </c>
      <c r="B20" s="2" t="s">
        <v>58</v>
      </c>
      <c r="C20" s="2">
        <v>20241019</v>
      </c>
      <c r="D20" s="3" t="str">
        <f t="shared" si="0"/>
        <v>1019</v>
      </c>
      <c r="E20" s="4" t="s">
        <v>59</v>
      </c>
      <c r="F20" s="2">
        <f t="shared" si="1"/>
        <v>17</v>
      </c>
      <c r="G20" s="2" t="s">
        <v>31</v>
      </c>
      <c r="H20" s="2">
        <v>6</v>
      </c>
      <c r="I20" s="2">
        <v>2</v>
      </c>
      <c r="J20" s="2">
        <v>4</v>
      </c>
      <c r="K20" s="2">
        <f t="shared" si="2"/>
        <v>9</v>
      </c>
      <c r="L20" s="8"/>
      <c r="M20" s="2">
        <f t="shared" si="3"/>
        <v>5.3</v>
      </c>
      <c r="N20" s="2" t="str">
        <f t="shared" si="4"/>
        <v>Cần cải thiện</v>
      </c>
      <c r="O20" s="7"/>
      <c r="P20" s="7" t="str">
        <f t="shared" si="5"/>
        <v>Phạm Thị S học 6h, Zoom 2 buổi, nộp 4 bài</v>
      </c>
    </row>
    <row r="21" spans="1:16">
      <c r="A21" s="2">
        <v>20</v>
      </c>
      <c r="B21" s="2" t="s">
        <v>60</v>
      </c>
      <c r="C21" s="2">
        <v>20241020</v>
      </c>
      <c r="D21" s="3" t="str">
        <f t="shared" si="0"/>
        <v>1020</v>
      </c>
      <c r="E21" s="4" t="s">
        <v>61</v>
      </c>
      <c r="F21" s="2">
        <f t="shared" si="1"/>
        <v>17</v>
      </c>
      <c r="G21" s="2" t="s">
        <v>18</v>
      </c>
      <c r="H21" s="2">
        <v>10</v>
      </c>
      <c r="I21" s="2">
        <v>4</v>
      </c>
      <c r="J21" s="2">
        <v>6</v>
      </c>
      <c r="K21" s="2">
        <f t="shared" si="2"/>
        <v>16</v>
      </c>
      <c r="L21" s="8"/>
      <c r="M21" s="2">
        <f t="shared" si="3"/>
        <v>6.7</v>
      </c>
      <c r="N21" s="2" t="str">
        <f t="shared" si="4"/>
        <v>Ổn định</v>
      </c>
      <c r="O21" s="7"/>
      <c r="P21" s="7" t="str">
        <f t="shared" si="5"/>
        <v>Nguyễn Xuân T học 10h, Zoom 4 buổi, nộp 6 bài</v>
      </c>
    </row>
  </sheetData>
  <hyperlinks>
    <hyperlink ref="E2" r:id="rId2" display="nva01@example.com" tooltip="mailto:nva01@example.com"/>
    <hyperlink ref="E3" r:id="rId3" display="ttb02@example.com"/>
    <hyperlink ref="E4" r:id="rId4" display="lmc03@example.com"/>
    <hyperlink ref="E5" r:id="rId5" display="phd04@example.com"/>
    <hyperlink ref="E6" r:id="rId6" display="vhe05@example.com"/>
    <hyperlink ref="E7" r:id="rId7" display="nmf06@example.com"/>
    <hyperlink ref="E8" r:id="rId8" display="lhg07@example.com"/>
    <hyperlink ref="E9" r:id="rId9" display="tvh08@example.com"/>
    <hyperlink ref="E10" r:id="rId10" display="pqi09@example.com"/>
    <hyperlink ref="E11" r:id="rId11" display="dqj10@example.com"/>
    <hyperlink ref="E12" r:id="rId12" display="nkk11@example.com"/>
    <hyperlink ref="E13" r:id="rId13" display="thl12@example.com"/>
    <hyperlink ref="E14" r:id="rId14" display="mhm13@example.com"/>
    <hyperlink ref="E15" r:id="rId15" display="htn14@example.com"/>
    <hyperlink ref="E16" r:id="rId16" display="vbo15@example.com"/>
    <hyperlink ref="E17" r:id="rId17" display="lhp16@example.com"/>
    <hyperlink ref="E18" r:id="rId18" display="dmq17@example.com"/>
    <hyperlink ref="E19" r:id="rId19" display="tvr18@example.com"/>
    <hyperlink ref="E20" r:id="rId20" display="pts19@example.com"/>
    <hyperlink ref="E21" r:id="rId21" display="nxt20@example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2025-10-02T01:11:57Z</dcterms:created>
  <dcterms:modified xsi:type="dcterms:W3CDTF">2025-10-02T02:27:21Z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41B50A1F8AD44CB591106F22472D19D7_11</vt:lpwstr>
  </property>
  <property fmtid="{D5CDD505-2E9C-101B-9397-08002B2CF9AE}" pid="3" name="KSOProductBuildVer">
    <vt:lpwstr>1033-12.2.0.22549</vt:lpwstr>
  </property>
</Properties>
</file>