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44" sheetId="1" r:id="rId4"/>
    <sheet state="visible" name="Week1" sheetId="2" r:id="rId5"/>
    <sheet state="visible" name="Week2" sheetId="3" r:id="rId6"/>
    <sheet state="visible" name="Week3" sheetId="4" r:id="rId7"/>
    <sheet state="visible" name="Week4" sheetId="5" r:id="rId8"/>
    <sheet state="visible" name="Week5" sheetId="6" r:id="rId9"/>
    <sheet state="visible" name="Week6" sheetId="7" r:id="rId10"/>
    <sheet state="visible" name="Week7" sheetId="8" r:id="rId11"/>
    <sheet state="visible" name="Week8" sheetId="9" r:id="rId12"/>
    <sheet state="visible" name="Week11" sheetId="10" r:id="rId13"/>
    <sheet state="visible" name="Week12" sheetId="11" r:id="rId14"/>
    <sheet state="visible" name="Week13" sheetId="12" r:id="rId15"/>
    <sheet state="visible" name="Week14" sheetId="13" r:id="rId16"/>
    <sheet state="visible" name="Week15" sheetId="14" r:id="rId17"/>
    <sheet state="visible" name="Week16" sheetId="15" r:id="rId18"/>
    <sheet state="visible" name="Week17" sheetId="16" r:id="rId19"/>
    <sheet state="visible" name="Week20" sheetId="17" r:id="rId20"/>
    <sheet state="visible" name="Week21" sheetId="18" r:id="rId21"/>
    <sheet state="visible" name="Week22" sheetId="19" r:id="rId22"/>
    <sheet state="visible" name="Week23" sheetId="20" r:id="rId23"/>
    <sheet state="visible" name="Week24" sheetId="21" r:id="rId24"/>
    <sheet state="visible" name="Week25" sheetId="22" r:id="rId25"/>
    <sheet state="visible" name="Week27" sheetId="23" r:id="rId26"/>
    <sheet state="visible" name="Week28" sheetId="24" r:id="rId27"/>
    <sheet state="visible" name="Week29" sheetId="25" r:id="rId28"/>
    <sheet state="visible" name="Week30" sheetId="26" r:id="rId29"/>
    <sheet state="visible" name="Week31" sheetId="27" r:id="rId30"/>
    <sheet state="visible" name="Week33" sheetId="28" r:id="rId31"/>
    <sheet state="visible" name="Week34" sheetId="29" r:id="rId32"/>
    <sheet state="visible" name="Week35" sheetId="30" r:id="rId33"/>
    <sheet state="visible" name="Week36" sheetId="31" r:id="rId34"/>
    <sheet state="visible" name="Week37" sheetId="32" r:id="rId35"/>
    <sheet state="visible" name="Week38" sheetId="33" r:id="rId36"/>
    <sheet state="visible" name="Week39" sheetId="34" r:id="rId37"/>
    <sheet state="visible" name="Week40" sheetId="35" r:id="rId38"/>
    <sheet state="visible" name="Week41" sheetId="36" r:id="rId39"/>
    <sheet state="visible" name="Week42" sheetId="37" r:id="rId40"/>
    <sheet state="visible" name="Week43" sheetId="38" r:id="rId41"/>
    <sheet state="visible" name="Template" sheetId="39" r:id="rId42"/>
    <sheet state="visible" name="Data" sheetId="40" r:id="rId43"/>
    <sheet state="visible" name="Query" sheetId="41" r:id="rId44"/>
  </sheets>
  <definedNames>
    <definedName name="teachers_list">Data!$A$2:$A$54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Hi, will it conflict with science class of 9K? both is period 3. Thanks
	-Ling Tang
Write me an email, please and specify day and period
	-Domenico Galizia</t>
      </text>
    </comment>
  </commentList>
</comments>
</file>

<file path=xl/sharedStrings.xml><?xml version="1.0" encoding="utf-8"?>
<sst xmlns="http://schemas.openxmlformats.org/spreadsheetml/2006/main" count="7618" uniqueCount="487">
  <si>
    <t>Period</t>
  </si>
  <si>
    <t>Class</t>
  </si>
  <si>
    <t>Room</t>
  </si>
  <si>
    <t>Absent/Online teacher</t>
  </si>
  <si>
    <t>Subject</t>
  </si>
  <si>
    <t>Cover teacher</t>
  </si>
  <si>
    <t>Work</t>
  </si>
  <si>
    <t>Google link</t>
  </si>
  <si>
    <t>P3</t>
  </si>
  <si>
    <t>9K</t>
  </si>
  <si>
    <t>3.22S</t>
  </si>
  <si>
    <t>Daniel Kekere</t>
  </si>
  <si>
    <t>Maths</t>
  </si>
  <si>
    <t>Domenico Galizia</t>
  </si>
  <si>
    <t>P4</t>
  </si>
  <si>
    <t>Pre-DP</t>
  </si>
  <si>
    <t>3.22K</t>
  </si>
  <si>
    <t>Sara Karamili</t>
  </si>
  <si>
    <t>8R</t>
  </si>
  <si>
    <t>Sandip Kulkrani</t>
  </si>
  <si>
    <t>Science</t>
  </si>
  <si>
    <t>Davud Hydyrov</t>
  </si>
  <si>
    <t>10K</t>
  </si>
  <si>
    <t>3.21R</t>
  </si>
  <si>
    <t>Alyona Yesenkova</t>
  </si>
  <si>
    <t>Russian</t>
  </si>
  <si>
    <t>Atchula Subrahmanyam</t>
  </si>
  <si>
    <t>P5</t>
  </si>
  <si>
    <t>Doncan Dai</t>
  </si>
  <si>
    <t>7S</t>
  </si>
  <si>
    <t>3.10</t>
  </si>
  <si>
    <t>Rania Shaban</t>
  </si>
  <si>
    <t>Gary Matos</t>
  </si>
  <si>
    <t>P6</t>
  </si>
  <si>
    <t>3.19B</t>
  </si>
  <si>
    <t>Lucas Marville</t>
  </si>
  <si>
    <t>Y9</t>
  </si>
  <si>
    <t>Tang Ling</t>
  </si>
  <si>
    <t>Kyriakos Tsarafas</t>
  </si>
  <si>
    <t>P1</t>
  </si>
  <si>
    <t>8B</t>
  </si>
  <si>
    <t>Kostas Mathioudakis</t>
  </si>
  <si>
    <t>P2</t>
  </si>
  <si>
    <t>8K</t>
  </si>
  <si>
    <t>Ramin Sultanov</t>
  </si>
  <si>
    <t>3.20K</t>
  </si>
  <si>
    <t>\</t>
  </si>
  <si>
    <t>9B</t>
  </si>
  <si>
    <t>Kapil Kumar</t>
  </si>
  <si>
    <t>Mathematics</t>
  </si>
  <si>
    <t>Library</t>
  </si>
  <si>
    <t>Tatiana Tatarnikova</t>
  </si>
  <si>
    <t>Sergey Alferov</t>
  </si>
  <si>
    <t>7K</t>
  </si>
  <si>
    <t>Patrick Kimuli</t>
  </si>
  <si>
    <t>Viktoria Vernadskaya</t>
  </si>
  <si>
    <t>7R</t>
  </si>
  <si>
    <t>David Haire</t>
  </si>
  <si>
    <t>ESS</t>
  </si>
  <si>
    <t>Daniella Spooner</t>
  </si>
  <si>
    <t>7B</t>
  </si>
  <si>
    <t>Audrey Oduor</t>
  </si>
  <si>
    <t>Biology</t>
  </si>
  <si>
    <t>Svetozar Marusic</t>
  </si>
  <si>
    <t>11B</t>
  </si>
  <si>
    <t>3.19R</t>
  </si>
  <si>
    <t>Tatiana Shalamova</t>
  </si>
  <si>
    <t>Varvara Romashova</t>
  </si>
  <si>
    <t>Y12</t>
  </si>
  <si>
    <t>3.21B</t>
  </si>
  <si>
    <t>Svetlana Kivelidi</t>
  </si>
  <si>
    <t>Y11</t>
  </si>
  <si>
    <t>Nazeen Abbasi</t>
  </si>
  <si>
    <t>9R</t>
  </si>
  <si>
    <t>Thomas Jones-Parry</t>
  </si>
  <si>
    <t>I&amp;S</t>
  </si>
  <si>
    <t>Renata Orlandoni</t>
  </si>
  <si>
    <t>Zhashlan Shalenekov</t>
  </si>
  <si>
    <t>Left printouts on the desk in 3.22K</t>
  </si>
  <si>
    <t>Numeric Expressions worksheet</t>
  </si>
  <si>
    <t>Left printouts on the desk in 3.21B</t>
  </si>
  <si>
    <t>Y10</t>
  </si>
  <si>
    <t>Chemistry</t>
  </si>
  <si>
    <t>Ms Viktorya Vernadkaya has the tasks for the students</t>
  </si>
  <si>
    <t>12B</t>
  </si>
  <si>
    <t>https://drive.google.com/file/d/1gHsTZsJ2DAjIwGBkfPszsQuXmF_NF5rl/view?usp=sharing</t>
  </si>
  <si>
    <t>Paul Obita</t>
  </si>
  <si>
    <t>https://drive.google.com/file/d/1HQqH5dCnwMywAOeybAzxyeLW1iSv25u3/view?usp=sharing</t>
  </si>
  <si>
    <t>Y13</t>
  </si>
  <si>
    <t>Kognity assigment sent to the students</t>
  </si>
  <si>
    <t>https://drive.google.com/file/d/1FsKy2t_HSxzZQWr2UG6XpvO-CGoV59UK/view?usp=sharing</t>
  </si>
  <si>
    <t>Ekaterina Gravova</t>
  </si>
  <si>
    <t>chemistry</t>
  </si>
  <si>
    <t>https://drive.google.com/file/d/1ipT2Vclav51z7i-rtBjDhgsqJ8VrK6YM/view?usp=sharing</t>
  </si>
  <si>
    <t>https://drive.google.com/file/d/1VM0saOVusQRryUSLJSuuqccIUN1JTG-4/view?usp=sharing</t>
  </si>
  <si>
    <t>Warren Van Rooyen</t>
  </si>
  <si>
    <t>https://drive.google.com/file/d/1LUyXQpi3tkoC26HJxtwZjcuaxnrPMyA8/view?usp=sharing</t>
  </si>
  <si>
    <t>https://drive.google.com/file/d/1yXnCbYKQnmeWYVgEcHO4dqzUDSmCrNC3/view?usp=sharing</t>
  </si>
  <si>
    <t xml:space="preserve">group work2 sheets </t>
  </si>
  <si>
    <r>
      <rPr>
        <color rgb="FF1155CC"/>
        <sz val="6.0"/>
        <u/>
      </rPr>
      <t>https://drive.google.com/file/d/1VzxU9wxnB1-a1PYG4AACQG7lzjgx_2qe/view?usp=sharing</t>
    </r>
    <r>
      <rPr>
        <sz val="6.0"/>
      </rPr>
      <t xml:space="preserve">
</t>
    </r>
    <r>
      <rPr>
        <color rgb="FF1155CC"/>
        <sz val="6.0"/>
        <u/>
      </rPr>
      <t>https://drive.google.com/file/d/1oQsD3YFiXfSagH1HrCxdLaFrfUO91Wu5/view?usp=sharing</t>
    </r>
    <r>
      <rPr>
        <sz val="6.0"/>
      </rPr>
      <t xml:space="preserve">
</t>
    </r>
  </si>
  <si>
    <t>kognity assignment</t>
  </si>
  <si>
    <t>Craig Campion</t>
  </si>
  <si>
    <t>Laura Miera Ruiz</t>
  </si>
  <si>
    <t>10B</t>
  </si>
  <si>
    <t>Zhaslan Shalkenov</t>
  </si>
  <si>
    <t>group work 2 sheets</t>
  </si>
  <si>
    <r>
      <rPr>
        <color rgb="FF1155CC"/>
        <sz val="6.0"/>
        <u/>
      </rPr>
      <t>https://drive.google.com/file/d/1BiApXFPkJTrE6S55rDwkPA0g_1AXf6LS/view?usp=sharing</t>
    </r>
    <r>
      <rPr>
        <color rgb="FF1155CC"/>
        <sz val="6.0"/>
        <u/>
      </rPr>
      <t xml:space="preserve">
</t>
    </r>
    <r>
      <rPr>
        <color rgb="FF1155CC"/>
        <sz val="6.0"/>
        <u/>
      </rPr>
      <t>https://drive.google.com/file/d/1v5jlnBt0BDj2w1BmLgphTn-Rd-PPLUbO/view?usp=sharing</t>
    </r>
    <r>
      <rPr>
        <color rgb="FF1155CC"/>
        <u/>
      </rPr>
      <t xml:space="preserve">
</t>
    </r>
  </si>
  <si>
    <t>Lilit Harutyunyan</t>
  </si>
  <si>
    <t>English</t>
  </si>
  <si>
    <t>Reading/IA Work</t>
  </si>
  <si>
    <t>https://app.kognity.com/redirect/assignments/1728196</t>
  </si>
  <si>
    <t>Alex Dawson</t>
  </si>
  <si>
    <t>1 sheets</t>
  </si>
  <si>
    <t>https://drive.google.com/file/d/1qjk4MF1YTlPcnY18QODOxbdXtumUsfth/view?usp=sharing</t>
  </si>
  <si>
    <t xml:space="preserve">Task on ManageBac and gmail </t>
  </si>
  <si>
    <t>Y12/3</t>
  </si>
  <si>
    <t>BM</t>
  </si>
  <si>
    <t>Task on Managebac</t>
  </si>
  <si>
    <t>Pablo Castro</t>
  </si>
  <si>
    <t>11 Further</t>
  </si>
  <si>
    <t>3.30.</t>
  </si>
  <si>
    <t>Economics</t>
  </si>
  <si>
    <t>library</t>
  </si>
  <si>
    <t>Homeroom</t>
  </si>
  <si>
    <t>11K</t>
  </si>
  <si>
    <t>Design</t>
  </si>
  <si>
    <t>Laura Ruiz</t>
  </si>
  <si>
    <t>DP Study Room</t>
  </si>
  <si>
    <t>Complete the task posted on managebac - lawyers notes and character's defence based on the play studied.</t>
  </si>
  <si>
    <t>Analyse the film -practice paper given and write 4 paragraphs using four topic sentences submitted on the managebac.</t>
  </si>
  <si>
    <t>Julia Artamonova</t>
  </si>
  <si>
    <t>Cover work emailed to cover teacher</t>
  </si>
  <si>
    <t>10R</t>
  </si>
  <si>
    <t>Benjamin Araud</t>
  </si>
  <si>
    <t>French</t>
  </si>
  <si>
    <t>managebac submission</t>
  </si>
  <si>
    <t>work on managebac</t>
  </si>
  <si>
    <t>2.07  the corect room is 3.19</t>
  </si>
  <si>
    <t>On managebac. Given Paper 1 Comicstrip in the last lesson - Planning done. Practise writing the essay for this. Individual work</t>
  </si>
  <si>
    <t>students will solve the given 2 worksheets during class, collected and given to Viktoria</t>
  </si>
  <si>
    <r>
      <rPr>
        <color rgb="FF1155CC"/>
        <u/>
      </rPr>
      <t>sheet 1</t>
    </r>
    <r>
      <rPr>
        <color rgb="FF000000"/>
      </rPr>
      <t xml:space="preserve">                </t>
    </r>
    <r>
      <rPr>
        <color rgb="FF1155CC"/>
        <u/>
      </rPr>
      <t>sheet 2</t>
    </r>
  </si>
  <si>
    <t>Drama</t>
  </si>
  <si>
    <r>
      <rPr>
        <color rgb="FF1155CC"/>
        <u/>
      </rPr>
      <t xml:space="preserve">   Topic 8 test  </t>
    </r>
    <r>
      <rPr>
        <color rgb="FF1155CC"/>
        <u/>
      </rPr>
      <t>test link</t>
    </r>
  </si>
  <si>
    <t>Cover Year 7, Year 8, Year 9</t>
  </si>
  <si>
    <t>Y7</t>
  </si>
  <si>
    <r>
      <rPr>
        <color rgb="FF1155CC"/>
        <u/>
      </rPr>
      <t xml:space="preserve">work on managebac </t>
    </r>
    <r>
      <rPr>
        <color rgb="FF1155CC"/>
        <u/>
      </rPr>
      <t>file link</t>
    </r>
  </si>
  <si>
    <t>Y8</t>
  </si>
  <si>
    <t>Pre-nursery</t>
  </si>
  <si>
    <t>Early-Years</t>
  </si>
  <si>
    <t>Dunja Antic</t>
  </si>
  <si>
    <t>PHE</t>
  </si>
  <si>
    <t>Honey Bhatia</t>
  </si>
  <si>
    <t>Reception B</t>
  </si>
  <si>
    <t>Galina</t>
  </si>
  <si>
    <t>Swimming Pool</t>
  </si>
  <si>
    <t>Svetlana and Galina</t>
  </si>
  <si>
    <t>Sports Hall</t>
  </si>
  <si>
    <t>Work set on MB - a reminder email has been sent to the class</t>
  </si>
  <si>
    <t>Sara Karimli</t>
  </si>
  <si>
    <t>18/7/2022</t>
  </si>
  <si>
    <t>Mandarin</t>
  </si>
  <si>
    <t>Email sent</t>
  </si>
  <si>
    <t>Year 8</t>
  </si>
  <si>
    <t>Music</t>
  </si>
  <si>
    <t>Y12B</t>
  </si>
  <si>
    <t>Task set in Managebac</t>
  </si>
  <si>
    <t>Y12A</t>
  </si>
  <si>
    <t>https://docs.google.com/document/d/1slDiaTVhe-ZGeujf1AnhiwPnf3A-pg1h3jY6F3Z0ZPM/edit</t>
  </si>
  <si>
    <t>Task set on ManageBac</t>
  </si>
  <si>
    <t>Please advise students to check the description of the recent task on Managebac. Students know the further instructions to work on the assignments</t>
  </si>
  <si>
    <t>Emily Otieno</t>
  </si>
  <si>
    <t>Math</t>
  </si>
  <si>
    <t xml:space="preserve">I </t>
  </si>
  <si>
    <t>Managebac</t>
  </si>
  <si>
    <t>kognity questions</t>
  </si>
  <si>
    <r>
      <rPr>
        <rFont val="Arial"/>
        <color theme="1"/>
      </rPr>
      <t xml:space="preserve">Shared on </t>
    </r>
    <r>
      <rPr>
        <rFont val="Arial"/>
        <b/>
        <color theme="1"/>
      </rPr>
      <t>Managebac</t>
    </r>
  </si>
  <si>
    <t xml:space="preserve">                        The cover teacher was added to the Y11 Drama class to show the task on the screen to make sure the students on guard ")  </t>
  </si>
  <si>
    <t>on the desk (drama class)</t>
  </si>
  <si>
    <t>on the desk(Music class 1.11)</t>
  </si>
  <si>
    <t>EAL</t>
  </si>
  <si>
    <t>https://drive.google.com/drive/folders/1c553OfF0c_5Gy5octs_oa0D6Ee5yvDlJ</t>
  </si>
  <si>
    <r>
      <rPr>
        <rFont val="Arial"/>
        <b/>
        <i/>
        <color rgb="FFFF0000"/>
      </rPr>
      <t>Pages 148-155</t>
    </r>
    <r>
      <rPr>
        <rFont val="Arial"/>
        <i/>
        <color rgb="FF434343"/>
      </rPr>
      <t xml:space="preserve"> Section </t>
    </r>
    <r>
      <rPr>
        <rFont val="Arial"/>
        <b/>
        <i/>
        <color rgb="FF434343"/>
      </rPr>
      <t xml:space="preserve">47 </t>
    </r>
    <r>
      <rPr>
        <rFont val="Arial"/>
        <i/>
        <color rgb="FF434343"/>
      </rPr>
      <t xml:space="preserve">(wishes &amp; desires) </t>
    </r>
    <r>
      <rPr>
        <rFont val="Arial"/>
        <b/>
        <i/>
        <color rgb="FF434343"/>
      </rPr>
      <t>48</t>
    </r>
    <r>
      <rPr>
        <rFont val="Arial"/>
        <i/>
        <color rgb="FF434343"/>
      </rPr>
      <t xml:space="preserve"> (studying)</t>
    </r>
  </si>
  <si>
    <t>PYP</t>
  </si>
  <si>
    <t>shared by mail</t>
  </si>
  <si>
    <t>https://docs.google.com/presentation/d/1W3W-6rcUVg3vuCGv5A6xGjSq4gj-hfhp/edit#slide=id.g198ec50d025_0_7</t>
  </si>
  <si>
    <t>on the desk on Music class</t>
  </si>
  <si>
    <t>3.20S</t>
  </si>
  <si>
    <t>on the desk</t>
  </si>
  <si>
    <r>
      <rPr/>
      <t>on the desk,</t>
    </r>
    <r>
      <rPr>
        <color rgb="FF1155CC"/>
        <u/>
      </rPr>
      <t>https://docs.google.com/document/d/1t_Gu001w3YSFOKAVvgp-9Lk0g2kudHjxLrfOfSrmLGg/edit</t>
    </r>
  </si>
  <si>
    <t>https://docs.google.com/document/d/1t_Gu001w3YSFOKAVvgp-9Lk0g2kudHjxLrfOfSrmLGg/edit</t>
  </si>
  <si>
    <t>Art</t>
  </si>
  <si>
    <t>Investigation</t>
  </si>
  <si>
    <t>https://docs.google.com/presentation</t>
  </si>
  <si>
    <t>On managebac</t>
  </si>
  <si>
    <t xml:space="preserve">Comtinue working on Task 1 </t>
  </si>
  <si>
    <t>ManageBac</t>
  </si>
  <si>
    <t>on managebac &amp; on the desk - E-portfolio</t>
  </si>
  <si>
    <t>work printed and on the desk</t>
  </si>
  <si>
    <r>
      <rPr>
        <color rgb="FF000000"/>
        <u/>
      </rPr>
      <t xml:space="preserve">Page 38-42, </t>
    </r>
    <r>
      <rPr>
        <color rgb="FF1155CC"/>
        <u/>
      </rPr>
      <t>link</t>
    </r>
    <r>
      <rPr>
        <color rgb="FF000000"/>
        <u/>
      </rPr>
      <t xml:space="preserve"> papers are on the desk,</t>
    </r>
  </si>
  <si>
    <t>sending by mail</t>
  </si>
  <si>
    <t xml:space="preserve">on the desk </t>
  </si>
  <si>
    <t>Shared with the teacher</t>
  </si>
  <si>
    <r>
      <rPr>
        <rFont val="Arial"/>
        <color theme="1"/>
      </rPr>
      <t xml:space="preserve">pinted works are on the desk, </t>
    </r>
    <r>
      <rPr>
        <rFont val="Arial"/>
        <b/>
        <color theme="1"/>
      </rPr>
      <t>room 2.03</t>
    </r>
  </si>
  <si>
    <t>https://docs.google.com/document/d/1eFCrjTOmkTsCE1rPh2ZS-CLlAEu1h1CV/edit</t>
  </si>
  <si>
    <t xml:space="preserve"> The students should watch the rehearsal of The "Seagull", Performance Hall,</t>
  </si>
  <si>
    <r>
      <rPr/>
      <t xml:space="preserve">Practicebook 1, </t>
    </r>
    <r>
      <rPr>
        <b/>
        <i/>
      </rPr>
      <t xml:space="preserve">page 130 - 134 </t>
    </r>
    <r>
      <rPr>
        <color rgb="FF1155CC"/>
        <u/>
      </rPr>
      <t>https://drive.google.com/drive/folders/1c553OfF0c_5Gy5octs_oa0D6Ee5yvDlJ</t>
    </r>
  </si>
  <si>
    <t>Printed papers are on the desk</t>
  </si>
  <si>
    <t>13B</t>
  </si>
  <si>
    <t>3.30</t>
  </si>
  <si>
    <t>Work on my desk Laura, thanks.</t>
  </si>
  <si>
    <r>
      <rPr>
        <rFont val="Arial"/>
        <color theme="1"/>
      </rPr>
      <t xml:space="preserve">Instruction and the working material is </t>
    </r>
    <r>
      <rPr>
        <rFont val="Arial"/>
        <b/>
        <color theme="1"/>
      </rPr>
      <t>on the desk</t>
    </r>
  </si>
  <si>
    <r>
      <rPr>
        <rFont val="Arial"/>
        <color theme="1"/>
      </rPr>
      <t xml:space="preserve">on </t>
    </r>
    <r>
      <rPr>
        <rFont val="Arial"/>
        <b/>
        <color theme="1"/>
      </rPr>
      <t xml:space="preserve">mangebac </t>
    </r>
    <r>
      <rPr>
        <rFont val="Arial"/>
        <color theme="1"/>
      </rPr>
      <t xml:space="preserve">and instruction </t>
    </r>
    <r>
      <rPr>
        <rFont val="Arial"/>
        <b/>
        <color theme="1"/>
      </rPr>
      <t>on the desk</t>
    </r>
  </si>
  <si>
    <r>
      <rPr/>
      <t xml:space="preserve">script with the students and instruction </t>
    </r>
    <r>
      <rPr>
        <b/>
      </rPr>
      <t xml:space="preserve">on the desk: </t>
    </r>
    <r>
      <rPr>
        <color rgb="FF1155CC"/>
        <u/>
      </rPr>
      <t>https://docs.google.com/document/d/1eFCrjTOmkTsCE1rPh2ZS-CLlAEu1h1CV/edit</t>
    </r>
  </si>
  <si>
    <t xml:space="preserve">E-portfolio, Task 1:  </t>
  </si>
  <si>
    <t>https://brookesmoscow.managebac.com/teacher/classes/12059708/core_tasks/35735577</t>
  </si>
  <si>
    <t>The Merchant of Venice</t>
  </si>
  <si>
    <t>https://docs.google.com/document/d/1jMu2w-NrgvvXrV01BpCNd0se56Jei6HD92VmDglZLTg/edit</t>
  </si>
  <si>
    <t>no cover material?</t>
  </si>
  <si>
    <t>Cover material??</t>
  </si>
  <si>
    <r>
      <rPr>
        <rFont val="Arial"/>
        <b/>
        <color theme="1"/>
      </rPr>
      <t xml:space="preserve">1Practice_book, </t>
    </r>
    <r>
      <rPr>
        <rFont val="Arial"/>
        <color theme="1"/>
      </rPr>
      <t>140 - 149</t>
    </r>
  </si>
  <si>
    <r>
      <rPr>
        <b/>
        <color rgb="FF000000"/>
      </rPr>
      <t xml:space="preserve">1Practice_book </t>
    </r>
    <r>
      <rPr>
        <color rgb="FF1155CC"/>
        <u/>
      </rPr>
      <t>https://drive.google.com/drive/folders/1c553OfF0c_5Gy5octs_oa0D6Ee5yvDlJ</t>
    </r>
  </si>
  <si>
    <t>https://docs.google.com/document/d/13sUYkSN7OFxeG7ALTCDZ18uKZOgWj35gjBFr37HuB4o/edit</t>
  </si>
  <si>
    <t>on desk, room 2.03</t>
  </si>
  <si>
    <t>managebac</t>
  </si>
  <si>
    <t>Spanish Tragedy, Thomas Kyd</t>
  </si>
  <si>
    <t>printouts on teachers desk</t>
  </si>
  <si>
    <t>E-portfolio: Task 1, continue working</t>
  </si>
  <si>
    <r>
      <rPr>
        <rFont val="Arial"/>
        <b/>
        <color rgb="FF000000"/>
      </rPr>
      <t>E-portfolio:</t>
    </r>
    <r>
      <rPr>
        <rFont val="Arial"/>
        <color rgb="FF000000"/>
      </rPr>
      <t xml:space="preserve"> Task 1, continue working</t>
    </r>
  </si>
  <si>
    <t>printouts on teachers desk (geometry notes)</t>
  </si>
  <si>
    <t>test on teacher's desk in 2.14</t>
  </si>
  <si>
    <r>
      <rPr>
        <rFont val="Arial"/>
        <color theme="1"/>
      </rPr>
      <t xml:space="preserve">Papers are </t>
    </r>
    <r>
      <rPr>
        <rFont val="Arial"/>
        <b/>
        <color theme="1"/>
      </rPr>
      <t>on the desk</t>
    </r>
    <r>
      <rPr>
        <rFont val="Arial"/>
        <color theme="1"/>
      </rPr>
      <t xml:space="preserve"> Drama room</t>
    </r>
  </si>
  <si>
    <t>https://docs.google.com/document/d/1n0-HbmF8AVcqwWLWA0ptiozrtfzA1Qre/edit</t>
  </si>
  <si>
    <r>
      <rPr>
        <rFont val="Arial"/>
        <b/>
        <color theme="1"/>
      </rPr>
      <t xml:space="preserve">on managebac, </t>
    </r>
    <r>
      <rPr>
        <rFont val="Arial"/>
        <color theme="1"/>
      </rPr>
      <t>ACT 3: Spanish Tragedy</t>
    </r>
  </si>
  <si>
    <t>https://brookesmoscow.managebac.com/teacher/classes/12059706/core_tasks/35847524</t>
  </si>
  <si>
    <t>Sheet on the desk and link by mail</t>
  </si>
  <si>
    <t>Brendan Henderson</t>
  </si>
  <si>
    <t>E- assessment practice questions</t>
  </si>
  <si>
    <r>
      <rPr>
        <rFont val="Arial"/>
        <b/>
        <color theme="1"/>
      </rPr>
      <t>E-portfolio: Task 1</t>
    </r>
    <r>
      <rPr>
        <rFont val="Arial"/>
        <color theme="1"/>
      </rPr>
      <t>,  on managebac</t>
    </r>
  </si>
  <si>
    <t>Test on Teacher's desk. Managebac. Laptops are boooked</t>
  </si>
  <si>
    <t>on the desk, room 2.01</t>
  </si>
  <si>
    <t>emailed to cover teacher and students</t>
  </si>
  <si>
    <t>11R</t>
  </si>
  <si>
    <t>Test on teacher's desk in 2.14</t>
  </si>
  <si>
    <t>Task on email</t>
  </si>
  <si>
    <t>Helena Kostyukhina</t>
  </si>
  <si>
    <t>on managebac, laptops booked (if there are any issues pls email me)</t>
  </si>
  <si>
    <t>Students have work on email and on managebac</t>
  </si>
  <si>
    <t>Click Here</t>
  </si>
  <si>
    <t>Click here</t>
  </si>
  <si>
    <t>Test on teacher's desk in 2.14. After the test the task is on email.</t>
  </si>
  <si>
    <t>task on the desk in 3.18</t>
  </si>
  <si>
    <r>
      <rPr/>
      <t xml:space="preserve">Paper Copies on Front Desk  </t>
    </r>
    <r>
      <rPr>
        <color rgb="FF1155CC"/>
        <u/>
      </rPr>
      <t>Copy</t>
    </r>
    <r>
      <rPr/>
      <t xml:space="preserve"> </t>
    </r>
  </si>
  <si>
    <t>Instructions for Monitor</t>
  </si>
  <si>
    <t>e-mailed</t>
  </si>
  <si>
    <t>ePortfolio Task2</t>
  </si>
  <si>
    <t>Surreal room</t>
  </si>
  <si>
    <t>https://docs.google.com/presentation/</t>
  </si>
  <si>
    <t>RT</t>
  </si>
  <si>
    <t>emailed to teacher</t>
  </si>
  <si>
    <t>Task on email and on Managebac. Laptops are booked</t>
  </si>
  <si>
    <t>Some kids don't have access to task. Access provided.</t>
  </si>
  <si>
    <t>Task on email and on Managebac</t>
  </si>
  <si>
    <t>Students know the work set</t>
  </si>
  <si>
    <t>Task on email and on Managebac, Laptops are booked</t>
  </si>
  <si>
    <t>on ManageBac</t>
  </si>
  <si>
    <r>
      <rPr>
        <color rgb="FF1155CC"/>
        <u/>
      </rPr>
      <t>https://docs.google.com/presentation</t>
    </r>
    <r>
      <rPr>
        <color rgb="FF000000"/>
        <u/>
      </rPr>
      <t xml:space="preserve"> </t>
    </r>
  </si>
  <si>
    <t xml:space="preserve">task on email and on Managebac </t>
  </si>
  <si>
    <t>cover work emailed</t>
  </si>
  <si>
    <t>https://docs.google.com/document/d/1SD2PQqIv0zNF2ffbYSjhPA-WlDOvkTpmsHufCBsTGU8/edit</t>
  </si>
  <si>
    <t>ePortfolio Criteria a an b.</t>
  </si>
  <si>
    <t xml:space="preserve">task on email </t>
  </si>
  <si>
    <r>
      <rPr>
        <color rgb="FF1155CC"/>
        <u/>
      </rPr>
      <t>https://docs.google.com/presentation/d/</t>
    </r>
    <r>
      <rPr>
        <color rgb="FF1155CC"/>
        <u/>
      </rPr>
      <t xml:space="preserve"> </t>
    </r>
  </si>
  <si>
    <t>https://docs.google.com/presentation/d/1</t>
  </si>
  <si>
    <t>https://docs.google.com/presentation/d</t>
  </si>
  <si>
    <t>ACT 2. PII, The Merchant of Venice</t>
  </si>
  <si>
    <t>https://docs.google.com/document/d/19rhG7jWlbRHvz--</t>
  </si>
  <si>
    <t>SCENE 9, Macbeth</t>
  </si>
  <si>
    <t>https://docs.google.com/document/d/19rhG7jWlbRHvz--w9d_7ESEMImnJMqY_SZGxdGi9cdw/edit</t>
  </si>
  <si>
    <t>Scene 9, Macbeth</t>
  </si>
  <si>
    <t>https://docs.google.com/document/d/1zejpwKKROPvXubCSlVqw3LmmQGUVe_xtit4wXxSOhrc/edit</t>
  </si>
  <si>
    <t>Elizabeth. theatre Research + The Spanish Tragedy</t>
  </si>
  <si>
    <t>Wayang Kulit ppt, Kabuki perform</t>
  </si>
  <si>
    <t>Elena Kostyukhina</t>
  </si>
  <si>
    <t>No need for this cover, we leave after Period 1</t>
  </si>
  <si>
    <t>noted with thanks</t>
  </si>
  <si>
    <t>Email with instructions</t>
  </si>
  <si>
    <t xml:space="preserve">Two games on the desk in 3.38, students know how to play </t>
  </si>
  <si>
    <t>On Desk</t>
  </si>
  <si>
    <t>Email with the instructions</t>
  </si>
  <si>
    <t>Printed work to be given to the cover teacher</t>
  </si>
  <si>
    <t>3,17</t>
  </si>
  <si>
    <t xml:space="preserve">                   </t>
  </si>
  <si>
    <t>Aytaj Hajizada</t>
  </si>
  <si>
    <t>IIS</t>
  </si>
  <si>
    <t xml:space="preserve">task on MB, laptops booked </t>
  </si>
  <si>
    <t>Rebecca Hodge</t>
  </si>
  <si>
    <t>e-mail with instructions sent, ppt shared</t>
  </si>
  <si>
    <t>PPT</t>
  </si>
  <si>
    <t>Task on MB, sts to work on their laptops and upload at the end of the lesson</t>
  </si>
  <si>
    <t>instructions on Managebac</t>
  </si>
  <si>
    <t xml:space="preserve">e-mailed </t>
  </si>
  <si>
    <t>Research</t>
  </si>
  <si>
    <t xml:space="preserve">ePortfolio </t>
  </si>
  <si>
    <t>emailed</t>
  </si>
  <si>
    <t>ePortfolio</t>
  </si>
  <si>
    <t xml:space="preserve">Print/card </t>
  </si>
  <si>
    <r>
      <rPr>
        <color rgb="FF1155CC"/>
        <u/>
      </rPr>
      <t>https://drive.google.com/file</t>
    </r>
    <r>
      <rPr>
        <color rgb="FF1155CC"/>
        <u/>
      </rPr>
      <t xml:space="preserve"> </t>
    </r>
  </si>
  <si>
    <t>Atrwork</t>
  </si>
  <si>
    <r>
      <rPr>
        <color rgb="FF1155CC"/>
        <u/>
      </rPr>
      <t>https://drive.google.com/file/d/1dba5kX6JXL</t>
    </r>
    <r>
      <rPr>
        <color rgb="FF1155CC"/>
        <u/>
      </rPr>
      <t xml:space="preserve"> </t>
    </r>
  </si>
  <si>
    <t>ePortfolio T2</t>
  </si>
  <si>
    <r>
      <rPr>
        <color rgb="FF1155CC"/>
        <u/>
      </rPr>
      <t>https://drive.google.com/file</t>
    </r>
    <r>
      <rPr>
        <color rgb="FF1155CC"/>
        <u/>
      </rPr>
      <t xml:space="preserve"> </t>
    </r>
  </si>
  <si>
    <t>Investigation using simulation</t>
  </si>
  <si>
    <t>Task on google drive</t>
  </si>
  <si>
    <r>
      <rPr>
        <color rgb="FF1155CC"/>
        <u/>
      </rPr>
      <t>https://drive.google.com/file/d/</t>
    </r>
    <r>
      <rPr>
        <color rgb="FF000000"/>
      </rPr>
      <t xml:space="preserve"> </t>
    </r>
  </si>
  <si>
    <r>
      <rPr>
        <color rgb="FF1155CC"/>
        <u/>
      </rPr>
      <t>https://drive.google.com/file/d/13</t>
    </r>
    <r>
      <rPr>
        <color rgb="FF1155CC"/>
        <u/>
      </rPr>
      <t xml:space="preserve"> </t>
    </r>
  </si>
  <si>
    <t xml:space="preserve">https://drive.google.com/file/d/ </t>
  </si>
  <si>
    <t>on Managebac</t>
  </si>
  <si>
    <t>Andy Mexsom</t>
  </si>
  <si>
    <t>Printed</t>
  </si>
  <si>
    <t>Booklets have been printed and placed on the desk. 
Congruent triangles
Please start on page 1 of the booklet.</t>
  </si>
  <si>
    <t>Spanish</t>
  </si>
  <si>
    <t>Booklets have been printed and placed on the desk. 
Practice with square roots
Please start on page 1 of the booklet.</t>
  </si>
  <si>
    <t>on teacher's desk</t>
  </si>
  <si>
    <t>The task for Year 7</t>
  </si>
  <si>
    <r>
      <rPr>
        <color rgb="FF1155CC"/>
        <u/>
      </rPr>
      <t>https://drive.google.com/file/d/1tnaGTo7y</t>
    </r>
    <r>
      <rPr>
        <color rgb="FF1155CC"/>
        <u/>
      </rPr>
      <t xml:space="preserve"> </t>
    </r>
  </si>
  <si>
    <t>7B\</t>
  </si>
  <si>
    <t>on teacher's desd</t>
  </si>
  <si>
    <r>
      <rPr>
        <color rgb="FF1155CC"/>
        <u/>
      </rPr>
      <t>https://drive.google.com/file/d</t>
    </r>
    <r>
      <rPr>
        <color rgb="FF1155CC"/>
        <u/>
      </rPr>
      <t xml:space="preserve"> </t>
    </r>
  </si>
  <si>
    <t>Booklets were distributed yesterday. 
Congruent triangles.
Please ask students what they have covered so far and move on.</t>
  </si>
  <si>
    <t>"Booklets have been printed and placed on the desk. 
Congruent triangles
Please start on page 1 of the booklet."</t>
  </si>
  <si>
    <t>Practical investigation worksheet printed</t>
  </si>
  <si>
    <r>
      <rPr>
        <color rgb="FF1155CC"/>
        <u/>
      </rPr>
      <t>https://drive.google.com/file/d/</t>
    </r>
    <r>
      <rPr>
        <color rgb="FF1155CC"/>
        <u/>
      </rPr>
      <t xml:space="preserve"> </t>
    </r>
  </si>
  <si>
    <t>Worksheet on inequalities is provided</t>
  </si>
  <si>
    <t>Printed.</t>
  </si>
  <si>
    <t>Booklets were distributed yesterday. 
Practice with square roots.
Please ask students what they have covered so far and move on.</t>
  </si>
  <si>
    <t>A printed worksheet is waiting on the teacher's table</t>
  </si>
  <si>
    <t>material already printed and in possession of the students (emailed to the cover teacher)</t>
  </si>
  <si>
    <t>"Booklets have been printed and placed on the desk. 
Ratio.
Please start on page 1 of the booklet."</t>
  </si>
  <si>
    <r>
      <rPr>
        <color rgb="FF1155CC"/>
        <u/>
      </rPr>
      <t>The task of the lesson are detailed in</t>
    </r>
    <r>
      <rPr>
        <color rgb="FF1155CC"/>
        <u/>
      </rPr>
      <t xml:space="preserve"> Managebac. There are also some copies on the teacher table. </t>
    </r>
  </si>
  <si>
    <r>
      <rPr>
        <color rgb="FF1155CC"/>
        <u/>
      </rPr>
      <t>https://drive.google.com/file/d/13HkaulPoyRnM_</t>
    </r>
    <r>
      <rPr>
        <color rgb="FF1155CC"/>
        <u/>
      </rPr>
      <t xml:space="preserve"> </t>
    </r>
  </si>
  <si>
    <t>ePortfolio/MOCK</t>
  </si>
  <si>
    <r>
      <rPr>
        <color rgb="FF1155CC"/>
        <u/>
      </rPr>
      <t>https://drive.google.com/file/d</t>
    </r>
    <r>
      <rPr>
        <color rgb="FF1155CC"/>
        <u/>
      </rPr>
      <t xml:space="preserve"> </t>
    </r>
  </si>
  <si>
    <t>Booklets were distributed yesterday. 
Ratio.
Please ask students what they have covered so far and move on.</t>
  </si>
  <si>
    <t>Shared lesson - start at Performance Hall</t>
  </si>
  <si>
    <t xml:space="preserve">Shared lesson - start at Performance Hal </t>
  </si>
  <si>
    <r>
      <rPr>
        <color rgb="FF1155CC"/>
        <u/>
      </rPr>
      <t>https://drive.google.com/file/d</t>
    </r>
    <r>
      <rPr>
        <color rgb="FF1155CC"/>
        <u/>
      </rPr>
      <t xml:space="preserve"> </t>
    </r>
  </si>
  <si>
    <t>Booklets were distributed on Wednesday. 
Practice with square roots.
Please ask students what they have covered so far and move on.</t>
  </si>
  <si>
    <t>Choose an advertisement of your choice and lable it with persuasive techniques in this handout</t>
  </si>
  <si>
    <t>Analysing 'Holes'</t>
  </si>
  <si>
    <t>Print out/ Classroom</t>
  </si>
  <si>
    <t>Kitchen room</t>
  </si>
  <si>
    <t>Students on Standown</t>
  </si>
  <si>
    <r>
      <rPr>
        <color rgb="FF1155CC"/>
        <u/>
      </rPr>
      <t>https://drive.goo</t>
    </r>
    <r>
      <rPr/>
      <t xml:space="preserve">   </t>
    </r>
  </si>
  <si>
    <r>
      <rPr>
        <color rgb="FF1155CC"/>
        <u/>
      </rPr>
      <t>https://drive.google.com/file/d/1WLemRSu_</t>
    </r>
    <r>
      <rPr>
        <color rgb="FF000000"/>
        <u/>
      </rPr>
      <t xml:space="preserve"> </t>
    </r>
    <r>
      <rPr>
        <color rgb="FF1155CC"/>
        <u/>
      </rPr>
      <t xml:space="preserve"> </t>
    </r>
  </si>
  <si>
    <t>Booklets were distributed the previous week.
 Please ask students to work in groups or 
individually and carry on until they finish it.</t>
  </si>
  <si>
    <t>task on MB, laptops booked</t>
  </si>
  <si>
    <t>..</t>
  </si>
  <si>
    <t>ManageBac, Kognity</t>
  </si>
  <si>
    <r>
      <rPr>
        <color rgb="FF1155CC"/>
        <u/>
      </rPr>
      <t xml:space="preserve">Task on </t>
    </r>
    <r>
      <rPr>
        <color rgb="FF1155CC"/>
        <u/>
      </rPr>
      <t>ManageBac</t>
    </r>
    <r>
      <rPr>
        <color rgb="FF1155CC"/>
        <u/>
      </rPr>
      <t xml:space="preserve"> 
</t>
    </r>
    <r>
      <rPr>
        <color rgb="FF1155CC"/>
        <u/>
      </rPr>
      <t>Kognity task</t>
    </r>
  </si>
  <si>
    <r>
      <rPr>
        <color rgb="FF1155CC"/>
        <u/>
      </rPr>
      <t xml:space="preserve">Task on </t>
    </r>
    <r>
      <rPr>
        <color rgb="FF1155CC"/>
        <u/>
      </rPr>
      <t>ManageBac</t>
    </r>
    <r>
      <rPr>
        <color rgb="FF1155CC"/>
        <u/>
      </rPr>
      <t xml:space="preserve"> 
</t>
    </r>
    <r>
      <rPr>
        <color rgb="FF1155CC"/>
        <u/>
      </rPr>
      <t>Kognity task</t>
    </r>
  </si>
  <si>
    <t>task on MB</t>
  </si>
  <si>
    <r>
      <rPr>
        <rFont val="Arial"/>
        <color rgb="FF1155CC"/>
        <u/>
      </rPr>
      <t xml:space="preserve">Complete the excercises on a google doc -5, 6 , 8 and 10 in </t>
    </r>
    <r>
      <rPr>
        <rFont val="Arial"/>
        <color rgb="FF1155CC"/>
        <u/>
      </rPr>
      <t>this booklet</t>
    </r>
  </si>
  <si>
    <r>
      <rPr>
        <rFont val="Arial"/>
        <color rgb="FF1155CC"/>
        <u/>
      </rPr>
      <t xml:space="preserve">Complete the excercises on a google doc -5, 6 , 8 and 10 in </t>
    </r>
    <r>
      <rPr>
        <rFont val="Arial"/>
        <color rgb="FF1155CC"/>
        <u/>
      </rPr>
      <t>this booklet</t>
    </r>
  </si>
  <si>
    <t>Adverts</t>
  </si>
  <si>
    <r>
      <rPr/>
      <t xml:space="preserve"> </t>
    </r>
    <r>
      <rPr>
        <color rgb="FF1155CC"/>
        <u/>
      </rPr>
      <t>https://drive.</t>
    </r>
    <r>
      <rPr/>
      <t xml:space="preserve"> </t>
    </r>
  </si>
  <si>
    <t>https://drive.google.com/file/d/13a_lMHy-H7LM</t>
  </si>
  <si>
    <t xml:space="preserve">Curatirial </t>
  </si>
  <si>
    <t>https://drive.google.com/file/d/1pEYhCNiJqSA</t>
  </si>
  <si>
    <t>Curatorial</t>
  </si>
  <si>
    <t>https://drive.google.com/file/d/1pEYhCNiJqSA_c</t>
  </si>
  <si>
    <t>Write the practice essay on the advertisement featuring Heyden and upload your essay.</t>
  </si>
  <si>
    <t>Sara Karamli</t>
  </si>
  <si>
    <t>Essay Writing</t>
  </si>
  <si>
    <t>ePrtfolio T2</t>
  </si>
  <si>
    <t>There are individual comments in shared presentations, please ask them to read</t>
  </si>
  <si>
    <t xml:space="preserve">First task is on MB, laptops booked. Once they finish, they should continue working in their 'Coraline' booklets starting from Chapter 3  </t>
  </si>
  <si>
    <t>Booklets were distributed the previous week. Please ask students to work in groups or individually and carry on until they finish it.</t>
  </si>
  <si>
    <t>Task on MB</t>
  </si>
  <si>
    <r>
      <rPr>
        <color rgb="FF1155CC"/>
        <u/>
      </rPr>
      <t>https://drive.google.com/file/d/1M0ppAnkYHJfZ</t>
    </r>
    <r>
      <rPr>
        <color rgb="FF1155CC"/>
        <u/>
      </rPr>
      <t xml:space="preserve"> </t>
    </r>
  </si>
  <si>
    <t>Supervision in DP lounge and send students for IO , 10 minutes before</t>
  </si>
  <si>
    <t>Preparation for IO</t>
  </si>
  <si>
    <t>Physics</t>
  </si>
  <si>
    <t>Task printed and copies in room 3.11 on the  teachers table</t>
  </si>
  <si>
    <t>Timed writing (last slide)</t>
  </si>
  <si>
    <t>https://docs.google.com/presentation/d/1JcFUEMB1ZkQsm3RyAHH639qrMdDn-jAG/edit#slide=id.p1</t>
  </si>
  <si>
    <r>
      <rPr>
        <color rgb="FF1155CC"/>
        <u/>
      </rPr>
      <t>https://drive.goo</t>
    </r>
    <r>
      <rPr/>
      <t xml:space="preserve"> </t>
    </r>
  </si>
  <si>
    <t>https://drive.google.com/file/d/13c_WBoLzAeWxy-</t>
  </si>
  <si>
    <t>Continue working on 'Coraline' booklets</t>
  </si>
  <si>
    <r>
      <rPr>
        <rFont val="Arial"/>
        <color rgb="FF1155CC"/>
        <u/>
      </rPr>
      <t xml:space="preserve">Complete the excercises on a google doc -5, 6 , 8 and 10 in </t>
    </r>
    <r>
      <rPr>
        <rFont val="Arial"/>
        <color rgb="FF1155CC"/>
        <u/>
      </rPr>
      <t>this booklet</t>
    </r>
  </si>
  <si>
    <r>
      <rPr>
        <rFont val="Arial"/>
        <color rgb="FF1155CC"/>
        <u/>
      </rPr>
      <t xml:space="preserve">Complete the excercises on a google doc -5, 6 , 8 and 10 in </t>
    </r>
    <r>
      <rPr>
        <rFont val="Arial"/>
        <color rgb="FF1155CC"/>
        <u/>
      </rPr>
      <t>this booklet</t>
    </r>
  </si>
  <si>
    <t>Analysing video adverts</t>
  </si>
  <si>
    <t>Complete the exercises 5, 6, 8 and 10 in a notebook</t>
  </si>
  <si>
    <t>https://drive.google.com/file/d/16SWbN3SIh2c8_DdLj159z9ikf7i8MKT6/view?usp=share_link</t>
  </si>
  <si>
    <t>https://drive.goo</t>
  </si>
  <si>
    <r>
      <rPr>
        <color rgb="FF1155CC"/>
        <u/>
      </rPr>
      <t>https://drive.google.com/file/d/1gTwS402HjFGeH</t>
    </r>
    <r>
      <rPr>
        <color rgb="FF000000"/>
        <u/>
      </rPr>
      <t xml:space="preserve"> </t>
    </r>
  </si>
  <si>
    <r>
      <rPr>
        <color rgb="FF1155CC"/>
        <u/>
      </rPr>
      <t>https://drive.google.com/file/d/1pEYhCNiJqSA</t>
    </r>
    <r>
      <rPr>
        <color rgb="FF1155CC"/>
        <u/>
      </rPr>
      <t xml:space="preserve"> </t>
    </r>
  </si>
  <si>
    <t>Summary of 'Holes'</t>
  </si>
  <si>
    <r>
      <rPr>
        <color rgb="FF1155CC"/>
        <u/>
      </rPr>
      <t>https://drive.google.com/file/d/1WLemRSu_2rGz</t>
    </r>
    <r>
      <rPr>
        <color rgb="FF1155CC"/>
        <u/>
      </rPr>
      <t xml:space="preserve"> </t>
    </r>
  </si>
  <si>
    <t>https://drive.google.com/file/d/1M0ppAnkYHJfZa</t>
  </si>
  <si>
    <r>
      <rPr>
        <color rgb="FF1155CC"/>
        <u/>
      </rPr>
      <t>https://drive.google.com/file/d/1M0ppAnkYHJfZa</t>
    </r>
    <r>
      <rPr>
        <color rgb="FF1155CC"/>
        <u/>
      </rPr>
      <t xml:space="preserve"> </t>
    </r>
  </si>
  <si>
    <r>
      <rPr/>
      <t xml:space="preserve"> </t>
    </r>
    <r>
      <rPr>
        <color rgb="FF1155CC"/>
        <u/>
      </rPr>
      <t>https://drive.goo</t>
    </r>
    <r>
      <rPr/>
      <t xml:space="preserve"> </t>
    </r>
  </si>
  <si>
    <r>
      <rPr>
        <color rgb="FF1155CC"/>
        <u/>
      </rPr>
      <t>https://drive.google.com/file/d/13c_WBoLzAeWxy</t>
    </r>
    <r>
      <rPr>
        <color rgb="FF1155CC"/>
        <u/>
      </rPr>
      <t xml:space="preserve"> </t>
    </r>
  </si>
  <si>
    <r>
      <rPr>
        <color rgb="FF1155CC"/>
        <u/>
      </rPr>
      <t>https://drive.google.com/file/d/1_taPITIxxtFwvIhWb</t>
    </r>
    <r>
      <rPr>
        <color rgb="FF1155CC"/>
        <u/>
      </rPr>
      <t xml:space="preserve"> </t>
    </r>
  </si>
  <si>
    <t>Chinese</t>
  </si>
  <si>
    <t>3.11B</t>
  </si>
  <si>
    <t>C.Science</t>
  </si>
  <si>
    <t>12A</t>
  </si>
  <si>
    <t>History</t>
  </si>
  <si>
    <t>TOK</t>
  </si>
  <si>
    <t>3,38</t>
  </si>
  <si>
    <t>Y11B</t>
  </si>
  <si>
    <t>12R</t>
  </si>
  <si>
    <t>Media</t>
  </si>
  <si>
    <t>no cover for Y12</t>
  </si>
  <si>
    <t>sul</t>
  </si>
  <si>
    <t>3.10R</t>
  </si>
  <si>
    <t>No cover for Y13</t>
  </si>
  <si>
    <t>No cover for Y12</t>
  </si>
  <si>
    <t>Prem Bahadur</t>
  </si>
  <si>
    <t>Laura Diz</t>
  </si>
  <si>
    <t>Perf.Hall</t>
  </si>
  <si>
    <t>3.20</t>
  </si>
  <si>
    <t>Visual Arts</t>
  </si>
  <si>
    <t>9S</t>
  </si>
  <si>
    <t>Prod Design</t>
  </si>
  <si>
    <t>Dig Design</t>
  </si>
  <si>
    <t>Vis Arts</t>
  </si>
  <si>
    <t>Look two rows above</t>
  </si>
  <si>
    <t>Y9S</t>
  </si>
  <si>
    <t>Look 3 rows above</t>
  </si>
  <si>
    <t>Revision session</t>
  </si>
  <si>
    <t>3.40</t>
  </si>
  <si>
    <t>Supervision</t>
  </si>
  <si>
    <t>KeyCentre</t>
  </si>
  <si>
    <t>biology</t>
  </si>
  <si>
    <t>PreDP</t>
  </si>
  <si>
    <t>Join classes 2.13 and 2.14</t>
  </si>
  <si>
    <t>Join classes 3.20S 3.20K</t>
  </si>
  <si>
    <t>Join classes 3.21B and 3.20S</t>
  </si>
  <si>
    <t>Join classes for Y8</t>
  </si>
  <si>
    <t>Join classes 2.13 and 3.19B</t>
  </si>
  <si>
    <t>join classes 3.15 and 3.19B</t>
  </si>
  <si>
    <t>2.10</t>
  </si>
  <si>
    <t>KEYC</t>
  </si>
  <si>
    <t>Martial Art</t>
  </si>
  <si>
    <t>Join classes 3.16 and 3.19B</t>
  </si>
  <si>
    <t>Join classes 2.13 and 3.21R</t>
  </si>
  <si>
    <t>3.19K</t>
  </si>
  <si>
    <t>Join classes 3.18</t>
  </si>
  <si>
    <t>3.20R</t>
  </si>
  <si>
    <t>Name</t>
  </si>
  <si>
    <t>Covers to date</t>
  </si>
  <si>
    <t>Updated</t>
  </si>
  <si>
    <t>24.06.2023</t>
  </si>
  <si>
    <t>Left</t>
  </si>
  <si>
    <t>PE</t>
  </si>
  <si>
    <t>John Downey</t>
  </si>
  <si>
    <t>Julia Hallinan</t>
  </si>
  <si>
    <t>Teacher</t>
  </si>
  <si>
    <t>Hours taught</t>
  </si>
  <si>
    <t>Priority</t>
  </si>
  <si>
    <t>Date</t>
  </si>
  <si>
    <t>Hours</t>
  </si>
  <si>
    <t>13/02/2022</t>
  </si>
  <si>
    <t>Alina Serova</t>
  </si>
  <si>
    <t>Ekaterina Musienko</t>
  </si>
  <si>
    <t>Karina Musina</t>
  </si>
  <si>
    <t>Matt Uffindall</t>
  </si>
  <si>
    <t>17/02/2022</t>
  </si>
  <si>
    <t>Natasha Hale</t>
  </si>
  <si>
    <t>Richard Webb</t>
  </si>
  <si>
    <t>Stuart Kean</t>
  </si>
  <si>
    <t>Shirley Smith</t>
  </si>
  <si>
    <t>Julia Artamanova</t>
  </si>
  <si>
    <t>Amy Johnson</t>
  </si>
  <si>
    <t>Christopher Kubrick</t>
  </si>
  <si>
    <t>Gulnar Valiyeva</t>
  </si>
  <si>
    <t>No One</t>
  </si>
  <si>
    <t>15/02/2022</t>
  </si>
  <si>
    <t>Zoya Crane</t>
  </si>
  <si>
    <t>Juha Heikkinen</t>
  </si>
  <si>
    <t>Kyriakos Tsafaras</t>
  </si>
  <si>
    <t>Alena Esenkova</t>
  </si>
  <si>
    <t>Amy Uffindall</t>
  </si>
  <si>
    <t>Nicholas Arthur</t>
  </si>
  <si>
    <t>John Staerck</t>
  </si>
  <si>
    <t>When a teacher has a cover, increment the column "Hours" and the column "Priority" by the amount of hours taught in that day; update also the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</si>
</sst>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 d mmmm"/>
    <numFmt numFmtId="165" formatCode="dddd&quot;, &quot;d&quot; &quot;mmmm&quot; &quot;"/>
    <numFmt numFmtId="166" formatCode="M/d/yyyy"/>
  </numFmts>
  <fonts count="39">
    <font>
      <sz val="10.0"/>
      <color rgb="FF000000"/>
      <name val="Arial"/>
      <scheme val="minor"/>
    </font>
    <font>
      <b/>
      <color rgb="FFFFFFFF"/>
      <name val="Arial"/>
    </font>
    <font>
      <b/>
      <sz val="12.0"/>
      <color theme="0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  <font>
      <b/>
      <color theme="0"/>
      <name val="Arial"/>
    </font>
    <font>
      <sz val="7.0"/>
      <color theme="1"/>
      <name val="Arial"/>
      <scheme val="minor"/>
    </font>
    <font>
      <u/>
      <sz val="7.0"/>
      <color rgb="FF0000FF"/>
    </font>
    <font>
      <sz val="6.0"/>
      <color rgb="FF1155CC"/>
    </font>
    <font>
      <u/>
      <sz val="6.0"/>
      <color rgb="FF0000FF"/>
    </font>
    <font>
      <sz val="6.0"/>
      <color theme="1"/>
      <name val="Arial"/>
      <scheme val="minor"/>
    </font>
    <font>
      <sz val="6.0"/>
      <color rgb="FF1155CC"/>
      <name val="Arial"/>
      <scheme val="minor"/>
    </font>
    <font>
      <u/>
      <color rgb="FF1155CC"/>
    </font>
    <font>
      <color rgb="FF222222"/>
      <name val="Arial"/>
    </font>
    <font>
      <u/>
      <color rgb="FF000000"/>
      <name val="Arial"/>
      <scheme val="minor"/>
    </font>
    <font>
      <color rgb="FF000000"/>
      <name val="Arial"/>
    </font>
    <font>
      <u/>
      <color rgb="FF1155CC"/>
      <name val="Arial"/>
      <scheme val="minor"/>
    </font>
    <font>
      <color rgb="FF000000"/>
    </font>
    <font>
      <u/>
      <color rgb="FF0000FF"/>
    </font>
    <font>
      <color rgb="FF000000"/>
      <name val="Roboto"/>
    </font>
    <font>
      <i/>
      <color rgb="FF222222"/>
      <name val="Arial"/>
    </font>
    <font>
      <u/>
      <color rgb="FF1155CC"/>
      <name val="Arial"/>
      <scheme val="minor"/>
    </font>
    <font>
      <i/>
      <color rgb="FF434343"/>
      <name val="Arial"/>
      <scheme val="minor"/>
    </font>
    <font>
      <u/>
      <color rgb="FF000000"/>
    </font>
    <font>
      <b/>
      <color theme="1"/>
      <name val="Arial"/>
      <scheme val="minor"/>
    </font>
    <font>
      <u/>
      <color rgb="FF1155CC"/>
    </font>
    <font>
      <u/>
      <color rgb="FF0000FF"/>
    </font>
    <font>
      <u/>
      <color rgb="FF000000"/>
      <name val="Arial"/>
      <scheme val="minor"/>
    </font>
    <font>
      <color rgb="FF000000"/>
      <name val="Arial"/>
      <scheme val="minor"/>
    </font>
    <font>
      <sz val="9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  <scheme val="minor"/>
    </font>
    <font>
      <b/>
      <sz val="12.0"/>
      <color rgb="FFFFFFFF"/>
      <name val="Arial"/>
    </font>
    <font>
      <u/>
      <color rgb="FF1155CC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vertical="bottom"/>
    </xf>
    <xf borderId="2" fillId="4" fontId="4" numFmtId="0" xfId="0" applyAlignment="1" applyBorder="1" applyFill="1" applyFont="1">
      <alignment horizontal="center" readingOrder="0" vertical="bottom"/>
    </xf>
    <xf borderId="2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quotePrefix="1" borderId="2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2" fontId="8" numFmtId="164" xfId="0" applyAlignment="1" applyFont="1" applyNumberFormat="1">
      <alignment horizontal="center" readingOrder="0" vertical="bottom"/>
    </xf>
    <xf borderId="1" fillId="3" fontId="3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9" numFmtId="0" xfId="0" applyFont="1"/>
    <xf borderId="2" fillId="0" fontId="1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/>
    </xf>
    <xf borderId="0" fillId="5" fontId="16" numFmtId="0" xfId="0" applyAlignment="1" applyFill="1" applyFont="1">
      <alignment readingOrder="0" shrinkToFit="0" wrapText="1"/>
    </xf>
    <xf borderId="2" fillId="0" fontId="17" numFmtId="0" xfId="0" applyAlignment="1" applyBorder="1" applyFont="1">
      <alignment horizontal="center" readingOrder="0"/>
    </xf>
    <xf borderId="0" fillId="5" fontId="18" numFmtId="0" xfId="0" applyAlignment="1" applyFont="1">
      <alignment horizontal="center" readingOrder="0"/>
    </xf>
    <xf borderId="2" fillId="0" fontId="5" numFmtId="0" xfId="0" applyBorder="1" applyFont="1"/>
    <xf borderId="1" fillId="0" fontId="19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left" readingOrder="0"/>
    </xf>
    <xf borderId="2" fillId="0" fontId="9" numFmtId="0" xfId="0" applyAlignment="1" applyBorder="1" applyFont="1">
      <alignment horizontal="center" readingOrder="0"/>
    </xf>
    <xf borderId="2" fillId="0" fontId="21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22" numFmtId="0" xfId="0" applyAlignment="1" applyFont="1">
      <alignment readingOrder="0"/>
    </xf>
    <xf borderId="0" fillId="2" fontId="1" numFmtId="0" xfId="0" applyAlignment="1" applyFont="1">
      <alignment horizontal="center" readingOrder="0" vertical="bottom"/>
    </xf>
    <xf borderId="0" fillId="5" fontId="23" numFmtId="0" xfId="0" applyAlignment="1" applyFont="1">
      <alignment readingOrder="0" shrinkToFit="0" wrapText="1"/>
    </xf>
    <xf borderId="2" fillId="0" fontId="24" numFmtId="0" xfId="0" applyAlignment="1" applyBorder="1" applyFont="1">
      <alignment horizontal="center" readingOrder="0" shrinkToFit="0" wrapText="1"/>
    </xf>
    <xf borderId="2" fillId="0" fontId="25" numFmtId="0" xfId="0" applyAlignment="1" applyBorder="1" applyFont="1">
      <alignment horizontal="center" readingOrder="0"/>
    </xf>
    <xf borderId="2" fillId="0" fontId="26" numFmtId="0" xfId="0" applyAlignment="1" applyBorder="1" applyFont="1">
      <alignment horizontal="center" readingOrder="0"/>
    </xf>
    <xf borderId="0" fillId="2" fontId="1" numFmtId="165" xfId="0" applyAlignment="1" applyFont="1" applyNumberFormat="1">
      <alignment horizontal="center" readingOrder="0" vertical="bottom"/>
    </xf>
    <xf borderId="1" fillId="0" fontId="27" numFmtId="0" xfId="0" applyAlignment="1" applyBorder="1" applyFon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0" fontId="29" numFmtId="0" xfId="0" applyAlignment="1" applyBorder="1" applyFont="1">
      <alignment horizontal="center" readingOrder="0"/>
    </xf>
    <xf borderId="2" fillId="0" fontId="20" numFmtId="0" xfId="0" applyAlignment="1" applyBorder="1" applyFont="1">
      <alignment horizontal="center" readingOrder="0"/>
    </xf>
    <xf borderId="1" fillId="0" fontId="30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shrinkToFit="0" wrapText="1"/>
    </xf>
    <xf borderId="1" fillId="6" fontId="5" numFmtId="0" xfId="0" applyAlignment="1" applyBorder="1" applyFill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2" fillId="6" fontId="5" numFmtId="0" xfId="0" applyAlignment="1" applyBorder="1" applyFont="1">
      <alignment horizontal="center" readingOrder="0"/>
    </xf>
    <xf borderId="2" fillId="5" fontId="18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0" fontId="32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/>
    </xf>
    <xf borderId="1" fillId="0" fontId="33" numFmtId="0" xfId="0" applyAlignment="1" applyBorder="1" applyFont="1">
      <alignment horizontal="center" readingOrder="0" shrinkToFit="0" wrapText="1"/>
    </xf>
    <xf borderId="0" fillId="0" fontId="34" numFmtId="0" xfId="0" applyAlignment="1" applyFont="1">
      <alignment horizontal="center" readingOrder="0" shrinkToFit="0" wrapText="1"/>
    </xf>
    <xf borderId="2" fillId="0" fontId="35" numFmtId="0" xfId="0" applyAlignment="1" applyBorder="1" applyFont="1">
      <alignment horizontal="center" readingOrder="0" shrinkToFit="0" wrapText="1"/>
    </xf>
    <xf borderId="2" fillId="4" fontId="27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 vertical="bottom"/>
    </xf>
    <xf borderId="0" fillId="0" fontId="36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1" fillId="2" fontId="37" numFmtId="0" xfId="0" applyAlignment="1" applyBorder="1" applyFont="1">
      <alignment horizontal="center" readingOrder="0" vertical="bottom"/>
    </xf>
    <xf quotePrefix="1" borderId="1" fillId="0" fontId="5" numFmtId="0" xfId="0" applyAlignment="1" applyBorder="1" applyFont="1">
      <alignment horizontal="center" readingOrder="0"/>
    </xf>
    <xf borderId="1" fillId="7" fontId="4" numFmtId="0" xfId="0" applyAlignment="1" applyBorder="1" applyFill="1" applyFont="1">
      <alignment horizontal="center" readingOrder="0" vertical="bottom"/>
    </xf>
    <xf borderId="1" fillId="7" fontId="5" numFmtId="0" xfId="0" applyAlignment="1" applyBorder="1" applyFont="1">
      <alignment horizontal="center" readingOrder="0"/>
    </xf>
    <xf borderId="1" fillId="7" fontId="38" numFmtId="0" xfId="0" applyAlignment="1" applyBorder="1" applyFont="1">
      <alignment horizontal="center" readingOrder="0"/>
    </xf>
    <xf borderId="1" fillId="0" fontId="5" numFmtId="0" xfId="0" applyBorder="1" applyFont="1"/>
    <xf borderId="0" fillId="2" fontId="8" numFmtId="0" xfId="0" applyAlignment="1" applyFont="1">
      <alignment horizontal="center" readingOrder="0" vertical="bottom"/>
    </xf>
    <xf borderId="2" fillId="2" fontId="2" numFmtId="0" xfId="0" applyAlignment="1" applyBorder="1" applyFont="1">
      <alignment horizontal="center" vertical="bottom"/>
    </xf>
    <xf borderId="2" fillId="3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2" fillId="5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vertical="bottom"/>
    </xf>
    <xf borderId="0" fillId="8" fontId="8" numFmtId="0" xfId="0" applyAlignment="1" applyFill="1" applyFont="1">
      <alignment vertical="bottom"/>
    </xf>
    <xf borderId="2" fillId="8" fontId="8" numFmtId="0" xfId="0" applyAlignment="1" applyBorder="1" applyFont="1">
      <alignment vertical="bottom"/>
    </xf>
    <xf borderId="2" fillId="9" fontId="3" numFmtId="0" xfId="0" applyAlignment="1" applyBorder="1" applyFill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readingOrder="0" vertical="bottom"/>
    </xf>
    <xf borderId="0" fillId="5" fontId="16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2" fillId="9" fontId="5" numFmtId="0" xfId="0" applyAlignment="1" applyBorder="1" applyFont="1">
      <alignment readingOrder="0"/>
    </xf>
    <xf borderId="0" fillId="0" fontId="5" numFmtId="0" xfId="0" applyFont="1"/>
    <xf borderId="0" fillId="0" fontId="5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slDiaTVhe-ZGeujf1AnhiwPnf3A-pg1h3jY6F3Z0ZPM/edit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c553OfF0c_5Gy5octs_oa0D6Ee5yvDlJ" TargetMode="External"/><Relationship Id="rId2" Type="http://schemas.openxmlformats.org/officeDocument/2006/relationships/hyperlink" Target="https://docs.google.com/presentation/d/1W3W-6rcUVg3vuCGv5A6xGjSq4gj-hfhp/edit" TargetMode="External"/><Relationship Id="rId3" Type="http://schemas.openxmlformats.org/officeDocument/2006/relationships/hyperlink" Target="https://docs.google.com/document/d/1t_Gu001w3YSFOKAVvgp-9Lk0g2kudHjxLrfOfSrmLGg/edit" TargetMode="External"/><Relationship Id="rId4" Type="http://schemas.openxmlformats.org/officeDocument/2006/relationships/hyperlink" Target="https://docs.google.com/document/d/1t_Gu001w3YSFOKAVvgp-9Lk0g2kudHjxLrfOfSrmLGg/edit" TargetMode="External"/><Relationship Id="rId11" Type="http://schemas.openxmlformats.org/officeDocument/2006/relationships/drawing" Target="../drawings/drawing13.xml"/><Relationship Id="rId10" Type="http://schemas.openxmlformats.org/officeDocument/2006/relationships/hyperlink" Target="https://docs.google.com/document/d/1eFCrjTOmkTsCE1rPh2ZS-CLlAEu1h1CV/edit" TargetMode="External"/><Relationship Id="rId9" Type="http://schemas.openxmlformats.org/officeDocument/2006/relationships/hyperlink" Target="https://brookesmoscow.managebac.com/teacher/classes/12088454/core_tasks" TargetMode="External"/><Relationship Id="rId5" Type="http://schemas.openxmlformats.org/officeDocument/2006/relationships/hyperlink" Target="https://docs.google.com/presentation/d/1SJGnVO8zoAyraKyKKs_a9UoCshFAcdrUEcHkkiuLcJA/edit?usp=sharing" TargetMode="External"/><Relationship Id="rId6" Type="http://schemas.openxmlformats.org/officeDocument/2006/relationships/hyperlink" Target="https://drive.google.com/drive/folders/1c553OfF0c_5Gy5octs_oa0D6Ee5yvDlJ" TargetMode="External"/><Relationship Id="rId7" Type="http://schemas.openxmlformats.org/officeDocument/2006/relationships/hyperlink" Target="https://docs.google.com/document/d/1eFCrjTOmkTsCE1rPh2ZS-CLlAEu1h1CV/edit" TargetMode="External"/><Relationship Id="rId8" Type="http://schemas.openxmlformats.org/officeDocument/2006/relationships/hyperlink" Target="https://drive.google.com/drive/folders/1c553OfF0c_5Gy5octs_oa0D6Ee5yvDlJ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brookesmoscow.managebac.com/teacher/classes/12059708/core_tasks/35735577" TargetMode="External"/><Relationship Id="rId2" Type="http://schemas.openxmlformats.org/officeDocument/2006/relationships/hyperlink" Target="https://docs.google.com/document/d/1jMu2w-NrgvvXrV01BpCNd0se56Jei6HD92VmDglZLTg/edit" TargetMode="External"/><Relationship Id="rId3" Type="http://schemas.openxmlformats.org/officeDocument/2006/relationships/hyperlink" Target="https://drive.google.com/drive/folders/1c553OfF0c_5Gy5octs_oa0D6Ee5yvDlJ" TargetMode="External"/><Relationship Id="rId4" Type="http://schemas.openxmlformats.org/officeDocument/2006/relationships/hyperlink" Target="https://docs.google.com/document/d/13sUYkSN7OFxeG7ALTCDZ18uKZOgWj35gjBFr37HuB4o/edit" TargetMode="External"/><Relationship Id="rId11" Type="http://schemas.openxmlformats.org/officeDocument/2006/relationships/hyperlink" Target="https://docs.google.com/document/d/1IFjWN8Vrd8jNqwDSy1TInJ24vfWrhMk-qTFTdbg6gRk/edit" TargetMode="External"/><Relationship Id="rId10" Type="http://schemas.openxmlformats.org/officeDocument/2006/relationships/hyperlink" Target="https://irp-cdn.multiscreensite.com/e3dae6d1/files/uploaded/Gr6_Geo_climate_graphs_worksheet.pdf" TargetMode="External"/><Relationship Id="rId12" Type="http://schemas.openxmlformats.org/officeDocument/2006/relationships/drawing" Target="../drawings/drawing14.xml"/><Relationship Id="rId9" Type="http://schemas.openxmlformats.org/officeDocument/2006/relationships/hyperlink" Target="https://docs.google.com/document/d/1NxkgPQO56h_mThJrqbOwXgo8suYQwdisnWbPCHb2dFo/edit" TargetMode="External"/><Relationship Id="rId5" Type="http://schemas.openxmlformats.org/officeDocument/2006/relationships/hyperlink" Target="https://docs.google.com/document/d/1n0-HbmF8AVcqwWLWA0ptiozrtfzA1Qre/edit" TargetMode="External"/><Relationship Id="rId6" Type="http://schemas.openxmlformats.org/officeDocument/2006/relationships/hyperlink" Target="https://brookesmoscow.managebac.com/teacher/classes/12059706/core_tasks/35847524" TargetMode="External"/><Relationship Id="rId7" Type="http://schemas.openxmlformats.org/officeDocument/2006/relationships/hyperlink" Target="https://brookesmoscow.managebac.com/teacher/classes/12059735/events/35846012" TargetMode="External"/><Relationship Id="rId8" Type="http://schemas.openxmlformats.org/officeDocument/2006/relationships/hyperlink" Target="https://docs.google.com/document/d/18nOJ4W0net-4l4I7f_A7NaXCUMqSQVX07-2Z54R_fis/edit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2yS4UzG6JWMDUH5GGX1u9n_0e5yXhNGrm4LH_4f5NOo/edit?usp=sharing" TargetMode="External"/><Relationship Id="rId10" Type="http://schemas.openxmlformats.org/officeDocument/2006/relationships/hyperlink" Target="https://docs.google.com/presentation/d/1ywZlycJ9npe2SzLh9PdFKHoNm1Z6MVR4Dng-p4sy0Hc/edit?usp=sharing" TargetMode="External"/><Relationship Id="rId13" Type="http://schemas.openxmlformats.org/officeDocument/2006/relationships/hyperlink" Target="https://docs.google.com/document/d/19rhG7jWlbRHvz--w9d_7ESEMImnJMqY_SZGxdGi9cdw/edit" TargetMode="External"/><Relationship Id="rId12" Type="http://schemas.openxmlformats.org/officeDocument/2006/relationships/hyperlink" Target="https://docs.google.com/document/d/19rhG7jWlbRHvz--w9d_7ESEMImnJMqY_SZGxdGi9cdw/edit" TargetMode="External"/><Relationship Id="rId1" Type="http://schemas.openxmlformats.org/officeDocument/2006/relationships/hyperlink" Target="https://docs.google.com/presentation/d/1Ktl0bm7dX-ad2hfWuvQNVW26G9LE3j_tGLdq07TPdyY/edit?usp=sharing" TargetMode="External"/><Relationship Id="rId2" Type="http://schemas.openxmlformats.org/officeDocument/2006/relationships/hyperlink" Target="https://docs.google.com/presentation" TargetMode="External"/><Relationship Id="rId3" Type="http://schemas.openxmlformats.org/officeDocument/2006/relationships/hyperlink" Target="https://docs.google.com/presentation/" TargetMode="External"/><Relationship Id="rId4" Type="http://schemas.openxmlformats.org/officeDocument/2006/relationships/hyperlink" Target="https://docs.google.com/document/d/1SD2PQqIv0zNF2ffbYSjhPA-WlDOvkTpmsHufCBsTGU8/edit" TargetMode="External"/><Relationship Id="rId9" Type="http://schemas.openxmlformats.org/officeDocument/2006/relationships/hyperlink" Target="https://docs.google.com/document/d/1SD2PQqIv0zNF2ffbYSjhPA-WlDOvkTpmsHufCBsTGU8/edit" TargetMode="External"/><Relationship Id="rId15" Type="http://schemas.openxmlformats.org/officeDocument/2006/relationships/hyperlink" Target="https://docs.google.com/document/d/1zejpwKKROPvXubCSlVqw3LmmQGUVe_xtit4wXxSOhrc/edit" TargetMode="External"/><Relationship Id="rId14" Type="http://schemas.openxmlformats.org/officeDocument/2006/relationships/hyperlink" Target="https://docs.google.com/presentation/d/1ywZlycJ9npe2SzLh9PdFKHoNm1Z6MVR4Dng-p4sy0Hc/edit?usp=sharing" TargetMode="External"/><Relationship Id="rId17" Type="http://schemas.openxmlformats.org/officeDocument/2006/relationships/hyperlink" Target="https://docs.google.com/presentation/d/12yS4UzG6JWMDUH5GGX1u9n_0e5yXhNGrm4LH_4f5NOo/edit?usp=sharing" TargetMode="External"/><Relationship Id="rId16" Type="http://schemas.openxmlformats.org/officeDocument/2006/relationships/hyperlink" Target="https://docs.google.com/document/d/1zejpwKKROPvXubCSlVqw3LmmQGUVe_xtit4wXxSOhrc/edit" TargetMode="External"/><Relationship Id="rId5" Type="http://schemas.openxmlformats.org/officeDocument/2006/relationships/hyperlink" Target="https://docs.google.com/document/d/1SD2PQqIv0zNF2ffbYSjhPA-WlDOvkTpmsHufCBsTGU8/edit" TargetMode="External"/><Relationship Id="rId19" Type="http://schemas.openxmlformats.org/officeDocument/2006/relationships/drawing" Target="../drawings/drawing15.xml"/><Relationship Id="rId6" Type="http://schemas.openxmlformats.org/officeDocument/2006/relationships/hyperlink" Target="https://docs.google.com/document/d/1SD2PQqIv0zNF2ffbYSjhPA-WlDOvkTpmsHufCBsTGU8/edit" TargetMode="External"/><Relationship Id="rId18" Type="http://schemas.openxmlformats.org/officeDocument/2006/relationships/hyperlink" Target="https://docs.google.com/document/d/1zejpwKKROPvXubCSlVqw3LmmQGUVe_xtit4wXxSOhrc/edit" TargetMode="External"/><Relationship Id="rId7" Type="http://schemas.openxmlformats.org/officeDocument/2006/relationships/hyperlink" Target="https://docs.google.com/presentation/d/12yS4UzG6JWMDUH5GGX1u9n_0e5yXhNGrm4LH_4f5NOo/edit?usp=sharing" TargetMode="External"/><Relationship Id="rId8" Type="http://schemas.openxmlformats.org/officeDocument/2006/relationships/hyperlink" Target="https://brookesmoscow.managebac.com/teacher/classes/12099846/core_tasks/35830027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GS2EFup4gbZ5ss-FN1iNywL58Q7tWQtI/edit" TargetMode="External"/><Relationship Id="rId2" Type="http://schemas.openxmlformats.org/officeDocument/2006/relationships/hyperlink" Target="https://docs.google.com/presentation/d/1GS2EFup4gbZ5ss-FN1iNywL58Q7tWQtI/edit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brookesmoscow.managebac.com/teacher/classes/11874044/core_tasks/36188052" TargetMode="External"/><Relationship Id="rId2" Type="http://schemas.openxmlformats.org/officeDocument/2006/relationships/hyperlink" Target="https://docs.google.com/presentation/d/1o9mQEdYLsToKoukU2rY3S4POrt_WKvms/edit" TargetMode="External"/><Relationship Id="rId3" Type="http://schemas.openxmlformats.org/officeDocument/2006/relationships/hyperlink" Target="https://brookesmoscow.managebac.com/teacher/classes/12057693/core_tasks/36188216" TargetMode="External"/><Relationship Id="rId4" Type="http://schemas.openxmlformats.org/officeDocument/2006/relationships/hyperlink" Target="https://docs.google.com/presentation/d/12DycEAn3x9YgQebG10nHg2JY3Ije-ATn6ETqPoNPPkI/edit?usp=sharing" TargetMode="External"/><Relationship Id="rId5" Type="http://schemas.openxmlformats.org/officeDocument/2006/relationships/hyperlink" Target="https://brookesmoscow.managebac.com/teacher/classes/12088409/core_tasks/36188127" TargetMode="External"/><Relationship Id="rId6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gCKJQqGtTI7BtJXrdAo0Cpve3EXvHMnn/view?usp=share_link" TargetMode="External"/><Relationship Id="rId10" Type="http://schemas.openxmlformats.org/officeDocument/2006/relationships/hyperlink" Target="https://docs.google.com/document/d/1GFRxpv0Cdm1DTG2PdsGbKyVhi4QT371-/edit?usp=sharing&amp;ouid=102907503383844571629&amp;rtpof=true&amp;sd=true" TargetMode="External"/><Relationship Id="rId13" Type="http://schemas.openxmlformats.org/officeDocument/2006/relationships/hyperlink" Target="https://brookesmoscow.managebac.com/teacher/classes/12059890/core_tasks/36256577" TargetMode="External"/><Relationship Id="rId12" Type="http://schemas.openxmlformats.org/officeDocument/2006/relationships/hyperlink" Target="https://drive.google.com/file/d/1dba5kX6JXLoi8EW6khj_FaP0_ZLO5IsP/view?usp=sharing" TargetMode="External"/><Relationship Id="rId1" Type="http://schemas.openxmlformats.org/officeDocument/2006/relationships/hyperlink" Target="https://drive.google.com/file/d/1WLemRSu_2rGzvzqDi1b8DvZB-PFvNVqg/view?usp=sharing" TargetMode="External"/><Relationship Id="rId2" Type="http://schemas.openxmlformats.org/officeDocument/2006/relationships/hyperlink" Target="https://drive.google.com/file/d/1dba5kX6JXLoi8EW6khj_FaP0_ZLO5IsP/view?usp=sharing" TargetMode="External"/><Relationship Id="rId3" Type="http://schemas.openxmlformats.org/officeDocument/2006/relationships/hyperlink" Target="https://drive.google.com/file/d/1gCKJQqGtTI7BtJXrdAo0Cpve3EXvHMnn/view?usp=share_link" TargetMode="External"/><Relationship Id="rId4" Type="http://schemas.openxmlformats.org/officeDocument/2006/relationships/hyperlink" Target="https://drive.google.com/drive/folders/1S5iJNmwS2zvjlL3PdSAMC-FbxDVrLyh2" TargetMode="External"/><Relationship Id="rId9" Type="http://schemas.openxmlformats.org/officeDocument/2006/relationships/hyperlink" Target="https://drive.google.com/file/d/1tnaGTo7yTC4553OjPEh5F8tQ6gVSJkU5/view?usp=share_link" TargetMode="External"/><Relationship Id="rId15" Type="http://schemas.openxmlformats.org/officeDocument/2006/relationships/hyperlink" Target="https://brookesmoscow.managebac.com/teacher/classes/12103826/core_tasks/36219050" TargetMode="External"/><Relationship Id="rId14" Type="http://schemas.openxmlformats.org/officeDocument/2006/relationships/hyperlink" Target="https://drive.google.com/file/d/13HkaulPoyRnM_nXX7gBP59--9w5ZycNX/view?usp=share_link" TargetMode="External"/><Relationship Id="rId17" Type="http://schemas.openxmlformats.org/officeDocument/2006/relationships/hyperlink" Target="https://drive.google.com/file/d/1tnaGTo7yTC4553OjPEh5F8tQ6gVSJkU5/view?usp=share_link" TargetMode="External"/><Relationship Id="rId16" Type="http://schemas.openxmlformats.org/officeDocument/2006/relationships/hyperlink" Target="https://drive.google.com/file/d/1gCKJQqGtTI7BtJXrdAo0Cpve3EXvHMnn/view?usp=share_link" TargetMode="External"/><Relationship Id="rId5" Type="http://schemas.openxmlformats.org/officeDocument/2006/relationships/hyperlink" Target="https://drive.google.com/file/d/1tnaGTo7yTC4553OjPEh5F8tQ6gVSJkU5/view?usp=share_link" TargetMode="External"/><Relationship Id="rId6" Type="http://schemas.openxmlformats.org/officeDocument/2006/relationships/hyperlink" Target="https://drive.google.com/file/d/13HkaulPoyRnM_nXX7gBP59--9w5ZycNX/view?usp=share_link" TargetMode="External"/><Relationship Id="rId18" Type="http://schemas.openxmlformats.org/officeDocument/2006/relationships/drawing" Target="../drawings/drawing19.xml"/><Relationship Id="rId7" Type="http://schemas.openxmlformats.org/officeDocument/2006/relationships/hyperlink" Target="https://drive.google.com/file/d/" TargetMode="External"/><Relationship Id="rId8" Type="http://schemas.openxmlformats.org/officeDocument/2006/relationships/hyperlink" Target="https://docs.google.com/document/d/1GFRxpv0Cdm1DTG2PdsGbKyVhi4QT371-/edit?usp=sharing&amp;ouid=102907503383844571629&amp;rtpof=true&amp;sd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0.xml"/><Relationship Id="rId20" Type="http://schemas.openxmlformats.org/officeDocument/2006/relationships/hyperlink" Target="https://drive.google.com/file/d/1M0ppAnkYHJfZa7OIkCywcXO55uWy_v8W/view?usp=share_link" TargetMode="External"/><Relationship Id="rId22" Type="http://schemas.openxmlformats.org/officeDocument/2006/relationships/hyperlink" Target="https://docs.google.com/presentation/d/1JcFUEMB1ZkQsm3RyAHH639qrMdDn-jAG/edit" TargetMode="External"/><Relationship Id="rId21" Type="http://schemas.openxmlformats.org/officeDocument/2006/relationships/hyperlink" Target="https://docs.google.com/document/d/1UziWTbyAFVEej-t3naG_N6WPyHvqmUw9CUEBzcvxZ4Q/edit" TargetMode="External"/><Relationship Id="rId24" Type="http://schemas.openxmlformats.org/officeDocument/2006/relationships/hyperlink" Target="https://drive.google.com/file/d/13c_WBoLzAeWxy-vcWdbsqVeysePseWFy/view?usp=share_link" TargetMode="External"/><Relationship Id="rId23" Type="http://schemas.openxmlformats.org/officeDocument/2006/relationships/hyperlink" Target="https://drive.google.com/file/d/1_l66UF3uGEZTQZgt7Ggcm-6G5hesfjur/view?usp=share_link" TargetMode="External"/><Relationship Id="rId1" Type="http://schemas.openxmlformats.org/officeDocument/2006/relationships/hyperlink" Target="https://docs.google.com/document/d/1l30mLQROhXiUjLQHjEPf_To4v-HYkXV0/edit?usp=sharing&amp;ouid=104651017796146311625&amp;rtpof=true&amp;sd=true" TargetMode="External"/><Relationship Id="rId2" Type="http://schemas.openxmlformats.org/officeDocument/2006/relationships/hyperlink" Target="https://docs.google.com/document/d/1l30mLQROhXiUjLQHjEPf_To4v-HYkXV0/edit?usp=sharing&amp;ouid=104651017796146311625&amp;rtpof=true&amp;sd=true" TargetMode="External"/><Relationship Id="rId3" Type="http://schemas.openxmlformats.org/officeDocument/2006/relationships/hyperlink" Target="https://docs.google.com/spreadsheets/d/1LB86CbG9C4QOHCyVtayrTL6Ys7QRJtQpOZfG3HCvF-0/edit" TargetMode="External"/><Relationship Id="rId4" Type="http://schemas.openxmlformats.org/officeDocument/2006/relationships/hyperlink" Target="https://drive.google.com/file/d/1FA8TCZTbjqtJYYFLqydw9L_7V5bKYhOv/view?usp=share_link" TargetMode="External"/><Relationship Id="rId9" Type="http://schemas.openxmlformats.org/officeDocument/2006/relationships/hyperlink" Target="https://drive.google.com/file/d/1p9zjSYPZjuyc8KV6zaab0G2L7-gUgE6K/view?usp=sharing" TargetMode="External"/><Relationship Id="rId26" Type="http://schemas.openxmlformats.org/officeDocument/2006/relationships/hyperlink" Target="https://drive.google.com/file/d/1p9zjSYPZjuyc8KV6zaab0G2L7-gUgE6K/view?usp=sharing" TargetMode="External"/><Relationship Id="rId25" Type="http://schemas.openxmlformats.org/officeDocument/2006/relationships/hyperlink" Target="https://drive.google.com/file/d/1p9zjSYPZjuyc8KV6zaab0G2L7-gUgE6K/view?usp=sharing" TargetMode="External"/><Relationship Id="rId28" Type="http://schemas.openxmlformats.org/officeDocument/2006/relationships/hyperlink" Target="https://drive.google.com/file/d/16SWbN3SIh2c8_DdLj159z9ikf7i8MKT6/view?usp=share_link" TargetMode="External"/><Relationship Id="rId27" Type="http://schemas.openxmlformats.org/officeDocument/2006/relationships/hyperlink" Target="https://brookesmoscow.managebac.com/teacher/classes/12057693/core_tasks/36306657" TargetMode="External"/><Relationship Id="rId5" Type="http://schemas.openxmlformats.org/officeDocument/2006/relationships/hyperlink" Target="https://drive.google.com/file/d/1WLemRSu_2rGzvzqDi1b8DvZB-PFvNVqg/view?usp=share_link" TargetMode="External"/><Relationship Id="rId6" Type="http://schemas.openxmlformats.org/officeDocument/2006/relationships/hyperlink" Target="https://brookesmoscow.managebac.com/teacher/classes/11823295/discussions/22850705" TargetMode="External"/><Relationship Id="rId29" Type="http://schemas.openxmlformats.org/officeDocument/2006/relationships/hyperlink" Target="https://drive.google.com/file/d/1OUpEg44D5GokGRudpy_f-Go6rgiy476O/view?usp=share_link" TargetMode="External"/><Relationship Id="rId7" Type="http://schemas.openxmlformats.org/officeDocument/2006/relationships/hyperlink" Target="https://brookesmoscow.managebac.com/teacher/classes/11823295/discussions/22850705" TargetMode="External"/><Relationship Id="rId8" Type="http://schemas.openxmlformats.org/officeDocument/2006/relationships/hyperlink" Target="https://drive.google.com/file/d/1p9zjSYPZjuyc8KV6zaab0G2L7-gUgE6K/view?usp=sharing" TargetMode="External"/><Relationship Id="rId31" Type="http://schemas.openxmlformats.org/officeDocument/2006/relationships/hyperlink" Target="https://drive.google.com/file/d/1pEYhCNiJqSA" TargetMode="External"/><Relationship Id="rId30" Type="http://schemas.openxmlformats.org/officeDocument/2006/relationships/hyperlink" Target="https://drive.google.com/file/d/1gTwS402HjFGeHzS5MKJVDieWx-PRBWii/view?usp=share_link" TargetMode="External"/><Relationship Id="rId11" Type="http://schemas.openxmlformats.org/officeDocument/2006/relationships/hyperlink" Target="https://docs.google.com/spreadsheets/d/1LB86CbG9C4QOHCyVtayrTL6Ys7QRJtQpOZfG3HCvF-0/edit" TargetMode="External"/><Relationship Id="rId33" Type="http://schemas.openxmlformats.org/officeDocument/2006/relationships/hyperlink" Target="https://drive.google.com/file/d/1FA8TCZTbjqtJYYFLqydw9L_7V5bKYhOv/view?usp=sharing" TargetMode="External"/><Relationship Id="rId10" Type="http://schemas.openxmlformats.org/officeDocument/2006/relationships/hyperlink" Target="https://brookesmoscow.managebac.com/teacher/classes/12057693/core_tasks/36298766" TargetMode="External"/><Relationship Id="rId32" Type="http://schemas.openxmlformats.org/officeDocument/2006/relationships/hyperlink" Target="https://brookesmoscow.managebac.com/teacher/classes/12057684/core_tasks/36307893" TargetMode="External"/><Relationship Id="rId13" Type="http://schemas.openxmlformats.org/officeDocument/2006/relationships/hyperlink" Target="https://drive.google.com/file/d/13a_lMHy-H7LMJ1hVQdSNOWqAHoxFzXFp/view?usp=share_link" TargetMode="External"/><Relationship Id="rId35" Type="http://schemas.openxmlformats.org/officeDocument/2006/relationships/hyperlink" Target="https://drive.google.com/file/d/1M0ppAnkYHJfZa" TargetMode="External"/><Relationship Id="rId12" Type="http://schemas.openxmlformats.org/officeDocument/2006/relationships/hyperlink" Target="https://drive.google.com/file/d/1JW2hu7fzw5BLv767GdscnwlLaeS1Ebb_/view?usp=share_link" TargetMode="External"/><Relationship Id="rId34" Type="http://schemas.openxmlformats.org/officeDocument/2006/relationships/hyperlink" Target="https://drive.google.com/file/d/1WLemRSu_2rGzvzqDi1b8DvZB-PFvNVqg/view?usp=share_link" TargetMode="External"/><Relationship Id="rId15" Type="http://schemas.openxmlformats.org/officeDocument/2006/relationships/hyperlink" Target="https://drive.google.com/file/d/1pEYhCNiJqSA" TargetMode="External"/><Relationship Id="rId37" Type="http://schemas.openxmlformats.org/officeDocument/2006/relationships/hyperlink" Target="https://drive.google.com/file/d/1_l66UF3uGEZTQZgt7Ggcm-6G5hesfjur/view?usp=share_link" TargetMode="External"/><Relationship Id="rId14" Type="http://schemas.openxmlformats.org/officeDocument/2006/relationships/hyperlink" Target="https://docs.google.com/spreadsheets/d/1LB86CbG9C4QOHCyVtayrTL6Ys7QRJtQpOZfG3HCvF-0/edit" TargetMode="External"/><Relationship Id="rId36" Type="http://schemas.openxmlformats.org/officeDocument/2006/relationships/hyperlink" Target="https://drive.google.com/file/d/1M0ppAnkYHJfZa7OIkCywcXO55uWy_v8W/view?usp=share_link" TargetMode="External"/><Relationship Id="rId17" Type="http://schemas.openxmlformats.org/officeDocument/2006/relationships/hyperlink" Target="https://brookesmoscow.managebac.com/teacher/classes/12088407/gradebook/term/188571/core_tasks/36284742" TargetMode="External"/><Relationship Id="rId39" Type="http://schemas.openxmlformats.org/officeDocument/2006/relationships/hyperlink" Target="https://drive.google.com/file/d/1_taPITIxxtFwvIhWbNw2Xp2eHKmBr4aj/view?usp=share_link" TargetMode="External"/><Relationship Id="rId16" Type="http://schemas.openxmlformats.org/officeDocument/2006/relationships/hyperlink" Target="https://drive.google.com/file/d/1pEYhCNiJqSA_c" TargetMode="External"/><Relationship Id="rId38" Type="http://schemas.openxmlformats.org/officeDocument/2006/relationships/hyperlink" Target="https://drive.google.com/file/d/13c_WBoLzAeWxy-vcWdbsqVeysePseWFy/view?usp=share_link" TargetMode="External"/><Relationship Id="rId19" Type="http://schemas.openxmlformats.org/officeDocument/2006/relationships/hyperlink" Target="https://brookesmoscow.managebac.com/teacher/classes/12088409/core_tasks/36285436" TargetMode="External"/><Relationship Id="rId18" Type="http://schemas.openxmlformats.org/officeDocument/2006/relationships/hyperlink" Target="https://brookesmoscow.managebac.com/teacher/classes/12088407/gradebook/term/188571/core_tasks/36284742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HsTZsJ2DAjIwGBkfPszsQuXmF_NF5rl/view?usp=sharing" TargetMode="External"/><Relationship Id="rId2" Type="http://schemas.openxmlformats.org/officeDocument/2006/relationships/hyperlink" Target="https://drive.google.com/file/d/1HQqH5dCnwMywAOeybAzxyeLW1iSv25u3/view?usp=sharing" TargetMode="External"/><Relationship Id="rId3" Type="http://schemas.openxmlformats.org/officeDocument/2006/relationships/hyperlink" Target="https://drive.google.com/file/d/1FsKy2t_HSxzZQWr2UG6XpvO-CGoV59UK/view?usp=sharing" TargetMode="External"/><Relationship Id="rId4" Type="http://schemas.openxmlformats.org/officeDocument/2006/relationships/hyperlink" Target="https://docs.google.com/document/d/1Le_U7mWm97uGSTO4ZZs-gmYe8etr4hN9/edit?usp=sharing&amp;ouid=114588310232344481452&amp;rtpof=true&amp;sd=true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ocs.google.com/document/d/1WH2CG9PgkTxVDA94oC8STahfHjPXdfVG/edit?usp=sharing&amp;ouid=114588310232344481452&amp;rtpof=true&amp;sd=true" TargetMode="External"/><Relationship Id="rId6" Type="http://schemas.openxmlformats.org/officeDocument/2006/relationships/hyperlink" Target="https://drive.google.com/file/d/1LUyXQpi3tkoC26HJxtwZjcuaxnrPMyA8/view?usp=sharing" TargetMode="External"/><Relationship Id="rId7" Type="http://schemas.openxmlformats.org/officeDocument/2006/relationships/hyperlink" Target="https://drive.google.com/file/d/1yXnCbYKQnmeWYVgEcHO4dqzUDSmCrNC3/view?usp=sharing" TargetMode="External"/><Relationship Id="rId8" Type="http://schemas.openxmlformats.org/officeDocument/2006/relationships/hyperlink" Target="https://docs.google.com/document/d/1Le_U7mWm97uGSTO4ZZs-gmYe8etr4hN9/edit?usp=sharing&amp;ouid=114588310232344481452&amp;rtpof=true&amp;sd=true" TargetMode="Externa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zxU9wxnB1-a1PYG4AACQG7lzjgx_2qe/view?usp=sharing" TargetMode="External"/><Relationship Id="rId2" Type="http://schemas.openxmlformats.org/officeDocument/2006/relationships/hyperlink" Target="https://drive.google.com/file/d/1BiApXFPkJTrE6S55rDwkPA0g_1AXf6LS/view?usp=sharing" TargetMode="External"/><Relationship Id="rId3" Type="http://schemas.openxmlformats.org/officeDocument/2006/relationships/hyperlink" Target="https://app.kognity.com/redirect/assignments/1728196" TargetMode="External"/><Relationship Id="rId4" Type="http://schemas.openxmlformats.org/officeDocument/2006/relationships/hyperlink" Target="https://drive.google.com/file/d/1qjk4MF1YTlPcnY18QODOxbdXtumUsfth/view?usp=sharing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CmngUJg3pKUntEu7tyrz7J4ImspR7T8/view?usp=sharing" TargetMode="External"/><Relationship Id="rId2" Type="http://schemas.openxmlformats.org/officeDocument/2006/relationships/hyperlink" Target="https://drive.google.com/file/d/1ndCZ5utO7vZuZR2ytml_8ZxYzpEk0njf/view?usp=sharing" TargetMode="External"/><Relationship Id="rId3" Type="http://schemas.openxmlformats.org/officeDocument/2006/relationships/hyperlink" Target="https://docs.google.com/document/d/1MVjSUe-9H-pVeuR-n79avK9MyDLY4vQKJyVAzLZbflQ/edit" TargetMode="External"/><Relationship Id="rId4" Type="http://schemas.openxmlformats.org/officeDocument/2006/relationships/hyperlink" Target="https://docs.google.com/document/d/1MVjSUe-9H-pVeuR-n79avK9MyDLY4vQKJyVAzLZbflQ/edit" TargetMode="External"/><Relationship Id="rId5" Type="http://schemas.openxmlformats.org/officeDocument/2006/relationships/hyperlink" Target="https://drive.google.com/file/d/1ZeYmdawJUX2km1qMcJ_3wlRHBapIU9aw/view?usp=sharing" TargetMode="External"/><Relationship Id="rId6" Type="http://schemas.openxmlformats.org/officeDocument/2006/relationships/hyperlink" Target="https://docs.google.com/document/d/1MVjSUe-9H-pVeuR-n79avK9MyDLY4vQKJyVAzLZbflQ/edit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45103.0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45104.0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45105.0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8</v>
      </c>
      <c r="B16" s="5" t="s">
        <v>9</v>
      </c>
      <c r="C16" s="5" t="s">
        <v>10</v>
      </c>
      <c r="D16" s="5" t="s">
        <v>11</v>
      </c>
      <c r="E16" s="5" t="s">
        <v>12</v>
      </c>
      <c r="F16" s="5" t="s">
        <v>13</v>
      </c>
      <c r="G16" s="5"/>
      <c r="H16" s="6"/>
    </row>
    <row r="17">
      <c r="A17" s="4" t="s">
        <v>14</v>
      </c>
      <c r="B17" s="5" t="s">
        <v>15</v>
      </c>
      <c r="C17" s="5" t="s">
        <v>16</v>
      </c>
      <c r="D17" s="5" t="s">
        <v>11</v>
      </c>
      <c r="E17" s="5" t="s">
        <v>12</v>
      </c>
      <c r="F17" s="5" t="s">
        <v>17</v>
      </c>
      <c r="G17" s="5"/>
      <c r="H17" s="6"/>
    </row>
    <row r="18">
      <c r="A18" s="7" t="s">
        <v>14</v>
      </c>
      <c r="B18" s="8" t="s">
        <v>18</v>
      </c>
      <c r="C18" s="8" t="s">
        <v>10</v>
      </c>
      <c r="D18" s="8" t="s">
        <v>19</v>
      </c>
      <c r="E18" s="8" t="s">
        <v>20</v>
      </c>
      <c r="F18" s="8" t="s">
        <v>21</v>
      </c>
      <c r="G18" s="8"/>
      <c r="H18" s="9"/>
    </row>
    <row r="19">
      <c r="A19" s="4" t="s">
        <v>14</v>
      </c>
      <c r="B19" s="5" t="s">
        <v>22</v>
      </c>
      <c r="C19" s="5" t="s">
        <v>23</v>
      </c>
      <c r="D19" s="5" t="s">
        <v>24</v>
      </c>
      <c r="E19" s="5" t="s">
        <v>25</v>
      </c>
      <c r="F19" s="5" t="s">
        <v>26</v>
      </c>
      <c r="G19" s="5"/>
      <c r="H19" s="6"/>
    </row>
    <row r="20">
      <c r="A20" s="4" t="s">
        <v>27</v>
      </c>
      <c r="B20" s="5" t="s">
        <v>9</v>
      </c>
      <c r="C20" s="5">
        <v>3.18</v>
      </c>
      <c r="D20" s="5" t="s">
        <v>24</v>
      </c>
      <c r="E20" s="5" t="s">
        <v>25</v>
      </c>
      <c r="F20" s="5" t="s">
        <v>28</v>
      </c>
      <c r="G20" s="5"/>
      <c r="H20" s="6"/>
    </row>
    <row r="21">
      <c r="A21" s="4" t="s">
        <v>27</v>
      </c>
      <c r="B21" s="5" t="s">
        <v>29</v>
      </c>
      <c r="C21" s="10" t="s">
        <v>30</v>
      </c>
      <c r="D21" s="5" t="s">
        <v>31</v>
      </c>
      <c r="E21" s="8" t="s">
        <v>20</v>
      </c>
      <c r="F21" s="5" t="s">
        <v>32</v>
      </c>
      <c r="G21" s="5"/>
      <c r="H21" s="6"/>
    </row>
    <row r="22">
      <c r="A22" s="4" t="s">
        <v>33</v>
      </c>
      <c r="B22" s="5" t="s">
        <v>18</v>
      </c>
      <c r="C22" s="5" t="s">
        <v>34</v>
      </c>
      <c r="D22" s="5" t="s">
        <v>24</v>
      </c>
      <c r="E22" s="5" t="s">
        <v>25</v>
      </c>
      <c r="F22" s="5" t="s">
        <v>35</v>
      </c>
      <c r="G22" s="5"/>
      <c r="H22" s="6"/>
    </row>
    <row r="23">
      <c r="A23" s="4" t="s">
        <v>33</v>
      </c>
      <c r="B23" s="5" t="s">
        <v>36</v>
      </c>
      <c r="C23" s="5">
        <v>3.09</v>
      </c>
      <c r="D23" s="5" t="s">
        <v>19</v>
      </c>
      <c r="E23" s="8" t="s">
        <v>20</v>
      </c>
      <c r="F23" s="5" t="s">
        <v>37</v>
      </c>
      <c r="G23" s="5"/>
      <c r="H23" s="6"/>
    </row>
    <row r="24">
      <c r="A24" s="4" t="s">
        <v>33</v>
      </c>
      <c r="B24" s="5" t="s">
        <v>15</v>
      </c>
      <c r="C24" s="5" t="s">
        <v>10</v>
      </c>
      <c r="D24" s="5" t="s">
        <v>11</v>
      </c>
      <c r="E24" s="5" t="s">
        <v>12</v>
      </c>
      <c r="F24" s="5" t="s">
        <v>38</v>
      </c>
      <c r="G24" s="5"/>
      <c r="H24" s="6"/>
    </row>
    <row r="27">
      <c r="A27" s="1">
        <v>45106.0</v>
      </c>
    </row>
    <row r="28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4" t="s">
        <v>39</v>
      </c>
      <c r="B30" s="5" t="s">
        <v>40</v>
      </c>
      <c r="C30" s="5">
        <v>3.29</v>
      </c>
      <c r="D30" s="5" t="s">
        <v>24</v>
      </c>
      <c r="E30" s="5" t="s">
        <v>25</v>
      </c>
      <c r="F30" s="5" t="s">
        <v>41</v>
      </c>
      <c r="G30" s="5"/>
      <c r="H30" s="6"/>
    </row>
    <row r="31">
      <c r="A31" s="4" t="s">
        <v>42</v>
      </c>
      <c r="B31" s="5" t="s">
        <v>43</v>
      </c>
      <c r="C31" s="5">
        <v>2.14</v>
      </c>
      <c r="D31" s="5" t="s">
        <v>24</v>
      </c>
      <c r="E31" s="5" t="s">
        <v>25</v>
      </c>
      <c r="F31" s="5" t="s">
        <v>44</v>
      </c>
      <c r="G31" s="5"/>
      <c r="H31" s="6"/>
    </row>
    <row r="34">
      <c r="A34" s="1">
        <v>45107.0</v>
      </c>
    </row>
    <row r="3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</row>
    <row r="36">
      <c r="A36" s="3"/>
      <c r="B36" s="3"/>
      <c r="C36" s="3"/>
      <c r="D36" s="3"/>
      <c r="E36" s="3"/>
      <c r="F36" s="3"/>
      <c r="G36" s="3"/>
      <c r="H36" s="3"/>
    </row>
    <row r="37">
      <c r="A37" s="4" t="s">
        <v>39</v>
      </c>
      <c r="B37" s="5" t="s">
        <v>29</v>
      </c>
      <c r="C37" s="5" t="s">
        <v>45</v>
      </c>
      <c r="D37" s="5" t="s">
        <v>24</v>
      </c>
      <c r="E37" s="5" t="s">
        <v>25</v>
      </c>
      <c r="F37" s="5" t="s">
        <v>21</v>
      </c>
      <c r="G37" s="5"/>
      <c r="H37" s="6"/>
    </row>
    <row r="38">
      <c r="D38" s="11" t="s">
        <v>46</v>
      </c>
    </row>
  </sheetData>
  <mergeCells count="5">
    <mergeCell ref="A1:H1"/>
    <mergeCell ref="A7:H7"/>
    <mergeCell ref="A13:H13"/>
    <mergeCell ref="A27:H27"/>
    <mergeCell ref="A34:H34"/>
  </mergeCells>
  <dataValidations>
    <dataValidation type="list" allowBlank="1" sqref="D4 F4 D10 F10 D16:D24 F16:F24 D30:D31 F30:F31 D37 F37">
      <formula1>teachers_list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35" t="s">
        <v>159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44873.0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44874.0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/>
      <c r="B16" s="5"/>
      <c r="C16" s="5"/>
      <c r="D16" s="5"/>
      <c r="E16" s="5"/>
      <c r="F16" s="5"/>
      <c r="G16" s="5"/>
      <c r="H16" s="6"/>
    </row>
    <row r="19">
      <c r="A19" s="1">
        <v>44875.0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/>
      <c r="B22" s="5"/>
      <c r="C22" s="5"/>
      <c r="D22" s="5"/>
      <c r="E22" s="5"/>
      <c r="F22" s="5"/>
      <c r="G22" s="5"/>
      <c r="H22" s="6"/>
    </row>
    <row r="25">
      <c r="A25" s="1">
        <v>44876.0</v>
      </c>
    </row>
    <row r="2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</row>
    <row r="27">
      <c r="A27" s="3"/>
      <c r="B27" s="3"/>
      <c r="C27" s="3"/>
      <c r="D27" s="3"/>
      <c r="E27" s="3"/>
      <c r="F27" s="3"/>
      <c r="G27" s="3"/>
      <c r="H27" s="3"/>
    </row>
    <row r="28">
      <c r="A28" s="4" t="s">
        <v>39</v>
      </c>
      <c r="B28" s="5" t="s">
        <v>56</v>
      </c>
      <c r="C28" s="5">
        <v>3.18</v>
      </c>
      <c r="D28" s="5" t="s">
        <v>28</v>
      </c>
      <c r="E28" s="5" t="s">
        <v>160</v>
      </c>
      <c r="F28" s="5" t="s">
        <v>72</v>
      </c>
      <c r="G28" s="5" t="s">
        <v>161</v>
      </c>
      <c r="H28" s="6"/>
    </row>
  </sheetData>
  <mergeCells count="5">
    <mergeCell ref="A1:H1"/>
    <mergeCell ref="A7:H7"/>
    <mergeCell ref="A13:H13"/>
    <mergeCell ref="A19:H19"/>
    <mergeCell ref="A25:H25"/>
  </mergeCells>
  <dataValidations>
    <dataValidation type="list" allowBlank="1" sqref="D4 F4 D10 F10 D16 F16 D22 F22 D28 F28">
      <formula1>teachers_list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44879.0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>
        <v>6.0</v>
      </c>
      <c r="B4" s="5" t="s">
        <v>162</v>
      </c>
      <c r="C4" s="5">
        <v>1.11</v>
      </c>
      <c r="D4" s="5" t="s">
        <v>76</v>
      </c>
      <c r="E4" s="5" t="s">
        <v>163</v>
      </c>
      <c r="F4" s="5" t="s">
        <v>54</v>
      </c>
      <c r="G4" s="5"/>
      <c r="H4" s="6"/>
    </row>
    <row r="7">
      <c r="A7" s="1">
        <v>44880.0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 t="s">
        <v>39</v>
      </c>
      <c r="B10" s="5" t="s">
        <v>164</v>
      </c>
      <c r="C10" s="5">
        <v>3.31</v>
      </c>
      <c r="D10" s="5" t="s">
        <v>13</v>
      </c>
      <c r="E10" s="5" t="s">
        <v>116</v>
      </c>
      <c r="F10" s="5" t="s">
        <v>24</v>
      </c>
      <c r="G10" s="5"/>
      <c r="H10" s="6" t="s">
        <v>165</v>
      </c>
    </row>
    <row r="11">
      <c r="A11" s="4" t="s">
        <v>39</v>
      </c>
      <c r="B11" s="5" t="s">
        <v>166</v>
      </c>
      <c r="C11" s="5">
        <v>3.31</v>
      </c>
      <c r="D11" s="5" t="s">
        <v>13</v>
      </c>
      <c r="E11" s="5" t="s">
        <v>116</v>
      </c>
      <c r="F11" s="5" t="s">
        <v>74</v>
      </c>
      <c r="G11" s="5"/>
      <c r="H11" s="6" t="s">
        <v>165</v>
      </c>
    </row>
    <row r="14">
      <c r="A14" s="1">
        <v>44881.0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4" t="s">
        <v>33</v>
      </c>
      <c r="B17" s="5" t="s">
        <v>144</v>
      </c>
      <c r="C17" s="5"/>
      <c r="D17" s="5" t="s">
        <v>17</v>
      </c>
      <c r="E17" s="5" t="s">
        <v>141</v>
      </c>
      <c r="F17" s="5" t="s">
        <v>61</v>
      </c>
      <c r="G17" s="31" t="s">
        <v>167</v>
      </c>
      <c r="H17" s="6"/>
    </row>
    <row r="19">
      <c r="A19" s="1">
        <v>44882.0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7" t="s">
        <v>27</v>
      </c>
      <c r="B22" s="8" t="s">
        <v>144</v>
      </c>
      <c r="C22" s="8">
        <v>2.02</v>
      </c>
      <c r="D22" s="8" t="s">
        <v>17</v>
      </c>
      <c r="E22" s="8" t="s">
        <v>141</v>
      </c>
      <c r="F22" s="8"/>
      <c r="G22" s="8"/>
      <c r="H22" s="9"/>
    </row>
    <row r="23">
      <c r="A23" s="4" t="s">
        <v>33</v>
      </c>
      <c r="B23" s="5" t="s">
        <v>53</v>
      </c>
      <c r="C23" s="5">
        <v>2.14</v>
      </c>
      <c r="D23" s="5" t="s">
        <v>91</v>
      </c>
      <c r="E23" s="5" t="s">
        <v>25</v>
      </c>
      <c r="F23" s="5" t="s">
        <v>41</v>
      </c>
      <c r="G23" s="5"/>
      <c r="H23" s="6"/>
    </row>
    <row r="26">
      <c r="A26" s="1">
        <v>44883.0</v>
      </c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r="28">
      <c r="A28" s="3"/>
      <c r="B28" s="3"/>
      <c r="C28" s="3"/>
      <c r="D28" s="3"/>
      <c r="E28" s="3"/>
      <c r="F28" s="3"/>
      <c r="G28" s="3"/>
      <c r="H28" s="3"/>
    </row>
    <row r="29">
      <c r="A29" s="7" t="s">
        <v>39</v>
      </c>
      <c r="B29" s="8" t="s">
        <v>43</v>
      </c>
      <c r="C29" s="8">
        <v>2.12</v>
      </c>
      <c r="D29" s="8" t="s">
        <v>24</v>
      </c>
      <c r="E29" s="8" t="s">
        <v>25</v>
      </c>
      <c r="F29" s="8" t="s">
        <v>26</v>
      </c>
      <c r="G29" s="8"/>
      <c r="H29" s="9" t="s">
        <v>168</v>
      </c>
    </row>
    <row r="30">
      <c r="A30" s="7" t="s">
        <v>39</v>
      </c>
      <c r="B30" s="8" t="s">
        <v>81</v>
      </c>
      <c r="C30" s="8">
        <v>2.02</v>
      </c>
      <c r="D30" s="8" t="s">
        <v>44</v>
      </c>
      <c r="E30" s="8" t="s">
        <v>125</v>
      </c>
      <c r="F30" s="8" t="s">
        <v>72</v>
      </c>
      <c r="G30" s="8"/>
      <c r="H30" s="36" t="s">
        <v>169</v>
      </c>
    </row>
    <row r="31">
      <c r="A31" s="7" t="s">
        <v>42</v>
      </c>
      <c r="B31" s="8" t="s">
        <v>18</v>
      </c>
      <c r="C31" s="8">
        <v>2.01</v>
      </c>
      <c r="D31" s="8" t="s">
        <v>44</v>
      </c>
      <c r="E31" s="8" t="s">
        <v>125</v>
      </c>
      <c r="F31" s="8" t="s">
        <v>28</v>
      </c>
      <c r="G31" s="8"/>
      <c r="H31" s="36" t="s">
        <v>169</v>
      </c>
    </row>
    <row r="32">
      <c r="A32" s="4" t="s">
        <v>8</v>
      </c>
      <c r="B32" s="5" t="s">
        <v>103</v>
      </c>
      <c r="C32" s="5">
        <v>2.03</v>
      </c>
      <c r="D32" s="5" t="s">
        <v>17</v>
      </c>
      <c r="E32" s="5" t="s">
        <v>141</v>
      </c>
      <c r="F32" s="5" t="s">
        <v>28</v>
      </c>
      <c r="G32" s="5"/>
      <c r="H32" s="6"/>
    </row>
    <row r="33">
      <c r="A33" s="4" t="s">
        <v>8</v>
      </c>
      <c r="B33" s="5" t="s">
        <v>9</v>
      </c>
      <c r="C33" s="5">
        <v>2.14</v>
      </c>
      <c r="D33" s="5" t="s">
        <v>24</v>
      </c>
      <c r="E33" s="5" t="s">
        <v>25</v>
      </c>
      <c r="F33" s="5" t="s">
        <v>170</v>
      </c>
      <c r="G33" s="5"/>
      <c r="H33" s="6" t="s">
        <v>168</v>
      </c>
    </row>
    <row r="34">
      <c r="A34" s="4" t="s">
        <v>8</v>
      </c>
      <c r="B34" s="5" t="s">
        <v>60</v>
      </c>
      <c r="C34" s="5" t="s">
        <v>16</v>
      </c>
      <c r="D34" s="5" t="s">
        <v>44</v>
      </c>
      <c r="E34" s="5" t="s">
        <v>171</v>
      </c>
      <c r="F34" s="5" t="s">
        <v>76</v>
      </c>
      <c r="G34" s="5"/>
      <c r="H34" s="36" t="s">
        <v>169</v>
      </c>
    </row>
    <row r="35">
      <c r="A35" s="4" t="s">
        <v>14</v>
      </c>
      <c r="B35" s="5" t="s">
        <v>40</v>
      </c>
      <c r="C35" s="5">
        <v>2.02</v>
      </c>
      <c r="D35" s="5" t="s">
        <v>17</v>
      </c>
      <c r="E35" s="5" t="s">
        <v>141</v>
      </c>
      <c r="F35" s="5" t="s">
        <v>95</v>
      </c>
      <c r="G35" s="5"/>
      <c r="H35" s="6"/>
    </row>
    <row r="36">
      <c r="A36" s="4" t="s">
        <v>27</v>
      </c>
      <c r="B36" s="5" t="s">
        <v>18</v>
      </c>
      <c r="C36" s="5">
        <v>2.12</v>
      </c>
      <c r="D36" s="5" t="s">
        <v>24</v>
      </c>
      <c r="E36" s="5" t="s">
        <v>25</v>
      </c>
      <c r="F36" s="5" t="s">
        <v>76</v>
      </c>
      <c r="G36" s="5"/>
      <c r="H36" s="6" t="s">
        <v>168</v>
      </c>
    </row>
  </sheetData>
  <mergeCells count="5">
    <mergeCell ref="A1:H1"/>
    <mergeCell ref="A7:H7"/>
    <mergeCell ref="A14:H14"/>
    <mergeCell ref="A19:H19"/>
    <mergeCell ref="A26:H26"/>
  </mergeCells>
  <dataValidations>
    <dataValidation type="list" allowBlank="1" sqref="D4 F4 D10:D11 F10:F11 D17 F17 D22:D23 F22:F23 D29:D36 F29:F36">
      <formula1>teachers_list</formula1>
    </dataValidation>
  </dataValidations>
  <hyperlinks>
    <hyperlink r:id="rId1" ref="G17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14.88"/>
    <col customWidth="1" min="8" max="8" width="38.5"/>
  </cols>
  <sheetData>
    <row r="1">
      <c r="A1" s="35" t="s">
        <v>172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60</v>
      </c>
      <c r="C4" s="5" t="s">
        <v>16</v>
      </c>
      <c r="D4" s="5" t="s">
        <v>44</v>
      </c>
      <c r="E4" s="5" t="s">
        <v>171</v>
      </c>
      <c r="F4" s="5" t="s">
        <v>11</v>
      </c>
      <c r="G4" s="5"/>
      <c r="H4" s="6"/>
    </row>
    <row r="5">
      <c r="A5" s="4" t="s">
        <v>8</v>
      </c>
      <c r="B5" s="5" t="s">
        <v>56</v>
      </c>
      <c r="C5" s="5">
        <v>2.02</v>
      </c>
      <c r="D5" s="5" t="s">
        <v>44</v>
      </c>
      <c r="E5" s="5" t="s">
        <v>125</v>
      </c>
      <c r="F5" s="5" t="s">
        <v>41</v>
      </c>
      <c r="G5" s="5" t="s">
        <v>173</v>
      </c>
      <c r="H5" s="6"/>
    </row>
    <row r="6">
      <c r="A6" s="4" t="s">
        <v>14</v>
      </c>
      <c r="B6" s="5" t="s">
        <v>40</v>
      </c>
      <c r="C6" s="5">
        <v>2.02</v>
      </c>
      <c r="D6" s="5" t="s">
        <v>44</v>
      </c>
      <c r="E6" s="5" t="s">
        <v>125</v>
      </c>
      <c r="F6" s="5" t="s">
        <v>76</v>
      </c>
      <c r="G6" s="5" t="s">
        <v>173</v>
      </c>
      <c r="H6" s="6"/>
    </row>
    <row r="7">
      <c r="A7" s="4" t="s">
        <v>27</v>
      </c>
      <c r="B7" s="5" t="s">
        <v>71</v>
      </c>
      <c r="C7" s="5">
        <v>2.02</v>
      </c>
      <c r="D7" s="5" t="s">
        <v>44</v>
      </c>
      <c r="E7" s="5" t="s">
        <v>125</v>
      </c>
      <c r="F7" s="5" t="s">
        <v>170</v>
      </c>
      <c r="G7" s="5" t="s">
        <v>173</v>
      </c>
      <c r="H7" s="6"/>
    </row>
    <row r="8">
      <c r="A8" s="4" t="s">
        <v>33</v>
      </c>
      <c r="B8" s="5" t="s">
        <v>60</v>
      </c>
      <c r="C8" s="5">
        <v>2.02</v>
      </c>
      <c r="D8" s="5" t="s">
        <v>44</v>
      </c>
      <c r="E8" s="5" t="s">
        <v>125</v>
      </c>
      <c r="F8" s="5" t="s">
        <v>54</v>
      </c>
      <c r="G8" s="5" t="s">
        <v>173</v>
      </c>
      <c r="H8" s="6"/>
    </row>
    <row r="11">
      <c r="A11" s="1">
        <v>44887.0</v>
      </c>
    </row>
    <row r="12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</row>
    <row r="13">
      <c r="A13" s="3"/>
      <c r="B13" s="3"/>
      <c r="C13" s="3"/>
      <c r="D13" s="3"/>
      <c r="E13" s="3"/>
      <c r="F13" s="3"/>
      <c r="G13" s="3"/>
      <c r="H13" s="3"/>
    </row>
    <row r="14">
      <c r="A14" s="7" t="s">
        <v>39</v>
      </c>
      <c r="B14" s="8" t="s">
        <v>43</v>
      </c>
      <c r="C14" s="8" t="s">
        <v>65</v>
      </c>
      <c r="D14" s="8" t="s">
        <v>111</v>
      </c>
      <c r="E14" s="8" t="s">
        <v>108</v>
      </c>
      <c r="F14" s="8" t="s">
        <v>24</v>
      </c>
      <c r="G14" s="8"/>
      <c r="H14" s="9"/>
    </row>
    <row r="15">
      <c r="A15" s="7" t="s">
        <v>42</v>
      </c>
      <c r="B15" s="8" t="s">
        <v>56</v>
      </c>
      <c r="C15" s="8" t="s">
        <v>34</v>
      </c>
      <c r="D15" s="8" t="s">
        <v>111</v>
      </c>
      <c r="E15" s="8" t="s">
        <v>108</v>
      </c>
      <c r="F15" s="8" t="s">
        <v>52</v>
      </c>
      <c r="G15" s="8"/>
      <c r="H15" s="9"/>
    </row>
    <row r="16">
      <c r="A16" s="4" t="s">
        <v>8</v>
      </c>
      <c r="B16" s="5" t="s">
        <v>71</v>
      </c>
      <c r="C16" s="5">
        <v>2.02</v>
      </c>
      <c r="D16" s="5" t="s">
        <v>44</v>
      </c>
      <c r="E16" s="5" t="s">
        <v>125</v>
      </c>
      <c r="F16" s="5" t="s">
        <v>52</v>
      </c>
      <c r="G16" s="5"/>
      <c r="H16" s="6"/>
    </row>
    <row r="17">
      <c r="A17" s="4" t="s">
        <v>8</v>
      </c>
      <c r="B17" s="5" t="s">
        <v>40</v>
      </c>
      <c r="C17" s="5">
        <v>3.16</v>
      </c>
      <c r="D17" s="5" t="s">
        <v>111</v>
      </c>
      <c r="E17" s="5" t="s">
        <v>75</v>
      </c>
      <c r="F17" s="5" t="s">
        <v>170</v>
      </c>
      <c r="G17" s="5"/>
      <c r="H17" s="6"/>
    </row>
    <row r="18">
      <c r="A18" s="4" t="s">
        <v>14</v>
      </c>
      <c r="B18" s="5" t="s">
        <v>22</v>
      </c>
      <c r="C18" s="5">
        <v>3.15</v>
      </c>
      <c r="D18" s="5" t="s">
        <v>74</v>
      </c>
      <c r="E18" s="5" t="s">
        <v>75</v>
      </c>
      <c r="F18" s="5" t="s">
        <v>76</v>
      </c>
      <c r="G18" s="5"/>
      <c r="H18" s="6"/>
    </row>
    <row r="19">
      <c r="A19" s="4" t="s">
        <v>14</v>
      </c>
      <c r="B19" s="5" t="s">
        <v>60</v>
      </c>
      <c r="C19" s="5" t="s">
        <v>16</v>
      </c>
      <c r="D19" s="5" t="s">
        <v>44</v>
      </c>
      <c r="E19" s="5" t="s">
        <v>171</v>
      </c>
      <c r="F19" s="5" t="s">
        <v>41</v>
      </c>
      <c r="G19" s="5"/>
      <c r="H19" s="6"/>
    </row>
    <row r="20">
      <c r="A20" s="4" t="s">
        <v>27</v>
      </c>
      <c r="B20" s="5" t="s">
        <v>18</v>
      </c>
      <c r="C20" s="5">
        <v>2.02</v>
      </c>
      <c r="D20" s="5" t="s">
        <v>44</v>
      </c>
      <c r="E20" s="5" t="s">
        <v>125</v>
      </c>
      <c r="F20" s="5" t="s">
        <v>21</v>
      </c>
      <c r="G20" s="5"/>
      <c r="H20" s="6"/>
    </row>
    <row r="21">
      <c r="A21" s="4" t="s">
        <v>27</v>
      </c>
      <c r="B21" s="5" t="s">
        <v>60</v>
      </c>
      <c r="C21" s="5" t="s">
        <v>65</v>
      </c>
      <c r="D21" s="5" t="s">
        <v>111</v>
      </c>
      <c r="E21" s="5" t="s">
        <v>108</v>
      </c>
      <c r="F21" s="5" t="s">
        <v>67</v>
      </c>
      <c r="G21" s="5"/>
      <c r="H21" s="6"/>
    </row>
    <row r="22">
      <c r="A22" s="4" t="s">
        <v>33</v>
      </c>
      <c r="B22" s="5" t="s">
        <v>81</v>
      </c>
      <c r="C22" s="5">
        <v>2.02</v>
      </c>
      <c r="D22" s="5" t="s">
        <v>44</v>
      </c>
      <c r="E22" s="5" t="s">
        <v>125</v>
      </c>
      <c r="F22" s="5" t="s">
        <v>52</v>
      </c>
      <c r="G22" s="5"/>
      <c r="H22" s="6"/>
    </row>
    <row r="23">
      <c r="A23" s="4" t="s">
        <v>33</v>
      </c>
      <c r="B23" s="5" t="s">
        <v>18</v>
      </c>
      <c r="C23" s="5">
        <v>3.15</v>
      </c>
      <c r="D23" s="5" t="s">
        <v>111</v>
      </c>
      <c r="E23" s="5" t="s">
        <v>75</v>
      </c>
      <c r="F23" s="5" t="s">
        <v>17</v>
      </c>
      <c r="G23" s="5"/>
      <c r="H23" s="6"/>
    </row>
    <row r="26">
      <c r="A26" s="1">
        <v>44888.0</v>
      </c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r="28">
      <c r="A28" s="3"/>
      <c r="B28" s="3"/>
      <c r="C28" s="3"/>
      <c r="D28" s="3"/>
      <c r="E28" s="3"/>
      <c r="F28" s="3"/>
      <c r="G28" s="3"/>
      <c r="H28" s="3"/>
    </row>
    <row r="29">
      <c r="A29" s="4" t="s">
        <v>42</v>
      </c>
      <c r="B29" s="5" t="s">
        <v>56</v>
      </c>
      <c r="C29" s="5">
        <v>2.02</v>
      </c>
      <c r="D29" s="5" t="s">
        <v>44</v>
      </c>
      <c r="E29" s="5" t="s">
        <v>125</v>
      </c>
      <c r="F29" s="5" t="s">
        <v>118</v>
      </c>
      <c r="G29" s="5"/>
      <c r="H29" s="6"/>
    </row>
    <row r="30">
      <c r="A30" s="4" t="s">
        <v>8</v>
      </c>
      <c r="B30" s="5" t="s">
        <v>71</v>
      </c>
      <c r="C30" s="5">
        <v>2.02</v>
      </c>
      <c r="D30" s="5" t="s">
        <v>44</v>
      </c>
      <c r="E30" s="5" t="s">
        <v>125</v>
      </c>
      <c r="F30" s="5" t="s">
        <v>61</v>
      </c>
      <c r="G30" s="5"/>
      <c r="H30" s="6"/>
    </row>
    <row r="31">
      <c r="A31" s="4" t="s">
        <v>14</v>
      </c>
      <c r="B31" s="5" t="s">
        <v>40</v>
      </c>
      <c r="C31" s="5">
        <v>2.02</v>
      </c>
      <c r="D31" s="5" t="s">
        <v>44</v>
      </c>
      <c r="E31" s="5" t="s">
        <v>125</v>
      </c>
      <c r="F31" s="5" t="s">
        <v>130</v>
      </c>
      <c r="G31" s="5"/>
      <c r="H31" s="6"/>
    </row>
    <row r="32">
      <c r="A32" s="4" t="s">
        <v>14</v>
      </c>
      <c r="B32" s="5" t="s">
        <v>43</v>
      </c>
      <c r="C32" s="5">
        <v>3.18</v>
      </c>
      <c r="D32" s="5" t="s">
        <v>37</v>
      </c>
      <c r="E32" s="5" t="s">
        <v>160</v>
      </c>
      <c r="F32" s="5" t="s">
        <v>66</v>
      </c>
      <c r="G32" s="5"/>
      <c r="H32" s="6"/>
    </row>
    <row r="33">
      <c r="A33" s="4" t="s">
        <v>27</v>
      </c>
      <c r="B33" s="5" t="s">
        <v>60</v>
      </c>
      <c r="C33" s="5">
        <v>2.02</v>
      </c>
      <c r="D33" s="5" t="s">
        <v>44</v>
      </c>
      <c r="E33" s="5" t="s">
        <v>125</v>
      </c>
      <c r="F33" s="5" t="s">
        <v>13</v>
      </c>
      <c r="G33" s="5"/>
      <c r="H33" s="6"/>
    </row>
    <row r="34">
      <c r="A34" s="4" t="s">
        <v>33</v>
      </c>
      <c r="B34" s="5" t="s">
        <v>144</v>
      </c>
      <c r="C34" s="5">
        <v>2.02</v>
      </c>
      <c r="D34" s="5" t="s">
        <v>17</v>
      </c>
      <c r="E34" s="5" t="s">
        <v>141</v>
      </c>
      <c r="F34" s="5" t="s">
        <v>13</v>
      </c>
      <c r="G34" s="5"/>
      <c r="H34" s="6"/>
    </row>
    <row r="37">
      <c r="A37" s="1">
        <v>44889.0</v>
      </c>
    </row>
    <row r="38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</row>
    <row r="39">
      <c r="A39" s="3"/>
      <c r="B39" s="3"/>
      <c r="C39" s="3"/>
      <c r="D39" s="3"/>
      <c r="E39" s="3"/>
      <c r="F39" s="3"/>
      <c r="G39" s="3"/>
      <c r="H39" s="3"/>
    </row>
    <row r="40">
      <c r="A40" s="4" t="s">
        <v>42</v>
      </c>
      <c r="B40" s="5" t="s">
        <v>81</v>
      </c>
      <c r="C40" s="5">
        <v>2.02</v>
      </c>
      <c r="D40" s="5" t="s">
        <v>44</v>
      </c>
      <c r="E40" s="5" t="s">
        <v>125</v>
      </c>
      <c r="F40" s="5" t="s">
        <v>32</v>
      </c>
      <c r="G40" s="5" t="s">
        <v>173</v>
      </c>
      <c r="H40" s="6"/>
    </row>
    <row r="41">
      <c r="A41" s="4" t="s">
        <v>8</v>
      </c>
      <c r="B41" s="5" t="s">
        <v>47</v>
      </c>
      <c r="C41" s="5">
        <v>2.02</v>
      </c>
      <c r="D41" s="5" t="s">
        <v>44</v>
      </c>
      <c r="E41" s="5" t="s">
        <v>125</v>
      </c>
      <c r="F41" s="5" t="s">
        <v>126</v>
      </c>
      <c r="G41" s="5" t="s">
        <v>173</v>
      </c>
      <c r="H41" s="6"/>
    </row>
    <row r="42">
      <c r="A42" s="4" t="s">
        <v>14</v>
      </c>
      <c r="B42" s="5" t="s">
        <v>60</v>
      </c>
      <c r="C42" s="5" t="s">
        <v>16</v>
      </c>
      <c r="D42" s="5" t="s">
        <v>44</v>
      </c>
      <c r="E42" s="5" t="s">
        <v>171</v>
      </c>
      <c r="F42" s="5" t="s">
        <v>28</v>
      </c>
      <c r="G42" s="5" t="s">
        <v>173</v>
      </c>
      <c r="H42" s="6"/>
    </row>
    <row r="43">
      <c r="A43" s="4" t="s">
        <v>33</v>
      </c>
      <c r="B43" s="5" t="s">
        <v>60</v>
      </c>
      <c r="C43" s="5">
        <v>2.02</v>
      </c>
      <c r="D43" s="5" t="s">
        <v>44</v>
      </c>
      <c r="E43" s="5" t="s">
        <v>125</v>
      </c>
      <c r="F43" s="5" t="s">
        <v>38</v>
      </c>
      <c r="G43" s="5" t="s">
        <v>173</v>
      </c>
      <c r="H43" s="6"/>
    </row>
    <row r="46">
      <c r="A46" s="1">
        <v>44890.0</v>
      </c>
    </row>
    <row r="47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</row>
    <row r="48">
      <c r="A48" s="3"/>
      <c r="B48" s="3"/>
      <c r="C48" s="3"/>
      <c r="D48" s="3"/>
      <c r="E48" s="3"/>
      <c r="F48" s="3"/>
      <c r="G48" s="3"/>
      <c r="H48" s="3"/>
    </row>
    <row r="49">
      <c r="A49" s="4" t="s">
        <v>39</v>
      </c>
      <c r="B49" s="5" t="s">
        <v>81</v>
      </c>
      <c r="C49" s="5">
        <v>2.02</v>
      </c>
      <c r="D49" s="5" t="s">
        <v>44</v>
      </c>
      <c r="E49" s="5" t="s">
        <v>125</v>
      </c>
      <c r="F49" s="5" t="s">
        <v>72</v>
      </c>
      <c r="G49" s="5" t="s">
        <v>173</v>
      </c>
      <c r="H49" s="6"/>
    </row>
    <row r="50">
      <c r="A50" s="4" t="s">
        <v>39</v>
      </c>
      <c r="B50" s="5" t="s">
        <v>68</v>
      </c>
      <c r="C50" s="10" t="s">
        <v>30</v>
      </c>
      <c r="D50" s="5" t="s">
        <v>31</v>
      </c>
      <c r="E50" s="5" t="s">
        <v>82</v>
      </c>
      <c r="F50" s="5" t="s">
        <v>13</v>
      </c>
      <c r="G50" s="5" t="s">
        <v>174</v>
      </c>
      <c r="H50" s="6"/>
    </row>
    <row r="51">
      <c r="A51" s="4" t="s">
        <v>42</v>
      </c>
      <c r="B51" s="5" t="s">
        <v>18</v>
      </c>
      <c r="C51" s="5">
        <v>2.02</v>
      </c>
      <c r="D51" s="5" t="s">
        <v>44</v>
      </c>
      <c r="E51" s="5" t="s">
        <v>125</v>
      </c>
      <c r="F51" s="5" t="s">
        <v>118</v>
      </c>
      <c r="G51" s="5" t="s">
        <v>173</v>
      </c>
      <c r="H51" s="6"/>
    </row>
    <row r="52">
      <c r="A52" s="4" t="s">
        <v>42</v>
      </c>
      <c r="B52" s="5" t="s">
        <v>68</v>
      </c>
      <c r="C52" s="10" t="s">
        <v>30</v>
      </c>
      <c r="D52" s="5" t="s">
        <v>31</v>
      </c>
      <c r="E52" s="5" t="s">
        <v>82</v>
      </c>
      <c r="F52" s="5" t="s">
        <v>61</v>
      </c>
      <c r="G52" s="5" t="s">
        <v>174</v>
      </c>
      <c r="H52" s="6"/>
    </row>
    <row r="53">
      <c r="A53" s="4" t="s">
        <v>8</v>
      </c>
      <c r="B53" s="5" t="s">
        <v>60</v>
      </c>
      <c r="C53" s="5" t="s">
        <v>16</v>
      </c>
      <c r="D53" s="5" t="s">
        <v>44</v>
      </c>
      <c r="E53" s="5" t="s">
        <v>171</v>
      </c>
      <c r="F53" s="5" t="s">
        <v>19</v>
      </c>
      <c r="G53" s="5" t="s">
        <v>173</v>
      </c>
      <c r="H53" s="6"/>
    </row>
    <row r="54">
      <c r="A54" s="4" t="s">
        <v>14</v>
      </c>
      <c r="B54" s="5" t="s">
        <v>71</v>
      </c>
      <c r="C54" s="10" t="s">
        <v>30</v>
      </c>
      <c r="D54" s="5" t="s">
        <v>31</v>
      </c>
      <c r="E54" s="5" t="s">
        <v>82</v>
      </c>
      <c r="F54" s="5" t="s">
        <v>95</v>
      </c>
      <c r="G54" s="5" t="s">
        <v>173</v>
      </c>
      <c r="H54" s="6"/>
    </row>
    <row r="55">
      <c r="A55" s="4" t="s">
        <v>27</v>
      </c>
      <c r="B55" s="5" t="s">
        <v>68</v>
      </c>
      <c r="C55" s="10" t="s">
        <v>30</v>
      </c>
      <c r="D55" s="5" t="s">
        <v>31</v>
      </c>
      <c r="E55" s="5" t="s">
        <v>82</v>
      </c>
      <c r="F55" s="5" t="s">
        <v>77</v>
      </c>
      <c r="G55" s="5" t="s">
        <v>174</v>
      </c>
      <c r="H55" s="6"/>
    </row>
  </sheetData>
  <mergeCells count="5">
    <mergeCell ref="A1:H1"/>
    <mergeCell ref="A11:H11"/>
    <mergeCell ref="A26:H26"/>
    <mergeCell ref="A37:H37"/>
    <mergeCell ref="A46:H46"/>
  </mergeCells>
  <dataValidations>
    <dataValidation type="list" allowBlank="1" sqref="D4:D8 F4:F8 D14:D23 F14:F23 D29:D34 F29:F34 D40:D43 F40:F43 D49:D55 F49:F55">
      <formula1>teachers_list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85.63"/>
    <col customWidth="1" min="8" max="8" width="48.88"/>
  </cols>
  <sheetData>
    <row r="1">
      <c r="A1" s="1">
        <v>44893.0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71</v>
      </c>
      <c r="C4" s="5">
        <v>2.02</v>
      </c>
      <c r="D4" s="5" t="s">
        <v>17</v>
      </c>
      <c r="E4" s="5" t="s">
        <v>141</v>
      </c>
      <c r="F4" s="5" t="s">
        <v>26</v>
      </c>
      <c r="G4" s="5" t="s">
        <v>175</v>
      </c>
      <c r="H4" s="37" t="s">
        <v>176</v>
      </c>
    </row>
    <row r="5">
      <c r="A5" s="4" t="s">
        <v>42</v>
      </c>
      <c r="B5" s="5" t="s">
        <v>144</v>
      </c>
      <c r="C5" s="5">
        <v>2.02</v>
      </c>
      <c r="D5" s="5" t="s">
        <v>17</v>
      </c>
      <c r="E5" s="5" t="s">
        <v>141</v>
      </c>
      <c r="F5" s="5" t="s">
        <v>57</v>
      </c>
      <c r="G5" s="5" t="s">
        <v>177</v>
      </c>
      <c r="H5" s="6"/>
    </row>
    <row r="6">
      <c r="A6" s="4" t="s">
        <v>42</v>
      </c>
      <c r="B6" s="5" t="s">
        <v>144</v>
      </c>
      <c r="C6" s="5">
        <v>1.11</v>
      </c>
      <c r="D6" s="5" t="s">
        <v>76</v>
      </c>
      <c r="E6" s="5" t="s">
        <v>163</v>
      </c>
      <c r="F6" s="5" t="s">
        <v>74</v>
      </c>
      <c r="G6" s="5" t="s">
        <v>178</v>
      </c>
      <c r="H6" s="6"/>
    </row>
    <row r="7">
      <c r="A7" s="4" t="s">
        <v>14</v>
      </c>
      <c r="B7" s="5" t="s">
        <v>179</v>
      </c>
      <c r="C7" s="5">
        <v>2.03</v>
      </c>
      <c r="D7" s="5" t="s">
        <v>17</v>
      </c>
      <c r="E7" s="5" t="s">
        <v>141</v>
      </c>
      <c r="F7" s="5" t="s">
        <v>37</v>
      </c>
      <c r="G7" s="31" t="s">
        <v>180</v>
      </c>
      <c r="H7" s="38" t="s">
        <v>181</v>
      </c>
    </row>
    <row r="8">
      <c r="A8" s="4" t="s">
        <v>14</v>
      </c>
      <c r="B8" s="5" t="s">
        <v>22</v>
      </c>
      <c r="C8" s="5">
        <v>5.0</v>
      </c>
      <c r="D8" s="5" t="s">
        <v>70</v>
      </c>
      <c r="E8" s="5" t="s">
        <v>25</v>
      </c>
      <c r="F8" s="5" t="s">
        <v>77</v>
      </c>
      <c r="G8" s="5" t="s">
        <v>173</v>
      </c>
      <c r="H8" s="6"/>
    </row>
    <row r="9">
      <c r="A9" s="4" t="s">
        <v>27</v>
      </c>
      <c r="B9" s="5" t="s">
        <v>182</v>
      </c>
      <c r="C9" s="5">
        <v>1.11</v>
      </c>
      <c r="D9" s="5" t="s">
        <v>76</v>
      </c>
      <c r="E9" s="5" t="s">
        <v>163</v>
      </c>
      <c r="F9" s="5" t="s">
        <v>31</v>
      </c>
      <c r="G9" s="5" t="s">
        <v>183</v>
      </c>
      <c r="H9" s="6"/>
    </row>
    <row r="10">
      <c r="A10" s="4" t="s">
        <v>33</v>
      </c>
      <c r="B10" s="5" t="s">
        <v>146</v>
      </c>
      <c r="C10" s="5">
        <v>2.02</v>
      </c>
      <c r="D10" s="5" t="s">
        <v>17</v>
      </c>
      <c r="E10" s="5" t="s">
        <v>141</v>
      </c>
      <c r="F10" s="5" t="s">
        <v>111</v>
      </c>
      <c r="G10" s="31" t="s">
        <v>184</v>
      </c>
      <c r="H10" s="6"/>
    </row>
    <row r="11">
      <c r="A11" s="4" t="s">
        <v>33</v>
      </c>
      <c r="B11" s="5" t="s">
        <v>146</v>
      </c>
      <c r="C11" s="5">
        <v>1.11</v>
      </c>
      <c r="D11" s="5" t="s">
        <v>76</v>
      </c>
      <c r="E11" s="5" t="s">
        <v>163</v>
      </c>
      <c r="F11" s="5" t="s">
        <v>66</v>
      </c>
      <c r="G11" s="5" t="s">
        <v>185</v>
      </c>
      <c r="H11" s="6"/>
    </row>
    <row r="12">
      <c r="A12" s="4" t="s">
        <v>33</v>
      </c>
      <c r="B12" s="5" t="s">
        <v>9</v>
      </c>
      <c r="C12" s="5" t="s">
        <v>186</v>
      </c>
      <c r="D12" s="5" t="s">
        <v>70</v>
      </c>
      <c r="E12" s="5" t="s">
        <v>25</v>
      </c>
      <c r="F12" s="5" t="s">
        <v>54</v>
      </c>
      <c r="G12" s="5" t="s">
        <v>173</v>
      </c>
      <c r="H12" s="6"/>
    </row>
    <row r="15">
      <c r="A15" s="1">
        <v>44894.0</v>
      </c>
    </row>
    <row r="16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>
      <c r="A17" s="3"/>
      <c r="B17" s="3"/>
      <c r="C17" s="3"/>
      <c r="D17" s="3"/>
      <c r="E17" s="3"/>
      <c r="F17" s="3"/>
      <c r="G17" s="3"/>
      <c r="H17" s="3"/>
    </row>
    <row r="18">
      <c r="A18" s="4" t="s">
        <v>39</v>
      </c>
      <c r="B18" s="5" t="s">
        <v>179</v>
      </c>
      <c r="C18" s="5">
        <v>2.03</v>
      </c>
      <c r="D18" s="5" t="s">
        <v>17</v>
      </c>
      <c r="E18" s="5" t="s">
        <v>141</v>
      </c>
      <c r="F18" s="5" t="s">
        <v>24</v>
      </c>
      <c r="G18" s="5" t="s">
        <v>187</v>
      </c>
      <c r="H18" s="6"/>
    </row>
    <row r="19">
      <c r="A19" s="4" t="s">
        <v>42</v>
      </c>
      <c r="B19" s="5" t="s">
        <v>36</v>
      </c>
      <c r="C19" s="5">
        <v>2.02</v>
      </c>
      <c r="D19" s="5" t="s">
        <v>17</v>
      </c>
      <c r="E19" s="5" t="s">
        <v>141</v>
      </c>
      <c r="F19" s="5" t="s">
        <v>31</v>
      </c>
      <c r="G19" s="31" t="s">
        <v>188</v>
      </c>
      <c r="H19" s="31" t="s">
        <v>189</v>
      </c>
    </row>
    <row r="20">
      <c r="A20" s="4" t="s">
        <v>42</v>
      </c>
      <c r="B20" s="5" t="s">
        <v>36</v>
      </c>
      <c r="C20" s="5">
        <v>3.07</v>
      </c>
      <c r="D20" s="5" t="s">
        <v>130</v>
      </c>
      <c r="E20" s="5" t="s">
        <v>190</v>
      </c>
      <c r="F20" s="5" t="s">
        <v>74</v>
      </c>
      <c r="G20" s="5" t="s">
        <v>191</v>
      </c>
      <c r="H20" s="31" t="s">
        <v>192</v>
      </c>
    </row>
    <row r="21">
      <c r="A21" s="4" t="s">
        <v>42</v>
      </c>
      <c r="B21" s="5" t="s">
        <v>36</v>
      </c>
      <c r="C21" s="5">
        <v>1.11</v>
      </c>
      <c r="D21" s="5" t="s">
        <v>76</v>
      </c>
      <c r="E21" s="5" t="s">
        <v>163</v>
      </c>
      <c r="F21" s="5" t="s">
        <v>44</v>
      </c>
      <c r="G21" s="5" t="s">
        <v>187</v>
      </c>
      <c r="H21" s="6"/>
    </row>
    <row r="22">
      <c r="A22" s="4" t="s">
        <v>8</v>
      </c>
      <c r="B22" s="5" t="s">
        <v>81</v>
      </c>
      <c r="C22" s="5">
        <v>2.02</v>
      </c>
      <c r="D22" s="5" t="s">
        <v>17</v>
      </c>
      <c r="E22" s="5" t="s">
        <v>141</v>
      </c>
      <c r="F22" s="5" t="s">
        <v>52</v>
      </c>
      <c r="G22" s="5" t="s">
        <v>193</v>
      </c>
      <c r="H22" s="6"/>
    </row>
    <row r="23">
      <c r="A23" s="4" t="s">
        <v>8</v>
      </c>
      <c r="B23" s="5" t="s">
        <v>71</v>
      </c>
      <c r="C23" s="5">
        <v>3.07</v>
      </c>
      <c r="D23" s="5" t="s">
        <v>130</v>
      </c>
      <c r="E23" s="5" t="s">
        <v>190</v>
      </c>
      <c r="F23" s="5" t="s">
        <v>170</v>
      </c>
      <c r="G23" s="5" t="s">
        <v>194</v>
      </c>
      <c r="H23" s="6" t="s">
        <v>195</v>
      </c>
    </row>
    <row r="24">
      <c r="A24" s="4" t="s">
        <v>14</v>
      </c>
      <c r="B24" s="5" t="s">
        <v>71</v>
      </c>
      <c r="C24" s="5">
        <v>2.02</v>
      </c>
      <c r="D24" s="5" t="s">
        <v>17</v>
      </c>
      <c r="E24" s="5" t="s">
        <v>141</v>
      </c>
      <c r="F24" s="5" t="s">
        <v>41</v>
      </c>
      <c r="G24" s="5" t="s">
        <v>196</v>
      </c>
      <c r="H24" s="6"/>
    </row>
    <row r="25">
      <c r="A25" s="4" t="s">
        <v>27</v>
      </c>
      <c r="B25" s="5" t="s">
        <v>179</v>
      </c>
      <c r="C25" s="5">
        <v>2.03</v>
      </c>
      <c r="D25" s="5" t="s">
        <v>17</v>
      </c>
      <c r="E25" s="5" t="s">
        <v>141</v>
      </c>
      <c r="F25" s="5" t="s">
        <v>32</v>
      </c>
      <c r="G25" s="5" t="s">
        <v>197</v>
      </c>
      <c r="H25" s="39" t="s">
        <v>198</v>
      </c>
    </row>
    <row r="26">
      <c r="A26" s="4" t="s">
        <v>27</v>
      </c>
      <c r="B26" s="5" t="s">
        <v>182</v>
      </c>
      <c r="C26" s="5">
        <v>1.11</v>
      </c>
      <c r="D26" s="5" t="s">
        <v>76</v>
      </c>
      <c r="E26" s="5"/>
      <c r="F26" s="5" t="s">
        <v>21</v>
      </c>
      <c r="G26" s="5" t="s">
        <v>199</v>
      </c>
      <c r="H26" s="6"/>
    </row>
    <row r="27">
      <c r="A27" s="4" t="s">
        <v>33</v>
      </c>
      <c r="B27" s="5" t="s">
        <v>81</v>
      </c>
      <c r="C27" s="5">
        <v>1.11</v>
      </c>
      <c r="D27" s="5" t="s">
        <v>76</v>
      </c>
      <c r="E27" s="5"/>
      <c r="F27" s="5" t="s">
        <v>11</v>
      </c>
      <c r="G27" s="5" t="s">
        <v>200</v>
      </c>
      <c r="H27" s="6"/>
    </row>
    <row r="28">
      <c r="A28" s="4" t="s">
        <v>33</v>
      </c>
      <c r="B28" s="5" t="s">
        <v>81</v>
      </c>
      <c r="C28" s="5">
        <v>3.07</v>
      </c>
      <c r="D28" s="5" t="s">
        <v>130</v>
      </c>
      <c r="E28" s="5" t="s">
        <v>190</v>
      </c>
      <c r="F28" s="5" t="s">
        <v>67</v>
      </c>
      <c r="G28" s="5" t="s">
        <v>201</v>
      </c>
      <c r="H28" s="6"/>
    </row>
    <row r="29">
      <c r="A29" s="4" t="s">
        <v>33</v>
      </c>
      <c r="B29" s="5" t="s">
        <v>64</v>
      </c>
      <c r="C29" s="5">
        <v>2.02</v>
      </c>
      <c r="D29" s="5" t="s">
        <v>151</v>
      </c>
      <c r="E29" s="5" t="s">
        <v>150</v>
      </c>
      <c r="F29" s="5" t="s">
        <v>11</v>
      </c>
      <c r="G29" s="5" t="s">
        <v>173</v>
      </c>
      <c r="H29" s="6"/>
    </row>
    <row r="32">
      <c r="A32" s="1">
        <v>44895.0</v>
      </c>
    </row>
    <row r="33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</row>
    <row r="34">
      <c r="A34" s="3"/>
      <c r="B34" s="3"/>
      <c r="C34" s="3"/>
      <c r="D34" s="3"/>
      <c r="E34" s="3"/>
      <c r="F34" s="3"/>
      <c r="G34" s="3"/>
      <c r="H34" s="3"/>
    </row>
    <row r="35">
      <c r="A35" s="4" t="s">
        <v>42</v>
      </c>
      <c r="B35" s="5" t="s">
        <v>146</v>
      </c>
      <c r="C35" s="5">
        <v>2.02</v>
      </c>
      <c r="D35" s="5" t="s">
        <v>17</v>
      </c>
      <c r="E35" s="5" t="s">
        <v>141</v>
      </c>
      <c r="F35" s="5" t="s">
        <v>28</v>
      </c>
      <c r="G35" s="5" t="s">
        <v>202</v>
      </c>
      <c r="H35" s="31" t="s">
        <v>203</v>
      </c>
    </row>
    <row r="36">
      <c r="A36" s="4" t="s">
        <v>8</v>
      </c>
      <c r="B36" s="5" t="s">
        <v>81</v>
      </c>
      <c r="C36" s="5">
        <v>2.02</v>
      </c>
      <c r="D36" s="5" t="s">
        <v>17</v>
      </c>
      <c r="E36" s="5" t="s">
        <v>141</v>
      </c>
      <c r="F36" s="5" t="s">
        <v>52</v>
      </c>
      <c r="G36" s="5" t="s">
        <v>193</v>
      </c>
      <c r="H36" s="6"/>
    </row>
    <row r="37">
      <c r="A37" s="4" t="s">
        <v>8</v>
      </c>
      <c r="B37" s="5" t="s">
        <v>182</v>
      </c>
      <c r="C37" s="5">
        <v>1.11</v>
      </c>
      <c r="D37" s="5" t="s">
        <v>76</v>
      </c>
      <c r="E37" s="5" t="s">
        <v>163</v>
      </c>
      <c r="F37" s="5" t="s">
        <v>37</v>
      </c>
      <c r="G37" s="5"/>
      <c r="H37" s="6"/>
    </row>
    <row r="38">
      <c r="A38" s="4" t="s">
        <v>14</v>
      </c>
      <c r="B38" s="5" t="s">
        <v>71</v>
      </c>
      <c r="C38" s="5">
        <v>2.02</v>
      </c>
      <c r="D38" s="5" t="s">
        <v>17</v>
      </c>
      <c r="E38" s="5" t="s">
        <v>141</v>
      </c>
      <c r="F38" s="5" t="s">
        <v>66</v>
      </c>
      <c r="G38" s="5" t="s">
        <v>204</v>
      </c>
      <c r="H38" s="6"/>
    </row>
    <row r="39">
      <c r="A39" s="4" t="s">
        <v>27</v>
      </c>
      <c r="B39" s="5" t="s">
        <v>179</v>
      </c>
      <c r="C39" s="5">
        <v>2.03</v>
      </c>
      <c r="D39" s="5" t="s">
        <v>17</v>
      </c>
      <c r="E39" s="5" t="s">
        <v>141</v>
      </c>
      <c r="F39" s="5" t="s">
        <v>67</v>
      </c>
      <c r="G39" s="5" t="s">
        <v>187</v>
      </c>
      <c r="H39" s="6"/>
    </row>
    <row r="40">
      <c r="A40" s="4" t="s">
        <v>27</v>
      </c>
      <c r="B40" s="5" t="s">
        <v>88</v>
      </c>
      <c r="C40" s="5">
        <v>3.29</v>
      </c>
      <c r="D40" s="5" t="s">
        <v>59</v>
      </c>
      <c r="E40" s="5" t="s">
        <v>58</v>
      </c>
      <c r="F40" s="5" t="s">
        <v>13</v>
      </c>
      <c r="G40" s="5"/>
      <c r="H40" s="6"/>
    </row>
    <row r="41">
      <c r="A41" s="4" t="s">
        <v>33</v>
      </c>
      <c r="B41" s="5" t="s">
        <v>144</v>
      </c>
      <c r="C41" s="5">
        <v>2.02</v>
      </c>
      <c r="D41" s="5" t="s">
        <v>17</v>
      </c>
      <c r="E41" s="5" t="s">
        <v>141</v>
      </c>
      <c r="F41" s="5" t="s">
        <v>26</v>
      </c>
      <c r="G41" s="5" t="s">
        <v>187</v>
      </c>
      <c r="H41" s="6"/>
    </row>
    <row r="44">
      <c r="A44" s="1">
        <v>44896.0</v>
      </c>
    </row>
    <row r="45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</row>
    <row r="46">
      <c r="A46" s="3"/>
      <c r="B46" s="3"/>
      <c r="C46" s="3"/>
      <c r="D46" s="3"/>
      <c r="E46" s="3"/>
      <c r="F46" s="3"/>
      <c r="G46" s="3"/>
      <c r="H46" s="3"/>
    </row>
    <row r="47">
      <c r="A47" s="7" t="s">
        <v>39</v>
      </c>
      <c r="B47" s="8" t="s">
        <v>81</v>
      </c>
      <c r="C47" s="8">
        <v>3.09</v>
      </c>
      <c r="D47" s="8" t="s">
        <v>59</v>
      </c>
      <c r="E47" s="8" t="s">
        <v>62</v>
      </c>
      <c r="F47" s="8" t="s">
        <v>13</v>
      </c>
      <c r="G47" s="8"/>
      <c r="H47" s="9"/>
    </row>
    <row r="48">
      <c r="A48" s="4" t="s">
        <v>42</v>
      </c>
      <c r="B48" s="5" t="s">
        <v>179</v>
      </c>
      <c r="C48" s="5">
        <v>2.03</v>
      </c>
      <c r="D48" s="5" t="s">
        <v>17</v>
      </c>
      <c r="E48" s="5" t="s">
        <v>141</v>
      </c>
      <c r="F48" s="5" t="s">
        <v>101</v>
      </c>
      <c r="G48" s="31" t="s">
        <v>205</v>
      </c>
      <c r="H48" s="24" t="s">
        <v>206</v>
      </c>
    </row>
    <row r="49">
      <c r="A49" s="4" t="s">
        <v>8</v>
      </c>
      <c r="B49" s="5" t="s">
        <v>207</v>
      </c>
      <c r="C49" s="10" t="s">
        <v>208</v>
      </c>
      <c r="D49" s="5" t="s">
        <v>13</v>
      </c>
      <c r="E49" s="5" t="s">
        <v>116</v>
      </c>
      <c r="F49" s="5" t="s">
        <v>11</v>
      </c>
      <c r="G49" s="31" t="s">
        <v>173</v>
      </c>
      <c r="H49" s="6"/>
    </row>
    <row r="50">
      <c r="A50" s="4" t="s">
        <v>8</v>
      </c>
      <c r="B50" s="5" t="s">
        <v>53</v>
      </c>
      <c r="C50" s="5">
        <v>3.34</v>
      </c>
      <c r="D50" s="5" t="s">
        <v>57</v>
      </c>
      <c r="E50" s="5" t="s">
        <v>125</v>
      </c>
      <c r="F50" s="5" t="s">
        <v>126</v>
      </c>
      <c r="G50" s="5" t="s">
        <v>209</v>
      </c>
      <c r="H50" s="6"/>
    </row>
    <row r="51">
      <c r="A51" s="4" t="s">
        <v>14</v>
      </c>
      <c r="B51" s="5" t="s">
        <v>179</v>
      </c>
      <c r="C51" s="5">
        <v>2.03</v>
      </c>
      <c r="D51" s="5" t="s">
        <v>17</v>
      </c>
      <c r="E51" s="5" t="s">
        <v>141</v>
      </c>
      <c r="F51" s="5" t="s">
        <v>21</v>
      </c>
      <c r="G51" s="5"/>
      <c r="H51" s="6"/>
    </row>
    <row r="52">
      <c r="A52" s="4" t="s">
        <v>14</v>
      </c>
      <c r="B52" s="5" t="s">
        <v>71</v>
      </c>
      <c r="C52" s="5">
        <v>3.09</v>
      </c>
      <c r="D52" s="5" t="s">
        <v>19</v>
      </c>
      <c r="E52" s="5" t="s">
        <v>20</v>
      </c>
      <c r="F52" s="5" t="s">
        <v>26</v>
      </c>
      <c r="G52" s="5"/>
      <c r="H52" s="6"/>
    </row>
    <row r="53">
      <c r="A53" s="4" t="s">
        <v>27</v>
      </c>
      <c r="B53" s="5" t="s">
        <v>144</v>
      </c>
      <c r="C53" s="5">
        <v>2.02</v>
      </c>
      <c r="D53" s="5" t="s">
        <v>17</v>
      </c>
      <c r="E53" s="5" t="s">
        <v>141</v>
      </c>
      <c r="F53" s="5" t="s">
        <v>118</v>
      </c>
      <c r="G53" s="5"/>
      <c r="H53" s="6"/>
    </row>
    <row r="54">
      <c r="A54" s="4" t="s">
        <v>33</v>
      </c>
      <c r="B54" s="5" t="s">
        <v>36</v>
      </c>
      <c r="C54" s="5">
        <v>2.02</v>
      </c>
      <c r="D54" s="5" t="s">
        <v>17</v>
      </c>
      <c r="E54" s="5" t="s">
        <v>141</v>
      </c>
      <c r="F54" s="5" t="s">
        <v>72</v>
      </c>
      <c r="G54" s="5"/>
      <c r="H54" s="6"/>
    </row>
    <row r="57">
      <c r="A57" s="1">
        <v>44897.0</v>
      </c>
    </row>
    <row r="58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</row>
    <row r="59">
      <c r="A59" s="3"/>
      <c r="B59" s="3"/>
      <c r="C59" s="3"/>
      <c r="D59" s="3"/>
      <c r="E59" s="3"/>
      <c r="F59" s="3"/>
      <c r="G59" s="3"/>
      <c r="H59" s="3"/>
    </row>
    <row r="60">
      <c r="A60" s="7" t="s">
        <v>39</v>
      </c>
      <c r="B60" s="8" t="s">
        <v>64</v>
      </c>
      <c r="C60" s="8">
        <v>3.29</v>
      </c>
      <c r="D60" s="8" t="s">
        <v>67</v>
      </c>
      <c r="E60" s="8" t="s">
        <v>25</v>
      </c>
      <c r="F60" s="8" t="s">
        <v>24</v>
      </c>
      <c r="G60" s="8"/>
      <c r="H60" s="9"/>
    </row>
    <row r="61">
      <c r="A61" s="4" t="s">
        <v>42</v>
      </c>
      <c r="B61" s="5" t="s">
        <v>36</v>
      </c>
      <c r="C61" s="5">
        <v>2.02</v>
      </c>
      <c r="D61" s="5" t="s">
        <v>17</v>
      </c>
      <c r="E61" s="5" t="s">
        <v>141</v>
      </c>
      <c r="F61" s="5" t="s">
        <v>118</v>
      </c>
      <c r="G61" s="5" t="s">
        <v>210</v>
      </c>
      <c r="H61" s="6"/>
    </row>
    <row r="62">
      <c r="A62" s="4" t="s">
        <v>8</v>
      </c>
      <c r="B62" s="5" t="s">
        <v>81</v>
      </c>
      <c r="C62" s="5">
        <v>2.02</v>
      </c>
      <c r="D62" s="5" t="s">
        <v>17</v>
      </c>
      <c r="E62" s="5" t="s">
        <v>141</v>
      </c>
      <c r="F62" s="5" t="s">
        <v>61</v>
      </c>
      <c r="G62" s="5" t="s">
        <v>211</v>
      </c>
      <c r="H62" s="6"/>
    </row>
    <row r="63">
      <c r="A63" s="4" t="s">
        <v>8</v>
      </c>
      <c r="B63" s="5" t="s">
        <v>124</v>
      </c>
      <c r="C63" s="5">
        <v>3.38</v>
      </c>
      <c r="D63" s="5" t="s">
        <v>67</v>
      </c>
      <c r="E63" s="5" t="s">
        <v>25</v>
      </c>
      <c r="F63" s="5" t="s">
        <v>24</v>
      </c>
      <c r="G63" s="5"/>
      <c r="H63" s="6"/>
    </row>
    <row r="64">
      <c r="A64" s="4" t="s">
        <v>14</v>
      </c>
      <c r="B64" s="5" t="s">
        <v>146</v>
      </c>
      <c r="C64" s="5">
        <v>2.02</v>
      </c>
      <c r="D64" s="5" t="s">
        <v>17</v>
      </c>
      <c r="E64" s="5" t="s">
        <v>141</v>
      </c>
      <c r="F64" s="5" t="s">
        <v>95</v>
      </c>
      <c r="G64" s="31" t="s">
        <v>212</v>
      </c>
      <c r="H64" s="6"/>
    </row>
    <row r="65">
      <c r="A65" s="7" t="s">
        <v>27</v>
      </c>
      <c r="B65" s="8" t="s">
        <v>103</v>
      </c>
      <c r="C65" s="8">
        <v>2.14</v>
      </c>
      <c r="D65" s="8" t="s">
        <v>67</v>
      </c>
      <c r="E65" s="8" t="s">
        <v>25</v>
      </c>
      <c r="F65" s="8" t="s">
        <v>24</v>
      </c>
      <c r="G65" s="8"/>
      <c r="H65" s="9"/>
    </row>
  </sheetData>
  <mergeCells count="5">
    <mergeCell ref="A1:H1"/>
    <mergeCell ref="A15:H15"/>
    <mergeCell ref="A32:H32"/>
    <mergeCell ref="A44:H44"/>
    <mergeCell ref="A57:H57"/>
  </mergeCells>
  <dataValidations>
    <dataValidation type="list" allowBlank="1" sqref="D4:D12 F4:F12 D18:D29 F18:F29 D35:D41 F35:F41 D47:D54 F47:F54 D60:D65 F60:F65">
      <formula1>teachers_list</formula1>
    </dataValidation>
  </dataValidations>
  <hyperlinks>
    <hyperlink r:id="rId1" ref="G7"/>
    <hyperlink r:id="rId2" location="slide=id.g198ec50d025_0_7" ref="G10"/>
    <hyperlink r:id="rId3" ref="G19"/>
    <hyperlink r:id="rId4" ref="H19"/>
    <hyperlink r:id="rId5" ref="H20"/>
    <hyperlink r:id="rId6" ref="H25"/>
    <hyperlink r:id="rId7" ref="H35"/>
    <hyperlink r:id="rId8" ref="G48"/>
    <hyperlink r:id="rId9" ref="G49"/>
    <hyperlink r:id="rId10" ref="G64"/>
  </hyperlinks>
  <drawing r:id="rId1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33.63"/>
    <col customWidth="1" min="8" max="8" width="38.5"/>
  </cols>
  <sheetData>
    <row r="1">
      <c r="A1" s="40">
        <v>44900.0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71</v>
      </c>
      <c r="C4" s="8">
        <v>2.02</v>
      </c>
      <c r="D4" s="8" t="s">
        <v>17</v>
      </c>
      <c r="E4" s="8" t="s">
        <v>141</v>
      </c>
      <c r="F4" s="8" t="s">
        <v>26</v>
      </c>
      <c r="G4" s="41" t="s">
        <v>213</v>
      </c>
      <c r="H4" s="42" t="s">
        <v>214</v>
      </c>
    </row>
    <row r="5">
      <c r="A5" s="7" t="s">
        <v>42</v>
      </c>
      <c r="B5" s="8" t="s">
        <v>144</v>
      </c>
      <c r="C5" s="8">
        <v>2.02</v>
      </c>
      <c r="D5" s="8" t="s">
        <v>17</v>
      </c>
      <c r="E5" s="8" t="s">
        <v>141</v>
      </c>
      <c r="F5" s="8" t="s">
        <v>57</v>
      </c>
      <c r="G5" s="41" t="s">
        <v>215</v>
      </c>
      <c r="H5" s="43" t="s">
        <v>216</v>
      </c>
    </row>
    <row r="6">
      <c r="A6" s="4" t="s">
        <v>42</v>
      </c>
      <c r="B6" s="5" t="s">
        <v>18</v>
      </c>
      <c r="C6" s="5" t="s">
        <v>50</v>
      </c>
      <c r="D6" s="5" t="s">
        <v>51</v>
      </c>
      <c r="E6" s="5"/>
      <c r="F6" s="5" t="s">
        <v>31</v>
      </c>
      <c r="G6" s="5" t="s">
        <v>217</v>
      </c>
      <c r="H6" s="6" t="s">
        <v>218</v>
      </c>
    </row>
    <row r="7">
      <c r="A7" s="4" t="s">
        <v>8</v>
      </c>
      <c r="B7" s="5" t="s">
        <v>40</v>
      </c>
      <c r="C7" s="5" t="s">
        <v>50</v>
      </c>
      <c r="D7" s="5" t="s">
        <v>51</v>
      </c>
      <c r="E7" s="5"/>
      <c r="F7" s="5" t="s">
        <v>24</v>
      </c>
      <c r="G7" s="5"/>
      <c r="H7" s="6"/>
    </row>
    <row r="8">
      <c r="A8" s="4" t="s">
        <v>14</v>
      </c>
      <c r="B8" s="5" t="s">
        <v>179</v>
      </c>
      <c r="C8" s="5">
        <v>2.03</v>
      </c>
      <c r="D8" s="5" t="s">
        <v>17</v>
      </c>
      <c r="E8" s="5" t="s">
        <v>141</v>
      </c>
      <c r="F8" s="5" t="s">
        <v>37</v>
      </c>
      <c r="G8" s="5" t="s">
        <v>219</v>
      </c>
      <c r="H8" s="44" t="s">
        <v>220</v>
      </c>
    </row>
    <row r="9">
      <c r="A9" s="4" t="s">
        <v>27</v>
      </c>
      <c r="B9" s="5" t="s">
        <v>73</v>
      </c>
      <c r="C9" s="5" t="s">
        <v>50</v>
      </c>
      <c r="D9" s="5" t="s">
        <v>51</v>
      </c>
      <c r="E9" s="5"/>
      <c r="F9" s="5" t="s">
        <v>52</v>
      </c>
      <c r="G9" s="5"/>
      <c r="H9" s="6"/>
    </row>
    <row r="10">
      <c r="A10" s="4" t="s">
        <v>33</v>
      </c>
      <c r="B10" s="5" t="s">
        <v>47</v>
      </c>
      <c r="C10" s="5" t="s">
        <v>50</v>
      </c>
      <c r="D10" s="5" t="s">
        <v>51</v>
      </c>
      <c r="E10" s="5"/>
      <c r="F10" s="5" t="s">
        <v>54</v>
      </c>
      <c r="G10" s="5"/>
      <c r="H10" s="6"/>
    </row>
    <row r="11">
      <c r="A11" s="4" t="s">
        <v>33</v>
      </c>
      <c r="B11" s="5" t="s">
        <v>146</v>
      </c>
      <c r="C11" s="5">
        <v>2.02</v>
      </c>
      <c r="D11" s="5" t="s">
        <v>17</v>
      </c>
      <c r="E11" s="5" t="s">
        <v>141</v>
      </c>
      <c r="F11" s="5" t="s">
        <v>111</v>
      </c>
      <c r="G11" s="5"/>
      <c r="H11" s="31" t="s">
        <v>221</v>
      </c>
    </row>
    <row r="14">
      <c r="A14" s="1">
        <v>44901.0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7" t="s">
        <v>39</v>
      </c>
      <c r="B17" s="8" t="s">
        <v>179</v>
      </c>
      <c r="C17" s="8">
        <v>2.03</v>
      </c>
      <c r="D17" s="8" t="s">
        <v>17</v>
      </c>
      <c r="E17" s="8" t="s">
        <v>141</v>
      </c>
      <c r="F17" s="8" t="s">
        <v>24</v>
      </c>
      <c r="G17" s="8" t="s">
        <v>222</v>
      </c>
      <c r="H17" s="9"/>
    </row>
    <row r="18">
      <c r="A18" s="7" t="s">
        <v>39</v>
      </c>
      <c r="B18" s="8" t="s">
        <v>103</v>
      </c>
      <c r="C18" s="8" t="s">
        <v>69</v>
      </c>
      <c r="D18" s="8" t="s">
        <v>77</v>
      </c>
      <c r="E18" s="8" t="s">
        <v>171</v>
      </c>
      <c r="F18" s="8" t="s">
        <v>11</v>
      </c>
      <c r="G18" s="8" t="s">
        <v>223</v>
      </c>
      <c r="H18" s="9"/>
    </row>
    <row r="19">
      <c r="A19" s="7" t="s">
        <v>42</v>
      </c>
      <c r="B19" s="8" t="s">
        <v>36</v>
      </c>
      <c r="C19" s="8">
        <v>2.02</v>
      </c>
      <c r="D19" s="8" t="s">
        <v>17</v>
      </c>
      <c r="E19" s="8" t="s">
        <v>141</v>
      </c>
      <c r="F19" s="8" t="s">
        <v>31</v>
      </c>
      <c r="G19" s="8" t="s">
        <v>222</v>
      </c>
      <c r="H19" s="9"/>
    </row>
    <row r="20">
      <c r="A20" s="7" t="s">
        <v>8</v>
      </c>
      <c r="B20" s="8" t="s">
        <v>81</v>
      </c>
      <c r="C20" s="8">
        <v>2.02</v>
      </c>
      <c r="D20" s="8" t="s">
        <v>17</v>
      </c>
      <c r="E20" s="8" t="s">
        <v>141</v>
      </c>
      <c r="F20" s="8" t="s">
        <v>52</v>
      </c>
      <c r="G20" s="8" t="s">
        <v>223</v>
      </c>
      <c r="H20" s="45" t="s">
        <v>224</v>
      </c>
    </row>
    <row r="21">
      <c r="A21" s="7" t="s">
        <v>8</v>
      </c>
      <c r="B21" s="8" t="s">
        <v>9</v>
      </c>
      <c r="C21" s="8" t="s">
        <v>69</v>
      </c>
      <c r="D21" s="8" t="s">
        <v>77</v>
      </c>
      <c r="E21" s="8" t="s">
        <v>171</v>
      </c>
      <c r="F21" s="8" t="s">
        <v>26</v>
      </c>
      <c r="G21" s="8" t="s">
        <v>225</v>
      </c>
      <c r="H21" s="9"/>
    </row>
    <row r="22">
      <c r="A22" s="7" t="s">
        <v>14</v>
      </c>
      <c r="B22" s="8" t="s">
        <v>71</v>
      </c>
      <c r="C22" s="8">
        <v>2.02</v>
      </c>
      <c r="D22" s="8" t="s">
        <v>17</v>
      </c>
      <c r="E22" s="8" t="s">
        <v>141</v>
      </c>
      <c r="F22" s="8" t="s">
        <v>101</v>
      </c>
      <c r="G22" s="8" t="s">
        <v>226</v>
      </c>
      <c r="H22" s="46" t="s">
        <v>227</v>
      </c>
    </row>
    <row r="23">
      <c r="A23" s="7" t="s">
        <v>14</v>
      </c>
      <c r="B23" s="8" t="s">
        <v>18</v>
      </c>
      <c r="C23" s="8" t="s">
        <v>69</v>
      </c>
      <c r="D23" s="8" t="s">
        <v>77</v>
      </c>
      <c r="E23" s="8" t="s">
        <v>171</v>
      </c>
      <c r="F23" s="8" t="s">
        <v>41</v>
      </c>
      <c r="G23" s="8" t="s">
        <v>228</v>
      </c>
      <c r="H23" s="9"/>
    </row>
    <row r="24">
      <c r="A24" s="7" t="s">
        <v>27</v>
      </c>
      <c r="B24" s="8" t="s">
        <v>40</v>
      </c>
      <c r="C24" s="8" t="s">
        <v>69</v>
      </c>
      <c r="D24" s="8" t="s">
        <v>77</v>
      </c>
      <c r="E24" s="8" t="s">
        <v>171</v>
      </c>
      <c r="F24" s="8" t="s">
        <v>95</v>
      </c>
      <c r="G24" s="8" t="s">
        <v>228</v>
      </c>
      <c r="H24" s="9"/>
    </row>
    <row r="25">
      <c r="A25" s="4" t="s">
        <v>33</v>
      </c>
      <c r="B25" s="5" t="s">
        <v>40</v>
      </c>
      <c r="C25" s="5">
        <v>2.14</v>
      </c>
      <c r="D25" s="5" t="s">
        <v>70</v>
      </c>
      <c r="E25" s="5" t="s">
        <v>25</v>
      </c>
      <c r="F25" s="5" t="s">
        <v>67</v>
      </c>
      <c r="G25" s="5"/>
      <c r="H25" s="6"/>
    </row>
    <row r="26">
      <c r="A26" s="7" t="s">
        <v>33</v>
      </c>
      <c r="B26" s="8" t="s">
        <v>88</v>
      </c>
      <c r="C26" s="8" t="s">
        <v>69</v>
      </c>
      <c r="D26" s="8" t="s">
        <v>77</v>
      </c>
      <c r="E26" s="8" t="s">
        <v>171</v>
      </c>
      <c r="F26" s="8" t="s">
        <v>11</v>
      </c>
      <c r="G26" s="8" t="s">
        <v>223</v>
      </c>
      <c r="H26" s="9"/>
    </row>
    <row r="27">
      <c r="A27" s="4" t="s">
        <v>33</v>
      </c>
      <c r="B27" s="5" t="s">
        <v>53</v>
      </c>
      <c r="C27" s="5" t="s">
        <v>65</v>
      </c>
      <c r="D27" s="5" t="s">
        <v>91</v>
      </c>
      <c r="E27" s="5" t="s">
        <v>25</v>
      </c>
      <c r="F27" s="5" t="s">
        <v>72</v>
      </c>
      <c r="G27" s="5"/>
      <c r="H27" s="6"/>
    </row>
    <row r="30">
      <c r="A30" s="1">
        <v>44902.0</v>
      </c>
    </row>
    <row r="31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</row>
    <row r="32">
      <c r="A32" s="3"/>
      <c r="B32" s="3"/>
      <c r="C32" s="3"/>
      <c r="D32" s="3"/>
      <c r="E32" s="3"/>
      <c r="F32" s="3"/>
      <c r="G32" s="3"/>
      <c r="H32" s="3"/>
    </row>
    <row r="33">
      <c r="A33" s="7" t="s">
        <v>42</v>
      </c>
      <c r="B33" s="8" t="s">
        <v>132</v>
      </c>
      <c r="C33" s="8">
        <v>2.13</v>
      </c>
      <c r="D33" s="8" t="s">
        <v>66</v>
      </c>
      <c r="E33" s="8" t="s">
        <v>25</v>
      </c>
      <c r="F33" s="8" t="s">
        <v>67</v>
      </c>
      <c r="G33" s="8" t="s">
        <v>229</v>
      </c>
      <c r="H33" s="9"/>
    </row>
    <row r="34">
      <c r="A34" s="7" t="s">
        <v>42</v>
      </c>
      <c r="B34" s="8" t="s">
        <v>146</v>
      </c>
      <c r="C34" s="8">
        <v>2.02</v>
      </c>
      <c r="D34" s="8" t="s">
        <v>17</v>
      </c>
      <c r="E34" s="8" t="s">
        <v>141</v>
      </c>
      <c r="F34" s="8" t="s">
        <v>28</v>
      </c>
      <c r="G34" s="47" t="s">
        <v>230</v>
      </c>
      <c r="H34" s="43" t="s">
        <v>231</v>
      </c>
    </row>
    <row r="35">
      <c r="A35" s="7" t="s">
        <v>8</v>
      </c>
      <c r="B35" s="8" t="s">
        <v>81</v>
      </c>
      <c r="C35" s="8">
        <v>2.02</v>
      </c>
      <c r="D35" s="8" t="s">
        <v>17</v>
      </c>
      <c r="E35" s="8" t="s">
        <v>141</v>
      </c>
      <c r="F35" s="8" t="s">
        <v>61</v>
      </c>
      <c r="G35" s="8" t="s">
        <v>232</v>
      </c>
      <c r="H35" s="43" t="s">
        <v>233</v>
      </c>
    </row>
    <row r="36">
      <c r="A36" s="7" t="s">
        <v>8</v>
      </c>
      <c r="B36" s="8" t="s">
        <v>182</v>
      </c>
      <c r="C36" s="8">
        <v>1.11</v>
      </c>
      <c r="D36" s="8" t="s">
        <v>76</v>
      </c>
      <c r="E36" s="8" t="s">
        <v>163</v>
      </c>
      <c r="F36" s="8" t="s">
        <v>37</v>
      </c>
      <c r="G36" s="8" t="s">
        <v>234</v>
      </c>
      <c r="H36" s="9"/>
    </row>
    <row r="37">
      <c r="A37" s="7" t="s">
        <v>8</v>
      </c>
      <c r="B37" s="8" t="s">
        <v>88</v>
      </c>
      <c r="C37" s="8">
        <v>2.13</v>
      </c>
      <c r="D37" s="8" t="s">
        <v>66</v>
      </c>
      <c r="E37" s="8" t="s">
        <v>25</v>
      </c>
      <c r="F37" s="8" t="s">
        <v>24</v>
      </c>
      <c r="G37" s="8" t="s">
        <v>173</v>
      </c>
      <c r="H37" s="45"/>
    </row>
    <row r="38">
      <c r="A38" s="4" t="s">
        <v>14</v>
      </c>
      <c r="B38" s="5" t="s">
        <v>53</v>
      </c>
      <c r="C38" s="5" t="s">
        <v>50</v>
      </c>
      <c r="D38" s="5" t="s">
        <v>51</v>
      </c>
      <c r="E38" s="5"/>
      <c r="F38" s="5" t="s">
        <v>13</v>
      </c>
      <c r="G38" s="5"/>
      <c r="H38" s="6"/>
    </row>
    <row r="39">
      <c r="A39" s="4" t="s">
        <v>14</v>
      </c>
      <c r="B39" s="5" t="s">
        <v>71</v>
      </c>
      <c r="C39" s="5">
        <v>3.11</v>
      </c>
      <c r="D39" s="5" t="s">
        <v>170</v>
      </c>
      <c r="E39" s="5" t="s">
        <v>20</v>
      </c>
      <c r="F39" s="5" t="s">
        <v>235</v>
      </c>
      <c r="G39" s="11" t="s">
        <v>236</v>
      </c>
      <c r="H39" s="31" t="s">
        <v>223</v>
      </c>
    </row>
    <row r="40">
      <c r="A40" s="4" t="s">
        <v>14</v>
      </c>
      <c r="B40" s="5" t="s">
        <v>71</v>
      </c>
      <c r="C40" s="5">
        <v>2.03</v>
      </c>
      <c r="D40" s="5" t="s">
        <v>17</v>
      </c>
      <c r="E40" s="5" t="s">
        <v>141</v>
      </c>
      <c r="F40" s="5" t="s">
        <v>19</v>
      </c>
      <c r="G40" s="5" t="s">
        <v>237</v>
      </c>
      <c r="H40" s="6"/>
    </row>
    <row r="41">
      <c r="A41" s="7" t="s">
        <v>27</v>
      </c>
      <c r="B41" s="8" t="s">
        <v>60</v>
      </c>
      <c r="C41" s="8">
        <v>2.13</v>
      </c>
      <c r="D41" s="8" t="s">
        <v>66</v>
      </c>
      <c r="E41" s="8" t="s">
        <v>25</v>
      </c>
      <c r="F41" s="8" t="s">
        <v>24</v>
      </c>
      <c r="G41" s="8" t="s">
        <v>238</v>
      </c>
      <c r="H41" s="9"/>
    </row>
    <row r="42">
      <c r="A42" s="7" t="s">
        <v>33</v>
      </c>
      <c r="B42" s="8" t="s">
        <v>68</v>
      </c>
      <c r="C42" s="8">
        <v>2.13</v>
      </c>
      <c r="D42" s="8" t="s">
        <v>66</v>
      </c>
      <c r="E42" s="8" t="s">
        <v>25</v>
      </c>
      <c r="F42" s="8" t="s">
        <v>24</v>
      </c>
      <c r="G42" s="8" t="s">
        <v>173</v>
      </c>
      <c r="H42" s="9"/>
    </row>
    <row r="43">
      <c r="A43" s="4" t="s">
        <v>33</v>
      </c>
      <c r="B43" s="5" t="s">
        <v>144</v>
      </c>
      <c r="C43" s="5">
        <v>2.02</v>
      </c>
      <c r="D43" s="5" t="s">
        <v>17</v>
      </c>
      <c r="E43" s="5" t="s">
        <v>141</v>
      </c>
      <c r="F43" s="5" t="s">
        <v>13</v>
      </c>
      <c r="G43" s="5" t="s">
        <v>239</v>
      </c>
      <c r="H43" s="6"/>
    </row>
    <row r="46">
      <c r="A46" s="1">
        <v>44903.0</v>
      </c>
    </row>
    <row r="47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</row>
    <row r="48">
      <c r="A48" s="3"/>
      <c r="B48" s="3"/>
      <c r="C48" s="3"/>
      <c r="D48" s="3"/>
      <c r="E48" s="3"/>
      <c r="F48" s="3"/>
      <c r="G48" s="3"/>
      <c r="H48" s="3"/>
    </row>
    <row r="49">
      <c r="A49" s="4" t="s">
        <v>39</v>
      </c>
      <c r="B49" s="5" t="s">
        <v>43</v>
      </c>
      <c r="C49" s="5" t="s">
        <v>50</v>
      </c>
      <c r="D49" s="5" t="s">
        <v>51</v>
      </c>
      <c r="E49" s="5"/>
      <c r="F49" s="5" t="s">
        <v>44</v>
      </c>
      <c r="G49" s="5"/>
      <c r="H49" s="6"/>
    </row>
    <row r="50">
      <c r="A50" s="7" t="s">
        <v>42</v>
      </c>
      <c r="B50" s="8" t="s">
        <v>64</v>
      </c>
      <c r="C50" s="8">
        <v>2.13</v>
      </c>
      <c r="D50" s="8" t="s">
        <v>66</v>
      </c>
      <c r="E50" s="8" t="s">
        <v>25</v>
      </c>
      <c r="F50" s="8" t="s">
        <v>11</v>
      </c>
      <c r="G50" s="8" t="s">
        <v>240</v>
      </c>
      <c r="H50" s="9"/>
    </row>
    <row r="51">
      <c r="A51" s="7" t="s">
        <v>8</v>
      </c>
      <c r="B51" s="8" t="s">
        <v>241</v>
      </c>
      <c r="C51" s="8">
        <v>2.13</v>
      </c>
      <c r="D51" s="8" t="s">
        <v>66</v>
      </c>
      <c r="E51" s="8" t="s">
        <v>25</v>
      </c>
      <c r="F51" s="8" t="s">
        <v>31</v>
      </c>
      <c r="G51" s="8" t="s">
        <v>240</v>
      </c>
      <c r="H51" s="9"/>
    </row>
    <row r="52">
      <c r="A52" s="7" t="s">
        <v>14</v>
      </c>
      <c r="B52" s="8" t="s">
        <v>132</v>
      </c>
      <c r="C52" s="8">
        <v>2.13</v>
      </c>
      <c r="D52" s="8" t="s">
        <v>66</v>
      </c>
      <c r="E52" s="8" t="s">
        <v>25</v>
      </c>
      <c r="F52" s="8" t="s">
        <v>67</v>
      </c>
      <c r="G52" s="8" t="s">
        <v>173</v>
      </c>
      <c r="H52" s="9"/>
    </row>
    <row r="53">
      <c r="A53" s="4" t="s">
        <v>14</v>
      </c>
      <c r="B53" s="5" t="s">
        <v>56</v>
      </c>
      <c r="C53" s="5" t="s">
        <v>50</v>
      </c>
      <c r="D53" s="5" t="s">
        <v>51</v>
      </c>
      <c r="E53" s="5"/>
      <c r="F53" s="5" t="s">
        <v>118</v>
      </c>
      <c r="G53" s="5"/>
      <c r="H53" s="6"/>
    </row>
    <row r="54">
      <c r="A54" s="4" t="s">
        <v>27</v>
      </c>
      <c r="B54" s="5" t="s">
        <v>144</v>
      </c>
      <c r="C54" s="5">
        <v>2.02</v>
      </c>
      <c r="D54" s="5" t="s">
        <v>17</v>
      </c>
      <c r="E54" s="5" t="s">
        <v>141</v>
      </c>
      <c r="F54" s="5" t="s">
        <v>95</v>
      </c>
      <c r="G54" s="5"/>
      <c r="H54" s="6"/>
    </row>
    <row r="55">
      <c r="A55" s="4" t="s">
        <v>27</v>
      </c>
      <c r="B55" s="5" t="s">
        <v>124</v>
      </c>
      <c r="C55" s="5">
        <v>2.13</v>
      </c>
      <c r="D55" s="5" t="s">
        <v>66</v>
      </c>
      <c r="E55" s="5" t="s">
        <v>25</v>
      </c>
      <c r="F55" s="5" t="s">
        <v>67</v>
      </c>
      <c r="G55" s="5" t="s">
        <v>242</v>
      </c>
      <c r="H55" s="6"/>
    </row>
    <row r="56">
      <c r="A56" s="4" t="s">
        <v>33</v>
      </c>
      <c r="B56" s="5" t="s">
        <v>53</v>
      </c>
      <c r="C56" s="5">
        <v>2.13</v>
      </c>
      <c r="D56" s="5" t="s">
        <v>66</v>
      </c>
      <c r="E56" s="5" t="s">
        <v>25</v>
      </c>
      <c r="F56" s="5" t="s">
        <v>74</v>
      </c>
      <c r="G56" s="5" t="s">
        <v>240</v>
      </c>
      <c r="H56" s="6"/>
    </row>
    <row r="57">
      <c r="A57" s="4" t="s">
        <v>33</v>
      </c>
      <c r="B57" s="5" t="s">
        <v>36</v>
      </c>
      <c r="C57" s="5">
        <v>2.02</v>
      </c>
      <c r="D57" s="5" t="s">
        <v>17</v>
      </c>
      <c r="E57" s="5" t="s">
        <v>141</v>
      </c>
      <c r="F57" s="5" t="s">
        <v>72</v>
      </c>
      <c r="G57" s="5" t="s">
        <v>239</v>
      </c>
      <c r="H57" s="6"/>
    </row>
    <row r="58">
      <c r="A58" s="4" t="s">
        <v>33</v>
      </c>
      <c r="B58" s="5" t="s">
        <v>22</v>
      </c>
      <c r="C58" s="5">
        <v>2.12</v>
      </c>
      <c r="D58" s="5" t="s">
        <v>133</v>
      </c>
      <c r="E58" s="5" t="s">
        <v>134</v>
      </c>
      <c r="F58" s="5" t="s">
        <v>41</v>
      </c>
      <c r="G58" s="5"/>
      <c r="H58" s="6"/>
    </row>
    <row r="61">
      <c r="A61" s="1">
        <v>44904.0</v>
      </c>
    </row>
    <row r="62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</row>
    <row r="63">
      <c r="A63" s="3"/>
      <c r="B63" s="3"/>
      <c r="C63" s="3"/>
      <c r="D63" s="3"/>
      <c r="E63" s="3"/>
      <c r="F63" s="3"/>
      <c r="G63" s="3"/>
      <c r="H63" s="3"/>
    </row>
    <row r="64">
      <c r="A64" s="7" t="s">
        <v>39</v>
      </c>
      <c r="B64" s="8" t="s">
        <v>81</v>
      </c>
      <c r="C64" s="8">
        <v>1.11</v>
      </c>
      <c r="D64" s="8" t="s">
        <v>76</v>
      </c>
      <c r="E64" s="8" t="s">
        <v>163</v>
      </c>
      <c r="F64" s="8" t="s">
        <v>72</v>
      </c>
      <c r="G64" s="8"/>
      <c r="H64" s="9"/>
    </row>
    <row r="65">
      <c r="A65" s="7" t="s">
        <v>39</v>
      </c>
      <c r="B65" s="8" t="s">
        <v>64</v>
      </c>
      <c r="C65" s="8">
        <v>2.13</v>
      </c>
      <c r="D65" s="8" t="s">
        <v>66</v>
      </c>
      <c r="E65" s="8" t="s">
        <v>25</v>
      </c>
      <c r="F65" s="8" t="s">
        <v>13</v>
      </c>
      <c r="G65" s="8" t="s">
        <v>243</v>
      </c>
      <c r="H65" s="9"/>
    </row>
    <row r="66">
      <c r="A66" s="7" t="s">
        <v>8</v>
      </c>
      <c r="B66" s="8" t="s">
        <v>124</v>
      </c>
      <c r="C66" s="8">
        <v>2.13</v>
      </c>
      <c r="D66" s="8" t="s">
        <v>66</v>
      </c>
      <c r="E66" s="8" t="s">
        <v>25</v>
      </c>
      <c r="F66" s="8" t="s">
        <v>244</v>
      </c>
      <c r="G66" s="8" t="s">
        <v>243</v>
      </c>
      <c r="H66" s="9"/>
    </row>
    <row r="67">
      <c r="A67" s="7" t="s">
        <v>8</v>
      </c>
      <c r="B67" s="8" t="s">
        <v>9</v>
      </c>
      <c r="C67" s="8">
        <v>2.13</v>
      </c>
      <c r="D67" s="8" t="s">
        <v>70</v>
      </c>
      <c r="E67" s="8" t="s">
        <v>25</v>
      </c>
      <c r="F67" s="8" t="s">
        <v>19</v>
      </c>
      <c r="G67" s="48" t="s">
        <v>245</v>
      </c>
      <c r="H67" s="9"/>
    </row>
    <row r="68">
      <c r="A68" s="7" t="s">
        <v>8</v>
      </c>
      <c r="B68" s="8" t="s">
        <v>81</v>
      </c>
      <c r="C68" s="8">
        <v>3.14</v>
      </c>
      <c r="D68" s="8" t="s">
        <v>101</v>
      </c>
      <c r="E68" s="8" t="s">
        <v>82</v>
      </c>
      <c r="F68" s="8" t="s">
        <v>126</v>
      </c>
      <c r="G68" s="8" t="s">
        <v>246</v>
      </c>
      <c r="H68" s="43" t="s">
        <v>247</v>
      </c>
    </row>
    <row r="69">
      <c r="A69" s="4" t="s">
        <v>14</v>
      </c>
      <c r="B69" s="5" t="s">
        <v>9</v>
      </c>
      <c r="C69" s="5" t="s">
        <v>50</v>
      </c>
      <c r="D69" s="5" t="s">
        <v>51</v>
      </c>
      <c r="E69" s="5"/>
      <c r="F69" s="5" t="s">
        <v>95</v>
      </c>
      <c r="G69" s="5"/>
      <c r="H69" s="6"/>
    </row>
    <row r="70">
      <c r="A70" s="4" t="s">
        <v>14</v>
      </c>
      <c r="B70" s="5" t="s">
        <v>56</v>
      </c>
      <c r="C70" s="5">
        <v>2.14</v>
      </c>
      <c r="D70" s="5" t="s">
        <v>70</v>
      </c>
      <c r="E70" s="5" t="s">
        <v>25</v>
      </c>
      <c r="F70" s="5" t="s">
        <v>24</v>
      </c>
      <c r="G70" s="48" t="s">
        <v>245</v>
      </c>
      <c r="H70" s="6"/>
    </row>
    <row r="71">
      <c r="A71" s="4" t="s">
        <v>14</v>
      </c>
      <c r="B71" s="5" t="s">
        <v>71</v>
      </c>
      <c r="C71" s="5">
        <v>3.14</v>
      </c>
      <c r="D71" s="5" t="s">
        <v>101</v>
      </c>
      <c r="E71" s="5" t="s">
        <v>82</v>
      </c>
      <c r="F71" s="5" t="s">
        <v>28</v>
      </c>
      <c r="G71" s="25" t="s">
        <v>246</v>
      </c>
      <c r="H71" s="31" t="s">
        <v>248</v>
      </c>
    </row>
    <row r="72">
      <c r="A72" s="4" t="s">
        <v>14</v>
      </c>
      <c r="B72" s="5" t="s">
        <v>56</v>
      </c>
      <c r="C72" s="5">
        <v>2.13</v>
      </c>
      <c r="D72" s="5" t="s">
        <v>66</v>
      </c>
      <c r="E72" s="5" t="s">
        <v>25</v>
      </c>
      <c r="F72" s="5" t="s">
        <v>44</v>
      </c>
      <c r="G72" s="5" t="s">
        <v>249</v>
      </c>
      <c r="H72" s="6"/>
    </row>
    <row r="73">
      <c r="A73" s="4" t="s">
        <v>27</v>
      </c>
      <c r="B73" s="5" t="s">
        <v>103</v>
      </c>
      <c r="C73" s="5">
        <v>2.13</v>
      </c>
      <c r="D73" s="5" t="s">
        <v>66</v>
      </c>
      <c r="E73" s="5" t="s">
        <v>25</v>
      </c>
      <c r="F73" s="5" t="s">
        <v>67</v>
      </c>
      <c r="G73" s="5" t="s">
        <v>173</v>
      </c>
      <c r="H73" s="6"/>
    </row>
    <row r="74">
      <c r="A74" s="4" t="s">
        <v>27</v>
      </c>
      <c r="B74" s="5" t="s">
        <v>60</v>
      </c>
      <c r="C74" s="5" t="s">
        <v>50</v>
      </c>
      <c r="D74" s="5" t="s">
        <v>51</v>
      </c>
      <c r="E74" s="5"/>
      <c r="F74" s="5" t="s">
        <v>17</v>
      </c>
      <c r="G74" s="5"/>
      <c r="H74" s="6"/>
    </row>
    <row r="75">
      <c r="A75" s="4" t="s">
        <v>27</v>
      </c>
      <c r="B75" s="5" t="s">
        <v>18</v>
      </c>
      <c r="C75" s="5">
        <v>3.18</v>
      </c>
      <c r="D75" s="5" t="s">
        <v>70</v>
      </c>
      <c r="E75" s="5" t="s">
        <v>25</v>
      </c>
      <c r="F75" s="5" t="s">
        <v>76</v>
      </c>
      <c r="G75" s="5" t="s">
        <v>250</v>
      </c>
      <c r="H75" s="6"/>
    </row>
    <row r="76">
      <c r="A76" s="4" t="s">
        <v>27</v>
      </c>
      <c r="B76" s="5" t="s">
        <v>40</v>
      </c>
      <c r="C76" s="5">
        <v>3.14</v>
      </c>
      <c r="D76" s="5" t="s">
        <v>101</v>
      </c>
      <c r="E76" s="5" t="s">
        <v>20</v>
      </c>
      <c r="F76" s="5" t="s">
        <v>77</v>
      </c>
      <c r="G76" s="31" t="s">
        <v>251</v>
      </c>
      <c r="H76" s="31" t="s">
        <v>252</v>
      </c>
    </row>
  </sheetData>
  <mergeCells count="5">
    <mergeCell ref="A1:H1"/>
    <mergeCell ref="A14:H14"/>
    <mergeCell ref="A30:H30"/>
    <mergeCell ref="A46:H46"/>
    <mergeCell ref="A61:H61"/>
  </mergeCells>
  <dataValidations>
    <dataValidation type="list" allowBlank="1" sqref="D4:D11 F4:F11 D17:D27 F17:F27 D33:D43 F33:F43 D49:D58 F49:F58 D64:D76 F64:F76">
      <formula1>teachers_list</formula1>
    </dataValidation>
  </dataValidations>
  <hyperlinks>
    <hyperlink r:id="rId1" ref="H4"/>
    <hyperlink r:id="rId2" ref="H5"/>
    <hyperlink r:id="rId3" ref="H8"/>
    <hyperlink r:id="rId4" ref="H11"/>
    <hyperlink r:id="rId5" ref="H34"/>
    <hyperlink r:id="rId6" ref="H35"/>
    <hyperlink r:id="rId7" ref="H39"/>
    <hyperlink r:id="rId8" ref="H68"/>
    <hyperlink r:id="rId9" ref="H71"/>
    <hyperlink r:id="rId10" ref="G76"/>
    <hyperlink r:id="rId11" ref="H76"/>
  </hyperlinks>
  <drawing r:id="rId1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24.25"/>
    <col customWidth="1" min="8" max="8" width="38.5"/>
  </cols>
  <sheetData>
    <row r="1">
      <c r="A1" s="1">
        <v>44907.0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88</v>
      </c>
      <c r="C4" s="5">
        <v>2.13</v>
      </c>
      <c r="D4" s="5" t="s">
        <v>66</v>
      </c>
      <c r="E4" s="5" t="s">
        <v>25</v>
      </c>
      <c r="F4" s="5" t="s">
        <v>24</v>
      </c>
      <c r="G4" s="5" t="s">
        <v>243</v>
      </c>
      <c r="H4" s="6"/>
    </row>
    <row r="5">
      <c r="A5" s="4" t="s">
        <v>42</v>
      </c>
      <c r="B5" s="5" t="s">
        <v>88</v>
      </c>
      <c r="C5" s="5">
        <v>2.13</v>
      </c>
      <c r="D5" s="5" t="s">
        <v>66</v>
      </c>
      <c r="E5" s="5" t="s">
        <v>25</v>
      </c>
      <c r="F5" s="5" t="s">
        <v>24</v>
      </c>
      <c r="G5" s="5" t="s">
        <v>243</v>
      </c>
      <c r="H5" s="6"/>
    </row>
    <row r="6">
      <c r="A6" s="4" t="s">
        <v>42</v>
      </c>
      <c r="B6" s="5" t="s">
        <v>144</v>
      </c>
      <c r="C6" s="5">
        <v>3.07</v>
      </c>
      <c r="D6" s="5" t="s">
        <v>130</v>
      </c>
      <c r="E6" s="5" t="s">
        <v>190</v>
      </c>
      <c r="F6" s="5" t="s">
        <v>31</v>
      </c>
      <c r="G6" s="5" t="s">
        <v>253</v>
      </c>
      <c r="H6" s="6"/>
    </row>
    <row r="7">
      <c r="A7" s="4" t="s">
        <v>8</v>
      </c>
      <c r="B7" s="5" t="s">
        <v>241</v>
      </c>
      <c r="C7" s="5">
        <v>2.14</v>
      </c>
      <c r="D7" s="5" t="s">
        <v>66</v>
      </c>
      <c r="E7" s="5" t="s">
        <v>25</v>
      </c>
      <c r="F7" s="5" t="s">
        <v>11</v>
      </c>
      <c r="G7" s="5" t="s">
        <v>243</v>
      </c>
      <c r="H7" s="6"/>
    </row>
    <row r="8">
      <c r="A8" s="4" t="s">
        <v>14</v>
      </c>
      <c r="B8" s="5" t="s">
        <v>103</v>
      </c>
      <c r="C8" s="5">
        <v>3.39</v>
      </c>
      <c r="D8" s="5" t="s">
        <v>66</v>
      </c>
      <c r="E8" s="5" t="s">
        <v>25</v>
      </c>
      <c r="F8" s="5" t="s">
        <v>67</v>
      </c>
      <c r="G8" s="5" t="s">
        <v>243</v>
      </c>
      <c r="H8" s="6"/>
    </row>
    <row r="9">
      <c r="A9" s="4" t="s">
        <v>27</v>
      </c>
      <c r="B9" s="5" t="s">
        <v>68</v>
      </c>
      <c r="C9" s="5">
        <v>2.13</v>
      </c>
      <c r="D9" s="5" t="s">
        <v>66</v>
      </c>
      <c r="E9" s="5" t="s">
        <v>25</v>
      </c>
      <c r="F9" s="5" t="s">
        <v>24</v>
      </c>
      <c r="G9" s="5" t="s">
        <v>243</v>
      </c>
      <c r="H9" s="6"/>
    </row>
    <row r="10">
      <c r="A10" s="4" t="s">
        <v>27</v>
      </c>
      <c r="B10" s="5" t="s">
        <v>71</v>
      </c>
      <c r="C10" s="5">
        <v>3.07</v>
      </c>
      <c r="D10" s="5" t="s">
        <v>130</v>
      </c>
      <c r="E10" s="5" t="s">
        <v>190</v>
      </c>
      <c r="F10" s="5" t="s">
        <v>170</v>
      </c>
      <c r="G10" s="5" t="s">
        <v>254</v>
      </c>
      <c r="H10" s="6"/>
    </row>
    <row r="11">
      <c r="A11" s="4" t="s">
        <v>33</v>
      </c>
      <c r="B11" s="5" t="s">
        <v>146</v>
      </c>
      <c r="C11" s="5">
        <v>3.07</v>
      </c>
      <c r="D11" s="5" t="s">
        <v>130</v>
      </c>
      <c r="E11" s="5" t="s">
        <v>190</v>
      </c>
      <c r="F11" s="5" t="s">
        <v>54</v>
      </c>
      <c r="G11" s="5" t="s">
        <v>255</v>
      </c>
      <c r="H11" s="31" t="s">
        <v>256</v>
      </c>
    </row>
    <row r="14">
      <c r="A14" s="1">
        <v>44908.0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13" t="s">
        <v>257</v>
      </c>
      <c r="B16" s="3"/>
      <c r="C16" s="3"/>
      <c r="D16" s="3"/>
      <c r="E16" s="3"/>
      <c r="F16" s="3"/>
      <c r="G16" s="3"/>
      <c r="H16" s="3"/>
    </row>
    <row r="17">
      <c r="A17" s="7" t="s">
        <v>39</v>
      </c>
      <c r="B17" s="8" t="s">
        <v>9</v>
      </c>
      <c r="C17" s="8" t="s">
        <v>45</v>
      </c>
      <c r="D17" s="8" t="s">
        <v>95</v>
      </c>
      <c r="E17" s="8" t="s">
        <v>108</v>
      </c>
      <c r="F17" s="8" t="s">
        <v>28</v>
      </c>
      <c r="G17" s="8" t="s">
        <v>258</v>
      </c>
      <c r="H17" s="9"/>
    </row>
    <row r="18">
      <c r="A18" s="4" t="s">
        <v>39</v>
      </c>
      <c r="B18" s="5" t="s">
        <v>60</v>
      </c>
      <c r="C18" s="5">
        <v>2.13</v>
      </c>
      <c r="D18" s="5" t="s">
        <v>66</v>
      </c>
      <c r="E18" s="5" t="s">
        <v>25</v>
      </c>
      <c r="F18" s="5" t="s">
        <v>126</v>
      </c>
      <c r="G18" s="48" t="s">
        <v>259</v>
      </c>
      <c r="H18" s="6" t="s">
        <v>260</v>
      </c>
    </row>
    <row r="19">
      <c r="A19" s="4" t="s">
        <v>42</v>
      </c>
      <c r="B19" s="5" t="s">
        <v>36</v>
      </c>
      <c r="C19" s="5">
        <v>3.07</v>
      </c>
      <c r="D19" s="5" t="s">
        <v>130</v>
      </c>
      <c r="E19" s="5" t="s">
        <v>190</v>
      </c>
      <c r="F19" s="5" t="s">
        <v>74</v>
      </c>
      <c r="G19" s="5"/>
      <c r="H19" s="6"/>
    </row>
    <row r="20">
      <c r="A20" s="4" t="s">
        <v>42</v>
      </c>
      <c r="B20" s="5" t="s">
        <v>88</v>
      </c>
      <c r="C20" s="5">
        <v>2.13</v>
      </c>
      <c r="D20" s="5" t="s">
        <v>66</v>
      </c>
      <c r="E20" s="5" t="s">
        <v>25</v>
      </c>
      <c r="F20" s="5" t="s">
        <v>24</v>
      </c>
      <c r="G20" s="5" t="s">
        <v>261</v>
      </c>
      <c r="H20" s="6"/>
    </row>
    <row r="21">
      <c r="A21" s="4" t="s">
        <v>42</v>
      </c>
      <c r="B21" s="5" t="s">
        <v>43</v>
      </c>
      <c r="C21" s="5">
        <v>3.16</v>
      </c>
      <c r="D21" s="5" t="s">
        <v>95</v>
      </c>
      <c r="E21" s="5" t="s">
        <v>75</v>
      </c>
      <c r="F21" s="5" t="s">
        <v>44</v>
      </c>
      <c r="G21" s="5" t="s">
        <v>258</v>
      </c>
      <c r="H21" s="6"/>
    </row>
    <row r="22">
      <c r="A22" s="4" t="s">
        <v>8</v>
      </c>
      <c r="B22" s="5" t="s">
        <v>71</v>
      </c>
      <c r="C22" s="5">
        <v>3.07</v>
      </c>
      <c r="D22" s="5" t="s">
        <v>130</v>
      </c>
      <c r="E22" s="5" t="s">
        <v>190</v>
      </c>
      <c r="F22" s="5" t="s">
        <v>52</v>
      </c>
      <c r="G22" s="5" t="s">
        <v>254</v>
      </c>
      <c r="H22" s="6"/>
    </row>
    <row r="23">
      <c r="A23" s="4" t="s">
        <v>8</v>
      </c>
      <c r="B23" s="5" t="s">
        <v>68</v>
      </c>
      <c r="C23" s="5">
        <v>2.13</v>
      </c>
      <c r="D23" s="5" t="s">
        <v>66</v>
      </c>
      <c r="E23" s="5" t="s">
        <v>25</v>
      </c>
      <c r="F23" s="5" t="s">
        <v>24</v>
      </c>
      <c r="G23" s="5" t="s">
        <v>261</v>
      </c>
      <c r="H23" s="6"/>
    </row>
    <row r="24">
      <c r="A24" s="4" t="s">
        <v>8</v>
      </c>
      <c r="B24" s="5" t="s">
        <v>53</v>
      </c>
      <c r="C24" s="8" t="s">
        <v>45</v>
      </c>
      <c r="D24" s="5" t="s">
        <v>95</v>
      </c>
      <c r="E24" s="8" t="s">
        <v>108</v>
      </c>
      <c r="F24" s="5" t="s">
        <v>170</v>
      </c>
      <c r="G24" s="5" t="s">
        <v>258</v>
      </c>
      <c r="H24" s="6"/>
    </row>
    <row r="25">
      <c r="A25" s="4" t="s">
        <v>8</v>
      </c>
      <c r="B25" s="5" t="s">
        <v>81</v>
      </c>
      <c r="C25" s="8">
        <v>2.02</v>
      </c>
      <c r="D25" s="5" t="s">
        <v>17</v>
      </c>
      <c r="E25" s="8" t="s">
        <v>141</v>
      </c>
      <c r="F25" s="5" t="s">
        <v>26</v>
      </c>
      <c r="G25" s="5"/>
      <c r="H25" s="6"/>
    </row>
    <row r="26">
      <c r="A26" s="4" t="s">
        <v>14</v>
      </c>
      <c r="B26" s="5" t="s">
        <v>71</v>
      </c>
      <c r="C26" s="8">
        <v>2.02</v>
      </c>
      <c r="D26" s="5" t="s">
        <v>17</v>
      </c>
      <c r="E26" s="8" t="s">
        <v>141</v>
      </c>
      <c r="F26" s="5" t="s">
        <v>76</v>
      </c>
      <c r="G26" s="5"/>
      <c r="H26" s="6"/>
    </row>
    <row r="27">
      <c r="A27" s="4" t="s">
        <v>14</v>
      </c>
      <c r="B27" s="5" t="s">
        <v>68</v>
      </c>
      <c r="C27" s="5">
        <v>2.13</v>
      </c>
      <c r="D27" s="5" t="s">
        <v>66</v>
      </c>
      <c r="E27" s="5" t="s">
        <v>25</v>
      </c>
      <c r="F27" s="5" t="s">
        <v>24</v>
      </c>
      <c r="G27" s="5"/>
      <c r="H27" s="6"/>
    </row>
    <row r="28">
      <c r="A28" s="4" t="s">
        <v>27</v>
      </c>
      <c r="B28" s="5" t="s">
        <v>56</v>
      </c>
      <c r="C28" s="5">
        <v>2.13</v>
      </c>
      <c r="D28" s="5" t="s">
        <v>66</v>
      </c>
      <c r="E28" s="5" t="s">
        <v>25</v>
      </c>
      <c r="F28" s="5" t="s">
        <v>70</v>
      </c>
      <c r="G28" s="5" t="s">
        <v>259</v>
      </c>
      <c r="H28" s="6"/>
    </row>
    <row r="29">
      <c r="A29" s="4" t="s">
        <v>27</v>
      </c>
      <c r="B29" s="5" t="s">
        <v>64</v>
      </c>
      <c r="C29" s="5" t="s">
        <v>16</v>
      </c>
      <c r="D29" s="5" t="s">
        <v>74</v>
      </c>
      <c r="E29" s="5" t="s">
        <v>75</v>
      </c>
      <c r="F29" s="5" t="s">
        <v>32</v>
      </c>
      <c r="G29" s="5" t="s">
        <v>262</v>
      </c>
      <c r="H29" s="6"/>
    </row>
    <row r="30">
      <c r="A30" s="4" t="s">
        <v>33</v>
      </c>
      <c r="B30" s="5" t="s">
        <v>53</v>
      </c>
      <c r="C30" s="5">
        <v>2.13</v>
      </c>
      <c r="D30" s="5" t="s">
        <v>66</v>
      </c>
      <c r="E30" s="5" t="s">
        <v>25</v>
      </c>
      <c r="F30" s="5" t="s">
        <v>91</v>
      </c>
      <c r="G30" s="5" t="s">
        <v>263</v>
      </c>
      <c r="H30" s="6"/>
    </row>
    <row r="31">
      <c r="A31" s="4" t="s">
        <v>33</v>
      </c>
      <c r="B31" s="5" t="s">
        <v>81</v>
      </c>
      <c r="C31" s="5">
        <v>3.07</v>
      </c>
      <c r="D31" s="5" t="s">
        <v>130</v>
      </c>
      <c r="E31" s="5" t="s">
        <v>190</v>
      </c>
      <c r="F31" s="5" t="s">
        <v>72</v>
      </c>
      <c r="G31" s="5" t="s">
        <v>264</v>
      </c>
      <c r="H31" s="22" t="s">
        <v>265</v>
      </c>
    </row>
    <row r="32">
      <c r="A32" s="4" t="s">
        <v>33</v>
      </c>
      <c r="B32" s="5" t="s">
        <v>241</v>
      </c>
      <c r="C32" s="5">
        <v>3.16</v>
      </c>
      <c r="D32" s="5" t="s">
        <v>74</v>
      </c>
      <c r="E32" s="5" t="s">
        <v>75</v>
      </c>
      <c r="F32" s="5" t="s">
        <v>19</v>
      </c>
      <c r="G32" s="25" t="s">
        <v>262</v>
      </c>
      <c r="H32" s="6"/>
    </row>
    <row r="33">
      <c r="A33" s="4" t="s">
        <v>33</v>
      </c>
      <c r="B33" s="5" t="s">
        <v>9</v>
      </c>
      <c r="C33" s="8" t="s">
        <v>45</v>
      </c>
      <c r="D33" s="5" t="s">
        <v>95</v>
      </c>
      <c r="E33" s="5" t="s">
        <v>75</v>
      </c>
      <c r="F33" s="5" t="s">
        <v>11</v>
      </c>
      <c r="G33" s="5" t="s">
        <v>258</v>
      </c>
      <c r="H33" s="6"/>
    </row>
    <row r="36">
      <c r="A36" s="1">
        <v>44909.0</v>
      </c>
    </row>
    <row r="37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3"/>
      <c r="C38" s="3"/>
      <c r="D38" s="3"/>
      <c r="E38" s="3"/>
      <c r="F38" s="3"/>
      <c r="G38" s="3"/>
      <c r="H38" s="3"/>
    </row>
    <row r="39">
      <c r="A39" s="7" t="s">
        <v>42</v>
      </c>
      <c r="B39" s="8" t="s">
        <v>146</v>
      </c>
      <c r="C39" s="8">
        <v>3.07</v>
      </c>
      <c r="D39" s="8" t="s">
        <v>130</v>
      </c>
      <c r="E39" s="5" t="s">
        <v>190</v>
      </c>
      <c r="F39" s="8" t="s">
        <v>28</v>
      </c>
      <c r="G39" s="8" t="s">
        <v>255</v>
      </c>
      <c r="H39" s="43" t="s">
        <v>256</v>
      </c>
    </row>
    <row r="40">
      <c r="A40" s="7" t="s">
        <v>42</v>
      </c>
      <c r="B40" s="8" t="s">
        <v>132</v>
      </c>
      <c r="C40" s="8">
        <v>2.13</v>
      </c>
      <c r="D40" s="8" t="s">
        <v>66</v>
      </c>
      <c r="E40" s="8" t="s">
        <v>25</v>
      </c>
      <c r="F40" s="8" t="s">
        <v>67</v>
      </c>
      <c r="G40" s="8" t="s">
        <v>266</v>
      </c>
      <c r="H40" s="9"/>
    </row>
    <row r="41">
      <c r="A41" s="7" t="s">
        <v>42</v>
      </c>
      <c r="B41" s="8" t="s">
        <v>47</v>
      </c>
      <c r="C41" s="8">
        <v>3.16</v>
      </c>
      <c r="D41" s="8" t="s">
        <v>74</v>
      </c>
      <c r="E41" s="8" t="s">
        <v>75</v>
      </c>
      <c r="F41" s="32" t="s">
        <v>118</v>
      </c>
      <c r="G41" s="49"/>
      <c r="H41" s="9" t="s">
        <v>267</v>
      </c>
    </row>
    <row r="42">
      <c r="A42" s="7" t="s">
        <v>42</v>
      </c>
      <c r="B42" s="8" t="s">
        <v>146</v>
      </c>
      <c r="C42" s="8">
        <v>2.02</v>
      </c>
      <c r="D42" s="8" t="s">
        <v>17</v>
      </c>
      <c r="E42" s="8" t="s">
        <v>141</v>
      </c>
      <c r="F42" s="32" t="s">
        <v>52</v>
      </c>
      <c r="G42" s="49"/>
      <c r="H42" s="43" t="s">
        <v>268</v>
      </c>
    </row>
    <row r="43">
      <c r="A43" s="7" t="s">
        <v>8</v>
      </c>
      <c r="B43" s="8" t="s">
        <v>81</v>
      </c>
      <c r="C43" s="8">
        <v>2.02</v>
      </c>
      <c r="D43" s="8" t="s">
        <v>17</v>
      </c>
      <c r="E43" s="8" t="s">
        <v>141</v>
      </c>
      <c r="F43" s="32" t="s">
        <v>61</v>
      </c>
      <c r="G43" s="49"/>
      <c r="H43" s="42" t="s">
        <v>268</v>
      </c>
    </row>
    <row r="44">
      <c r="A44" s="4" t="s">
        <v>8</v>
      </c>
      <c r="B44" s="5" t="s">
        <v>71</v>
      </c>
      <c r="C44" s="5">
        <v>3.34</v>
      </c>
      <c r="D44" s="5" t="s">
        <v>57</v>
      </c>
      <c r="E44" s="5" t="s">
        <v>125</v>
      </c>
      <c r="F44" s="5" t="s">
        <v>170</v>
      </c>
      <c r="G44" s="5" t="s">
        <v>269</v>
      </c>
      <c r="H44" s="6"/>
    </row>
    <row r="45">
      <c r="A45" s="4" t="s">
        <v>8</v>
      </c>
      <c r="B45" s="5" t="s">
        <v>71</v>
      </c>
      <c r="C45" s="8">
        <v>3.07</v>
      </c>
      <c r="D45" s="8" t="s">
        <v>130</v>
      </c>
      <c r="E45" s="5" t="s">
        <v>190</v>
      </c>
      <c r="F45" s="5" t="s">
        <v>26</v>
      </c>
      <c r="G45" s="5" t="s">
        <v>254</v>
      </c>
      <c r="H45" s="6"/>
    </row>
    <row r="46">
      <c r="A46" s="4" t="s">
        <v>8</v>
      </c>
      <c r="B46" s="5" t="s">
        <v>88</v>
      </c>
      <c r="C46" s="5">
        <v>2.13</v>
      </c>
      <c r="D46" s="5" t="s">
        <v>66</v>
      </c>
      <c r="E46" s="5" t="s">
        <v>25</v>
      </c>
      <c r="F46" s="5" t="s">
        <v>24</v>
      </c>
      <c r="G46" s="5"/>
      <c r="H46" s="6"/>
    </row>
    <row r="47">
      <c r="A47" s="4" t="s">
        <v>8</v>
      </c>
      <c r="B47" s="5" t="s">
        <v>53</v>
      </c>
      <c r="C47" s="8">
        <v>3.16</v>
      </c>
      <c r="D47" s="8" t="s">
        <v>74</v>
      </c>
      <c r="E47" s="8" t="s">
        <v>75</v>
      </c>
      <c r="F47" s="5" t="s">
        <v>52</v>
      </c>
      <c r="G47" s="5"/>
      <c r="H47" s="6" t="s">
        <v>267</v>
      </c>
    </row>
    <row r="48">
      <c r="A48" s="4" t="s">
        <v>14</v>
      </c>
      <c r="B48" s="5" t="s">
        <v>68</v>
      </c>
      <c r="C48" s="5">
        <v>3.14</v>
      </c>
      <c r="D48" s="5" t="s">
        <v>57</v>
      </c>
      <c r="E48" s="5" t="s">
        <v>125</v>
      </c>
      <c r="F48" s="5" t="s">
        <v>13</v>
      </c>
      <c r="G48" s="5"/>
      <c r="H48" s="6"/>
    </row>
    <row r="49">
      <c r="A49" s="4" t="s">
        <v>14</v>
      </c>
      <c r="B49" s="5" t="s">
        <v>71</v>
      </c>
      <c r="C49" s="5">
        <v>2.02</v>
      </c>
      <c r="D49" s="5" t="s">
        <v>17</v>
      </c>
      <c r="E49" s="5" t="s">
        <v>141</v>
      </c>
      <c r="F49" s="5" t="s">
        <v>76</v>
      </c>
      <c r="G49" s="5"/>
      <c r="H49" s="31" t="s">
        <v>268</v>
      </c>
    </row>
    <row r="50">
      <c r="A50" s="4" t="s">
        <v>27</v>
      </c>
      <c r="B50" s="5" t="s">
        <v>60</v>
      </c>
      <c r="C50" s="5">
        <v>2.13</v>
      </c>
      <c r="D50" s="5" t="s">
        <v>66</v>
      </c>
      <c r="E50" s="5" t="s">
        <v>25</v>
      </c>
      <c r="F50" s="5" t="s">
        <v>13</v>
      </c>
      <c r="G50" s="5" t="s">
        <v>270</v>
      </c>
      <c r="H50" s="6"/>
    </row>
    <row r="51">
      <c r="A51" s="7" t="s">
        <v>33</v>
      </c>
      <c r="B51" s="8" t="s">
        <v>68</v>
      </c>
      <c r="C51" s="8">
        <v>2.13</v>
      </c>
      <c r="D51" s="8" t="s">
        <v>66</v>
      </c>
      <c r="E51" s="8" t="s">
        <v>25</v>
      </c>
      <c r="F51" s="8" t="s">
        <v>24</v>
      </c>
      <c r="G51" s="8"/>
      <c r="H51" s="9"/>
    </row>
    <row r="52">
      <c r="A52" s="4" t="s">
        <v>33</v>
      </c>
      <c r="B52" s="5" t="s">
        <v>144</v>
      </c>
      <c r="C52" s="8">
        <v>3.07</v>
      </c>
      <c r="D52" s="8" t="s">
        <v>130</v>
      </c>
      <c r="E52" s="5" t="s">
        <v>190</v>
      </c>
      <c r="F52" s="5" t="s">
        <v>61</v>
      </c>
      <c r="G52" s="5" t="s">
        <v>253</v>
      </c>
      <c r="H52" s="22" t="s">
        <v>271</v>
      </c>
    </row>
    <row r="53">
      <c r="A53" s="4" t="s">
        <v>33</v>
      </c>
      <c r="B53" s="5" t="s">
        <v>73</v>
      </c>
      <c r="C53" s="8">
        <v>3.16</v>
      </c>
      <c r="D53" s="8" t="s">
        <v>74</v>
      </c>
      <c r="E53" s="8" t="s">
        <v>75</v>
      </c>
      <c r="F53" s="5" t="s">
        <v>38</v>
      </c>
      <c r="G53" s="5"/>
      <c r="H53" s="6" t="s">
        <v>267</v>
      </c>
    </row>
    <row r="54">
      <c r="A54" s="7" t="s">
        <v>33</v>
      </c>
      <c r="B54" s="8" t="s">
        <v>81</v>
      </c>
      <c r="C54" s="8" t="s">
        <v>16</v>
      </c>
      <c r="D54" s="8" t="s">
        <v>41</v>
      </c>
      <c r="E54" s="8" t="s">
        <v>171</v>
      </c>
      <c r="F54" s="32" t="s">
        <v>44</v>
      </c>
      <c r="G54" s="49"/>
      <c r="H54" s="43" t="s">
        <v>173</v>
      </c>
    </row>
    <row r="55">
      <c r="A55" s="4" t="s">
        <v>33</v>
      </c>
      <c r="B55" s="5" t="s">
        <v>144</v>
      </c>
      <c r="C55" s="5">
        <v>2.02</v>
      </c>
      <c r="D55" s="5" t="s">
        <v>17</v>
      </c>
      <c r="E55" s="5" t="s">
        <v>141</v>
      </c>
      <c r="F55" s="50" t="s">
        <v>111</v>
      </c>
      <c r="G55" s="51"/>
      <c r="H55" s="31" t="s">
        <v>268</v>
      </c>
    </row>
    <row r="58">
      <c r="A58" s="1">
        <v>44910.0</v>
      </c>
    </row>
    <row r="59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</row>
    <row r="60">
      <c r="A60" s="3"/>
      <c r="B60" s="3"/>
      <c r="C60" s="3"/>
      <c r="D60" s="3"/>
      <c r="E60" s="3"/>
      <c r="F60" s="3"/>
      <c r="G60" s="3"/>
      <c r="H60" s="3"/>
    </row>
    <row r="61">
      <c r="A61" s="7" t="s">
        <v>39</v>
      </c>
      <c r="B61" s="8" t="s">
        <v>179</v>
      </c>
      <c r="C61" s="8">
        <v>3.39</v>
      </c>
      <c r="D61" s="5" t="s">
        <v>26</v>
      </c>
      <c r="E61" s="8" t="s">
        <v>108</v>
      </c>
      <c r="F61" s="8" t="s">
        <v>13</v>
      </c>
      <c r="G61" s="8"/>
      <c r="H61" s="47"/>
    </row>
    <row r="62">
      <c r="A62" s="4" t="s">
        <v>42</v>
      </c>
      <c r="B62" s="5" t="s">
        <v>81</v>
      </c>
      <c r="C62" s="5">
        <v>3.07</v>
      </c>
      <c r="D62" s="5" t="s">
        <v>130</v>
      </c>
      <c r="E62" s="5" t="s">
        <v>190</v>
      </c>
      <c r="F62" s="5" t="s">
        <v>32</v>
      </c>
      <c r="G62" s="5" t="s">
        <v>253</v>
      </c>
      <c r="H62" s="31" t="s">
        <v>272</v>
      </c>
    </row>
    <row r="63">
      <c r="A63" s="4" t="s">
        <v>27</v>
      </c>
      <c r="B63" s="5" t="s">
        <v>144</v>
      </c>
      <c r="C63" s="5">
        <v>3.07</v>
      </c>
      <c r="D63" s="5" t="s">
        <v>130</v>
      </c>
      <c r="E63" s="5" t="s">
        <v>190</v>
      </c>
      <c r="F63" s="5" t="s">
        <v>95</v>
      </c>
      <c r="G63" s="5" t="s">
        <v>253</v>
      </c>
      <c r="H63" s="31" t="s">
        <v>273</v>
      </c>
    </row>
    <row r="64">
      <c r="A64" s="4" t="s">
        <v>27</v>
      </c>
      <c r="B64" s="5" t="s">
        <v>144</v>
      </c>
      <c r="C64" s="5">
        <v>2.02</v>
      </c>
      <c r="D64" s="5" t="s">
        <v>17</v>
      </c>
      <c r="E64" s="5" t="s">
        <v>141</v>
      </c>
      <c r="F64" s="5" t="s">
        <v>95</v>
      </c>
      <c r="G64" s="5" t="s">
        <v>274</v>
      </c>
      <c r="H64" s="31" t="s">
        <v>275</v>
      </c>
    </row>
    <row r="65">
      <c r="A65" s="4" t="s">
        <v>33</v>
      </c>
      <c r="B65" s="5" t="s">
        <v>36</v>
      </c>
      <c r="C65" s="5">
        <v>3.07</v>
      </c>
      <c r="D65" s="5" t="s">
        <v>130</v>
      </c>
      <c r="E65" s="5" t="s">
        <v>190</v>
      </c>
      <c r="F65" s="5" t="s">
        <v>38</v>
      </c>
      <c r="G65" s="5" t="s">
        <v>253</v>
      </c>
      <c r="H65" s="6"/>
    </row>
    <row r="66">
      <c r="A66" s="4" t="s">
        <v>33</v>
      </c>
      <c r="B66" s="5" t="s">
        <v>36</v>
      </c>
      <c r="C66" s="5">
        <v>2.02</v>
      </c>
      <c r="D66" s="5" t="s">
        <v>17</v>
      </c>
      <c r="E66" s="5" t="s">
        <v>141</v>
      </c>
      <c r="F66" s="5" t="s">
        <v>38</v>
      </c>
      <c r="G66" s="5" t="s">
        <v>276</v>
      </c>
      <c r="H66" s="31" t="s">
        <v>277</v>
      </c>
    </row>
    <row r="69">
      <c r="A69" s="1">
        <v>44911.0</v>
      </c>
    </row>
    <row r="70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</row>
    <row r="71">
      <c r="A71" s="3"/>
      <c r="B71" s="3"/>
      <c r="C71" s="3"/>
      <c r="D71" s="3"/>
      <c r="E71" s="3"/>
      <c r="F71" s="3"/>
      <c r="G71" s="3"/>
      <c r="H71" s="3"/>
    </row>
    <row r="72">
      <c r="A72" s="4" t="s">
        <v>39</v>
      </c>
      <c r="B72" s="5" t="s">
        <v>81</v>
      </c>
      <c r="C72" s="5">
        <v>3.07</v>
      </c>
      <c r="D72" s="5" t="s">
        <v>130</v>
      </c>
      <c r="E72" s="5" t="s">
        <v>190</v>
      </c>
      <c r="F72" s="5" t="s">
        <v>72</v>
      </c>
      <c r="G72" s="5" t="s">
        <v>253</v>
      </c>
      <c r="H72" s="31" t="s">
        <v>272</v>
      </c>
    </row>
    <row r="73">
      <c r="A73" s="4" t="s">
        <v>42</v>
      </c>
      <c r="B73" s="5" t="s">
        <v>36</v>
      </c>
      <c r="C73" s="5">
        <v>3.07</v>
      </c>
      <c r="D73" s="5" t="s">
        <v>130</v>
      </c>
      <c r="E73" s="5" t="s">
        <v>190</v>
      </c>
      <c r="F73" s="5" t="s">
        <v>133</v>
      </c>
      <c r="G73" s="5" t="s">
        <v>253</v>
      </c>
      <c r="H73" s="6"/>
    </row>
    <row r="74">
      <c r="A74" s="4" t="s">
        <v>42</v>
      </c>
      <c r="B74" s="5" t="s">
        <v>36</v>
      </c>
      <c r="C74" s="5">
        <v>2.02</v>
      </c>
      <c r="D74" s="5" t="s">
        <v>17</v>
      </c>
      <c r="E74" s="5" t="s">
        <v>141</v>
      </c>
      <c r="F74" s="5" t="s">
        <v>28</v>
      </c>
      <c r="G74" s="5" t="s">
        <v>278</v>
      </c>
      <c r="H74" s="22" t="s">
        <v>279</v>
      </c>
    </row>
    <row r="75">
      <c r="A75" s="4" t="s">
        <v>8</v>
      </c>
      <c r="B75" s="5" t="s">
        <v>81</v>
      </c>
      <c r="C75" s="5">
        <v>2.02</v>
      </c>
      <c r="D75" s="5" t="s">
        <v>17</v>
      </c>
      <c r="E75" s="5" t="s">
        <v>141</v>
      </c>
      <c r="F75" s="5" t="s">
        <v>76</v>
      </c>
      <c r="G75" s="5" t="s">
        <v>280</v>
      </c>
      <c r="H75" s="31" t="s">
        <v>279</v>
      </c>
    </row>
    <row r="76">
      <c r="A76" s="4" t="s">
        <v>14</v>
      </c>
      <c r="B76" s="5" t="s">
        <v>146</v>
      </c>
      <c r="C76" s="5">
        <v>3.07</v>
      </c>
      <c r="D76" s="5" t="s">
        <v>130</v>
      </c>
      <c r="E76" s="5" t="s">
        <v>190</v>
      </c>
      <c r="F76" s="5" t="s">
        <v>118</v>
      </c>
      <c r="G76" s="5" t="s">
        <v>253</v>
      </c>
      <c r="H76" s="31" t="s">
        <v>273</v>
      </c>
    </row>
    <row r="77">
      <c r="A77" s="4" t="s">
        <v>14</v>
      </c>
      <c r="B77" s="5" t="s">
        <v>146</v>
      </c>
      <c r="C77" s="5">
        <v>2.02</v>
      </c>
      <c r="D77" s="5" t="s">
        <v>17</v>
      </c>
      <c r="E77" s="5" t="s">
        <v>141</v>
      </c>
      <c r="F77" s="5" t="s">
        <v>170</v>
      </c>
      <c r="G77" s="5" t="s">
        <v>281</v>
      </c>
      <c r="H77" s="22" t="s">
        <v>279</v>
      </c>
    </row>
  </sheetData>
  <mergeCells count="5">
    <mergeCell ref="A1:H1"/>
    <mergeCell ref="A14:H14"/>
    <mergeCell ref="A36:H36"/>
    <mergeCell ref="A58:H58"/>
    <mergeCell ref="A69:H69"/>
  </mergeCells>
  <dataValidations>
    <dataValidation type="list" allowBlank="1" sqref="D4:D11 F4:F11 D17:D33 F17:F33 D39:D55 F39:F55 D61:D66 F61:F66 D72:D77 F72:F77">
      <formula1>teachers_list</formula1>
    </dataValidation>
  </dataValidations>
  <hyperlinks>
    <hyperlink r:id="rId1" ref="H11"/>
    <hyperlink r:id="rId2" ref="H31"/>
    <hyperlink r:id="rId3" ref="H39"/>
    <hyperlink r:id="rId4" ref="H42"/>
    <hyperlink r:id="rId5" ref="H43"/>
    <hyperlink r:id="rId6" ref="H49"/>
    <hyperlink r:id="rId7" ref="H52"/>
    <hyperlink r:id="rId8" ref="H54"/>
    <hyperlink r:id="rId9" ref="H55"/>
    <hyperlink r:id="rId10" ref="H62"/>
    <hyperlink r:id="rId11" ref="H63"/>
    <hyperlink r:id="rId12" ref="H64"/>
    <hyperlink r:id="rId13" ref="H66"/>
    <hyperlink r:id="rId14" ref="H72"/>
    <hyperlink r:id="rId15" ref="H74"/>
    <hyperlink r:id="rId16" ref="H75"/>
    <hyperlink r:id="rId17" ref="H76"/>
    <hyperlink r:id="rId18" ref="H77"/>
  </hyperlinks>
  <drawing r:id="rId1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22.13"/>
    <col customWidth="1" min="8" max="8" width="38.5"/>
  </cols>
  <sheetData>
    <row r="1">
      <c r="A1" s="1">
        <v>44914.0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73</v>
      </c>
      <c r="C4" s="5" t="s">
        <v>34</v>
      </c>
      <c r="D4" s="5" t="s">
        <v>282</v>
      </c>
      <c r="E4" s="5" t="s">
        <v>108</v>
      </c>
      <c r="F4" s="5" t="s">
        <v>37</v>
      </c>
      <c r="G4" s="5"/>
      <c r="H4" s="6" t="s">
        <v>283</v>
      </c>
      <c r="I4" s="11" t="s">
        <v>284</v>
      </c>
    </row>
    <row r="5">
      <c r="A5" s="4" t="s">
        <v>8</v>
      </c>
      <c r="B5" s="5" t="s">
        <v>47</v>
      </c>
      <c r="C5" s="5">
        <v>3.16</v>
      </c>
      <c r="D5" s="5" t="s">
        <v>282</v>
      </c>
      <c r="E5" s="5" t="s">
        <v>108</v>
      </c>
      <c r="F5" s="5" t="s">
        <v>41</v>
      </c>
      <c r="G5" s="5"/>
      <c r="H5" s="6" t="s">
        <v>285</v>
      </c>
    </row>
    <row r="6">
      <c r="A6" s="4" t="s">
        <v>14</v>
      </c>
      <c r="B6" s="5" t="s">
        <v>81</v>
      </c>
      <c r="C6" s="5">
        <v>3.14</v>
      </c>
      <c r="D6" s="5" t="s">
        <v>70</v>
      </c>
      <c r="E6" s="5" t="s">
        <v>25</v>
      </c>
      <c r="F6" s="5" t="s">
        <v>21</v>
      </c>
      <c r="G6" s="5"/>
      <c r="H6" s="6" t="s">
        <v>286</v>
      </c>
    </row>
    <row r="9">
      <c r="A9" s="1">
        <v>44915.0</v>
      </c>
    </row>
    <row r="1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>
      <c r="A11" s="3"/>
      <c r="B11" s="3"/>
      <c r="C11" s="3"/>
      <c r="D11" s="3"/>
      <c r="E11" s="3"/>
      <c r="F11" s="3"/>
      <c r="G11" s="3"/>
      <c r="H11" s="3"/>
    </row>
    <row r="12">
      <c r="A12" s="4" t="s">
        <v>39</v>
      </c>
      <c r="B12" s="5" t="s">
        <v>53</v>
      </c>
      <c r="C12" s="5">
        <v>3.34</v>
      </c>
      <c r="D12" s="5" t="s">
        <v>57</v>
      </c>
      <c r="E12" s="5" t="s">
        <v>125</v>
      </c>
      <c r="F12" s="5" t="s">
        <v>11</v>
      </c>
      <c r="G12" s="5" t="s">
        <v>287</v>
      </c>
      <c r="H12" s="6"/>
    </row>
    <row r="13">
      <c r="A13" s="4" t="s">
        <v>42</v>
      </c>
      <c r="B13" s="5" t="s">
        <v>60</v>
      </c>
      <c r="C13" s="5">
        <v>3.17</v>
      </c>
      <c r="D13" s="5" t="s">
        <v>57</v>
      </c>
      <c r="E13" s="5" t="s">
        <v>75</v>
      </c>
      <c r="F13" s="5" t="s">
        <v>44</v>
      </c>
      <c r="G13" s="5" t="s">
        <v>287</v>
      </c>
      <c r="H13" s="6"/>
    </row>
    <row r="14">
      <c r="A14" s="4" t="s">
        <v>33</v>
      </c>
      <c r="B14" s="5" t="s">
        <v>88</v>
      </c>
      <c r="C14" s="5" t="s">
        <v>10</v>
      </c>
      <c r="D14" s="5" t="s">
        <v>21</v>
      </c>
      <c r="E14" s="5" t="s">
        <v>171</v>
      </c>
      <c r="F14" s="5" t="s">
        <v>31</v>
      </c>
      <c r="G14" s="5" t="s">
        <v>288</v>
      </c>
      <c r="H14" s="6"/>
    </row>
    <row r="15">
      <c r="A15" s="4" t="s">
        <v>33</v>
      </c>
      <c r="B15" s="5" t="s">
        <v>47</v>
      </c>
      <c r="C15" s="5" t="s">
        <v>186</v>
      </c>
      <c r="D15" s="5" t="s">
        <v>35</v>
      </c>
      <c r="E15" s="5" t="s">
        <v>134</v>
      </c>
      <c r="F15" s="5" t="s">
        <v>11</v>
      </c>
      <c r="G15" s="48" t="s">
        <v>289</v>
      </c>
      <c r="H15" s="6"/>
    </row>
    <row r="16">
      <c r="A16" s="4" t="s">
        <v>33</v>
      </c>
      <c r="B16" s="5" t="s">
        <v>71</v>
      </c>
      <c r="C16" s="5" t="s">
        <v>290</v>
      </c>
      <c r="D16" s="5" t="s">
        <v>133</v>
      </c>
      <c r="E16" s="5" t="s">
        <v>134</v>
      </c>
      <c r="F16" s="5" t="s">
        <v>19</v>
      </c>
      <c r="G16" s="48"/>
      <c r="H16" s="6"/>
    </row>
    <row r="19">
      <c r="A19" s="1">
        <v>44916.0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7" t="s">
        <v>42</v>
      </c>
      <c r="B22" s="8" t="s">
        <v>103</v>
      </c>
      <c r="C22" s="8">
        <v>2.12</v>
      </c>
      <c r="D22" s="8" t="s">
        <v>133</v>
      </c>
      <c r="E22" s="8" t="s">
        <v>134</v>
      </c>
      <c r="F22" s="8" t="s">
        <v>28</v>
      </c>
      <c r="G22" s="8"/>
      <c r="H22" s="9"/>
    </row>
    <row r="23">
      <c r="A23" s="4" t="s">
        <v>8</v>
      </c>
      <c r="B23" s="5" t="s">
        <v>68</v>
      </c>
      <c r="C23" s="5" t="s">
        <v>16</v>
      </c>
      <c r="D23" s="5" t="s">
        <v>21</v>
      </c>
      <c r="E23" s="5" t="s">
        <v>171</v>
      </c>
      <c r="F23" s="5" t="s">
        <v>72</v>
      </c>
      <c r="G23" s="5" t="s">
        <v>288</v>
      </c>
      <c r="H23" s="6"/>
    </row>
    <row r="24">
      <c r="A24" s="4" t="s">
        <v>14</v>
      </c>
      <c r="B24" s="5" t="s">
        <v>88</v>
      </c>
      <c r="C24" s="5" t="s">
        <v>16</v>
      </c>
      <c r="D24" s="5" t="s">
        <v>21</v>
      </c>
      <c r="E24" s="5" t="s">
        <v>171</v>
      </c>
      <c r="F24" s="5" t="s">
        <v>130</v>
      </c>
      <c r="G24" s="52" t="s">
        <v>288</v>
      </c>
      <c r="H24" s="6"/>
    </row>
  </sheetData>
  <mergeCells count="3">
    <mergeCell ref="A1:H1"/>
    <mergeCell ref="A9:H9"/>
    <mergeCell ref="A19:H19"/>
  </mergeCells>
  <dataValidations>
    <dataValidation type="list" allowBlank="1" sqref="D4:D6 F4:F6 D12:D16 F12:F16 D22:D24 F22:F24">
      <formula1>teachers_list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35" t="s">
        <v>291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44936.0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44937.0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27</v>
      </c>
      <c r="B16" s="5" t="s">
        <v>81</v>
      </c>
      <c r="C16" s="5">
        <v>1.11</v>
      </c>
      <c r="D16" s="5" t="s">
        <v>76</v>
      </c>
      <c r="E16" s="5" t="s">
        <v>163</v>
      </c>
      <c r="F16" s="5" t="s">
        <v>292</v>
      </c>
      <c r="G16" s="5"/>
      <c r="H16" s="6"/>
    </row>
    <row r="19">
      <c r="A19" s="1">
        <v>44938.0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 t="s">
        <v>14</v>
      </c>
      <c r="B22" s="5" t="s">
        <v>144</v>
      </c>
      <c r="C22" s="5">
        <v>1.11</v>
      </c>
      <c r="D22" s="5" t="s">
        <v>76</v>
      </c>
      <c r="E22" s="5" t="s">
        <v>163</v>
      </c>
      <c r="F22" s="5" t="s">
        <v>44</v>
      </c>
      <c r="G22" s="5"/>
      <c r="H22" s="6"/>
    </row>
    <row r="23">
      <c r="A23" s="4" t="s">
        <v>27</v>
      </c>
      <c r="B23" s="5" t="s">
        <v>81</v>
      </c>
      <c r="C23" s="5">
        <v>3.14</v>
      </c>
      <c r="D23" s="50" t="s">
        <v>59</v>
      </c>
      <c r="E23" s="5" t="s">
        <v>293</v>
      </c>
      <c r="F23" s="5" t="s">
        <v>72</v>
      </c>
      <c r="G23" s="5"/>
      <c r="H23" s="6"/>
    </row>
    <row r="24">
      <c r="A24" s="4" t="s">
        <v>33</v>
      </c>
      <c r="B24" s="5" t="s">
        <v>146</v>
      </c>
      <c r="C24" s="5">
        <v>1.11</v>
      </c>
      <c r="D24" s="50" t="s">
        <v>76</v>
      </c>
      <c r="E24" s="5" t="s">
        <v>163</v>
      </c>
      <c r="F24" s="5" t="s">
        <v>57</v>
      </c>
      <c r="G24" s="5"/>
      <c r="H24" s="6"/>
    </row>
    <row r="27">
      <c r="A27" s="1">
        <v>44939.0</v>
      </c>
    </row>
    <row r="28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7" t="s">
        <v>42</v>
      </c>
      <c r="B30" s="8" t="s">
        <v>53</v>
      </c>
      <c r="C30" s="8" t="s">
        <v>45</v>
      </c>
      <c r="D30" s="8" t="s">
        <v>70</v>
      </c>
      <c r="E30" s="8" t="s">
        <v>25</v>
      </c>
      <c r="F30" s="8" t="s">
        <v>170</v>
      </c>
      <c r="G30" s="53" t="s">
        <v>294</v>
      </c>
      <c r="H30" s="9"/>
    </row>
    <row r="31">
      <c r="A31" s="7" t="s">
        <v>42</v>
      </c>
      <c r="B31" s="8" t="s">
        <v>36</v>
      </c>
      <c r="C31" s="5">
        <v>1.11</v>
      </c>
      <c r="D31" s="50" t="s">
        <v>76</v>
      </c>
      <c r="E31" s="8" t="s">
        <v>163</v>
      </c>
      <c r="F31" s="8" t="s">
        <v>61</v>
      </c>
      <c r="G31" s="8"/>
      <c r="H31" s="9"/>
    </row>
    <row r="32">
      <c r="A32" s="7" t="s">
        <v>8</v>
      </c>
      <c r="B32" s="8" t="s">
        <v>146</v>
      </c>
      <c r="C32" s="5">
        <v>1.11</v>
      </c>
      <c r="D32" s="50" t="s">
        <v>76</v>
      </c>
      <c r="E32" s="8" t="s">
        <v>163</v>
      </c>
      <c r="F32" s="8" t="s">
        <v>295</v>
      </c>
      <c r="G32" s="8"/>
      <c r="H32" s="9"/>
    </row>
    <row r="33">
      <c r="A33" s="7" t="s">
        <v>8</v>
      </c>
      <c r="B33" s="8" t="s">
        <v>73</v>
      </c>
      <c r="C33" s="5" t="s">
        <v>34</v>
      </c>
      <c r="D33" s="50" t="s">
        <v>244</v>
      </c>
      <c r="E33" s="8" t="s">
        <v>108</v>
      </c>
      <c r="F33" s="8" t="s">
        <v>26</v>
      </c>
      <c r="G33" s="54" t="s">
        <v>296</v>
      </c>
      <c r="H33" s="43" t="s">
        <v>297</v>
      </c>
    </row>
    <row r="34">
      <c r="A34" s="7" t="s">
        <v>14</v>
      </c>
      <c r="B34" s="8" t="s">
        <v>22</v>
      </c>
      <c r="C34" s="5" t="s">
        <v>45</v>
      </c>
      <c r="D34" s="50" t="s">
        <v>244</v>
      </c>
      <c r="E34" s="8" t="s">
        <v>108</v>
      </c>
      <c r="F34" s="8" t="s">
        <v>38</v>
      </c>
      <c r="G34" s="54" t="s">
        <v>298</v>
      </c>
      <c r="H34" s="9"/>
    </row>
    <row r="35">
      <c r="A35" s="7" t="s">
        <v>14</v>
      </c>
      <c r="B35" s="8" t="s">
        <v>144</v>
      </c>
      <c r="C35" s="5">
        <v>1.11</v>
      </c>
      <c r="D35" s="50" t="s">
        <v>76</v>
      </c>
      <c r="E35" s="8" t="s">
        <v>163</v>
      </c>
      <c r="F35" s="8" t="s">
        <v>28</v>
      </c>
      <c r="G35" s="8"/>
      <c r="H35" s="9"/>
    </row>
    <row r="36">
      <c r="A36" s="7" t="s">
        <v>27</v>
      </c>
      <c r="B36" s="8" t="s">
        <v>71</v>
      </c>
      <c r="C36" s="5" t="s">
        <v>69</v>
      </c>
      <c r="D36" s="50" t="s">
        <v>11</v>
      </c>
      <c r="E36" s="8" t="s">
        <v>171</v>
      </c>
      <c r="F36" s="8" t="s">
        <v>31</v>
      </c>
      <c r="G36" s="54" t="s">
        <v>299</v>
      </c>
      <c r="H36" s="47"/>
    </row>
    <row r="37">
      <c r="A37" s="7" t="s">
        <v>27</v>
      </c>
      <c r="B37" s="8" t="s">
        <v>47</v>
      </c>
      <c r="C37" s="5" t="s">
        <v>65</v>
      </c>
      <c r="D37" s="50" t="s">
        <v>244</v>
      </c>
      <c r="E37" s="8" t="s">
        <v>108</v>
      </c>
      <c r="F37" s="8" t="s">
        <v>21</v>
      </c>
      <c r="G37" s="54" t="s">
        <v>296</v>
      </c>
      <c r="H37" s="43" t="s">
        <v>297</v>
      </c>
    </row>
    <row r="38">
      <c r="A38" s="4" t="s">
        <v>27</v>
      </c>
      <c r="B38" s="5" t="s">
        <v>18</v>
      </c>
      <c r="C38" s="25" t="s">
        <v>186</v>
      </c>
      <c r="D38" s="5" t="s">
        <v>70</v>
      </c>
      <c r="E38" s="5" t="s">
        <v>25</v>
      </c>
      <c r="F38" s="5" t="s">
        <v>66</v>
      </c>
      <c r="G38" s="53" t="s">
        <v>294</v>
      </c>
      <c r="H38" s="6"/>
    </row>
    <row r="39">
      <c r="A39" s="4" t="s">
        <v>27</v>
      </c>
      <c r="B39" s="5" t="s">
        <v>81</v>
      </c>
      <c r="C39" s="5">
        <v>1.11</v>
      </c>
      <c r="D39" s="50" t="s">
        <v>76</v>
      </c>
      <c r="E39" s="5" t="s">
        <v>163</v>
      </c>
      <c r="F39" s="5" t="s">
        <v>13</v>
      </c>
      <c r="G39" s="5"/>
      <c r="H39" s="6"/>
    </row>
  </sheetData>
  <mergeCells count="5">
    <mergeCell ref="A1:H1"/>
    <mergeCell ref="A7:H7"/>
    <mergeCell ref="A13:H13"/>
    <mergeCell ref="A19:H19"/>
    <mergeCell ref="A27:H27"/>
  </mergeCells>
  <conditionalFormatting sqref="D22:D24 D31:D37 D39">
    <cfRule type="notContainsBlanks" dxfId="0" priority="1">
      <formula>LEN(TRIM(D22))&gt;0</formula>
    </cfRule>
  </conditionalFormatting>
  <dataValidations>
    <dataValidation type="list" allowBlank="1" sqref="D4 F4 D10 F10 D16 F16 D22:D24 F22:F24 D30:D39 F30:F39">
      <formula1>teachers_list</formula1>
    </dataValidation>
  </dataValidations>
  <hyperlinks>
    <hyperlink r:id="rId1" location="slide=id.g1cf4f7a653d_0_13" ref="H33"/>
    <hyperlink r:id="rId2" location="slide=id.g1cf4f7a653d_0_13" ref="H37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2">
      <c r="A2" s="2" t="s">
        <v>0</v>
      </c>
      <c r="B2" s="2" t="s">
        <v>1</v>
      </c>
      <c r="C2" s="2" t="s">
        <v>2</v>
      </c>
      <c r="D2" s="1">
        <v>44942.0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44943.0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44944.0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42</v>
      </c>
      <c r="B16" s="5" t="s">
        <v>36</v>
      </c>
      <c r="C16" s="5">
        <v>3.07</v>
      </c>
      <c r="D16" s="5" t="s">
        <v>130</v>
      </c>
      <c r="E16" s="5" t="s">
        <v>190</v>
      </c>
      <c r="F16" s="5" t="s">
        <v>170</v>
      </c>
      <c r="G16" s="5" t="s">
        <v>300</v>
      </c>
      <c r="H16" s="6"/>
    </row>
    <row r="17">
      <c r="A17" s="4" t="s">
        <v>27</v>
      </c>
      <c r="B17" s="5" t="s">
        <v>81</v>
      </c>
      <c r="C17" s="5">
        <v>3.07</v>
      </c>
      <c r="D17" s="5" t="s">
        <v>130</v>
      </c>
      <c r="E17" s="5" t="s">
        <v>190</v>
      </c>
      <c r="F17" s="5" t="s">
        <v>52</v>
      </c>
      <c r="G17" s="5" t="s">
        <v>301</v>
      </c>
      <c r="H17" s="6"/>
    </row>
    <row r="18">
      <c r="A18" s="4" t="s">
        <v>33</v>
      </c>
      <c r="B18" s="5" t="s">
        <v>71</v>
      </c>
      <c r="C18" s="5">
        <v>3.07</v>
      </c>
      <c r="D18" s="5" t="s">
        <v>130</v>
      </c>
      <c r="E18" s="5" t="s">
        <v>190</v>
      </c>
      <c r="F18" s="5" t="s">
        <v>76</v>
      </c>
      <c r="G18" s="5" t="s">
        <v>302</v>
      </c>
      <c r="H18" s="6"/>
    </row>
    <row r="21">
      <c r="A21" s="1">
        <v>44945.0</v>
      </c>
    </row>
    <row r="2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3"/>
      <c r="B23" s="3"/>
      <c r="C23" s="3"/>
      <c r="D23" s="3"/>
      <c r="E23" s="3"/>
      <c r="F23" s="3"/>
      <c r="G23" s="3"/>
      <c r="H23" s="3"/>
    </row>
    <row r="24">
      <c r="A24" s="4" t="s">
        <v>14</v>
      </c>
      <c r="B24" s="5" t="s">
        <v>144</v>
      </c>
      <c r="C24" s="5">
        <v>3.07</v>
      </c>
      <c r="D24" s="5" t="s">
        <v>130</v>
      </c>
      <c r="E24" s="5" t="s">
        <v>190</v>
      </c>
      <c r="F24" s="5" t="s">
        <v>44</v>
      </c>
      <c r="G24" s="5" t="s">
        <v>303</v>
      </c>
      <c r="H24" s="55"/>
    </row>
    <row r="25">
      <c r="A25" s="4" t="s">
        <v>33</v>
      </c>
      <c r="B25" s="5" t="s">
        <v>146</v>
      </c>
      <c r="C25" s="5">
        <v>3.07</v>
      </c>
      <c r="D25" s="5" t="s">
        <v>130</v>
      </c>
      <c r="E25" s="5" t="s">
        <v>190</v>
      </c>
      <c r="F25" s="5" t="s">
        <v>72</v>
      </c>
      <c r="G25" s="5" t="s">
        <v>303</v>
      </c>
      <c r="H25" s="55"/>
    </row>
    <row r="26">
      <c r="A26" s="4" t="s">
        <v>33</v>
      </c>
      <c r="B26" s="5" t="s">
        <v>22</v>
      </c>
      <c r="C26" s="5">
        <v>3.16</v>
      </c>
      <c r="D26" s="5" t="s">
        <v>74</v>
      </c>
      <c r="E26" s="5" t="s">
        <v>75</v>
      </c>
      <c r="F26" s="5" t="s">
        <v>13</v>
      </c>
      <c r="G26" s="5"/>
      <c r="H26" s="6"/>
    </row>
    <row r="29">
      <c r="A29" s="1">
        <v>44946.0</v>
      </c>
    </row>
    <row r="3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>
      <c r="A31" s="3"/>
      <c r="B31" s="3"/>
      <c r="C31" s="3"/>
      <c r="D31" s="3"/>
      <c r="E31" s="3"/>
      <c r="F31" s="3"/>
      <c r="G31" s="3"/>
      <c r="H31" s="3"/>
    </row>
    <row r="32">
      <c r="A32" s="7" t="s">
        <v>39</v>
      </c>
      <c r="B32" s="8" t="s">
        <v>88</v>
      </c>
      <c r="C32" s="8" t="s">
        <v>34</v>
      </c>
      <c r="D32" s="33" t="s">
        <v>61</v>
      </c>
      <c r="E32" s="8" t="s">
        <v>108</v>
      </c>
      <c r="F32" s="8" t="s">
        <v>38</v>
      </c>
      <c r="G32" s="8"/>
      <c r="H32" s="43" t="s">
        <v>173</v>
      </c>
    </row>
    <row r="33">
      <c r="A33" s="4" t="s">
        <v>39</v>
      </c>
      <c r="B33" s="5" t="s">
        <v>71</v>
      </c>
      <c r="C33" s="5">
        <v>3.07</v>
      </c>
      <c r="D33" s="5" t="s">
        <v>130</v>
      </c>
      <c r="E33" s="5" t="s">
        <v>190</v>
      </c>
      <c r="F33" s="5" t="s">
        <v>41</v>
      </c>
      <c r="G33" s="5" t="s">
        <v>304</v>
      </c>
      <c r="H33" s="6" t="s">
        <v>303</v>
      </c>
    </row>
    <row r="34">
      <c r="A34" s="4" t="s">
        <v>42</v>
      </c>
      <c r="B34" s="5" t="s">
        <v>179</v>
      </c>
      <c r="C34" s="5">
        <v>3.39</v>
      </c>
      <c r="D34" s="33" t="s">
        <v>61</v>
      </c>
      <c r="E34" s="8" t="s">
        <v>108</v>
      </c>
      <c r="F34" s="5" t="s">
        <v>26</v>
      </c>
      <c r="G34" s="5"/>
      <c r="H34" s="6" t="s">
        <v>303</v>
      </c>
    </row>
    <row r="35">
      <c r="A35" s="4" t="s">
        <v>42</v>
      </c>
      <c r="B35" s="5" t="s">
        <v>36</v>
      </c>
      <c r="C35" s="5">
        <v>3.07</v>
      </c>
      <c r="D35" s="5" t="s">
        <v>130</v>
      </c>
      <c r="E35" s="5" t="s">
        <v>190</v>
      </c>
      <c r="F35" s="5" t="s">
        <v>35</v>
      </c>
      <c r="G35" s="5" t="s">
        <v>303</v>
      </c>
      <c r="H35" s="6"/>
    </row>
    <row r="36">
      <c r="A36" s="4" t="s">
        <v>8</v>
      </c>
      <c r="B36" s="5" t="s">
        <v>146</v>
      </c>
      <c r="C36" s="5">
        <v>3.07</v>
      </c>
      <c r="D36" s="5" t="s">
        <v>130</v>
      </c>
      <c r="E36" s="5" t="s">
        <v>190</v>
      </c>
      <c r="F36" s="5" t="s">
        <v>37</v>
      </c>
      <c r="G36" s="5" t="s">
        <v>303</v>
      </c>
      <c r="H36" s="31" t="s">
        <v>273</v>
      </c>
    </row>
    <row r="37">
      <c r="A37" s="4" t="s">
        <v>14</v>
      </c>
      <c r="B37" s="5" t="s">
        <v>241</v>
      </c>
      <c r="C37" s="5" t="s">
        <v>45</v>
      </c>
      <c r="D37" s="33" t="s">
        <v>61</v>
      </c>
      <c r="E37" s="8" t="s">
        <v>108</v>
      </c>
      <c r="F37" s="5" t="s">
        <v>292</v>
      </c>
      <c r="G37" s="5"/>
      <c r="H37" s="31" t="s">
        <v>173</v>
      </c>
    </row>
    <row r="38">
      <c r="A38" s="4" t="s">
        <v>14</v>
      </c>
      <c r="B38" s="5" t="s">
        <v>144</v>
      </c>
      <c r="C38" s="5">
        <v>3.07</v>
      </c>
      <c r="D38" s="5" t="s">
        <v>130</v>
      </c>
      <c r="E38" s="5" t="s">
        <v>190</v>
      </c>
      <c r="F38" s="5" t="s">
        <v>95</v>
      </c>
      <c r="G38" s="5" t="s">
        <v>303</v>
      </c>
      <c r="H38" s="31" t="s">
        <v>256</v>
      </c>
    </row>
    <row r="39">
      <c r="A39" s="4" t="s">
        <v>27</v>
      </c>
      <c r="B39" s="5" t="s">
        <v>81</v>
      </c>
      <c r="C39" s="5">
        <v>3.07</v>
      </c>
      <c r="D39" s="5" t="s">
        <v>130</v>
      </c>
      <c r="E39" s="5" t="s">
        <v>190</v>
      </c>
      <c r="F39" s="5" t="s">
        <v>31</v>
      </c>
      <c r="G39" s="5" t="s">
        <v>301</v>
      </c>
      <c r="H39" s="6" t="s">
        <v>303</v>
      </c>
    </row>
    <row r="40">
      <c r="A40" s="4" t="s">
        <v>27</v>
      </c>
      <c r="B40" s="5" t="s">
        <v>68</v>
      </c>
      <c r="C40" s="5" t="s">
        <v>45</v>
      </c>
      <c r="D40" s="5" t="s">
        <v>61</v>
      </c>
      <c r="E40" s="5" t="s">
        <v>108</v>
      </c>
      <c r="F40" s="5" t="s">
        <v>13</v>
      </c>
      <c r="G40" s="5"/>
      <c r="H40" s="31" t="s">
        <v>173</v>
      </c>
    </row>
  </sheetData>
  <mergeCells count="5">
    <mergeCell ref="D2:K2"/>
    <mergeCell ref="A7:H7"/>
    <mergeCell ref="A13:H13"/>
    <mergeCell ref="A21:H21"/>
    <mergeCell ref="A29:H29"/>
  </mergeCells>
  <dataValidations>
    <dataValidation type="list" allowBlank="1" sqref="D4 F4 D10 F10 D16:D18 F16:F18 D24:D26 F24:F26 D32:D40 F32:F40">
      <formula1>teachers_list</formula1>
    </dataValidation>
  </dataValidations>
  <hyperlinks>
    <hyperlink r:id="rId1" ref="H32"/>
    <hyperlink r:id="rId2" location="slide=id.g1f6885e8657_0_1" ref="H36"/>
    <hyperlink r:id="rId3" ref="H37"/>
    <hyperlink r:id="rId4" ref="H38"/>
    <hyperlink r:id="rId5" ref="H40"/>
  </hyperlinks>
  <drawing r:id="rId6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44949.0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36</v>
      </c>
      <c r="C4" s="5">
        <v>3.07</v>
      </c>
      <c r="D4" s="5" t="s">
        <v>130</v>
      </c>
      <c r="E4" s="5" t="s">
        <v>190</v>
      </c>
      <c r="F4" s="5" t="s">
        <v>37</v>
      </c>
      <c r="G4" s="5" t="s">
        <v>305</v>
      </c>
      <c r="H4" s="22" t="s">
        <v>306</v>
      </c>
    </row>
    <row r="5">
      <c r="A5" s="4" t="s">
        <v>42</v>
      </c>
      <c r="B5" s="5" t="s">
        <v>144</v>
      </c>
      <c r="C5" s="5">
        <v>3.07</v>
      </c>
      <c r="D5" s="5" t="s">
        <v>130</v>
      </c>
      <c r="E5" s="5" t="s">
        <v>190</v>
      </c>
      <c r="F5" s="5" t="s">
        <v>95</v>
      </c>
      <c r="G5" s="5" t="s">
        <v>307</v>
      </c>
      <c r="H5" s="22" t="s">
        <v>308</v>
      </c>
    </row>
    <row r="6">
      <c r="A6" s="4" t="s">
        <v>27</v>
      </c>
      <c r="B6" s="5" t="s">
        <v>71</v>
      </c>
      <c r="C6" s="5">
        <v>3.07</v>
      </c>
      <c r="D6" s="5" t="s">
        <v>130</v>
      </c>
      <c r="E6" s="5" t="s">
        <v>190</v>
      </c>
      <c r="F6" s="5" t="s">
        <v>76</v>
      </c>
      <c r="G6" s="5" t="s">
        <v>309</v>
      </c>
      <c r="H6" s="22" t="s">
        <v>310</v>
      </c>
    </row>
    <row r="9">
      <c r="A9" s="1">
        <v>44950.0</v>
      </c>
    </row>
    <row r="1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>
      <c r="A11" s="3"/>
      <c r="B11" s="3"/>
      <c r="C11" s="3"/>
      <c r="D11" s="3"/>
      <c r="E11" s="3"/>
      <c r="F11" s="3"/>
      <c r="G11" s="3"/>
      <c r="H11" s="3"/>
    </row>
    <row r="12">
      <c r="A12" s="7" t="s">
        <v>42</v>
      </c>
      <c r="B12" s="8" t="s">
        <v>81</v>
      </c>
      <c r="C12" s="8">
        <v>2.02</v>
      </c>
      <c r="D12" s="8" t="s">
        <v>170</v>
      </c>
      <c r="E12" s="8" t="s">
        <v>125</v>
      </c>
      <c r="F12" s="8" t="s">
        <v>158</v>
      </c>
      <c r="G12" s="53" t="s">
        <v>311</v>
      </c>
      <c r="H12" s="43" t="s">
        <v>312</v>
      </c>
    </row>
    <row r="13">
      <c r="A13" s="4" t="s">
        <v>42</v>
      </c>
      <c r="B13" s="5" t="s">
        <v>81</v>
      </c>
      <c r="C13" s="5">
        <v>3.07</v>
      </c>
      <c r="D13" s="5" t="s">
        <v>130</v>
      </c>
      <c r="E13" s="5" t="s">
        <v>190</v>
      </c>
      <c r="F13" s="5" t="s">
        <v>41</v>
      </c>
      <c r="G13" s="5" t="s">
        <v>253</v>
      </c>
      <c r="H13" s="31" t="s">
        <v>313</v>
      </c>
    </row>
    <row r="14">
      <c r="A14" s="4" t="s">
        <v>14</v>
      </c>
      <c r="B14" s="5" t="s">
        <v>146</v>
      </c>
      <c r="C14" s="5">
        <v>3.07</v>
      </c>
      <c r="D14" s="5" t="s">
        <v>130</v>
      </c>
      <c r="E14" s="5" t="s">
        <v>190</v>
      </c>
      <c r="F14" s="5" t="s">
        <v>292</v>
      </c>
      <c r="G14" s="5" t="s">
        <v>253</v>
      </c>
      <c r="H14" s="22" t="s">
        <v>314</v>
      </c>
    </row>
    <row r="17">
      <c r="A17" s="1">
        <v>44951.0</v>
      </c>
    </row>
    <row r="18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</row>
    <row r="19">
      <c r="A19" s="3"/>
      <c r="B19" s="3"/>
      <c r="C19" s="3"/>
      <c r="D19" s="3"/>
      <c r="E19" s="3"/>
      <c r="F19" s="3"/>
      <c r="G19" s="3"/>
      <c r="H19" s="3"/>
    </row>
    <row r="20">
      <c r="A20" s="4" t="s">
        <v>42</v>
      </c>
      <c r="B20" s="5" t="s">
        <v>36</v>
      </c>
      <c r="C20" s="5">
        <v>3.07</v>
      </c>
      <c r="D20" s="5" t="s">
        <v>130</v>
      </c>
      <c r="E20" s="5" t="s">
        <v>190</v>
      </c>
      <c r="F20" s="5" t="s">
        <v>52</v>
      </c>
      <c r="G20" s="5" t="s">
        <v>305</v>
      </c>
      <c r="H20" s="22" t="s">
        <v>315</v>
      </c>
    </row>
    <row r="21">
      <c r="A21" s="4" t="s">
        <v>42</v>
      </c>
      <c r="B21" s="5" t="s">
        <v>88</v>
      </c>
      <c r="C21" s="5">
        <v>2.14</v>
      </c>
      <c r="D21" s="5" t="s">
        <v>66</v>
      </c>
      <c r="E21" s="5" t="s">
        <v>25</v>
      </c>
      <c r="F21" s="5" t="s">
        <v>24</v>
      </c>
      <c r="G21" s="5" t="s">
        <v>316</v>
      </c>
      <c r="H21" s="6"/>
    </row>
    <row r="22">
      <c r="A22" s="4" t="s">
        <v>42</v>
      </c>
      <c r="B22" s="5" t="s">
        <v>18</v>
      </c>
      <c r="C22" s="5" t="s">
        <v>69</v>
      </c>
      <c r="D22" s="5" t="s">
        <v>317</v>
      </c>
      <c r="E22" s="5" t="s">
        <v>12</v>
      </c>
      <c r="F22" s="5" t="s">
        <v>26</v>
      </c>
      <c r="G22" s="5" t="s">
        <v>318</v>
      </c>
      <c r="H22" s="6" t="s">
        <v>319</v>
      </c>
    </row>
    <row r="23">
      <c r="A23" s="4" t="s">
        <v>8</v>
      </c>
      <c r="B23" s="5" t="s">
        <v>103</v>
      </c>
      <c r="C23" s="5">
        <v>2.14</v>
      </c>
      <c r="D23" s="5" t="s">
        <v>66</v>
      </c>
      <c r="E23" s="5" t="s">
        <v>25</v>
      </c>
      <c r="F23" s="5" t="s">
        <v>67</v>
      </c>
      <c r="G23" s="5" t="s">
        <v>316</v>
      </c>
      <c r="H23" s="6"/>
    </row>
    <row r="24">
      <c r="A24" s="4" t="s">
        <v>8</v>
      </c>
      <c r="B24" s="5" t="s">
        <v>124</v>
      </c>
      <c r="C24" s="5">
        <v>3.17</v>
      </c>
      <c r="D24" s="5" t="s">
        <v>292</v>
      </c>
      <c r="E24" s="5" t="s">
        <v>320</v>
      </c>
      <c r="F24" s="5" t="s">
        <v>76</v>
      </c>
      <c r="G24" s="5"/>
      <c r="H24" s="6"/>
    </row>
    <row r="25">
      <c r="A25" s="4" t="s">
        <v>14</v>
      </c>
      <c r="B25" s="5" t="s">
        <v>64</v>
      </c>
      <c r="C25" s="5">
        <v>3.29</v>
      </c>
      <c r="D25" s="5" t="s">
        <v>292</v>
      </c>
      <c r="E25" s="5" t="s">
        <v>320</v>
      </c>
      <c r="F25" s="5" t="s">
        <v>44</v>
      </c>
      <c r="G25" s="5"/>
      <c r="H25" s="6"/>
    </row>
    <row r="26">
      <c r="A26" s="4" t="s">
        <v>14</v>
      </c>
      <c r="B26" s="5" t="s">
        <v>47</v>
      </c>
      <c r="C26" s="5" t="s">
        <v>69</v>
      </c>
      <c r="D26" s="5" t="s">
        <v>317</v>
      </c>
      <c r="E26" s="5" t="s">
        <v>12</v>
      </c>
      <c r="F26" s="5" t="s">
        <v>54</v>
      </c>
      <c r="G26" s="5" t="s">
        <v>318</v>
      </c>
      <c r="H26" s="6" t="s">
        <v>321</v>
      </c>
    </row>
    <row r="27">
      <c r="A27" s="4" t="s">
        <v>27</v>
      </c>
      <c r="B27" s="5" t="s">
        <v>9</v>
      </c>
      <c r="C27" s="5" t="s">
        <v>69</v>
      </c>
      <c r="D27" s="5" t="s">
        <v>317</v>
      </c>
      <c r="E27" s="5" t="s">
        <v>12</v>
      </c>
      <c r="F27" s="5" t="s">
        <v>11</v>
      </c>
      <c r="G27" s="5" t="s">
        <v>318</v>
      </c>
      <c r="H27" s="6" t="s">
        <v>321</v>
      </c>
    </row>
    <row r="28">
      <c r="A28" s="4" t="s">
        <v>27</v>
      </c>
      <c r="B28" s="5" t="s">
        <v>56</v>
      </c>
      <c r="C28" s="5">
        <v>2.14</v>
      </c>
      <c r="D28" s="5" t="s">
        <v>66</v>
      </c>
      <c r="E28" s="5" t="s">
        <v>25</v>
      </c>
      <c r="F28" s="5" t="s">
        <v>52</v>
      </c>
      <c r="G28" s="5" t="s">
        <v>322</v>
      </c>
      <c r="H28" s="31" t="s">
        <v>323</v>
      </c>
    </row>
    <row r="29">
      <c r="A29" s="4" t="s">
        <v>27</v>
      </c>
      <c r="B29" s="5" t="s">
        <v>81</v>
      </c>
      <c r="C29" s="5">
        <v>3.07</v>
      </c>
      <c r="D29" s="5" t="s">
        <v>130</v>
      </c>
      <c r="E29" s="5" t="s">
        <v>190</v>
      </c>
      <c r="F29" s="5" t="s">
        <v>24</v>
      </c>
      <c r="G29" s="5" t="s">
        <v>253</v>
      </c>
      <c r="H29" s="22" t="s">
        <v>324</v>
      </c>
    </row>
    <row r="30">
      <c r="A30" s="4" t="s">
        <v>33</v>
      </c>
      <c r="B30" s="5" t="s">
        <v>325</v>
      </c>
      <c r="C30" s="5">
        <v>2.14</v>
      </c>
      <c r="D30" s="5" t="s">
        <v>66</v>
      </c>
      <c r="E30" s="5" t="s">
        <v>25</v>
      </c>
      <c r="F30" s="5" t="s">
        <v>31</v>
      </c>
      <c r="G30" s="5" t="s">
        <v>326</v>
      </c>
      <c r="H30" s="31" t="s">
        <v>323</v>
      </c>
    </row>
    <row r="31">
      <c r="A31" s="4" t="s">
        <v>33</v>
      </c>
      <c r="B31" s="5" t="s">
        <v>71</v>
      </c>
      <c r="C31" s="5">
        <v>3.07</v>
      </c>
      <c r="D31" s="5" t="s">
        <v>130</v>
      </c>
      <c r="E31" s="5" t="s">
        <v>190</v>
      </c>
      <c r="F31" s="5" t="s">
        <v>76</v>
      </c>
      <c r="G31" s="5" t="s">
        <v>309</v>
      </c>
      <c r="H31" s="22" t="s">
        <v>327</v>
      </c>
    </row>
    <row r="34">
      <c r="A34" s="1">
        <v>44952.0</v>
      </c>
    </row>
    <row r="3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</row>
    <row r="36">
      <c r="A36" s="3"/>
      <c r="B36" s="3"/>
      <c r="C36" s="3"/>
      <c r="D36" s="3"/>
      <c r="E36" s="3"/>
      <c r="F36" s="3"/>
      <c r="G36" s="3"/>
      <c r="H36" s="3"/>
    </row>
    <row r="37">
      <c r="A37" s="7" t="s">
        <v>42</v>
      </c>
      <c r="B37" s="8" t="s">
        <v>18</v>
      </c>
      <c r="C37" s="8" t="s">
        <v>69</v>
      </c>
      <c r="D37" s="8" t="s">
        <v>317</v>
      </c>
      <c r="E37" s="8" t="s">
        <v>12</v>
      </c>
      <c r="F37" s="8" t="s">
        <v>38</v>
      </c>
      <c r="G37" s="8" t="s">
        <v>318</v>
      </c>
      <c r="H37" s="9" t="s">
        <v>328</v>
      </c>
    </row>
    <row r="38">
      <c r="A38" s="7" t="s">
        <v>8</v>
      </c>
      <c r="B38" s="8" t="s">
        <v>40</v>
      </c>
      <c r="C38" s="8" t="s">
        <v>69</v>
      </c>
      <c r="D38" s="8" t="s">
        <v>317</v>
      </c>
      <c r="E38" s="8" t="s">
        <v>12</v>
      </c>
      <c r="F38" s="8" t="s">
        <v>41</v>
      </c>
      <c r="G38" s="8" t="s">
        <v>318</v>
      </c>
      <c r="H38" s="9" t="s">
        <v>329</v>
      </c>
    </row>
    <row r="39">
      <c r="A39" s="7" t="s">
        <v>8</v>
      </c>
      <c r="B39" s="8" t="s">
        <v>88</v>
      </c>
      <c r="C39" s="8">
        <v>3.11</v>
      </c>
      <c r="D39" s="8" t="s">
        <v>170</v>
      </c>
      <c r="E39" s="8" t="s">
        <v>20</v>
      </c>
      <c r="F39" s="32" t="s">
        <v>52</v>
      </c>
      <c r="G39" s="8" t="s">
        <v>318</v>
      </c>
      <c r="H39" s="9" t="s">
        <v>330</v>
      </c>
    </row>
    <row r="40">
      <c r="A40" s="7" t="s">
        <v>8</v>
      </c>
      <c r="B40" s="8" t="s">
        <v>47</v>
      </c>
      <c r="C40" s="8">
        <v>3.15</v>
      </c>
      <c r="D40" s="8" t="s">
        <v>74</v>
      </c>
      <c r="E40" s="8" t="s">
        <v>75</v>
      </c>
      <c r="F40" s="8" t="s">
        <v>76</v>
      </c>
      <c r="G40" s="8"/>
      <c r="H40" s="9"/>
    </row>
    <row r="41">
      <c r="A41" s="4" t="s">
        <v>14</v>
      </c>
      <c r="B41" s="5" t="s">
        <v>144</v>
      </c>
      <c r="C41" s="5">
        <v>3.07</v>
      </c>
      <c r="D41" s="5" t="s">
        <v>130</v>
      </c>
      <c r="E41" s="5" t="s">
        <v>190</v>
      </c>
      <c r="F41" s="5" t="s">
        <v>13</v>
      </c>
      <c r="G41" s="5" t="s">
        <v>307</v>
      </c>
      <c r="H41" s="22" t="s">
        <v>331</v>
      </c>
    </row>
    <row r="42">
      <c r="A42" s="4" t="s">
        <v>14</v>
      </c>
      <c r="B42" s="5" t="s">
        <v>81</v>
      </c>
      <c r="C42" s="5" t="s">
        <v>69</v>
      </c>
      <c r="D42" s="5" t="s">
        <v>170</v>
      </c>
      <c r="E42" s="5" t="s">
        <v>20</v>
      </c>
      <c r="F42" s="5" t="s">
        <v>67</v>
      </c>
      <c r="G42" s="5" t="s">
        <v>318</v>
      </c>
      <c r="H42" s="6" t="s">
        <v>332</v>
      </c>
    </row>
    <row r="43">
      <c r="A43" s="4" t="s">
        <v>14</v>
      </c>
      <c r="B43" s="5" t="s">
        <v>43</v>
      </c>
      <c r="C43" s="5">
        <v>3.11</v>
      </c>
      <c r="D43" s="5" t="s">
        <v>317</v>
      </c>
      <c r="E43" s="5" t="s">
        <v>20</v>
      </c>
      <c r="F43" s="5" t="s">
        <v>101</v>
      </c>
      <c r="G43" s="5" t="s">
        <v>333</v>
      </c>
      <c r="H43" s="6"/>
    </row>
    <row r="44">
      <c r="A44" s="4" t="s">
        <v>27</v>
      </c>
      <c r="B44" s="5" t="s">
        <v>47</v>
      </c>
      <c r="C44" s="5" t="s">
        <v>23</v>
      </c>
      <c r="D44" s="5" t="s">
        <v>317</v>
      </c>
      <c r="E44" s="5" t="s">
        <v>12</v>
      </c>
      <c r="F44" s="5" t="s">
        <v>61</v>
      </c>
      <c r="G44" s="5" t="s">
        <v>333</v>
      </c>
      <c r="H44" s="9" t="s">
        <v>334</v>
      </c>
    </row>
    <row r="45">
      <c r="A45" s="4" t="s">
        <v>27</v>
      </c>
      <c r="B45" s="5" t="s">
        <v>18</v>
      </c>
      <c r="C45" s="5">
        <v>3.38</v>
      </c>
      <c r="D45" s="5" t="s">
        <v>126</v>
      </c>
      <c r="E45" s="5" t="s">
        <v>320</v>
      </c>
      <c r="F45" s="5" t="s">
        <v>13</v>
      </c>
      <c r="G45" s="5"/>
      <c r="H45" s="6" t="s">
        <v>335</v>
      </c>
    </row>
    <row r="46">
      <c r="A46" s="4" t="s">
        <v>27</v>
      </c>
      <c r="B46" s="5" t="s">
        <v>18</v>
      </c>
      <c r="C46" s="5">
        <v>2.12</v>
      </c>
      <c r="D46" s="5" t="s">
        <v>35</v>
      </c>
      <c r="E46" s="5" t="s">
        <v>134</v>
      </c>
      <c r="F46" s="5" t="s">
        <v>44</v>
      </c>
      <c r="G46" s="5" t="s">
        <v>303</v>
      </c>
      <c r="H46" s="37" t="s">
        <v>336</v>
      </c>
    </row>
    <row r="47">
      <c r="A47" s="4" t="s">
        <v>33</v>
      </c>
      <c r="B47" s="5" t="s">
        <v>53</v>
      </c>
      <c r="C47" s="5" t="s">
        <v>23</v>
      </c>
      <c r="D47" s="5" t="s">
        <v>317</v>
      </c>
      <c r="E47" s="5" t="s">
        <v>12</v>
      </c>
      <c r="F47" s="5" t="s">
        <v>170</v>
      </c>
      <c r="G47" s="5" t="s">
        <v>333</v>
      </c>
      <c r="H47" s="9" t="s">
        <v>337</v>
      </c>
    </row>
    <row r="48">
      <c r="A48" s="4" t="s">
        <v>33</v>
      </c>
      <c r="B48" s="5" t="s">
        <v>132</v>
      </c>
      <c r="C48" s="5">
        <v>3.38</v>
      </c>
      <c r="D48" s="5" t="s">
        <v>126</v>
      </c>
      <c r="E48" s="5" t="s">
        <v>320</v>
      </c>
      <c r="F48" s="5" t="s">
        <v>72</v>
      </c>
      <c r="G48" s="5"/>
      <c r="H48" s="22" t="s">
        <v>338</v>
      </c>
    </row>
    <row r="49">
      <c r="A49" s="4" t="s">
        <v>33</v>
      </c>
      <c r="B49" s="5" t="s">
        <v>146</v>
      </c>
      <c r="C49" s="5">
        <v>3.07</v>
      </c>
      <c r="D49" s="5" t="s">
        <v>130</v>
      </c>
      <c r="E49" s="5" t="s">
        <v>190</v>
      </c>
      <c r="F49" s="5" t="s">
        <v>57</v>
      </c>
      <c r="G49" s="5" t="s">
        <v>253</v>
      </c>
      <c r="H49" s="22" t="s">
        <v>339</v>
      </c>
    </row>
    <row r="50">
      <c r="A50" s="4" t="s">
        <v>33</v>
      </c>
      <c r="B50" s="5" t="s">
        <v>132</v>
      </c>
      <c r="C50" s="5">
        <v>2.12</v>
      </c>
      <c r="D50" s="5" t="s">
        <v>35</v>
      </c>
      <c r="E50" s="5" t="s">
        <v>134</v>
      </c>
      <c r="F50" s="5" t="s">
        <v>95</v>
      </c>
      <c r="G50" s="5" t="s">
        <v>195</v>
      </c>
      <c r="H50" s="31" t="s">
        <v>195</v>
      </c>
    </row>
    <row r="51">
      <c r="A51" s="4" t="s">
        <v>33</v>
      </c>
      <c r="B51" s="5" t="s">
        <v>22</v>
      </c>
      <c r="C51" s="5">
        <v>3.16</v>
      </c>
      <c r="D51" s="5" t="s">
        <v>74</v>
      </c>
      <c r="E51" s="5" t="s">
        <v>75</v>
      </c>
      <c r="F51" s="5" t="s">
        <v>13</v>
      </c>
      <c r="G51" s="5"/>
      <c r="H51" s="55"/>
    </row>
    <row r="54">
      <c r="A54" s="1">
        <v>44953.0</v>
      </c>
    </row>
    <row r="55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H55" s="2" t="s">
        <v>7</v>
      </c>
    </row>
    <row r="56">
      <c r="A56" s="3"/>
      <c r="B56" s="3"/>
      <c r="C56" s="3"/>
      <c r="D56" s="3"/>
      <c r="E56" s="3"/>
      <c r="F56" s="3"/>
      <c r="G56" s="3"/>
      <c r="H56" s="3"/>
    </row>
    <row r="57">
      <c r="A57" s="7" t="s">
        <v>39</v>
      </c>
      <c r="B57" s="8" t="s">
        <v>71</v>
      </c>
      <c r="C57" s="8">
        <v>3.07</v>
      </c>
      <c r="D57" s="8" t="s">
        <v>130</v>
      </c>
      <c r="E57" s="8" t="s">
        <v>190</v>
      </c>
      <c r="F57" s="8" t="s">
        <v>13</v>
      </c>
      <c r="G57" s="8" t="s">
        <v>340</v>
      </c>
      <c r="H57" s="42" t="s">
        <v>341</v>
      </c>
    </row>
    <row r="58">
      <c r="A58" s="7" t="s">
        <v>39</v>
      </c>
      <c r="B58" s="8" t="s">
        <v>53</v>
      </c>
      <c r="C58" s="8" t="s">
        <v>23</v>
      </c>
      <c r="D58" s="8" t="s">
        <v>317</v>
      </c>
      <c r="E58" s="8" t="s">
        <v>12</v>
      </c>
      <c r="F58" s="8" t="s">
        <v>11</v>
      </c>
      <c r="G58" s="8" t="s">
        <v>333</v>
      </c>
      <c r="H58" s="9" t="s">
        <v>342</v>
      </c>
    </row>
    <row r="59">
      <c r="A59" s="7" t="s">
        <v>42</v>
      </c>
      <c r="B59" s="8" t="s">
        <v>43</v>
      </c>
      <c r="C59" s="8">
        <v>3.14</v>
      </c>
      <c r="D59" s="8" t="s">
        <v>317</v>
      </c>
      <c r="E59" s="8" t="s">
        <v>12</v>
      </c>
      <c r="F59" s="8" t="s">
        <v>19</v>
      </c>
      <c r="G59" s="8" t="s">
        <v>333</v>
      </c>
      <c r="H59" s="6" t="s">
        <v>329</v>
      </c>
    </row>
    <row r="60">
      <c r="A60" s="7" t="s">
        <v>42</v>
      </c>
      <c r="B60" s="8" t="s">
        <v>36</v>
      </c>
      <c r="C60" s="8">
        <v>3.07</v>
      </c>
      <c r="D60" s="8" t="s">
        <v>130</v>
      </c>
      <c r="E60" s="8" t="s">
        <v>190</v>
      </c>
      <c r="F60" s="8" t="s">
        <v>37</v>
      </c>
      <c r="G60" s="8" t="s">
        <v>253</v>
      </c>
      <c r="H60" s="6" t="s">
        <v>343</v>
      </c>
    </row>
    <row r="61">
      <c r="A61" s="4" t="s">
        <v>42</v>
      </c>
      <c r="B61" s="5" t="s">
        <v>22</v>
      </c>
      <c r="C61" s="5">
        <v>3.16</v>
      </c>
      <c r="D61" s="5" t="s">
        <v>74</v>
      </c>
      <c r="E61" s="5" t="s">
        <v>75</v>
      </c>
      <c r="F61" s="5" t="s">
        <v>21</v>
      </c>
      <c r="G61" s="5"/>
      <c r="H61" s="6"/>
    </row>
    <row r="62">
      <c r="A62" s="4" t="s">
        <v>8</v>
      </c>
      <c r="B62" s="5" t="s">
        <v>47</v>
      </c>
      <c r="C62" s="5">
        <v>3.16</v>
      </c>
      <c r="D62" s="5" t="s">
        <v>74</v>
      </c>
      <c r="E62" s="5" t="s">
        <v>75</v>
      </c>
      <c r="F62" s="5" t="s">
        <v>57</v>
      </c>
      <c r="G62" s="5"/>
      <c r="H62" s="6"/>
    </row>
    <row r="63">
      <c r="A63" s="7" t="s">
        <v>8</v>
      </c>
      <c r="B63" s="8" t="s">
        <v>146</v>
      </c>
      <c r="C63" s="8">
        <v>3.07</v>
      </c>
      <c r="D63" s="8" t="s">
        <v>130</v>
      </c>
      <c r="E63" s="8" t="s">
        <v>190</v>
      </c>
      <c r="F63" s="8" t="s">
        <v>28</v>
      </c>
      <c r="G63" s="8" t="s">
        <v>253</v>
      </c>
      <c r="H63" s="9" t="s">
        <v>343</v>
      </c>
    </row>
    <row r="64">
      <c r="A64" s="7" t="s">
        <v>14</v>
      </c>
      <c r="B64" s="8" t="s">
        <v>40</v>
      </c>
      <c r="C64" s="8" t="s">
        <v>69</v>
      </c>
      <c r="D64" s="8" t="s">
        <v>317</v>
      </c>
      <c r="E64" s="8" t="s">
        <v>12</v>
      </c>
      <c r="F64" s="8" t="s">
        <v>35</v>
      </c>
      <c r="G64" s="8" t="s">
        <v>333</v>
      </c>
      <c r="H64" s="9" t="s">
        <v>328</v>
      </c>
    </row>
    <row r="65">
      <c r="A65" s="7" t="s">
        <v>14</v>
      </c>
      <c r="B65" s="8" t="s">
        <v>144</v>
      </c>
      <c r="C65" s="8"/>
      <c r="D65" s="8" t="s">
        <v>130</v>
      </c>
      <c r="E65" s="8" t="s">
        <v>190</v>
      </c>
      <c r="F65" s="32" t="s">
        <v>38</v>
      </c>
      <c r="G65" s="8" t="s">
        <v>253</v>
      </c>
      <c r="H65" s="9" t="s">
        <v>344</v>
      </c>
    </row>
    <row r="66">
      <c r="A66" s="7" t="s">
        <v>27</v>
      </c>
      <c r="B66" s="8" t="s">
        <v>81</v>
      </c>
      <c r="C66" s="8">
        <v>3.07</v>
      </c>
      <c r="D66" s="8" t="s">
        <v>130</v>
      </c>
      <c r="E66" s="8" t="s">
        <v>190</v>
      </c>
      <c r="F66" s="8" t="s">
        <v>101</v>
      </c>
      <c r="G66" s="8" t="s">
        <v>253</v>
      </c>
      <c r="H66" s="42" t="s">
        <v>345</v>
      </c>
    </row>
    <row r="67">
      <c r="A67" s="7" t="s">
        <v>27</v>
      </c>
      <c r="B67" s="8" t="s">
        <v>9</v>
      </c>
      <c r="C67" s="8" t="s">
        <v>16</v>
      </c>
      <c r="D67" s="8" t="s">
        <v>317</v>
      </c>
      <c r="E67" s="8" t="s">
        <v>12</v>
      </c>
      <c r="F67" s="8" t="s">
        <v>13</v>
      </c>
      <c r="G67" s="8" t="s">
        <v>333</v>
      </c>
      <c r="H67" s="9" t="s">
        <v>346</v>
      </c>
    </row>
  </sheetData>
  <mergeCells count="5">
    <mergeCell ref="A1:H1"/>
    <mergeCell ref="A9:H9"/>
    <mergeCell ref="A17:H17"/>
    <mergeCell ref="A34:H34"/>
    <mergeCell ref="A54:H54"/>
  </mergeCells>
  <dataValidations>
    <dataValidation type="list" allowBlank="1" sqref="D4:D6 F4:F6 D12:D14 F12:F14 D20:D31 F20:F31 D37:D51 F37:F51 D57:D67 F57:F67">
      <formula1>teachers_list</formula1>
    </dataValidation>
  </dataValidations>
  <hyperlinks>
    <hyperlink r:id="rId1" ref="H4"/>
    <hyperlink r:id="rId2" ref="H5"/>
    <hyperlink r:id="rId3" ref="H6"/>
    <hyperlink r:id="rId4" ref="H12"/>
    <hyperlink r:id="rId5" ref="H13"/>
    <hyperlink r:id="rId6" ref="H14"/>
    <hyperlink r:id="rId7" ref="H20"/>
    <hyperlink r:id="rId8" ref="H28"/>
    <hyperlink r:id="rId9" ref="H29"/>
    <hyperlink r:id="rId10" ref="H30"/>
    <hyperlink r:id="rId11" ref="H31"/>
    <hyperlink r:id="rId12" ref="H41"/>
    <hyperlink r:id="rId13" ref="H48"/>
    <hyperlink r:id="rId14" ref="H49"/>
    <hyperlink r:id="rId15" ref="H50"/>
    <hyperlink r:id="rId16" ref="H57"/>
    <hyperlink r:id="rId17" ref="H66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2">
        <v>44802.0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44803.0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13"/>
      <c r="B9" s="13"/>
      <c r="C9" s="13"/>
      <c r="D9" s="13"/>
      <c r="E9" s="13"/>
      <c r="F9" s="13"/>
      <c r="G9" s="3"/>
      <c r="H9" s="3"/>
    </row>
    <row r="10">
      <c r="A10" s="4">
        <v>1.0</v>
      </c>
      <c r="B10" s="5" t="s">
        <v>47</v>
      </c>
      <c r="C10" s="5" t="s">
        <v>10</v>
      </c>
      <c r="D10" s="5" t="s">
        <v>48</v>
      </c>
      <c r="E10" s="5" t="s">
        <v>49</v>
      </c>
      <c r="F10" s="5" t="s">
        <v>11</v>
      </c>
      <c r="G10" s="5"/>
      <c r="H10" s="6"/>
    </row>
    <row r="13">
      <c r="A13" s="1">
        <v>44804.0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7">
        <v>3.0</v>
      </c>
      <c r="B16" s="8" t="s">
        <v>43</v>
      </c>
      <c r="C16" s="8" t="s">
        <v>50</v>
      </c>
      <c r="D16" s="8" t="s">
        <v>51</v>
      </c>
      <c r="E16" s="8"/>
      <c r="F16" s="8" t="s">
        <v>52</v>
      </c>
      <c r="G16" s="8"/>
      <c r="H16" s="9"/>
    </row>
    <row r="17">
      <c r="A17" s="4">
        <v>3.0</v>
      </c>
      <c r="B17" s="5" t="s">
        <v>53</v>
      </c>
      <c r="C17" s="5">
        <v>3.14</v>
      </c>
      <c r="D17" s="5" t="s">
        <v>54</v>
      </c>
      <c r="E17" s="5" t="s">
        <v>20</v>
      </c>
      <c r="F17" s="5" t="s">
        <v>55</v>
      </c>
      <c r="G17" s="5"/>
      <c r="H17" s="6"/>
    </row>
    <row r="18">
      <c r="A18" s="4">
        <v>4.0</v>
      </c>
      <c r="B18" s="5" t="s">
        <v>56</v>
      </c>
      <c r="C18" s="5">
        <v>3.14</v>
      </c>
      <c r="D18" s="5" t="s">
        <v>54</v>
      </c>
      <c r="E18" s="5" t="s">
        <v>20</v>
      </c>
      <c r="F18" s="5" t="s">
        <v>57</v>
      </c>
      <c r="G18" s="5"/>
      <c r="H18" s="6"/>
    </row>
    <row r="19">
      <c r="A19" s="4">
        <v>5.0</v>
      </c>
      <c r="B19" s="5">
        <v>12.0</v>
      </c>
      <c r="C19" s="5">
        <v>3.15</v>
      </c>
      <c r="D19" s="5" t="s">
        <v>54</v>
      </c>
      <c r="E19" s="5" t="s">
        <v>58</v>
      </c>
      <c r="F19" s="5" t="s">
        <v>59</v>
      </c>
      <c r="G19" s="5"/>
      <c r="H19" s="6"/>
    </row>
    <row r="20">
      <c r="A20" s="4">
        <v>6.0</v>
      </c>
      <c r="B20" s="5" t="s">
        <v>60</v>
      </c>
      <c r="C20" s="5">
        <v>3.14</v>
      </c>
      <c r="D20" s="5" t="s">
        <v>54</v>
      </c>
      <c r="E20" s="5" t="s">
        <v>20</v>
      </c>
      <c r="F20" s="5" t="s">
        <v>13</v>
      </c>
      <c r="G20" s="5"/>
      <c r="H20" s="6"/>
    </row>
    <row r="23">
      <c r="A23" s="1">
        <v>44805.0</v>
      </c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>
      <c r="A25" s="13"/>
      <c r="B25" s="13"/>
      <c r="C25" s="13"/>
      <c r="D25" s="13"/>
      <c r="E25" s="13"/>
      <c r="F25" s="13"/>
      <c r="G25" s="3"/>
      <c r="H25" s="3"/>
    </row>
    <row r="26">
      <c r="A26" s="7">
        <v>1.0</v>
      </c>
      <c r="B26" s="8" t="s">
        <v>56</v>
      </c>
      <c r="C26" s="8">
        <v>3.14</v>
      </c>
      <c r="D26" s="8" t="s">
        <v>54</v>
      </c>
      <c r="E26" s="8" t="s">
        <v>20</v>
      </c>
      <c r="F26" s="8" t="s">
        <v>26</v>
      </c>
      <c r="G26" s="8"/>
      <c r="H26" s="9"/>
    </row>
    <row r="27">
      <c r="A27" s="7">
        <v>2.0</v>
      </c>
      <c r="B27" s="8" t="s">
        <v>9</v>
      </c>
      <c r="C27" s="8">
        <v>3.14</v>
      </c>
      <c r="D27" s="8" t="s">
        <v>54</v>
      </c>
      <c r="E27" s="8" t="s">
        <v>20</v>
      </c>
      <c r="F27" s="8" t="s">
        <v>61</v>
      </c>
      <c r="G27" s="8"/>
      <c r="H27" s="9"/>
    </row>
    <row r="28">
      <c r="A28" s="7">
        <v>3.0</v>
      </c>
      <c r="B28" s="8" t="s">
        <v>60</v>
      </c>
      <c r="C28" s="8">
        <v>3.14</v>
      </c>
      <c r="D28" s="8" t="s">
        <v>54</v>
      </c>
      <c r="E28" s="8" t="s">
        <v>20</v>
      </c>
      <c r="F28" s="8" t="s">
        <v>31</v>
      </c>
      <c r="G28" s="8"/>
      <c r="H28" s="9"/>
    </row>
    <row r="29">
      <c r="A29" s="7">
        <v>4.0</v>
      </c>
      <c r="B29" s="8">
        <v>12.0</v>
      </c>
      <c r="C29" s="8">
        <v>3.14</v>
      </c>
      <c r="D29" s="8" t="s">
        <v>54</v>
      </c>
      <c r="E29" s="8" t="s">
        <v>58</v>
      </c>
      <c r="F29" s="8" t="s">
        <v>59</v>
      </c>
      <c r="G29" s="8"/>
      <c r="H29" s="9"/>
    </row>
    <row r="30">
      <c r="A30" s="4">
        <v>4.0</v>
      </c>
      <c r="B30" s="5" t="s">
        <v>47</v>
      </c>
      <c r="C30" s="5" t="s">
        <v>10</v>
      </c>
      <c r="D30" s="5" t="s">
        <v>48</v>
      </c>
      <c r="E30" s="5" t="s">
        <v>49</v>
      </c>
      <c r="F30" s="5" t="s">
        <v>41</v>
      </c>
      <c r="G30" s="5"/>
      <c r="H30" s="6"/>
    </row>
    <row r="31">
      <c r="A31" s="4">
        <v>6.0</v>
      </c>
      <c r="B31" s="5">
        <v>11.0</v>
      </c>
      <c r="C31" s="5">
        <v>3.09</v>
      </c>
      <c r="D31" s="5" t="s">
        <v>54</v>
      </c>
      <c r="E31" s="5" t="s">
        <v>62</v>
      </c>
      <c r="F31" s="5" t="s">
        <v>63</v>
      </c>
      <c r="G31" s="5"/>
      <c r="H31" s="6"/>
    </row>
    <row r="34">
      <c r="A34" s="1">
        <v>44806.0</v>
      </c>
    </row>
    <row r="3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</row>
    <row r="36">
      <c r="A36" s="13"/>
      <c r="B36" s="13"/>
      <c r="C36" s="13"/>
      <c r="D36" s="13"/>
      <c r="E36" s="13"/>
      <c r="F36" s="13"/>
      <c r="G36" s="3"/>
      <c r="H36" s="3"/>
    </row>
    <row r="37">
      <c r="A37" s="7">
        <v>1.0</v>
      </c>
      <c r="B37" s="8" t="s">
        <v>53</v>
      </c>
      <c r="C37" s="8">
        <v>3.14</v>
      </c>
      <c r="D37" s="8" t="s">
        <v>54</v>
      </c>
      <c r="E37" s="8" t="s">
        <v>20</v>
      </c>
      <c r="F37" s="8" t="s">
        <v>61</v>
      </c>
      <c r="G37" s="8"/>
      <c r="H37" s="9"/>
    </row>
    <row r="38">
      <c r="A38" s="7">
        <v>1.0</v>
      </c>
      <c r="B38" s="8" t="s">
        <v>64</v>
      </c>
      <c r="C38" s="8" t="s">
        <v>65</v>
      </c>
      <c r="D38" s="8" t="s">
        <v>66</v>
      </c>
      <c r="E38" s="8" t="s">
        <v>25</v>
      </c>
      <c r="F38" s="8" t="s">
        <v>67</v>
      </c>
      <c r="G38" s="8"/>
      <c r="H38" s="9"/>
    </row>
    <row r="39">
      <c r="A39" s="7">
        <v>2.0</v>
      </c>
      <c r="B39" s="8" t="s">
        <v>68</v>
      </c>
      <c r="C39" s="8">
        <v>3.09</v>
      </c>
      <c r="D39" s="8" t="s">
        <v>66</v>
      </c>
      <c r="E39" s="8" t="s">
        <v>25</v>
      </c>
      <c r="F39" s="8" t="s">
        <v>24</v>
      </c>
      <c r="G39" s="8"/>
      <c r="H39" s="9"/>
    </row>
    <row r="40">
      <c r="A40" s="7">
        <v>3.0</v>
      </c>
      <c r="B40" s="8" t="s">
        <v>68</v>
      </c>
      <c r="C40" s="8">
        <v>2.02</v>
      </c>
      <c r="D40" s="8" t="s">
        <v>66</v>
      </c>
      <c r="E40" s="8" t="s">
        <v>25</v>
      </c>
      <c r="F40" s="8" t="s">
        <v>24</v>
      </c>
      <c r="G40" s="8"/>
      <c r="H40" s="9"/>
    </row>
    <row r="41">
      <c r="A41" s="7">
        <v>3.0</v>
      </c>
      <c r="B41" s="8" t="s">
        <v>9</v>
      </c>
      <c r="C41" s="8">
        <v>3.14</v>
      </c>
      <c r="D41" s="8" t="s">
        <v>54</v>
      </c>
      <c r="E41" s="8" t="s">
        <v>20</v>
      </c>
      <c r="F41" s="8" t="s">
        <v>44</v>
      </c>
      <c r="G41" s="8"/>
      <c r="H41" s="9"/>
    </row>
    <row r="42">
      <c r="A42" s="4">
        <v>4.0</v>
      </c>
      <c r="B42" s="5" t="s">
        <v>47</v>
      </c>
      <c r="C42" s="5" t="s">
        <v>69</v>
      </c>
      <c r="D42" s="5" t="s">
        <v>48</v>
      </c>
      <c r="E42" s="5" t="s">
        <v>49</v>
      </c>
      <c r="F42" s="5" t="s">
        <v>41</v>
      </c>
      <c r="G42" s="5"/>
      <c r="H42" s="6"/>
    </row>
    <row r="43">
      <c r="A43" s="4">
        <v>4.0</v>
      </c>
      <c r="B43" s="5" t="s">
        <v>60</v>
      </c>
      <c r="C43" s="5">
        <v>2.13</v>
      </c>
      <c r="D43" s="5" t="s">
        <v>66</v>
      </c>
      <c r="E43" s="5" t="s">
        <v>25</v>
      </c>
      <c r="F43" s="5" t="s">
        <v>70</v>
      </c>
      <c r="G43" s="5"/>
      <c r="H43" s="6"/>
    </row>
    <row r="44">
      <c r="A44" s="4">
        <v>5.0</v>
      </c>
      <c r="B44" s="5" t="s">
        <v>71</v>
      </c>
      <c r="C44" s="5">
        <v>3.09</v>
      </c>
      <c r="D44" s="5" t="s">
        <v>54</v>
      </c>
      <c r="E44" s="5" t="s">
        <v>62</v>
      </c>
      <c r="F44" s="5" t="s">
        <v>72</v>
      </c>
      <c r="G44" s="5"/>
      <c r="H44" s="6"/>
    </row>
  </sheetData>
  <mergeCells count="5">
    <mergeCell ref="A1:H1"/>
    <mergeCell ref="A7:H7"/>
    <mergeCell ref="A13:H13"/>
    <mergeCell ref="A23:H23"/>
    <mergeCell ref="A34:H34"/>
  </mergeCells>
  <dataValidations>
    <dataValidation type="list" allowBlank="1" sqref="D4 F4 D10 F10 D16:D20 F16:F20 D26:D31 F26:F31 D37:D44 F37:F44">
      <formula1>teachers_list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44956.0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124</v>
      </c>
      <c r="C4" s="8" t="s">
        <v>34</v>
      </c>
      <c r="D4" s="8" t="s">
        <v>26</v>
      </c>
      <c r="E4" s="8" t="s">
        <v>108</v>
      </c>
      <c r="F4" s="8" t="s">
        <v>41</v>
      </c>
      <c r="G4" s="56" t="s">
        <v>347</v>
      </c>
      <c r="H4" s="56" t="s">
        <v>347</v>
      </c>
    </row>
    <row r="5">
      <c r="A5" s="7" t="s">
        <v>39</v>
      </c>
      <c r="B5" s="8" t="s">
        <v>40</v>
      </c>
      <c r="C5" s="8" t="s">
        <v>65</v>
      </c>
      <c r="D5" s="8" t="s">
        <v>61</v>
      </c>
      <c r="E5" s="8" t="s">
        <v>108</v>
      </c>
      <c r="F5" s="8" t="s">
        <v>35</v>
      </c>
      <c r="G5" s="53" t="s">
        <v>348</v>
      </c>
      <c r="H5" s="9" t="s">
        <v>349</v>
      </c>
    </row>
    <row r="6">
      <c r="A6" s="4" t="s">
        <v>39</v>
      </c>
      <c r="B6" s="5"/>
      <c r="C6" s="5" t="s">
        <v>350</v>
      </c>
      <c r="D6" s="5" t="s">
        <v>351</v>
      </c>
      <c r="E6" s="5"/>
      <c r="F6" s="5" t="s">
        <v>126</v>
      </c>
      <c r="G6" s="31" t="s">
        <v>247</v>
      </c>
      <c r="H6" s="6"/>
    </row>
    <row r="7">
      <c r="A7" s="4" t="s">
        <v>39</v>
      </c>
      <c r="B7" s="5" t="s">
        <v>36</v>
      </c>
      <c r="C7" s="5">
        <v>3.07</v>
      </c>
      <c r="D7" s="5" t="s">
        <v>130</v>
      </c>
      <c r="E7" s="5" t="s">
        <v>190</v>
      </c>
      <c r="F7" s="5" t="s">
        <v>74</v>
      </c>
      <c r="G7" s="31" t="s">
        <v>352</v>
      </c>
      <c r="H7" s="22" t="s">
        <v>353</v>
      </c>
    </row>
    <row r="8">
      <c r="A8" s="4" t="s">
        <v>39</v>
      </c>
      <c r="B8" s="5" t="s">
        <v>18</v>
      </c>
      <c r="C8" s="5" t="s">
        <v>16</v>
      </c>
      <c r="D8" s="5" t="s">
        <v>317</v>
      </c>
      <c r="E8" s="5" t="s">
        <v>171</v>
      </c>
      <c r="F8" s="5" t="s">
        <v>38</v>
      </c>
      <c r="G8" s="5"/>
      <c r="H8" s="6" t="s">
        <v>354</v>
      </c>
    </row>
    <row r="9">
      <c r="A9" s="4" t="s">
        <v>39</v>
      </c>
      <c r="B9" s="5" t="s">
        <v>43</v>
      </c>
      <c r="C9" s="5">
        <v>2.14</v>
      </c>
      <c r="D9" s="5" t="s">
        <v>70</v>
      </c>
      <c r="E9" s="5" t="s">
        <v>25</v>
      </c>
      <c r="F9" s="5" t="s">
        <v>44</v>
      </c>
      <c r="G9" s="48" t="s">
        <v>355</v>
      </c>
      <c r="H9" s="6"/>
    </row>
    <row r="10">
      <c r="A10" s="4" t="s">
        <v>39</v>
      </c>
      <c r="B10" s="5" t="s">
        <v>356</v>
      </c>
      <c r="C10" s="5" t="s">
        <v>45</v>
      </c>
      <c r="D10" s="5" t="s">
        <v>59</v>
      </c>
      <c r="E10" s="5"/>
      <c r="F10" s="5" t="s">
        <v>74</v>
      </c>
      <c r="G10" s="48" t="s">
        <v>357</v>
      </c>
      <c r="H10" s="22" t="s">
        <v>358</v>
      </c>
    </row>
    <row r="11">
      <c r="A11" s="4" t="s">
        <v>42</v>
      </c>
      <c r="B11" s="5" t="s">
        <v>88</v>
      </c>
      <c r="C11" s="5" t="s">
        <v>45</v>
      </c>
      <c r="D11" s="5" t="s">
        <v>59</v>
      </c>
      <c r="E11" s="5"/>
      <c r="F11" s="5" t="s">
        <v>101</v>
      </c>
      <c r="G11" s="48" t="s">
        <v>357</v>
      </c>
      <c r="H11" s="22" t="s">
        <v>359</v>
      </c>
    </row>
    <row r="12">
      <c r="A12" s="4" t="s">
        <v>42</v>
      </c>
      <c r="B12" s="5" t="s">
        <v>22</v>
      </c>
      <c r="C12" s="5">
        <v>2.14</v>
      </c>
      <c r="D12" s="5" t="s">
        <v>70</v>
      </c>
      <c r="E12" s="5" t="s">
        <v>25</v>
      </c>
      <c r="F12" s="5" t="s">
        <v>295</v>
      </c>
      <c r="G12" s="5" t="s">
        <v>360</v>
      </c>
      <c r="H12" s="6"/>
    </row>
    <row r="13">
      <c r="A13" s="4" t="s">
        <v>42</v>
      </c>
      <c r="B13" s="5" t="s">
        <v>103</v>
      </c>
      <c r="C13" s="5" t="s">
        <v>23</v>
      </c>
      <c r="D13" s="5" t="s">
        <v>26</v>
      </c>
      <c r="E13" s="5" t="s">
        <v>108</v>
      </c>
      <c r="F13" s="5" t="s">
        <v>44</v>
      </c>
      <c r="G13" s="57" t="s">
        <v>361</v>
      </c>
      <c r="H13" s="57" t="s">
        <v>362</v>
      </c>
    </row>
    <row r="14">
      <c r="A14" s="4" t="s">
        <v>42</v>
      </c>
      <c r="B14" s="5" t="s">
        <v>241</v>
      </c>
      <c r="C14" s="5">
        <v>3.16</v>
      </c>
      <c r="D14" s="5" t="s">
        <v>61</v>
      </c>
      <c r="E14" s="5" t="s">
        <v>108</v>
      </c>
      <c r="F14" s="5" t="s">
        <v>95</v>
      </c>
      <c r="G14" s="5" t="s">
        <v>363</v>
      </c>
      <c r="H14" s="31" t="s">
        <v>173</v>
      </c>
    </row>
    <row r="15">
      <c r="A15" s="4" t="s">
        <v>42</v>
      </c>
      <c r="B15" s="5"/>
      <c r="C15" s="5" t="s">
        <v>350</v>
      </c>
      <c r="D15" s="5" t="s">
        <v>351</v>
      </c>
      <c r="E15" s="5"/>
      <c r="F15" s="5" t="s">
        <v>54</v>
      </c>
      <c r="G15" s="31" t="s">
        <v>247</v>
      </c>
      <c r="H15" s="6"/>
    </row>
    <row r="16">
      <c r="A16" s="4" t="s">
        <v>42</v>
      </c>
      <c r="B16" s="5" t="s">
        <v>144</v>
      </c>
      <c r="C16" s="5">
        <v>3.07</v>
      </c>
      <c r="D16" s="5" t="s">
        <v>130</v>
      </c>
      <c r="E16" s="5" t="s">
        <v>190</v>
      </c>
      <c r="F16" s="5" t="s">
        <v>244</v>
      </c>
      <c r="G16" s="31" t="s">
        <v>364</v>
      </c>
      <c r="H16" s="31" t="s">
        <v>365</v>
      </c>
    </row>
    <row r="17">
      <c r="A17" s="4" t="s">
        <v>42</v>
      </c>
      <c r="B17" s="5" t="s">
        <v>9</v>
      </c>
      <c r="C17" s="5" t="s">
        <v>16</v>
      </c>
      <c r="D17" s="5" t="s">
        <v>317</v>
      </c>
      <c r="E17" s="5" t="s">
        <v>171</v>
      </c>
      <c r="F17" s="5" t="s">
        <v>101</v>
      </c>
      <c r="G17" s="5"/>
      <c r="H17" s="6" t="s">
        <v>354</v>
      </c>
    </row>
    <row r="18">
      <c r="A18" s="4" t="s">
        <v>8</v>
      </c>
      <c r="B18" s="5"/>
      <c r="C18" s="5" t="s">
        <v>350</v>
      </c>
      <c r="D18" s="5" t="s">
        <v>351</v>
      </c>
      <c r="E18" s="5"/>
      <c r="F18" s="5" t="s">
        <v>76</v>
      </c>
      <c r="G18" s="31" t="s">
        <v>247</v>
      </c>
      <c r="H18" s="6"/>
    </row>
    <row r="19">
      <c r="A19" s="4" t="s">
        <v>8</v>
      </c>
      <c r="B19" s="5" t="s">
        <v>47</v>
      </c>
      <c r="C19" s="5" t="s">
        <v>16</v>
      </c>
      <c r="D19" s="5" t="s">
        <v>317</v>
      </c>
      <c r="E19" s="5" t="s">
        <v>171</v>
      </c>
      <c r="F19" s="5" t="s">
        <v>95</v>
      </c>
      <c r="G19" s="5"/>
      <c r="H19" s="6" t="s">
        <v>354</v>
      </c>
    </row>
    <row r="20">
      <c r="A20" s="4" t="s">
        <v>8</v>
      </c>
      <c r="B20" s="5" t="s">
        <v>88</v>
      </c>
      <c r="C20" s="5">
        <v>3.07</v>
      </c>
      <c r="D20" s="5" t="s">
        <v>130</v>
      </c>
      <c r="E20" s="5" t="s">
        <v>190</v>
      </c>
      <c r="F20" s="5" t="s">
        <v>28</v>
      </c>
      <c r="G20" s="5" t="s">
        <v>366</v>
      </c>
      <c r="H20" s="31" t="s">
        <v>367</v>
      </c>
    </row>
    <row r="21">
      <c r="A21" s="4" t="s">
        <v>14</v>
      </c>
      <c r="B21" s="5" t="s">
        <v>88</v>
      </c>
      <c r="C21" s="5">
        <v>3.07</v>
      </c>
      <c r="D21" s="5" t="s">
        <v>130</v>
      </c>
      <c r="E21" s="5" t="s">
        <v>190</v>
      </c>
      <c r="F21" s="5" t="s">
        <v>292</v>
      </c>
      <c r="G21" s="5" t="s">
        <v>368</v>
      </c>
      <c r="H21" s="22" t="s">
        <v>369</v>
      </c>
    </row>
    <row r="22">
      <c r="A22" s="4" t="s">
        <v>14</v>
      </c>
      <c r="B22" s="5" t="s">
        <v>68</v>
      </c>
      <c r="C22" s="5">
        <v>2.14</v>
      </c>
      <c r="D22" s="5" t="s">
        <v>26</v>
      </c>
      <c r="E22" s="5" t="s">
        <v>108</v>
      </c>
      <c r="F22" s="5" t="s">
        <v>31</v>
      </c>
      <c r="G22" s="58" t="s">
        <v>370</v>
      </c>
      <c r="H22" s="58" t="s">
        <v>370</v>
      </c>
    </row>
    <row r="23">
      <c r="A23" s="4" t="s">
        <v>14</v>
      </c>
      <c r="B23" s="5" t="s">
        <v>68</v>
      </c>
      <c r="C23" s="5">
        <v>2.13</v>
      </c>
      <c r="D23" s="5" t="s">
        <v>61</v>
      </c>
      <c r="E23" s="5" t="s">
        <v>108</v>
      </c>
      <c r="F23" s="5" t="s">
        <v>371</v>
      </c>
      <c r="G23" s="5" t="s">
        <v>372</v>
      </c>
      <c r="H23" s="31" t="s">
        <v>173</v>
      </c>
    </row>
    <row r="24">
      <c r="A24" s="4" t="s">
        <v>14</v>
      </c>
      <c r="B24" s="5" t="s">
        <v>53</v>
      </c>
      <c r="C24" s="5">
        <v>3.14</v>
      </c>
      <c r="D24" s="5" t="s">
        <v>317</v>
      </c>
      <c r="E24" s="5" t="s">
        <v>171</v>
      </c>
      <c r="F24" s="5" t="s">
        <v>21</v>
      </c>
      <c r="G24" s="5"/>
      <c r="H24" s="6" t="s">
        <v>354</v>
      </c>
    </row>
    <row r="25">
      <c r="A25" s="4" t="s">
        <v>27</v>
      </c>
      <c r="B25" s="5" t="s">
        <v>43</v>
      </c>
      <c r="C25" s="5">
        <v>3.14</v>
      </c>
      <c r="D25" s="5" t="s">
        <v>317</v>
      </c>
      <c r="E25" s="5" t="s">
        <v>171</v>
      </c>
      <c r="F25" s="5" t="s">
        <v>11</v>
      </c>
      <c r="G25" s="5"/>
      <c r="H25" s="6" t="s">
        <v>354</v>
      </c>
    </row>
    <row r="26">
      <c r="A26" s="4" t="s">
        <v>27</v>
      </c>
      <c r="B26" s="5" t="s">
        <v>71</v>
      </c>
      <c r="C26" s="5">
        <v>3.07</v>
      </c>
      <c r="D26" s="5" t="s">
        <v>130</v>
      </c>
      <c r="E26" s="5" t="s">
        <v>190</v>
      </c>
      <c r="F26" s="5" t="s">
        <v>32</v>
      </c>
      <c r="G26" s="5" t="s">
        <v>373</v>
      </c>
      <c r="H26" s="6" t="s">
        <v>374</v>
      </c>
    </row>
    <row r="27">
      <c r="A27" s="4" t="s">
        <v>27</v>
      </c>
      <c r="B27" s="5" t="s">
        <v>144</v>
      </c>
      <c r="C27" s="5">
        <v>3.15</v>
      </c>
      <c r="D27" s="5" t="s">
        <v>70</v>
      </c>
      <c r="E27" s="5" t="s">
        <v>25</v>
      </c>
      <c r="F27" s="5" t="s">
        <v>72</v>
      </c>
      <c r="G27" s="48" t="s">
        <v>375</v>
      </c>
      <c r="H27" s="6"/>
    </row>
    <row r="28">
      <c r="A28" s="4" t="s">
        <v>33</v>
      </c>
      <c r="B28" s="5" t="s">
        <v>18</v>
      </c>
      <c r="C28" s="5">
        <v>2.13</v>
      </c>
      <c r="D28" s="5" t="s">
        <v>70</v>
      </c>
      <c r="E28" s="5" t="s">
        <v>25</v>
      </c>
      <c r="F28" s="5" t="s">
        <v>61</v>
      </c>
      <c r="G28" s="48" t="s">
        <v>355</v>
      </c>
      <c r="H28" s="6"/>
    </row>
    <row r="29">
      <c r="A29" s="4" t="s">
        <v>33</v>
      </c>
      <c r="B29" s="5" t="s">
        <v>40</v>
      </c>
      <c r="C29" s="5" t="s">
        <v>16</v>
      </c>
      <c r="D29" s="5" t="s">
        <v>317</v>
      </c>
      <c r="E29" s="5" t="s">
        <v>171</v>
      </c>
      <c r="F29" s="5" t="s">
        <v>19</v>
      </c>
      <c r="G29" s="5"/>
      <c r="H29" s="6" t="s">
        <v>376</v>
      </c>
    </row>
    <row r="32">
      <c r="A32" s="1">
        <v>44957.0</v>
      </c>
    </row>
    <row r="33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</row>
    <row r="34">
      <c r="A34" s="3"/>
      <c r="B34" s="3"/>
      <c r="C34" s="3"/>
      <c r="D34" s="3"/>
      <c r="E34" s="3"/>
      <c r="F34" s="3"/>
      <c r="G34" s="3"/>
      <c r="H34" s="3"/>
    </row>
    <row r="35">
      <c r="A35" s="7" t="s">
        <v>39</v>
      </c>
      <c r="B35" s="8" t="s">
        <v>68</v>
      </c>
      <c r="C35" s="8">
        <v>3.07</v>
      </c>
      <c r="D35" s="8" t="s">
        <v>130</v>
      </c>
      <c r="E35" s="8" t="s">
        <v>190</v>
      </c>
      <c r="F35" s="8" t="s">
        <v>295</v>
      </c>
      <c r="G35" s="8" t="s">
        <v>377</v>
      </c>
      <c r="H35" s="42" t="s">
        <v>378</v>
      </c>
    </row>
    <row r="36">
      <c r="A36" s="7" t="s">
        <v>39</v>
      </c>
      <c r="B36" s="8" t="s">
        <v>47</v>
      </c>
      <c r="C36" s="8">
        <v>2.14</v>
      </c>
      <c r="D36" s="8" t="s">
        <v>70</v>
      </c>
      <c r="E36" s="8" t="s">
        <v>25</v>
      </c>
      <c r="F36" s="8" t="s">
        <v>72</v>
      </c>
      <c r="G36" s="48" t="s">
        <v>355</v>
      </c>
      <c r="H36" s="9"/>
    </row>
    <row r="37">
      <c r="A37" s="7" t="s">
        <v>39</v>
      </c>
      <c r="B37" s="8" t="s">
        <v>18</v>
      </c>
      <c r="C37" s="8" t="s">
        <v>69</v>
      </c>
      <c r="D37" s="8" t="s">
        <v>317</v>
      </c>
      <c r="E37" s="8" t="s">
        <v>171</v>
      </c>
      <c r="F37" s="8" t="s">
        <v>37</v>
      </c>
      <c r="G37" s="8"/>
      <c r="H37" s="6" t="s">
        <v>354</v>
      </c>
    </row>
    <row r="38">
      <c r="A38" s="7" t="s">
        <v>39</v>
      </c>
      <c r="B38" s="8" t="s">
        <v>88</v>
      </c>
      <c r="C38" s="8" t="s">
        <v>65</v>
      </c>
      <c r="D38" s="8" t="s">
        <v>26</v>
      </c>
      <c r="E38" s="8" t="s">
        <v>108</v>
      </c>
      <c r="F38" s="8" t="s">
        <v>38</v>
      </c>
      <c r="G38" s="53" t="s">
        <v>379</v>
      </c>
      <c r="H38" s="9"/>
    </row>
    <row r="39">
      <c r="A39" s="4" t="s">
        <v>42</v>
      </c>
      <c r="B39" s="5" t="s">
        <v>88</v>
      </c>
      <c r="C39" s="5" t="s">
        <v>186</v>
      </c>
      <c r="D39" s="5" t="s">
        <v>61</v>
      </c>
      <c r="E39" s="5" t="s">
        <v>108</v>
      </c>
      <c r="F39" s="5"/>
      <c r="G39" s="5"/>
      <c r="H39" s="31" t="s">
        <v>380</v>
      </c>
    </row>
    <row r="40">
      <c r="A40" s="7" t="s">
        <v>42</v>
      </c>
      <c r="B40" s="8" t="s">
        <v>88</v>
      </c>
      <c r="C40" s="8" t="s">
        <v>65</v>
      </c>
      <c r="D40" s="8" t="s">
        <v>26</v>
      </c>
      <c r="E40" s="8" t="s">
        <v>108</v>
      </c>
      <c r="F40" s="8"/>
      <c r="G40" s="53" t="s">
        <v>379</v>
      </c>
      <c r="H40" s="6"/>
    </row>
    <row r="41">
      <c r="A41" s="4" t="s">
        <v>42</v>
      </c>
      <c r="B41" s="5" t="s">
        <v>81</v>
      </c>
      <c r="C41" s="5">
        <v>3.11</v>
      </c>
      <c r="D41" s="5" t="s">
        <v>170</v>
      </c>
      <c r="E41" s="5" t="s">
        <v>381</v>
      </c>
      <c r="F41" s="5" t="s">
        <v>235</v>
      </c>
      <c r="G41" s="48" t="s">
        <v>382</v>
      </c>
      <c r="H41" s="6"/>
    </row>
    <row r="42">
      <c r="A42" s="4" t="s">
        <v>42</v>
      </c>
      <c r="B42" s="5" t="s">
        <v>53</v>
      </c>
      <c r="C42" s="5" t="s">
        <v>69</v>
      </c>
      <c r="D42" s="5" t="s">
        <v>317</v>
      </c>
      <c r="E42" s="5" t="s">
        <v>171</v>
      </c>
      <c r="F42" s="5" t="s">
        <v>41</v>
      </c>
      <c r="G42" s="5"/>
      <c r="H42" s="6" t="s">
        <v>354</v>
      </c>
    </row>
    <row r="43">
      <c r="A43" s="4" t="s">
        <v>42</v>
      </c>
      <c r="B43" s="5" t="s">
        <v>40</v>
      </c>
      <c r="C43" s="5">
        <v>3.15</v>
      </c>
      <c r="D43" s="5" t="s">
        <v>70</v>
      </c>
      <c r="E43" s="5" t="s">
        <v>25</v>
      </c>
      <c r="F43" s="5" t="s">
        <v>67</v>
      </c>
      <c r="G43" s="48" t="s">
        <v>355</v>
      </c>
      <c r="H43" s="6"/>
    </row>
    <row r="44">
      <c r="A44" s="4" t="s">
        <v>42</v>
      </c>
      <c r="B44" s="5" t="s">
        <v>18</v>
      </c>
      <c r="C44" s="5" t="s">
        <v>45</v>
      </c>
      <c r="D44" s="5" t="s">
        <v>295</v>
      </c>
      <c r="E44" s="5" t="s">
        <v>108</v>
      </c>
      <c r="F44" s="5" t="s">
        <v>17</v>
      </c>
      <c r="G44" s="5" t="s">
        <v>383</v>
      </c>
      <c r="H44" s="22" t="s">
        <v>384</v>
      </c>
    </row>
    <row r="45">
      <c r="A45" s="4" t="s">
        <v>42</v>
      </c>
      <c r="B45" s="5" t="s">
        <v>81</v>
      </c>
      <c r="C45" s="5">
        <v>3.07</v>
      </c>
      <c r="D45" s="5" t="s">
        <v>130</v>
      </c>
      <c r="E45" s="5" t="s">
        <v>190</v>
      </c>
      <c r="F45" s="5"/>
      <c r="G45" s="31" t="s">
        <v>385</v>
      </c>
      <c r="H45" s="31" t="s">
        <v>386</v>
      </c>
    </row>
    <row r="46">
      <c r="A46" s="4" t="s">
        <v>8</v>
      </c>
      <c r="B46" s="5"/>
      <c r="C46" s="5" t="s">
        <v>350</v>
      </c>
      <c r="D46" s="5"/>
      <c r="E46" s="5"/>
      <c r="F46" s="5" t="s">
        <v>76</v>
      </c>
      <c r="G46" s="5"/>
      <c r="H46" s="6"/>
    </row>
    <row r="47">
      <c r="A47" s="4" t="s">
        <v>8</v>
      </c>
      <c r="B47" s="5" t="s">
        <v>53</v>
      </c>
      <c r="C47" s="5" t="s">
        <v>186</v>
      </c>
      <c r="D47" s="5" t="s">
        <v>70</v>
      </c>
      <c r="E47" s="5" t="s">
        <v>108</v>
      </c>
      <c r="F47" s="5" t="s">
        <v>11</v>
      </c>
      <c r="G47" s="48" t="s">
        <v>387</v>
      </c>
      <c r="H47" s="6"/>
    </row>
    <row r="48">
      <c r="A48" s="4" t="s">
        <v>14</v>
      </c>
      <c r="B48" s="5" t="s">
        <v>103</v>
      </c>
      <c r="C48" s="5" t="s">
        <v>34</v>
      </c>
      <c r="D48" s="5" t="s">
        <v>26</v>
      </c>
      <c r="E48" s="5" t="s">
        <v>108</v>
      </c>
      <c r="F48" s="5" t="s">
        <v>24</v>
      </c>
      <c r="G48" s="57" t="s">
        <v>388</v>
      </c>
      <c r="H48" s="57" t="s">
        <v>389</v>
      </c>
    </row>
    <row r="49">
      <c r="A49" s="4" t="s">
        <v>14</v>
      </c>
      <c r="B49" s="5" t="s">
        <v>241</v>
      </c>
      <c r="C49" s="5">
        <v>3.16</v>
      </c>
      <c r="D49" s="5" t="s">
        <v>61</v>
      </c>
      <c r="E49" s="5" t="s">
        <v>108</v>
      </c>
      <c r="F49" s="5" t="s">
        <v>35</v>
      </c>
      <c r="G49" s="5" t="s">
        <v>390</v>
      </c>
      <c r="H49" s="31" t="s">
        <v>173</v>
      </c>
    </row>
    <row r="50">
      <c r="A50" s="4" t="s">
        <v>14</v>
      </c>
      <c r="B50" s="5" t="s">
        <v>132</v>
      </c>
      <c r="C50" s="5" t="s">
        <v>65</v>
      </c>
      <c r="D50" s="5" t="s">
        <v>295</v>
      </c>
      <c r="E50" s="5" t="s">
        <v>108</v>
      </c>
      <c r="F50" s="5" t="s">
        <v>57</v>
      </c>
      <c r="G50" s="5" t="s">
        <v>391</v>
      </c>
      <c r="H50" s="31" t="s">
        <v>392</v>
      </c>
    </row>
    <row r="51">
      <c r="A51" s="4" t="s">
        <v>14</v>
      </c>
      <c r="B51" s="5" t="s">
        <v>9</v>
      </c>
      <c r="C51" s="5" t="s">
        <v>69</v>
      </c>
      <c r="D51" s="5" t="s">
        <v>317</v>
      </c>
      <c r="E51" s="5" t="s">
        <v>171</v>
      </c>
      <c r="F51" s="5" t="s">
        <v>38</v>
      </c>
      <c r="G51" s="5"/>
      <c r="H51" s="6" t="s">
        <v>376</v>
      </c>
    </row>
    <row r="52">
      <c r="A52" s="4" t="s">
        <v>14</v>
      </c>
      <c r="B52" s="5" t="s">
        <v>88</v>
      </c>
      <c r="C52" s="5">
        <v>3.29</v>
      </c>
      <c r="D52" s="5" t="s">
        <v>59</v>
      </c>
      <c r="E52" s="5" t="s">
        <v>58</v>
      </c>
      <c r="F52" s="5" t="s">
        <v>292</v>
      </c>
      <c r="G52" s="5"/>
      <c r="H52" s="6"/>
    </row>
    <row r="53">
      <c r="A53" s="4" t="s">
        <v>14</v>
      </c>
      <c r="B53" s="5" t="s">
        <v>146</v>
      </c>
      <c r="C53" s="5">
        <v>3.07</v>
      </c>
      <c r="D53" s="5" t="s">
        <v>130</v>
      </c>
      <c r="E53" s="5" t="s">
        <v>190</v>
      </c>
      <c r="F53" s="5" t="s">
        <v>24</v>
      </c>
      <c r="G53" s="31" t="s">
        <v>393</v>
      </c>
      <c r="H53" s="22" t="s">
        <v>394</v>
      </c>
    </row>
    <row r="54">
      <c r="A54" s="4" t="s">
        <v>27</v>
      </c>
      <c r="B54" s="5" t="s">
        <v>88</v>
      </c>
      <c r="C54" s="5">
        <v>3.07</v>
      </c>
      <c r="D54" s="5" t="s">
        <v>130</v>
      </c>
      <c r="E54" s="5" t="s">
        <v>190</v>
      </c>
      <c r="F54" s="5" t="s">
        <v>28</v>
      </c>
      <c r="G54" s="5" t="s">
        <v>368</v>
      </c>
      <c r="H54" s="22" t="s">
        <v>395</v>
      </c>
    </row>
    <row r="55">
      <c r="A55" s="4" t="s">
        <v>27</v>
      </c>
      <c r="B55" s="5" t="s">
        <v>81</v>
      </c>
      <c r="C55" s="5">
        <v>3.11</v>
      </c>
      <c r="D55" s="5" t="s">
        <v>59</v>
      </c>
      <c r="E55" s="5" t="s">
        <v>62</v>
      </c>
      <c r="F55" s="5" t="s">
        <v>19</v>
      </c>
      <c r="G55" s="5"/>
      <c r="H55" s="6"/>
    </row>
    <row r="56">
      <c r="A56" s="4" t="s">
        <v>27</v>
      </c>
      <c r="B56" s="5" t="s">
        <v>47</v>
      </c>
      <c r="C56" s="5" t="s">
        <v>23</v>
      </c>
      <c r="D56" s="5" t="s">
        <v>317</v>
      </c>
      <c r="E56" s="5" t="s">
        <v>171</v>
      </c>
      <c r="F56" s="5" t="s">
        <v>52</v>
      </c>
      <c r="G56" s="5"/>
      <c r="H56" s="6" t="s">
        <v>376</v>
      </c>
    </row>
    <row r="57">
      <c r="A57" s="4" t="s">
        <v>27</v>
      </c>
      <c r="B57" s="5" t="s">
        <v>9</v>
      </c>
      <c r="C57" s="5">
        <v>2.13</v>
      </c>
      <c r="D57" s="5" t="s">
        <v>70</v>
      </c>
      <c r="E57" s="5" t="s">
        <v>25</v>
      </c>
      <c r="F57" s="5" t="s">
        <v>133</v>
      </c>
      <c r="G57" s="48" t="s">
        <v>355</v>
      </c>
      <c r="H57" s="6"/>
    </row>
    <row r="58">
      <c r="A58" s="4" t="s">
        <v>27</v>
      </c>
      <c r="B58" s="5" t="s">
        <v>40</v>
      </c>
      <c r="C58" s="5" t="s">
        <v>34</v>
      </c>
      <c r="D58" s="5" t="s">
        <v>61</v>
      </c>
      <c r="E58" s="5" t="s">
        <v>108</v>
      </c>
      <c r="F58" s="5" t="s">
        <v>126</v>
      </c>
      <c r="G58" s="48" t="s">
        <v>396</v>
      </c>
      <c r="H58" s="31" t="s">
        <v>173</v>
      </c>
    </row>
    <row r="59">
      <c r="A59" s="4" t="s">
        <v>33</v>
      </c>
      <c r="B59" s="5" t="s">
        <v>40</v>
      </c>
      <c r="C59" s="5" t="s">
        <v>23</v>
      </c>
      <c r="D59" s="5"/>
      <c r="E59" s="5" t="s">
        <v>171</v>
      </c>
      <c r="F59" s="5" t="s">
        <v>66</v>
      </c>
      <c r="G59" s="5"/>
      <c r="H59" s="6" t="s">
        <v>354</v>
      </c>
    </row>
    <row r="62">
      <c r="A62" s="1">
        <v>44958.0</v>
      </c>
    </row>
    <row r="63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</row>
    <row r="64">
      <c r="A64" s="3"/>
      <c r="B64" s="3"/>
      <c r="C64" s="3"/>
      <c r="D64" s="3"/>
      <c r="E64" s="3"/>
      <c r="F64" s="3"/>
      <c r="G64" s="3"/>
      <c r="H64" s="3"/>
    </row>
    <row r="65">
      <c r="A65" s="7" t="s">
        <v>39</v>
      </c>
      <c r="B65" s="8" t="s">
        <v>18</v>
      </c>
      <c r="C65" s="8" t="s">
        <v>65</v>
      </c>
      <c r="D65" s="8" t="s">
        <v>70</v>
      </c>
      <c r="E65" s="8" t="s">
        <v>25</v>
      </c>
      <c r="F65" s="8" t="s">
        <v>76</v>
      </c>
      <c r="G65" s="8"/>
      <c r="H65" s="9"/>
    </row>
    <row r="66">
      <c r="A66" s="7" t="s">
        <v>42</v>
      </c>
      <c r="B66" s="8" t="s">
        <v>36</v>
      </c>
      <c r="C66" s="8">
        <v>3.07</v>
      </c>
      <c r="D66" s="8" t="s">
        <v>130</v>
      </c>
      <c r="E66" s="8" t="s">
        <v>190</v>
      </c>
      <c r="F66" s="8" t="s">
        <v>21</v>
      </c>
      <c r="G66" s="43" t="s">
        <v>393</v>
      </c>
      <c r="H66" s="42" t="s">
        <v>397</v>
      </c>
    </row>
    <row r="67">
      <c r="A67" s="7" t="s">
        <v>42</v>
      </c>
      <c r="B67" s="8" t="s">
        <v>68</v>
      </c>
      <c r="C67" s="8">
        <v>2.13</v>
      </c>
      <c r="D67" s="8" t="s">
        <v>24</v>
      </c>
      <c r="E67" s="8" t="s">
        <v>25</v>
      </c>
      <c r="F67" s="8" t="s">
        <v>66</v>
      </c>
      <c r="G67" s="8"/>
      <c r="H67" s="47"/>
    </row>
    <row r="68">
      <c r="A68" s="7" t="s">
        <v>8</v>
      </c>
      <c r="B68" s="8" t="s">
        <v>68</v>
      </c>
      <c r="C68" s="8">
        <v>3.07</v>
      </c>
      <c r="D68" s="8" t="s">
        <v>130</v>
      </c>
      <c r="E68" s="8" t="s">
        <v>190</v>
      </c>
      <c r="F68" s="8" t="s">
        <v>35</v>
      </c>
      <c r="G68" s="8" t="s">
        <v>377</v>
      </c>
      <c r="H68" s="42" t="s">
        <v>398</v>
      </c>
    </row>
    <row r="69">
      <c r="A69" s="7" t="s">
        <v>8</v>
      </c>
      <c r="B69" s="8" t="s">
        <v>53</v>
      </c>
      <c r="C69" s="8">
        <v>3.16</v>
      </c>
      <c r="D69" s="8" t="s">
        <v>70</v>
      </c>
      <c r="E69" s="8" t="s">
        <v>25</v>
      </c>
      <c r="F69" s="8" t="s">
        <v>292</v>
      </c>
      <c r="G69" s="8"/>
      <c r="H69" s="9"/>
    </row>
    <row r="70">
      <c r="A70" s="7" t="s">
        <v>8</v>
      </c>
      <c r="B70" s="8" t="s">
        <v>81</v>
      </c>
      <c r="C70" s="8">
        <v>3.11</v>
      </c>
      <c r="D70" s="8" t="s">
        <v>170</v>
      </c>
      <c r="E70" s="8" t="s">
        <v>20</v>
      </c>
      <c r="F70" s="8" t="s">
        <v>13</v>
      </c>
      <c r="G70" s="53" t="s">
        <v>117</v>
      </c>
      <c r="H70" s="9"/>
    </row>
    <row r="71">
      <c r="A71" s="7" t="s">
        <v>8</v>
      </c>
      <c r="B71" s="8" t="s">
        <v>71</v>
      </c>
      <c r="C71" s="8" t="s">
        <v>65</v>
      </c>
      <c r="D71" s="8" t="s">
        <v>107</v>
      </c>
      <c r="E71" s="8" t="s">
        <v>108</v>
      </c>
      <c r="F71" s="8" t="s">
        <v>72</v>
      </c>
      <c r="G71" s="53"/>
      <c r="H71" s="9"/>
    </row>
    <row r="72">
      <c r="A72" s="7" t="s">
        <v>14</v>
      </c>
      <c r="B72" s="8" t="s">
        <v>22</v>
      </c>
      <c r="C72" s="8">
        <v>2.13</v>
      </c>
      <c r="D72" s="8" t="s">
        <v>70</v>
      </c>
      <c r="E72" s="8" t="s">
        <v>25</v>
      </c>
      <c r="F72" s="8" t="s">
        <v>35</v>
      </c>
      <c r="G72" s="8"/>
      <c r="H72" s="9"/>
    </row>
    <row r="73">
      <c r="A73" s="7" t="s">
        <v>14</v>
      </c>
      <c r="B73" s="8" t="s">
        <v>68</v>
      </c>
      <c r="C73" s="8">
        <v>3.07</v>
      </c>
      <c r="D73" s="8" t="s">
        <v>130</v>
      </c>
      <c r="E73" s="8" t="s">
        <v>190</v>
      </c>
      <c r="F73" s="8" t="s">
        <v>17</v>
      </c>
      <c r="G73" s="8" t="s">
        <v>377</v>
      </c>
      <c r="H73" s="42" t="s">
        <v>399</v>
      </c>
    </row>
    <row r="74">
      <c r="A74" s="7" t="s">
        <v>27</v>
      </c>
      <c r="B74" s="8" t="s">
        <v>9</v>
      </c>
      <c r="C74" s="8">
        <v>3.18</v>
      </c>
      <c r="D74" s="8" t="s">
        <v>70</v>
      </c>
      <c r="E74" s="8" t="s">
        <v>25</v>
      </c>
      <c r="F74" s="8" t="s">
        <v>295</v>
      </c>
      <c r="G74" s="8"/>
      <c r="H74" s="9"/>
    </row>
    <row r="75">
      <c r="A75" s="7" t="s">
        <v>27</v>
      </c>
      <c r="B75" s="8" t="s">
        <v>81</v>
      </c>
      <c r="C75" s="8">
        <v>3.07</v>
      </c>
      <c r="D75" s="8" t="s">
        <v>130</v>
      </c>
      <c r="E75" s="8" t="s">
        <v>190</v>
      </c>
      <c r="F75" s="8" t="s">
        <v>32</v>
      </c>
      <c r="G75" s="43" t="s">
        <v>400</v>
      </c>
      <c r="H75" s="42" t="s">
        <v>401</v>
      </c>
    </row>
    <row r="76">
      <c r="A76" s="4" t="s">
        <v>33</v>
      </c>
      <c r="B76" s="5" t="s">
        <v>71</v>
      </c>
      <c r="C76" s="8">
        <v>3.07</v>
      </c>
      <c r="D76" s="8" t="s">
        <v>130</v>
      </c>
      <c r="E76" s="8" t="s">
        <v>190</v>
      </c>
      <c r="F76" s="5" t="s">
        <v>38</v>
      </c>
      <c r="G76" s="5" t="s">
        <v>309</v>
      </c>
      <c r="H76" s="22" t="s">
        <v>402</v>
      </c>
    </row>
    <row r="77">
      <c r="A77" s="4" t="s">
        <v>33</v>
      </c>
      <c r="B77" s="5" t="s">
        <v>18</v>
      </c>
      <c r="C77" s="5">
        <v>3.16</v>
      </c>
      <c r="D77" s="5" t="s">
        <v>70</v>
      </c>
      <c r="E77" s="5" t="s">
        <v>25</v>
      </c>
      <c r="F77" s="5" t="s">
        <v>95</v>
      </c>
      <c r="G77" s="5"/>
      <c r="H77" s="6"/>
    </row>
    <row r="80">
      <c r="A80" s="1">
        <v>44959.0</v>
      </c>
    </row>
    <row r="81">
      <c r="A81" s="2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</row>
    <row r="82">
      <c r="A82" s="3"/>
      <c r="B82" s="3"/>
      <c r="C82" s="3"/>
      <c r="D82" s="3"/>
      <c r="E82" s="3"/>
      <c r="F82" s="3"/>
      <c r="G82" s="3"/>
      <c r="H82" s="3"/>
    </row>
    <row r="83">
      <c r="A83" s="4" t="s">
        <v>42</v>
      </c>
      <c r="B83" s="5" t="s">
        <v>71</v>
      </c>
      <c r="C83" s="5" t="s">
        <v>45</v>
      </c>
      <c r="D83" s="5" t="s">
        <v>28</v>
      </c>
      <c r="E83" s="5" t="s">
        <v>403</v>
      </c>
      <c r="F83" s="5" t="s">
        <v>66</v>
      </c>
      <c r="G83" s="5"/>
      <c r="H83" s="6"/>
    </row>
    <row r="84">
      <c r="A84" s="4" t="s">
        <v>8</v>
      </c>
      <c r="B84" s="5" t="s">
        <v>68</v>
      </c>
      <c r="C84" s="5" t="s">
        <v>65</v>
      </c>
      <c r="D84" s="5" t="s">
        <v>26</v>
      </c>
      <c r="E84" s="5" t="s">
        <v>108</v>
      </c>
      <c r="F84" s="5" t="s">
        <v>55</v>
      </c>
      <c r="G84" s="5"/>
      <c r="H84" s="6"/>
    </row>
    <row r="85">
      <c r="A85" s="4" t="s">
        <v>14</v>
      </c>
      <c r="B85" s="5" t="s">
        <v>64</v>
      </c>
      <c r="C85" s="5">
        <v>3.16</v>
      </c>
      <c r="D85" s="5" t="s">
        <v>26</v>
      </c>
      <c r="E85" s="5" t="s">
        <v>108</v>
      </c>
      <c r="F85" s="5" t="s">
        <v>61</v>
      </c>
      <c r="G85" s="5"/>
      <c r="H85" s="6"/>
    </row>
    <row r="86">
      <c r="A86" s="4" t="s">
        <v>27</v>
      </c>
      <c r="B86" s="5" t="s">
        <v>103</v>
      </c>
      <c r="C86" s="5">
        <v>3.16</v>
      </c>
      <c r="D86" s="5" t="s">
        <v>26</v>
      </c>
      <c r="E86" s="5" t="s">
        <v>108</v>
      </c>
      <c r="F86" s="5" t="s">
        <v>107</v>
      </c>
      <c r="G86" s="5"/>
      <c r="H86" s="6"/>
    </row>
    <row r="89">
      <c r="A89" s="1">
        <v>44960.0</v>
      </c>
    </row>
    <row r="90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5</v>
      </c>
      <c r="G90" s="2" t="s">
        <v>6</v>
      </c>
      <c r="H90" s="2" t="s">
        <v>7</v>
      </c>
    </row>
    <row r="91">
      <c r="A91" s="3"/>
      <c r="B91" s="3"/>
      <c r="C91" s="3"/>
      <c r="D91" s="3"/>
      <c r="E91" s="3"/>
      <c r="F91" s="3"/>
      <c r="G91" s="3"/>
      <c r="H91" s="3"/>
    </row>
    <row r="92">
      <c r="A92" s="4" t="s">
        <v>39</v>
      </c>
      <c r="B92" s="5" t="s">
        <v>81</v>
      </c>
      <c r="C92" s="5" t="s">
        <v>69</v>
      </c>
      <c r="D92" s="5" t="s">
        <v>170</v>
      </c>
      <c r="E92" s="5" t="s">
        <v>171</v>
      </c>
      <c r="F92" s="5" t="s">
        <v>26</v>
      </c>
      <c r="G92" s="5"/>
      <c r="H92" s="6"/>
    </row>
    <row r="93">
      <c r="A93" s="59" t="s">
        <v>39</v>
      </c>
      <c r="B93" s="5" t="s">
        <v>64</v>
      </c>
      <c r="C93" s="5">
        <v>2.14</v>
      </c>
      <c r="D93" s="5" t="s">
        <v>66</v>
      </c>
      <c r="E93" s="5" t="s">
        <v>25</v>
      </c>
      <c r="F93" s="5" t="s">
        <v>67</v>
      </c>
      <c r="G93" s="26"/>
      <c r="H93" s="26"/>
    </row>
    <row r="94">
      <c r="A94" s="59" t="s">
        <v>42</v>
      </c>
      <c r="B94" s="5" t="s">
        <v>88</v>
      </c>
      <c r="C94" s="5">
        <v>2.14</v>
      </c>
      <c r="D94" s="5" t="s">
        <v>66</v>
      </c>
      <c r="E94" s="5" t="s">
        <v>25</v>
      </c>
      <c r="F94" s="5" t="s">
        <v>24</v>
      </c>
      <c r="G94" s="26"/>
      <c r="H94" s="26"/>
    </row>
    <row r="95">
      <c r="A95" s="59" t="s">
        <v>8</v>
      </c>
      <c r="B95" s="5" t="s">
        <v>88</v>
      </c>
      <c r="C95" s="5">
        <v>2.14</v>
      </c>
      <c r="D95" s="5" t="s">
        <v>66</v>
      </c>
      <c r="E95" s="5" t="s">
        <v>25</v>
      </c>
      <c r="F95" s="5" t="s">
        <v>24</v>
      </c>
      <c r="G95" s="26"/>
      <c r="H95" s="26"/>
    </row>
  </sheetData>
  <mergeCells count="5">
    <mergeCell ref="A1:H1"/>
    <mergeCell ref="A32:H32"/>
    <mergeCell ref="A62:H62"/>
    <mergeCell ref="A80:H80"/>
    <mergeCell ref="A89:H89"/>
  </mergeCells>
  <dataValidations>
    <dataValidation type="list" allowBlank="1" sqref="D4:D29 F4:F29 D35:D59 F35:F59 D65:D77 F65:F77 D83:D86 F83:F86 D92:D95 F92:F95">
      <formula1>teachers_list</formula1>
    </dataValidation>
  </dataValidations>
  <hyperlinks>
    <hyperlink r:id="rId1" ref="G4"/>
    <hyperlink r:id="rId2" ref="H4"/>
    <hyperlink r:id="rId3" location="gid=0" ref="G6"/>
    <hyperlink r:id="rId4" ref="G7"/>
    <hyperlink r:id="rId5" ref="H7"/>
    <hyperlink r:id="rId6" ref="H10"/>
    <hyperlink r:id="rId7" ref="H11"/>
    <hyperlink r:id="rId8" ref="G13"/>
    <hyperlink r:id="rId9" ref="H13"/>
    <hyperlink r:id="rId10" ref="H14"/>
    <hyperlink r:id="rId11" location="gid=0" ref="G15"/>
    <hyperlink r:id="rId12" ref="G16"/>
    <hyperlink r:id="rId13" ref="H16"/>
    <hyperlink r:id="rId14" location="gid=0" ref="G18"/>
    <hyperlink r:id="rId15" ref="H20"/>
    <hyperlink r:id="rId16" ref="H21"/>
    <hyperlink r:id="rId17" ref="G22"/>
    <hyperlink r:id="rId18" ref="H22"/>
    <hyperlink r:id="rId19" ref="H23"/>
    <hyperlink r:id="rId20" ref="H35"/>
    <hyperlink r:id="rId21" ref="H39"/>
    <hyperlink r:id="rId22" location="slide=id.p1" ref="H44"/>
    <hyperlink r:id="rId23" ref="G45"/>
    <hyperlink r:id="rId24" ref="H45"/>
    <hyperlink r:id="rId25" ref="G48"/>
    <hyperlink r:id="rId26" ref="H48"/>
    <hyperlink r:id="rId27" ref="H49"/>
    <hyperlink r:id="rId28" ref="H50"/>
    <hyperlink r:id="rId29" ref="G53"/>
    <hyperlink r:id="rId30" ref="H53"/>
    <hyperlink r:id="rId31" ref="H54"/>
    <hyperlink r:id="rId32" ref="H58"/>
    <hyperlink r:id="rId33" ref="G66"/>
    <hyperlink r:id="rId34" ref="H66"/>
    <hyperlink r:id="rId35" ref="H68"/>
    <hyperlink r:id="rId36" ref="H73"/>
    <hyperlink r:id="rId37" ref="G75"/>
    <hyperlink r:id="rId38" ref="H75"/>
    <hyperlink r:id="rId39" ref="H76"/>
  </hyperlinks>
  <drawing r:id="rId40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44963.0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40</v>
      </c>
      <c r="C4" s="8">
        <v>3.34</v>
      </c>
      <c r="D4" s="8" t="s">
        <v>57</v>
      </c>
      <c r="E4" s="8" t="s">
        <v>125</v>
      </c>
      <c r="F4" s="8" t="s">
        <v>74</v>
      </c>
      <c r="G4" s="8"/>
      <c r="H4" s="9"/>
    </row>
    <row r="5">
      <c r="A5" s="4" t="s">
        <v>39</v>
      </c>
      <c r="B5" s="5" t="s">
        <v>68</v>
      </c>
      <c r="C5" s="5">
        <v>2.14</v>
      </c>
      <c r="D5" s="5" t="s">
        <v>66</v>
      </c>
      <c r="E5" s="5" t="s">
        <v>25</v>
      </c>
      <c r="F5" s="5" t="s">
        <v>24</v>
      </c>
      <c r="G5" s="5"/>
      <c r="H5" s="6"/>
    </row>
    <row r="6">
      <c r="A6" s="4" t="s">
        <v>8</v>
      </c>
      <c r="B6" s="5" t="s">
        <v>64</v>
      </c>
      <c r="C6" s="5">
        <v>2.14</v>
      </c>
      <c r="D6" s="5" t="s">
        <v>66</v>
      </c>
      <c r="E6" s="5" t="s">
        <v>25</v>
      </c>
      <c r="F6" s="5" t="s">
        <v>126</v>
      </c>
      <c r="G6" s="5"/>
      <c r="H6" s="6"/>
    </row>
    <row r="7">
      <c r="A7" s="4" t="s">
        <v>8</v>
      </c>
      <c r="B7" s="5" t="s">
        <v>88</v>
      </c>
      <c r="C7" s="5">
        <v>3.18</v>
      </c>
      <c r="D7" s="5" t="s">
        <v>170</v>
      </c>
      <c r="E7" s="5" t="s">
        <v>381</v>
      </c>
      <c r="F7" s="5" t="s">
        <v>95</v>
      </c>
      <c r="G7" s="5"/>
      <c r="H7" s="6"/>
    </row>
    <row r="8">
      <c r="A8" s="4" t="s">
        <v>14</v>
      </c>
      <c r="B8" s="5" t="s">
        <v>47</v>
      </c>
      <c r="C8" s="5">
        <v>3.34</v>
      </c>
      <c r="D8" s="5" t="s">
        <v>57</v>
      </c>
      <c r="E8" s="5" t="s">
        <v>125</v>
      </c>
      <c r="F8" s="5" t="s">
        <v>28</v>
      </c>
      <c r="G8" s="5"/>
      <c r="H8" s="6"/>
    </row>
    <row r="9">
      <c r="A9" s="4" t="s">
        <v>14</v>
      </c>
      <c r="B9" s="5" t="s">
        <v>88</v>
      </c>
      <c r="C9" s="5">
        <v>3.11</v>
      </c>
      <c r="D9" s="5" t="s">
        <v>170</v>
      </c>
      <c r="E9" s="5" t="s">
        <v>381</v>
      </c>
      <c r="F9" s="5" t="s">
        <v>292</v>
      </c>
      <c r="G9" s="5"/>
      <c r="H9" s="6"/>
    </row>
    <row r="10">
      <c r="A10" s="4" t="s">
        <v>27</v>
      </c>
      <c r="B10" s="5" t="s">
        <v>71</v>
      </c>
      <c r="C10" s="5">
        <v>3.34</v>
      </c>
      <c r="D10" s="5" t="s">
        <v>57</v>
      </c>
      <c r="E10" s="5" t="s">
        <v>125</v>
      </c>
      <c r="F10" s="5" t="s">
        <v>76</v>
      </c>
      <c r="G10" s="5"/>
      <c r="H10" s="6"/>
    </row>
    <row r="11">
      <c r="A11" s="4" t="s">
        <v>27</v>
      </c>
      <c r="B11" s="5" t="s">
        <v>88</v>
      </c>
      <c r="C11" s="5">
        <v>2.14</v>
      </c>
      <c r="D11" s="5" t="s">
        <v>66</v>
      </c>
      <c r="E11" s="5" t="s">
        <v>25</v>
      </c>
      <c r="F11" s="5" t="s">
        <v>24</v>
      </c>
      <c r="G11" s="5"/>
      <c r="H11" s="6"/>
    </row>
    <row r="12">
      <c r="A12" s="4" t="s">
        <v>27</v>
      </c>
      <c r="B12" s="5" t="s">
        <v>103</v>
      </c>
      <c r="C12" s="5" t="s">
        <v>69</v>
      </c>
      <c r="D12" s="5" t="s">
        <v>170</v>
      </c>
      <c r="E12" s="5" t="s">
        <v>171</v>
      </c>
      <c r="F12" s="5" t="s">
        <v>35</v>
      </c>
      <c r="G12" s="5"/>
      <c r="H12" s="6"/>
    </row>
    <row r="13">
      <c r="A13" s="4" t="s">
        <v>33</v>
      </c>
      <c r="B13" s="5" t="s">
        <v>241</v>
      </c>
      <c r="C13" s="5">
        <v>2.14</v>
      </c>
      <c r="D13" s="5" t="s">
        <v>66</v>
      </c>
      <c r="E13" s="5" t="s">
        <v>25</v>
      </c>
      <c r="F13" s="5" t="s">
        <v>31</v>
      </c>
      <c r="G13" s="5"/>
      <c r="H13" s="6"/>
    </row>
    <row r="14">
      <c r="A14" s="4" t="s">
        <v>33</v>
      </c>
      <c r="B14" s="5" t="s">
        <v>103</v>
      </c>
      <c r="C14" s="5">
        <v>3.11</v>
      </c>
      <c r="D14" s="5" t="s">
        <v>170</v>
      </c>
      <c r="E14" s="5" t="s">
        <v>381</v>
      </c>
      <c r="F14" s="5" t="s">
        <v>19</v>
      </c>
      <c r="G14" s="5"/>
      <c r="H14" s="6"/>
    </row>
    <row r="15">
      <c r="A15" s="4" t="s">
        <v>33</v>
      </c>
      <c r="B15" s="5" t="s">
        <v>81</v>
      </c>
      <c r="C15" s="5">
        <v>3.34</v>
      </c>
      <c r="D15" s="5" t="s">
        <v>57</v>
      </c>
      <c r="E15" s="5" t="s">
        <v>125</v>
      </c>
      <c r="F15" s="5" t="s">
        <v>295</v>
      </c>
      <c r="G15" s="5"/>
      <c r="H15" s="6"/>
    </row>
    <row r="19">
      <c r="A19" s="1">
        <v>44964.0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 t="s">
        <v>39</v>
      </c>
      <c r="B22" s="5" t="s">
        <v>68</v>
      </c>
      <c r="C22" s="5">
        <v>2.14</v>
      </c>
      <c r="D22" s="5" t="s">
        <v>66</v>
      </c>
      <c r="E22" s="5" t="s">
        <v>25</v>
      </c>
      <c r="F22" s="5" t="s">
        <v>24</v>
      </c>
      <c r="G22" s="5"/>
      <c r="H22" s="6"/>
    </row>
    <row r="23">
      <c r="A23" s="4" t="s">
        <v>39</v>
      </c>
      <c r="B23" s="5" t="s">
        <v>68</v>
      </c>
      <c r="C23" s="5">
        <v>3.29</v>
      </c>
      <c r="D23" s="5" t="s">
        <v>28</v>
      </c>
      <c r="E23" s="5" t="s">
        <v>403</v>
      </c>
      <c r="F23" s="5" t="s">
        <v>37</v>
      </c>
      <c r="G23" s="5"/>
      <c r="H23" s="6"/>
    </row>
    <row r="24">
      <c r="A24" s="4" t="s">
        <v>39</v>
      </c>
      <c r="B24" s="5" t="s">
        <v>179</v>
      </c>
      <c r="C24" s="5">
        <v>3.38</v>
      </c>
      <c r="D24" s="5" t="s">
        <v>107</v>
      </c>
      <c r="E24" s="5" t="s">
        <v>108</v>
      </c>
      <c r="F24" s="5" t="s">
        <v>126</v>
      </c>
      <c r="G24" s="5"/>
      <c r="H24" s="6"/>
    </row>
    <row r="25">
      <c r="A25" s="4" t="s">
        <v>39</v>
      </c>
      <c r="B25" s="5" t="s">
        <v>81</v>
      </c>
      <c r="C25" s="5" t="s">
        <v>69</v>
      </c>
      <c r="D25" s="5" t="s">
        <v>170</v>
      </c>
      <c r="E25" s="5" t="s">
        <v>171</v>
      </c>
      <c r="F25" s="5" t="s">
        <v>11</v>
      </c>
      <c r="G25" s="5"/>
      <c r="H25" s="6"/>
    </row>
    <row r="26">
      <c r="A26" s="4" t="s">
        <v>42</v>
      </c>
      <c r="B26" s="5" t="s">
        <v>60</v>
      </c>
      <c r="C26" s="5">
        <v>2.14</v>
      </c>
      <c r="D26" s="5" t="s">
        <v>66</v>
      </c>
      <c r="E26" s="5" t="s">
        <v>25</v>
      </c>
      <c r="F26" s="5" t="s">
        <v>133</v>
      </c>
      <c r="G26" s="5"/>
      <c r="H26" s="6"/>
    </row>
    <row r="27">
      <c r="A27" s="4" t="s">
        <v>8</v>
      </c>
      <c r="B27" s="5" t="s">
        <v>71</v>
      </c>
      <c r="C27" s="5">
        <v>3.11</v>
      </c>
      <c r="D27" s="5" t="s">
        <v>170</v>
      </c>
      <c r="E27" s="5" t="s">
        <v>381</v>
      </c>
      <c r="F27" s="5" t="s">
        <v>57</v>
      </c>
      <c r="G27" s="5"/>
      <c r="H27" s="6"/>
    </row>
    <row r="28">
      <c r="A28" s="4" t="s">
        <v>8</v>
      </c>
      <c r="B28" s="5" t="s">
        <v>53</v>
      </c>
      <c r="C28" s="5">
        <v>2.14</v>
      </c>
      <c r="D28" s="5" t="s">
        <v>66</v>
      </c>
      <c r="E28" s="5" t="s">
        <v>25</v>
      </c>
      <c r="F28" s="5" t="s">
        <v>32</v>
      </c>
      <c r="G28" s="5"/>
      <c r="H28" s="6"/>
    </row>
    <row r="29">
      <c r="A29" s="4" t="s">
        <v>8</v>
      </c>
      <c r="B29" s="5" t="s">
        <v>124</v>
      </c>
      <c r="C29" s="5">
        <v>3.18</v>
      </c>
      <c r="D29" s="5" t="s">
        <v>28</v>
      </c>
      <c r="E29" s="5" t="s">
        <v>403</v>
      </c>
      <c r="F29" s="5" t="s">
        <v>72</v>
      </c>
      <c r="G29" s="5"/>
      <c r="H29" s="6"/>
    </row>
    <row r="30">
      <c r="A30" s="4" t="s">
        <v>8</v>
      </c>
      <c r="B30" s="5" t="s">
        <v>81</v>
      </c>
      <c r="C30" s="5">
        <v>3.11</v>
      </c>
      <c r="D30" s="5" t="s">
        <v>101</v>
      </c>
      <c r="E30" s="5" t="s">
        <v>20</v>
      </c>
      <c r="F30" s="5" t="s">
        <v>95</v>
      </c>
      <c r="G30" s="5"/>
      <c r="H30" s="6"/>
    </row>
    <row r="31">
      <c r="A31" s="4" t="s">
        <v>14</v>
      </c>
      <c r="B31" s="5" t="s">
        <v>124</v>
      </c>
      <c r="C31" s="5">
        <v>2.14</v>
      </c>
      <c r="D31" s="5" t="s">
        <v>66</v>
      </c>
      <c r="E31" s="5" t="s">
        <v>25</v>
      </c>
      <c r="F31" s="5" t="s">
        <v>67</v>
      </c>
      <c r="G31" s="5"/>
      <c r="H31" s="6"/>
    </row>
    <row r="32">
      <c r="A32" s="4" t="s">
        <v>14</v>
      </c>
      <c r="B32" s="5" t="s">
        <v>64</v>
      </c>
      <c r="C32" s="5">
        <v>3.15</v>
      </c>
      <c r="D32" s="5" t="s">
        <v>107</v>
      </c>
      <c r="E32" s="5" t="s">
        <v>108</v>
      </c>
      <c r="F32" s="5" t="s">
        <v>76</v>
      </c>
      <c r="G32" s="5"/>
      <c r="H32" s="6"/>
    </row>
    <row r="33">
      <c r="A33" s="4" t="s">
        <v>14</v>
      </c>
      <c r="B33" s="5" t="s">
        <v>81</v>
      </c>
      <c r="C33" s="5"/>
      <c r="D33" s="5" t="s">
        <v>59</v>
      </c>
      <c r="E33" s="5" t="s">
        <v>62</v>
      </c>
      <c r="F33" s="5" t="s">
        <v>19</v>
      </c>
      <c r="G33" s="5"/>
      <c r="H33" s="6"/>
    </row>
    <row r="34">
      <c r="A34" s="4" t="s">
        <v>14</v>
      </c>
      <c r="B34" s="5" t="s">
        <v>71</v>
      </c>
      <c r="C34" s="5" t="s">
        <v>404</v>
      </c>
      <c r="D34" s="5" t="s">
        <v>170</v>
      </c>
      <c r="E34" s="5" t="s">
        <v>381</v>
      </c>
      <c r="F34" s="5" t="s">
        <v>61</v>
      </c>
      <c r="G34" s="5"/>
      <c r="H34" s="6"/>
    </row>
    <row r="35">
      <c r="A35" s="4" t="s">
        <v>27</v>
      </c>
      <c r="B35" s="5" t="s">
        <v>88</v>
      </c>
      <c r="C35" s="5">
        <v>3.11</v>
      </c>
      <c r="D35" s="5" t="s">
        <v>170</v>
      </c>
      <c r="E35" s="5" t="s">
        <v>381</v>
      </c>
      <c r="F35" s="5" t="s">
        <v>21</v>
      </c>
      <c r="G35" s="5"/>
      <c r="H35" s="6"/>
    </row>
    <row r="36">
      <c r="A36" s="4" t="s">
        <v>27</v>
      </c>
      <c r="B36" s="5" t="s">
        <v>132</v>
      </c>
      <c r="C36" s="5">
        <v>2.14</v>
      </c>
      <c r="D36" s="5" t="s">
        <v>66</v>
      </c>
      <c r="E36" s="5" t="s">
        <v>25</v>
      </c>
      <c r="F36" s="5" t="s">
        <v>67</v>
      </c>
      <c r="G36" s="5"/>
      <c r="H36" s="6"/>
    </row>
    <row r="37">
      <c r="A37" s="4" t="s">
        <v>33</v>
      </c>
      <c r="B37" s="5" t="s">
        <v>241</v>
      </c>
      <c r="C37" s="5">
        <v>2.14</v>
      </c>
      <c r="D37" s="5" t="s">
        <v>66</v>
      </c>
      <c r="E37" s="5" t="s">
        <v>25</v>
      </c>
      <c r="F37" s="5" t="s">
        <v>52</v>
      </c>
      <c r="G37" s="5"/>
      <c r="H37" s="6"/>
    </row>
    <row r="38">
      <c r="A38" s="4" t="s">
        <v>33</v>
      </c>
      <c r="B38" s="5" t="s">
        <v>144</v>
      </c>
      <c r="C38" s="5" t="s">
        <v>45</v>
      </c>
      <c r="D38" s="5" t="s">
        <v>28</v>
      </c>
      <c r="E38" s="5" t="s">
        <v>403</v>
      </c>
      <c r="F38" s="5" t="s">
        <v>44</v>
      </c>
      <c r="G38" s="5"/>
      <c r="H38" s="6"/>
    </row>
    <row r="39">
      <c r="A39" s="4" t="s">
        <v>33</v>
      </c>
      <c r="B39" s="5" t="s">
        <v>88</v>
      </c>
      <c r="C39" s="5">
        <v>3.11</v>
      </c>
      <c r="D39" s="5" t="s">
        <v>170</v>
      </c>
      <c r="E39" s="5" t="s">
        <v>381</v>
      </c>
      <c r="F39" s="5" t="s">
        <v>295</v>
      </c>
      <c r="G39" s="5"/>
      <c r="H39" s="6"/>
    </row>
    <row r="42">
      <c r="A42" s="1">
        <v>44965.0</v>
      </c>
    </row>
    <row r="4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</row>
    <row r="44">
      <c r="A44" s="3"/>
      <c r="B44" s="3"/>
      <c r="C44" s="3"/>
      <c r="D44" s="3"/>
      <c r="E44" s="3"/>
      <c r="F44" s="3"/>
      <c r="G44" s="3"/>
      <c r="H44" s="3"/>
    </row>
    <row r="45">
      <c r="A45" s="7" t="s">
        <v>42</v>
      </c>
      <c r="B45" s="8" t="s">
        <v>68</v>
      </c>
      <c r="C45" s="8">
        <v>2.14</v>
      </c>
      <c r="D45" s="8" t="s">
        <v>66</v>
      </c>
      <c r="E45" s="8" t="s">
        <v>25</v>
      </c>
      <c r="F45" s="8" t="s">
        <v>24</v>
      </c>
      <c r="G45" s="8"/>
      <c r="H45" s="9"/>
    </row>
    <row r="46">
      <c r="A46" s="7" t="s">
        <v>42</v>
      </c>
      <c r="B46" s="8" t="s">
        <v>47</v>
      </c>
      <c r="C46" s="8">
        <v>3.34</v>
      </c>
      <c r="D46" s="8" t="s">
        <v>57</v>
      </c>
      <c r="E46" s="5" t="s">
        <v>125</v>
      </c>
      <c r="F46" s="8" t="s">
        <v>32</v>
      </c>
      <c r="G46" s="8"/>
      <c r="H46" s="9"/>
    </row>
    <row r="47">
      <c r="A47" s="7" t="s">
        <v>8</v>
      </c>
      <c r="B47" s="8" t="s">
        <v>81</v>
      </c>
      <c r="C47" s="8">
        <v>3.34</v>
      </c>
      <c r="D47" s="8" t="s">
        <v>57</v>
      </c>
      <c r="E47" s="5" t="s">
        <v>125</v>
      </c>
      <c r="F47" s="8" t="s">
        <v>13</v>
      </c>
      <c r="G47" s="8"/>
      <c r="H47" s="9"/>
    </row>
    <row r="48">
      <c r="A48" s="7" t="s">
        <v>8</v>
      </c>
      <c r="B48" s="8" t="s">
        <v>68</v>
      </c>
      <c r="C48" s="8">
        <v>2.14</v>
      </c>
      <c r="D48" s="8" t="s">
        <v>66</v>
      </c>
      <c r="E48" s="5" t="s">
        <v>25</v>
      </c>
      <c r="F48" s="8" t="s">
        <v>24</v>
      </c>
      <c r="G48" s="8"/>
      <c r="H48" s="9"/>
    </row>
    <row r="49">
      <c r="A49" s="4" t="s">
        <v>8</v>
      </c>
      <c r="B49" s="5" t="s">
        <v>22</v>
      </c>
      <c r="C49" s="5">
        <v>2.01</v>
      </c>
      <c r="D49" s="5" t="s">
        <v>44</v>
      </c>
      <c r="E49" s="5" t="s">
        <v>125</v>
      </c>
      <c r="F49" s="5" t="s">
        <v>72</v>
      </c>
      <c r="G49" s="5"/>
      <c r="H49" s="6"/>
    </row>
    <row r="50">
      <c r="A50" s="4" t="s">
        <v>14</v>
      </c>
      <c r="B50" s="5" t="s">
        <v>40</v>
      </c>
      <c r="C50" s="5">
        <v>3.34</v>
      </c>
      <c r="D50" s="5" t="s">
        <v>57</v>
      </c>
      <c r="E50" s="5" t="s">
        <v>125</v>
      </c>
      <c r="F50" s="5" t="s">
        <v>292</v>
      </c>
      <c r="G50" s="5"/>
      <c r="H50" s="6"/>
    </row>
    <row r="51">
      <c r="A51" s="4" t="s">
        <v>14</v>
      </c>
      <c r="B51" s="5" t="s">
        <v>124</v>
      </c>
      <c r="C51" s="5">
        <v>2.14</v>
      </c>
      <c r="D51" s="5" t="s">
        <v>66</v>
      </c>
      <c r="E51" s="5" t="s">
        <v>25</v>
      </c>
      <c r="F51" s="5" t="s">
        <v>67</v>
      </c>
      <c r="G51" s="5"/>
      <c r="H51" s="6"/>
    </row>
    <row r="52">
      <c r="A52" s="4" t="s">
        <v>27</v>
      </c>
      <c r="B52" s="5" t="s">
        <v>132</v>
      </c>
      <c r="C52" s="5">
        <v>2.14</v>
      </c>
      <c r="D52" s="5" t="s">
        <v>66</v>
      </c>
      <c r="E52" s="5" t="s">
        <v>25</v>
      </c>
      <c r="F52" s="5" t="s">
        <v>67</v>
      </c>
      <c r="G52" s="5"/>
      <c r="H52" s="6"/>
    </row>
    <row r="53">
      <c r="A53" s="4" t="s">
        <v>27</v>
      </c>
      <c r="B53" s="5" t="s">
        <v>18</v>
      </c>
      <c r="C53" s="5">
        <v>3.34</v>
      </c>
      <c r="D53" s="5" t="s">
        <v>57</v>
      </c>
      <c r="E53" s="5" t="s">
        <v>125</v>
      </c>
      <c r="F53" s="5" t="s">
        <v>126</v>
      </c>
      <c r="G53" s="5"/>
      <c r="H53" s="6"/>
    </row>
    <row r="54">
      <c r="A54" s="4" t="s">
        <v>33</v>
      </c>
      <c r="B54" s="5" t="s">
        <v>9</v>
      </c>
      <c r="C54" s="5">
        <v>3.34</v>
      </c>
      <c r="D54" s="5" t="s">
        <v>57</v>
      </c>
      <c r="E54" s="5" t="s">
        <v>125</v>
      </c>
      <c r="F54" s="5" t="s">
        <v>95</v>
      </c>
      <c r="G54" s="5"/>
      <c r="H54" s="6"/>
    </row>
    <row r="55">
      <c r="A55" s="4" t="s">
        <v>33</v>
      </c>
      <c r="B55" s="5" t="s">
        <v>9</v>
      </c>
      <c r="C55" s="5">
        <v>2.01</v>
      </c>
      <c r="D55" s="5" t="s">
        <v>44</v>
      </c>
      <c r="E55" s="5" t="s">
        <v>125</v>
      </c>
      <c r="F55" s="5" t="s">
        <v>41</v>
      </c>
      <c r="G55" s="5"/>
      <c r="H55" s="6"/>
    </row>
    <row r="56">
      <c r="A56" s="4" t="s">
        <v>33</v>
      </c>
      <c r="B56" s="5" t="s">
        <v>103</v>
      </c>
      <c r="C56" s="5">
        <v>2.14</v>
      </c>
      <c r="D56" s="5" t="s">
        <v>66</v>
      </c>
      <c r="E56" s="5" t="s">
        <v>25</v>
      </c>
      <c r="F56" s="5" t="s">
        <v>67</v>
      </c>
      <c r="G56" s="5"/>
      <c r="H56" s="6"/>
    </row>
    <row r="59">
      <c r="A59" s="1">
        <v>44966.0</v>
      </c>
    </row>
    <row r="60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</row>
    <row r="61">
      <c r="A61" s="3"/>
      <c r="B61" s="3"/>
      <c r="C61" s="3"/>
      <c r="D61" s="3"/>
      <c r="E61" s="3"/>
      <c r="F61" s="3"/>
      <c r="G61" s="3"/>
      <c r="H61" s="3"/>
    </row>
    <row r="62">
      <c r="A62" s="4" t="s">
        <v>39</v>
      </c>
      <c r="B62" s="5" t="s">
        <v>60</v>
      </c>
      <c r="C62" s="5">
        <v>2.14</v>
      </c>
      <c r="D62" s="5" t="s">
        <v>66</v>
      </c>
      <c r="E62" s="5" t="s">
        <v>25</v>
      </c>
      <c r="F62" s="5" t="s">
        <v>13</v>
      </c>
      <c r="G62" s="5"/>
      <c r="H62" s="6"/>
    </row>
    <row r="63">
      <c r="A63" s="4" t="s">
        <v>8</v>
      </c>
      <c r="B63" s="5" t="s">
        <v>53</v>
      </c>
      <c r="C63" s="5">
        <v>2.14</v>
      </c>
      <c r="D63" s="5" t="s">
        <v>66</v>
      </c>
      <c r="E63" s="5" t="s">
        <v>25</v>
      </c>
      <c r="F63" s="5" t="s">
        <v>170</v>
      </c>
      <c r="G63" s="5"/>
      <c r="H63" s="6"/>
    </row>
    <row r="64">
      <c r="A64" s="4" t="s">
        <v>27</v>
      </c>
      <c r="B64" s="5" t="s">
        <v>103</v>
      </c>
      <c r="C64" s="5">
        <v>2.14</v>
      </c>
      <c r="D64" s="5" t="s">
        <v>66</v>
      </c>
      <c r="E64" s="5" t="s">
        <v>25</v>
      </c>
      <c r="F64" s="5" t="s">
        <v>67</v>
      </c>
      <c r="G64" s="5"/>
      <c r="H64" s="6"/>
    </row>
    <row r="65">
      <c r="A65" s="4" t="s">
        <v>33</v>
      </c>
      <c r="B65" s="5" t="s">
        <v>88</v>
      </c>
      <c r="C65" s="5">
        <v>2.14</v>
      </c>
      <c r="D65" s="5" t="s">
        <v>66</v>
      </c>
      <c r="E65" s="5" t="s">
        <v>25</v>
      </c>
      <c r="F65" s="5" t="s">
        <v>24</v>
      </c>
      <c r="G65" s="5"/>
      <c r="H65" s="6"/>
    </row>
    <row r="68">
      <c r="A68" s="1">
        <v>44967.0</v>
      </c>
    </row>
    <row r="69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</row>
    <row r="70">
      <c r="A70" s="3"/>
      <c r="B70" s="3"/>
      <c r="C70" s="3"/>
      <c r="D70" s="3"/>
      <c r="E70" s="3"/>
      <c r="F70" s="3"/>
      <c r="G70" s="3"/>
      <c r="H70" s="3"/>
    </row>
    <row r="71">
      <c r="A71" s="7" t="s">
        <v>39</v>
      </c>
      <c r="B71" s="8" t="s">
        <v>64</v>
      </c>
      <c r="C71" s="8">
        <v>2.14</v>
      </c>
      <c r="D71" s="8" t="s">
        <v>66</v>
      </c>
      <c r="E71" s="8" t="s">
        <v>25</v>
      </c>
      <c r="F71" s="8" t="s">
        <v>26</v>
      </c>
      <c r="G71" s="8"/>
      <c r="H71" s="9"/>
    </row>
    <row r="72">
      <c r="A72" s="4" t="s">
        <v>42</v>
      </c>
      <c r="B72" s="5" t="s">
        <v>81</v>
      </c>
      <c r="C72" s="5">
        <v>3.15</v>
      </c>
      <c r="D72" s="5" t="s">
        <v>74</v>
      </c>
      <c r="E72" s="5" t="s">
        <v>75</v>
      </c>
      <c r="F72" s="5" t="s">
        <v>170</v>
      </c>
      <c r="G72" s="5"/>
      <c r="H72" s="6"/>
    </row>
    <row r="73">
      <c r="A73" s="4" t="s">
        <v>42</v>
      </c>
      <c r="B73" s="5" t="s">
        <v>9</v>
      </c>
      <c r="C73" s="5">
        <v>3.29</v>
      </c>
      <c r="D73" s="5" t="s">
        <v>35</v>
      </c>
      <c r="E73" s="5" t="s">
        <v>134</v>
      </c>
      <c r="F73" s="5" t="s">
        <v>41</v>
      </c>
      <c r="G73" s="5"/>
      <c r="H73" s="6"/>
    </row>
    <row r="74">
      <c r="A74" s="7" t="s">
        <v>8</v>
      </c>
      <c r="B74" s="8" t="s">
        <v>88</v>
      </c>
      <c r="C74" s="8">
        <v>2.14</v>
      </c>
      <c r="D74" s="8" t="s">
        <v>66</v>
      </c>
      <c r="E74" s="8" t="s">
        <v>25</v>
      </c>
      <c r="F74" s="8" t="s">
        <v>24</v>
      </c>
      <c r="G74" s="8"/>
      <c r="H74" s="9"/>
    </row>
    <row r="75">
      <c r="A75" s="7" t="s">
        <v>14</v>
      </c>
      <c r="B75" s="8" t="s">
        <v>88</v>
      </c>
      <c r="C75" s="8">
        <v>2.14</v>
      </c>
      <c r="D75" s="8" t="s">
        <v>66</v>
      </c>
      <c r="E75" s="8" t="s">
        <v>25</v>
      </c>
      <c r="F75" s="8" t="s">
        <v>24</v>
      </c>
      <c r="G75" s="8"/>
      <c r="H75" s="9"/>
    </row>
  </sheetData>
  <mergeCells count="5">
    <mergeCell ref="A1:H1"/>
    <mergeCell ref="A19:H19"/>
    <mergeCell ref="A42:H42"/>
    <mergeCell ref="A59:H59"/>
    <mergeCell ref="A68:H68"/>
  </mergeCells>
  <dataValidations>
    <dataValidation type="list" allowBlank="1" sqref="D4:D15 F4:F15 D22:D39 F22:F39 D45:D56 F45:F56 D62:D65 F62:F65 D71:D75 F71:F75">
      <formula1>teachers_list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44970.0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53</v>
      </c>
      <c r="C4" s="5">
        <v>3.14</v>
      </c>
      <c r="D4" s="5" t="s">
        <v>44</v>
      </c>
      <c r="E4" s="5" t="s">
        <v>171</v>
      </c>
      <c r="F4" s="5" t="s">
        <v>52</v>
      </c>
      <c r="G4" s="5"/>
      <c r="H4" s="6"/>
    </row>
    <row r="5">
      <c r="A5" s="4" t="s">
        <v>42</v>
      </c>
      <c r="B5" s="5" t="s">
        <v>60</v>
      </c>
      <c r="C5" s="5" t="s">
        <v>10</v>
      </c>
      <c r="D5" s="5" t="s">
        <v>44</v>
      </c>
      <c r="E5" s="5" t="s">
        <v>171</v>
      </c>
      <c r="F5" s="5" t="s">
        <v>19</v>
      </c>
      <c r="G5" s="5"/>
      <c r="H5" s="6"/>
    </row>
    <row r="6">
      <c r="A6" s="4" t="s">
        <v>8</v>
      </c>
      <c r="B6" s="5" t="s">
        <v>53</v>
      </c>
      <c r="C6" s="5">
        <v>2.01</v>
      </c>
      <c r="D6" s="5" t="s">
        <v>44</v>
      </c>
      <c r="E6" s="5" t="s">
        <v>125</v>
      </c>
      <c r="F6" s="5" t="s">
        <v>126</v>
      </c>
      <c r="G6" s="5"/>
      <c r="H6" s="6"/>
    </row>
    <row r="7">
      <c r="A7" s="4" t="s">
        <v>8</v>
      </c>
      <c r="B7" s="5"/>
      <c r="C7" s="5"/>
      <c r="D7" s="5" t="s">
        <v>52</v>
      </c>
      <c r="E7" s="5"/>
      <c r="F7" s="5"/>
      <c r="G7" s="5"/>
      <c r="H7" s="6"/>
    </row>
    <row r="8">
      <c r="A8" s="4" t="s">
        <v>14</v>
      </c>
      <c r="B8" s="5"/>
      <c r="C8" s="5"/>
      <c r="D8" s="5" t="s">
        <v>52</v>
      </c>
      <c r="E8" s="5"/>
      <c r="F8" s="5"/>
      <c r="G8" s="5"/>
      <c r="H8" s="6"/>
    </row>
    <row r="9">
      <c r="A9" s="4" t="s">
        <v>27</v>
      </c>
      <c r="B9" s="5" t="s">
        <v>71</v>
      </c>
      <c r="C9" s="5">
        <v>2.01</v>
      </c>
      <c r="D9" s="5" t="s">
        <v>44</v>
      </c>
      <c r="E9" s="5" t="s">
        <v>125</v>
      </c>
      <c r="F9" s="5" t="s">
        <v>31</v>
      </c>
      <c r="G9" s="5"/>
      <c r="H9" s="6"/>
    </row>
    <row r="10">
      <c r="A10" s="4" t="s">
        <v>33</v>
      </c>
      <c r="B10" s="5" t="s">
        <v>81</v>
      </c>
      <c r="C10" s="5">
        <v>2.01</v>
      </c>
      <c r="D10" s="5" t="s">
        <v>44</v>
      </c>
      <c r="E10" s="5" t="s">
        <v>125</v>
      </c>
      <c r="F10" s="5" t="s">
        <v>17</v>
      </c>
      <c r="G10" s="5"/>
      <c r="H10" s="6"/>
    </row>
    <row r="11">
      <c r="A11" s="60" t="s">
        <v>33</v>
      </c>
      <c r="B11" s="33"/>
      <c r="C11" s="33"/>
      <c r="D11" s="5" t="s">
        <v>52</v>
      </c>
      <c r="E11" s="33"/>
      <c r="F11" s="33"/>
      <c r="G11" s="33"/>
      <c r="H11" s="61"/>
    </row>
    <row r="14">
      <c r="A14" s="1">
        <v>44971.0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4" t="s">
        <v>42</v>
      </c>
      <c r="B17" s="5" t="s">
        <v>88</v>
      </c>
      <c r="C17" s="5" t="s">
        <v>45</v>
      </c>
      <c r="D17" s="5" t="s">
        <v>26</v>
      </c>
      <c r="E17" s="5" t="s">
        <v>108</v>
      </c>
      <c r="F17" s="5" t="s">
        <v>126</v>
      </c>
      <c r="G17" s="5"/>
      <c r="H17" s="6"/>
    </row>
    <row r="20">
      <c r="A20" s="1">
        <v>44972.0</v>
      </c>
    </row>
    <row r="21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</row>
    <row r="22">
      <c r="A22" s="3"/>
      <c r="B22" s="3"/>
      <c r="C22" s="3"/>
      <c r="D22" s="3"/>
      <c r="E22" s="3"/>
      <c r="F22" s="3"/>
      <c r="G22" s="3"/>
      <c r="H22" s="3"/>
    </row>
    <row r="23">
      <c r="A23" s="7" t="s">
        <v>42</v>
      </c>
      <c r="B23" s="8" t="s">
        <v>71</v>
      </c>
      <c r="C23" s="8" t="s">
        <v>10</v>
      </c>
      <c r="D23" s="8" t="s">
        <v>11</v>
      </c>
      <c r="E23" s="8" t="s">
        <v>171</v>
      </c>
      <c r="F23" s="8" t="s">
        <v>295</v>
      </c>
      <c r="G23" s="8"/>
      <c r="H23" s="9"/>
    </row>
    <row r="24">
      <c r="A24" s="7" t="s">
        <v>8</v>
      </c>
      <c r="B24" s="8" t="s">
        <v>9</v>
      </c>
      <c r="C24" s="8" t="s">
        <v>10</v>
      </c>
      <c r="D24" s="8" t="s">
        <v>11</v>
      </c>
      <c r="E24" s="8" t="s">
        <v>171</v>
      </c>
      <c r="F24" s="8" t="s">
        <v>72</v>
      </c>
      <c r="G24" s="8"/>
      <c r="H24" s="9"/>
    </row>
    <row r="25">
      <c r="A25" s="7" t="s">
        <v>8</v>
      </c>
      <c r="B25" s="8" t="s">
        <v>88</v>
      </c>
      <c r="C25" s="8" t="s">
        <v>45</v>
      </c>
      <c r="D25" s="8" t="s">
        <v>61</v>
      </c>
      <c r="E25" s="8" t="s">
        <v>108</v>
      </c>
      <c r="F25" s="8" t="s">
        <v>54</v>
      </c>
      <c r="G25" s="8"/>
      <c r="H25" s="9"/>
    </row>
    <row r="26">
      <c r="A26" s="7" t="s">
        <v>8</v>
      </c>
      <c r="B26" s="8" t="s">
        <v>64</v>
      </c>
      <c r="C26" s="8" t="s">
        <v>65</v>
      </c>
      <c r="D26" s="8" t="s">
        <v>107</v>
      </c>
      <c r="E26" s="8" t="s">
        <v>108</v>
      </c>
      <c r="F26" s="8" t="s">
        <v>31</v>
      </c>
      <c r="G26" s="8"/>
      <c r="H26" s="9"/>
    </row>
    <row r="27">
      <c r="A27" s="4" t="s">
        <v>27</v>
      </c>
      <c r="B27" s="5" t="s">
        <v>241</v>
      </c>
      <c r="C27" s="5" t="s">
        <v>186</v>
      </c>
      <c r="D27" s="5" t="s">
        <v>61</v>
      </c>
      <c r="E27" s="5" t="s">
        <v>108</v>
      </c>
      <c r="F27" s="5" t="s">
        <v>41</v>
      </c>
      <c r="G27" s="5"/>
      <c r="H27" s="6"/>
    </row>
    <row r="28">
      <c r="A28" s="4" t="s">
        <v>27</v>
      </c>
      <c r="B28" s="5" t="s">
        <v>88</v>
      </c>
      <c r="C28" s="5">
        <v>3.39</v>
      </c>
      <c r="D28" s="5" t="s">
        <v>11</v>
      </c>
      <c r="E28" s="5" t="s">
        <v>405</v>
      </c>
      <c r="F28" s="5" t="s">
        <v>32</v>
      </c>
      <c r="G28" s="5"/>
      <c r="H28" s="6"/>
    </row>
    <row r="29">
      <c r="A29" s="4" t="s">
        <v>33</v>
      </c>
      <c r="B29" s="5" t="s">
        <v>88</v>
      </c>
      <c r="C29" s="5">
        <v>3.39</v>
      </c>
      <c r="D29" s="5" t="s">
        <v>11</v>
      </c>
      <c r="E29" s="5" t="s">
        <v>405</v>
      </c>
      <c r="F29" s="5" t="s">
        <v>38</v>
      </c>
      <c r="G29" s="5"/>
      <c r="H29" s="6"/>
    </row>
    <row r="32">
      <c r="A32" s="1">
        <v>44973.0</v>
      </c>
    </row>
    <row r="33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</row>
    <row r="34">
      <c r="A34" s="3"/>
      <c r="B34" s="3"/>
      <c r="C34" s="3"/>
      <c r="D34" s="3"/>
      <c r="E34" s="3"/>
      <c r="F34" s="3"/>
      <c r="G34" s="3"/>
      <c r="H34" s="3"/>
    </row>
    <row r="35">
      <c r="A35" s="7" t="s">
        <v>42</v>
      </c>
      <c r="B35" s="8" t="s">
        <v>47</v>
      </c>
      <c r="C35" s="8">
        <v>3.17</v>
      </c>
      <c r="D35" s="8" t="s">
        <v>126</v>
      </c>
      <c r="E35" s="8" t="s">
        <v>320</v>
      </c>
      <c r="F35" s="8" t="s">
        <v>57</v>
      </c>
      <c r="G35" s="8"/>
      <c r="H35" s="9"/>
    </row>
    <row r="36">
      <c r="A36" s="4" t="s">
        <v>33</v>
      </c>
      <c r="B36" s="5" t="s">
        <v>40</v>
      </c>
      <c r="C36" s="5" t="s">
        <v>65</v>
      </c>
      <c r="D36" s="5" t="s">
        <v>61</v>
      </c>
      <c r="E36" s="5" t="s">
        <v>108</v>
      </c>
      <c r="F36" s="5" t="s">
        <v>72</v>
      </c>
      <c r="G36" s="5"/>
      <c r="H36" s="6"/>
    </row>
    <row r="39">
      <c r="A39" s="1">
        <v>44974.0</v>
      </c>
    </row>
    <row r="4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</row>
    <row r="41">
      <c r="A41" s="3"/>
      <c r="B41" s="3"/>
      <c r="C41" s="3"/>
      <c r="D41" s="3"/>
      <c r="E41" s="3"/>
      <c r="F41" s="3"/>
      <c r="G41" s="3"/>
      <c r="H41" s="3"/>
    </row>
    <row r="42">
      <c r="A42" s="7" t="s">
        <v>39</v>
      </c>
      <c r="B42" s="8" t="s">
        <v>18</v>
      </c>
      <c r="C42" s="8">
        <v>3.17</v>
      </c>
      <c r="D42" s="8" t="s">
        <v>126</v>
      </c>
      <c r="E42" s="8" t="s">
        <v>320</v>
      </c>
      <c r="F42" s="8" t="s">
        <v>26</v>
      </c>
      <c r="G42" s="8"/>
      <c r="H42" s="9"/>
    </row>
    <row r="43">
      <c r="A43" s="7" t="s">
        <v>39</v>
      </c>
      <c r="B43" s="8" t="s">
        <v>64</v>
      </c>
      <c r="C43" s="8">
        <v>2.13</v>
      </c>
      <c r="D43" s="8" t="s">
        <v>66</v>
      </c>
      <c r="E43" s="8" t="s">
        <v>25</v>
      </c>
      <c r="F43" s="8" t="s">
        <v>61</v>
      </c>
      <c r="G43" s="8"/>
      <c r="H43" s="9"/>
    </row>
    <row r="44">
      <c r="A44" s="7" t="s">
        <v>39</v>
      </c>
      <c r="B44" s="8" t="s">
        <v>18</v>
      </c>
      <c r="C44" s="8" t="s">
        <v>65</v>
      </c>
      <c r="D44" s="8" t="s">
        <v>35</v>
      </c>
      <c r="E44" s="8" t="s">
        <v>134</v>
      </c>
      <c r="F44" s="8" t="s">
        <v>52</v>
      </c>
      <c r="G44" s="8"/>
      <c r="H44" s="9"/>
    </row>
    <row r="45">
      <c r="A45" s="4" t="s">
        <v>39</v>
      </c>
      <c r="B45" s="5" t="s">
        <v>406</v>
      </c>
      <c r="C45" s="5">
        <v>3.31</v>
      </c>
      <c r="D45" s="5" t="s">
        <v>13</v>
      </c>
      <c r="E45" s="5" t="s">
        <v>116</v>
      </c>
      <c r="F45" s="5" t="s">
        <v>74</v>
      </c>
      <c r="G45" s="5"/>
      <c r="H45" s="6"/>
    </row>
    <row r="46">
      <c r="A46" s="4" t="s">
        <v>42</v>
      </c>
      <c r="B46" s="5" t="s">
        <v>406</v>
      </c>
      <c r="C46" s="5">
        <v>3.31</v>
      </c>
      <c r="D46" s="5" t="s">
        <v>13</v>
      </c>
      <c r="E46" s="5" t="s">
        <v>116</v>
      </c>
      <c r="F46" s="5" t="s">
        <v>41</v>
      </c>
      <c r="G46" s="5"/>
      <c r="H46" s="6"/>
    </row>
    <row r="47">
      <c r="A47" s="4" t="s">
        <v>42</v>
      </c>
      <c r="B47" s="5" t="s">
        <v>9</v>
      </c>
      <c r="C47" s="5">
        <v>3.29</v>
      </c>
      <c r="D47" s="5" t="s">
        <v>35</v>
      </c>
      <c r="E47" s="5" t="s">
        <v>134</v>
      </c>
      <c r="F47" s="5" t="s">
        <v>170</v>
      </c>
      <c r="G47" s="5"/>
      <c r="H47" s="6"/>
    </row>
    <row r="48">
      <c r="A48" s="4" t="s">
        <v>42</v>
      </c>
      <c r="B48" s="5" t="s">
        <v>9</v>
      </c>
      <c r="C48" s="5">
        <v>3.17</v>
      </c>
      <c r="D48" s="5" t="s">
        <v>126</v>
      </c>
      <c r="E48" s="5" t="s">
        <v>320</v>
      </c>
      <c r="F48" s="5" t="s">
        <v>59</v>
      </c>
      <c r="G48" s="5"/>
      <c r="H48" s="6"/>
    </row>
    <row r="49">
      <c r="A49" s="4" t="s">
        <v>42</v>
      </c>
      <c r="B49" s="5" t="s">
        <v>146</v>
      </c>
      <c r="C49" s="5">
        <v>1.11</v>
      </c>
      <c r="D49" s="8" t="s">
        <v>76</v>
      </c>
      <c r="E49" s="5" t="s">
        <v>163</v>
      </c>
      <c r="F49" s="5" t="s">
        <v>38</v>
      </c>
      <c r="G49" s="5"/>
      <c r="H49" s="6"/>
    </row>
    <row r="50">
      <c r="A50" s="4" t="s">
        <v>8</v>
      </c>
      <c r="B50" s="5" t="s">
        <v>88</v>
      </c>
      <c r="C50" s="5">
        <v>2.14</v>
      </c>
      <c r="D50" s="8" t="s">
        <v>66</v>
      </c>
      <c r="E50" s="5" t="s">
        <v>25</v>
      </c>
      <c r="F50" s="5" t="s">
        <v>130</v>
      </c>
      <c r="G50" s="5"/>
      <c r="H50" s="6"/>
    </row>
    <row r="51">
      <c r="A51" s="4" t="s">
        <v>8</v>
      </c>
      <c r="B51" s="5" t="s">
        <v>88</v>
      </c>
      <c r="C51" s="5">
        <v>3.39</v>
      </c>
      <c r="D51" s="5" t="s">
        <v>24</v>
      </c>
      <c r="E51" s="5" t="s">
        <v>25</v>
      </c>
      <c r="F51" s="5" t="s">
        <v>72</v>
      </c>
      <c r="G51" s="5"/>
      <c r="H51" s="6"/>
    </row>
    <row r="52">
      <c r="A52" s="4" t="s">
        <v>8</v>
      </c>
      <c r="B52" s="5" t="s">
        <v>81</v>
      </c>
      <c r="C52" s="5" t="s">
        <v>23</v>
      </c>
      <c r="D52" s="5" t="s">
        <v>101</v>
      </c>
      <c r="E52" s="5" t="s">
        <v>82</v>
      </c>
      <c r="F52" s="5" t="s">
        <v>76</v>
      </c>
      <c r="G52" s="5"/>
      <c r="H52" s="6"/>
    </row>
    <row r="53">
      <c r="A53" s="4" t="s">
        <v>14</v>
      </c>
      <c r="B53" s="5" t="s">
        <v>88</v>
      </c>
      <c r="C53" s="5">
        <v>3.39</v>
      </c>
      <c r="D53" s="5" t="s">
        <v>24</v>
      </c>
      <c r="E53" s="5" t="s">
        <v>25</v>
      </c>
      <c r="F53" s="5" t="s">
        <v>37</v>
      </c>
      <c r="G53" s="5"/>
      <c r="H53" s="6"/>
    </row>
    <row r="54">
      <c r="A54" s="4" t="s">
        <v>14</v>
      </c>
      <c r="B54" s="5" t="s">
        <v>88</v>
      </c>
      <c r="C54" s="5">
        <v>2.14</v>
      </c>
      <c r="D54" s="8" t="s">
        <v>66</v>
      </c>
      <c r="E54" s="5" t="s">
        <v>25</v>
      </c>
      <c r="F54" s="5" t="s">
        <v>21</v>
      </c>
      <c r="G54" s="5"/>
      <c r="H54" s="6"/>
    </row>
    <row r="55">
      <c r="A55" s="4" t="s">
        <v>14</v>
      </c>
      <c r="B55" s="5" t="s">
        <v>84</v>
      </c>
      <c r="C55" s="5">
        <v>3.31</v>
      </c>
      <c r="D55" s="5" t="s">
        <v>13</v>
      </c>
      <c r="E55" s="5" t="s">
        <v>116</v>
      </c>
      <c r="F55" s="5" t="s">
        <v>57</v>
      </c>
      <c r="G55" s="5"/>
      <c r="H55" s="6"/>
    </row>
    <row r="56">
      <c r="A56" s="4" t="s">
        <v>27</v>
      </c>
      <c r="B56" s="5" t="s">
        <v>146</v>
      </c>
      <c r="C56" s="5">
        <v>2.14</v>
      </c>
      <c r="D56" s="5" t="s">
        <v>24</v>
      </c>
      <c r="E56" s="5" t="s">
        <v>25</v>
      </c>
      <c r="F56" s="5" t="s">
        <v>235</v>
      </c>
      <c r="G56" s="26"/>
      <c r="H56" s="26"/>
    </row>
    <row r="57">
      <c r="A57" s="4" t="s">
        <v>27</v>
      </c>
      <c r="B57" s="5" t="s">
        <v>144</v>
      </c>
      <c r="C57" s="5">
        <v>3.17</v>
      </c>
      <c r="D57" s="5" t="s">
        <v>35</v>
      </c>
      <c r="E57" s="5" t="s">
        <v>134</v>
      </c>
      <c r="F57" s="5" t="s">
        <v>133</v>
      </c>
      <c r="G57" s="5"/>
      <c r="H57" s="6"/>
    </row>
  </sheetData>
  <mergeCells count="5">
    <mergeCell ref="A1:H1"/>
    <mergeCell ref="A14:H14"/>
    <mergeCell ref="A20:H20"/>
    <mergeCell ref="A32:H32"/>
    <mergeCell ref="A39:H39"/>
  </mergeCells>
  <dataValidations>
    <dataValidation type="list" allowBlank="1" sqref="D4:D11 F4:F11 D17 F17 D23:D29 F23:F29 D35:D36 F35:F36 D42:D57 F42:F57">
      <formula1>teachers_list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44984.0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68</v>
      </c>
      <c r="C4" s="10" t="s">
        <v>208</v>
      </c>
      <c r="D4" s="5" t="s">
        <v>133</v>
      </c>
      <c r="E4" s="5" t="s">
        <v>134</v>
      </c>
      <c r="F4" s="5" t="s">
        <v>52</v>
      </c>
      <c r="G4" s="5"/>
      <c r="H4" s="6"/>
    </row>
    <row r="5">
      <c r="A5" s="4" t="s">
        <v>39</v>
      </c>
      <c r="B5" s="5" t="s">
        <v>18</v>
      </c>
      <c r="C5" s="5">
        <v>2.12</v>
      </c>
      <c r="D5" s="5" t="s">
        <v>35</v>
      </c>
      <c r="E5" s="5" t="s">
        <v>134</v>
      </c>
      <c r="F5" s="5" t="s">
        <v>74</v>
      </c>
      <c r="G5" s="5"/>
      <c r="H5" s="6"/>
    </row>
    <row r="6">
      <c r="A6" s="4" t="s">
        <v>42</v>
      </c>
      <c r="B6" s="5" t="s">
        <v>22</v>
      </c>
      <c r="C6" s="5">
        <v>2.12</v>
      </c>
      <c r="D6" s="5" t="s">
        <v>133</v>
      </c>
      <c r="E6" s="5" t="s">
        <v>134</v>
      </c>
      <c r="F6" s="5" t="s">
        <v>57</v>
      </c>
      <c r="G6" s="5"/>
      <c r="H6" s="6"/>
    </row>
    <row r="7">
      <c r="A7" s="4" t="s">
        <v>42</v>
      </c>
      <c r="B7" s="5" t="s">
        <v>43</v>
      </c>
      <c r="C7" s="5">
        <v>3.17</v>
      </c>
      <c r="D7" s="5" t="s">
        <v>35</v>
      </c>
      <c r="E7" s="5" t="s">
        <v>134</v>
      </c>
      <c r="F7" s="5" t="s">
        <v>66</v>
      </c>
      <c r="G7" s="5"/>
      <c r="H7" s="6"/>
    </row>
    <row r="8">
      <c r="A8" s="4" t="s">
        <v>42</v>
      </c>
      <c r="B8" s="5" t="s">
        <v>71</v>
      </c>
      <c r="C8" s="5">
        <v>3.11</v>
      </c>
      <c r="D8" s="5" t="s">
        <v>170</v>
      </c>
      <c r="E8" s="5" t="s">
        <v>381</v>
      </c>
      <c r="F8" s="5" t="s">
        <v>19</v>
      </c>
      <c r="G8" s="5"/>
      <c r="H8" s="6"/>
    </row>
    <row r="9">
      <c r="A9" s="4" t="s">
        <v>8</v>
      </c>
      <c r="B9" s="5" t="s">
        <v>241</v>
      </c>
      <c r="C9" s="5">
        <v>2.13</v>
      </c>
      <c r="D9" s="5" t="s">
        <v>35</v>
      </c>
      <c r="E9" s="5" t="s">
        <v>134</v>
      </c>
      <c r="F9" s="5" t="s">
        <v>95</v>
      </c>
      <c r="G9" s="5"/>
      <c r="H9" s="6"/>
    </row>
    <row r="10">
      <c r="A10" s="4" t="s">
        <v>8</v>
      </c>
      <c r="B10" s="5" t="s">
        <v>9</v>
      </c>
      <c r="C10" s="5">
        <v>3.15</v>
      </c>
      <c r="D10" s="5" t="s">
        <v>52</v>
      </c>
      <c r="E10" s="5" t="s">
        <v>75</v>
      </c>
      <c r="F10" s="5" t="s">
        <v>41</v>
      </c>
      <c r="G10" s="5"/>
      <c r="H10" s="6"/>
    </row>
    <row r="11">
      <c r="A11" s="4" t="s">
        <v>14</v>
      </c>
      <c r="B11" s="5" t="s">
        <v>68</v>
      </c>
      <c r="C11" s="10" t="s">
        <v>208</v>
      </c>
      <c r="D11" s="5" t="s">
        <v>52</v>
      </c>
      <c r="E11" s="5" t="s">
        <v>407</v>
      </c>
      <c r="F11" s="5" t="s">
        <v>66</v>
      </c>
      <c r="G11" s="5"/>
      <c r="H11" s="6"/>
    </row>
    <row r="12">
      <c r="A12" s="4" t="s">
        <v>33</v>
      </c>
      <c r="B12" s="5" t="s">
        <v>88</v>
      </c>
      <c r="C12" s="5">
        <v>3.14</v>
      </c>
      <c r="D12" s="5" t="s">
        <v>52</v>
      </c>
      <c r="E12" s="5" t="s">
        <v>408</v>
      </c>
      <c r="F12" s="5" t="s">
        <v>13</v>
      </c>
      <c r="G12" s="5"/>
      <c r="H12" s="6"/>
    </row>
    <row r="15">
      <c r="A15" s="1">
        <v>44985.0</v>
      </c>
    </row>
    <row r="16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>
      <c r="A17" s="3"/>
      <c r="B17" s="3"/>
      <c r="C17" s="3"/>
      <c r="D17" s="3"/>
      <c r="E17" s="3"/>
      <c r="F17" s="3"/>
      <c r="G17" s="3"/>
      <c r="H17" s="3"/>
    </row>
    <row r="18">
      <c r="A18" s="7" t="s">
        <v>39</v>
      </c>
      <c r="B18" s="8" t="s">
        <v>179</v>
      </c>
      <c r="C18" s="8" t="s">
        <v>409</v>
      </c>
      <c r="D18" s="8" t="s">
        <v>107</v>
      </c>
      <c r="E18" s="8" t="s">
        <v>108</v>
      </c>
      <c r="F18" s="8" t="s">
        <v>61</v>
      </c>
      <c r="G18" s="8"/>
      <c r="H18" s="9"/>
    </row>
    <row r="19">
      <c r="A19" s="4" t="s">
        <v>39</v>
      </c>
      <c r="B19" s="5" t="s">
        <v>68</v>
      </c>
      <c r="C19" s="5">
        <v>3.17</v>
      </c>
      <c r="D19" s="5" t="s">
        <v>292</v>
      </c>
      <c r="E19" s="5" t="s">
        <v>320</v>
      </c>
      <c r="F19" s="5" t="s">
        <v>11</v>
      </c>
      <c r="G19" s="5"/>
      <c r="H19" s="6"/>
    </row>
    <row r="20">
      <c r="A20" s="4" t="s">
        <v>42</v>
      </c>
      <c r="B20" s="5" t="s">
        <v>43</v>
      </c>
      <c r="C20" s="5">
        <v>2.13</v>
      </c>
      <c r="D20" s="5" t="s">
        <v>292</v>
      </c>
      <c r="E20" s="5" t="s">
        <v>320</v>
      </c>
      <c r="F20" s="5" t="s">
        <v>76</v>
      </c>
      <c r="G20" s="5"/>
      <c r="H20" s="6"/>
    </row>
    <row r="21">
      <c r="A21" s="4" t="s">
        <v>42</v>
      </c>
      <c r="B21" s="5" t="s">
        <v>60</v>
      </c>
      <c r="C21" s="5">
        <v>2.14</v>
      </c>
      <c r="D21" s="5" t="s">
        <v>66</v>
      </c>
      <c r="E21" s="5" t="s">
        <v>25</v>
      </c>
      <c r="F21" s="5" t="s">
        <v>31</v>
      </c>
      <c r="G21" s="5"/>
      <c r="H21" s="6"/>
    </row>
    <row r="22">
      <c r="A22" s="4" t="s">
        <v>42</v>
      </c>
      <c r="B22" s="5" t="s">
        <v>9</v>
      </c>
      <c r="C22" s="5">
        <v>3.16</v>
      </c>
      <c r="D22" s="5" t="s">
        <v>52</v>
      </c>
      <c r="E22" s="5" t="s">
        <v>75</v>
      </c>
      <c r="F22" s="5" t="s">
        <v>13</v>
      </c>
      <c r="G22" s="5"/>
      <c r="H22" s="6"/>
    </row>
    <row r="23">
      <c r="A23" s="4" t="s">
        <v>8</v>
      </c>
      <c r="B23" s="5" t="s">
        <v>68</v>
      </c>
      <c r="C23" s="10" t="s">
        <v>208</v>
      </c>
      <c r="D23" s="5" t="s">
        <v>52</v>
      </c>
      <c r="E23" s="5" t="s">
        <v>407</v>
      </c>
      <c r="F23" s="5" t="s">
        <v>57</v>
      </c>
      <c r="G23" s="5"/>
      <c r="H23" s="6"/>
    </row>
    <row r="24">
      <c r="A24" s="4" t="s">
        <v>8</v>
      </c>
      <c r="B24" s="5" t="s">
        <v>179</v>
      </c>
      <c r="C24" s="5" t="s">
        <v>65</v>
      </c>
      <c r="D24" s="5" t="s">
        <v>26</v>
      </c>
      <c r="E24" s="5" t="s">
        <v>108</v>
      </c>
      <c r="F24" s="5" t="s">
        <v>24</v>
      </c>
      <c r="G24" s="5"/>
      <c r="H24" s="6"/>
    </row>
    <row r="25">
      <c r="A25" s="4" t="s">
        <v>8</v>
      </c>
      <c r="B25" s="5" t="s">
        <v>53</v>
      </c>
      <c r="C25" s="5">
        <v>2.14</v>
      </c>
      <c r="D25" s="5" t="s">
        <v>66</v>
      </c>
      <c r="E25" s="5" t="s">
        <v>25</v>
      </c>
      <c r="F25" s="5" t="s">
        <v>95</v>
      </c>
      <c r="G25" s="5"/>
      <c r="H25" s="6"/>
    </row>
    <row r="26">
      <c r="A26" s="4" t="s">
        <v>14</v>
      </c>
      <c r="B26" s="5" t="s">
        <v>68</v>
      </c>
      <c r="C26" s="10" t="s">
        <v>208</v>
      </c>
      <c r="D26" s="5" t="s">
        <v>52</v>
      </c>
      <c r="E26" s="5" t="s">
        <v>407</v>
      </c>
      <c r="F26" s="5" t="s">
        <v>17</v>
      </c>
      <c r="G26" s="5"/>
      <c r="H26" s="6"/>
    </row>
    <row r="27">
      <c r="A27" s="4" t="s">
        <v>14</v>
      </c>
      <c r="B27" s="5" t="s">
        <v>103</v>
      </c>
      <c r="C27" s="5" t="s">
        <v>65</v>
      </c>
      <c r="D27" s="5" t="s">
        <v>26</v>
      </c>
      <c r="E27" s="5" t="s">
        <v>108</v>
      </c>
      <c r="F27" s="5" t="s">
        <v>28</v>
      </c>
      <c r="G27" s="5"/>
      <c r="H27" s="6"/>
    </row>
    <row r="28">
      <c r="A28" s="4" t="s">
        <v>14</v>
      </c>
      <c r="B28" s="5" t="s">
        <v>410</v>
      </c>
      <c r="C28" s="5">
        <v>3.15</v>
      </c>
      <c r="D28" s="5" t="s">
        <v>107</v>
      </c>
      <c r="E28" s="5" t="s">
        <v>108</v>
      </c>
      <c r="F28" s="5" t="s">
        <v>133</v>
      </c>
      <c r="G28" s="5"/>
      <c r="H28" s="6"/>
    </row>
    <row r="29">
      <c r="A29" s="4" t="s">
        <v>14</v>
      </c>
      <c r="B29" s="5" t="s">
        <v>124</v>
      </c>
      <c r="C29" s="5">
        <v>2.14</v>
      </c>
      <c r="D29" s="5" t="s">
        <v>66</v>
      </c>
      <c r="E29" s="5" t="s">
        <v>25</v>
      </c>
      <c r="F29" s="5" t="s">
        <v>19</v>
      </c>
      <c r="G29" s="5"/>
      <c r="H29" s="6"/>
    </row>
    <row r="30">
      <c r="A30" s="4" t="s">
        <v>27</v>
      </c>
      <c r="B30" s="5" t="s">
        <v>132</v>
      </c>
      <c r="C30" s="5">
        <v>2.14</v>
      </c>
      <c r="D30" s="5" t="s">
        <v>66</v>
      </c>
      <c r="E30" s="5" t="s">
        <v>25</v>
      </c>
      <c r="F30" s="5" t="s">
        <v>21</v>
      </c>
      <c r="G30" s="5"/>
      <c r="H30" s="6"/>
    </row>
    <row r="33">
      <c r="A33" s="1">
        <v>44986.0</v>
      </c>
    </row>
    <row r="34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</row>
    <row r="35">
      <c r="A35" s="3"/>
      <c r="B35" s="3"/>
      <c r="C35" s="3"/>
      <c r="D35" s="3"/>
      <c r="E35" s="3"/>
      <c r="F35" s="3"/>
      <c r="G35" s="3"/>
      <c r="H35" s="3"/>
    </row>
    <row r="36">
      <c r="A36" s="7" t="s">
        <v>123</v>
      </c>
      <c r="B36" s="8" t="s">
        <v>411</v>
      </c>
      <c r="C36" s="8" t="s">
        <v>45</v>
      </c>
      <c r="D36" s="8" t="s">
        <v>52</v>
      </c>
      <c r="E36" s="8" t="s">
        <v>123</v>
      </c>
      <c r="F36" s="8" t="s">
        <v>57</v>
      </c>
      <c r="G36" s="8"/>
      <c r="H36" s="9"/>
    </row>
    <row r="37">
      <c r="A37" s="7" t="s">
        <v>42</v>
      </c>
      <c r="B37" s="8" t="s">
        <v>103</v>
      </c>
      <c r="C37" s="8" t="s">
        <v>34</v>
      </c>
      <c r="D37" s="8" t="s">
        <v>52</v>
      </c>
      <c r="E37" s="5" t="s">
        <v>75</v>
      </c>
      <c r="F37" s="8" t="s">
        <v>32</v>
      </c>
      <c r="G37" s="8"/>
      <c r="H37" s="9"/>
    </row>
    <row r="38">
      <c r="A38" s="7" t="s">
        <v>8</v>
      </c>
      <c r="B38" s="8" t="s">
        <v>53</v>
      </c>
      <c r="C38" s="8">
        <v>3.16</v>
      </c>
      <c r="D38" s="8" t="s">
        <v>70</v>
      </c>
      <c r="E38" s="8" t="s">
        <v>108</v>
      </c>
      <c r="F38" s="8" t="s">
        <v>295</v>
      </c>
      <c r="G38" s="8"/>
      <c r="H38" s="9"/>
    </row>
    <row r="39">
      <c r="A39" s="7" t="s">
        <v>14</v>
      </c>
      <c r="B39" s="8" t="s">
        <v>22</v>
      </c>
      <c r="C39" s="8">
        <v>2.13</v>
      </c>
      <c r="D39" s="8" t="s">
        <v>70</v>
      </c>
      <c r="E39" s="5" t="s">
        <v>25</v>
      </c>
      <c r="F39" s="8" t="s">
        <v>76</v>
      </c>
      <c r="G39" s="8"/>
      <c r="H39" s="9"/>
    </row>
    <row r="40">
      <c r="A40" s="4" t="s">
        <v>14</v>
      </c>
      <c r="B40" s="5" t="s">
        <v>22</v>
      </c>
      <c r="C40" s="5" t="s">
        <v>23</v>
      </c>
      <c r="D40" s="8" t="s">
        <v>24</v>
      </c>
      <c r="E40" s="5" t="s">
        <v>25</v>
      </c>
      <c r="F40" s="5" t="s">
        <v>17</v>
      </c>
      <c r="G40" s="5"/>
      <c r="H40" s="6"/>
    </row>
    <row r="41">
      <c r="A41" s="4" t="s">
        <v>14</v>
      </c>
      <c r="B41" s="5" t="s">
        <v>124</v>
      </c>
      <c r="C41" s="5" t="s">
        <v>186</v>
      </c>
      <c r="D41" s="5" t="s">
        <v>67</v>
      </c>
      <c r="E41" s="5" t="s">
        <v>25</v>
      </c>
      <c r="F41" s="5" t="s">
        <v>35</v>
      </c>
      <c r="G41" s="5"/>
      <c r="H41" s="6"/>
    </row>
    <row r="42">
      <c r="A42" s="4" t="s">
        <v>14</v>
      </c>
      <c r="B42" s="5" t="s">
        <v>43</v>
      </c>
      <c r="C42" s="8">
        <v>3.14</v>
      </c>
      <c r="D42" s="5" t="s">
        <v>55</v>
      </c>
      <c r="E42" s="5" t="s">
        <v>20</v>
      </c>
      <c r="F42" s="5" t="s">
        <v>28</v>
      </c>
      <c r="G42" s="5"/>
      <c r="H42" s="6"/>
    </row>
    <row r="43">
      <c r="A43" s="4" t="s">
        <v>14</v>
      </c>
      <c r="B43" s="5" t="s">
        <v>68</v>
      </c>
      <c r="C43" s="10" t="s">
        <v>208</v>
      </c>
      <c r="D43" s="5" t="s">
        <v>52</v>
      </c>
      <c r="E43" s="5" t="s">
        <v>407</v>
      </c>
      <c r="F43" s="5"/>
      <c r="G43" s="5"/>
      <c r="H43" s="6"/>
    </row>
    <row r="44">
      <c r="A44" s="4" t="s">
        <v>14</v>
      </c>
      <c r="B44" s="5" t="s">
        <v>124</v>
      </c>
      <c r="C44" s="8">
        <v>2.14</v>
      </c>
      <c r="D44" s="5" t="s">
        <v>66</v>
      </c>
      <c r="E44" s="5" t="s">
        <v>25</v>
      </c>
      <c r="F44" s="5" t="s">
        <v>292</v>
      </c>
      <c r="G44" s="5"/>
      <c r="H44" s="6"/>
    </row>
    <row r="45">
      <c r="A45" s="4" t="s">
        <v>27</v>
      </c>
      <c r="B45" s="5" t="s">
        <v>132</v>
      </c>
      <c r="C45" s="8">
        <v>2.14</v>
      </c>
      <c r="D45" s="5" t="s">
        <v>66</v>
      </c>
      <c r="E45" s="5" t="s">
        <v>25</v>
      </c>
      <c r="F45" s="5" t="s">
        <v>295</v>
      </c>
      <c r="G45" s="5"/>
      <c r="H45" s="6"/>
    </row>
    <row r="46">
      <c r="A46" s="4" t="s">
        <v>27</v>
      </c>
      <c r="B46" s="5" t="s">
        <v>68</v>
      </c>
      <c r="C46" s="10" t="s">
        <v>208</v>
      </c>
      <c r="D46" s="33" t="s">
        <v>52</v>
      </c>
      <c r="E46" s="5" t="s">
        <v>407</v>
      </c>
      <c r="F46" s="5"/>
      <c r="G46" s="5"/>
      <c r="H46" s="6"/>
    </row>
    <row r="47">
      <c r="A47" s="4" t="s">
        <v>33</v>
      </c>
      <c r="B47" s="5" t="s">
        <v>103</v>
      </c>
      <c r="C47" s="8">
        <v>2.14</v>
      </c>
      <c r="D47" s="5" t="s">
        <v>66</v>
      </c>
      <c r="E47" s="5" t="s">
        <v>25</v>
      </c>
      <c r="F47" s="5" t="s">
        <v>95</v>
      </c>
      <c r="G47" s="5"/>
      <c r="H47" s="6"/>
    </row>
    <row r="48">
      <c r="A48" s="4" t="s">
        <v>33</v>
      </c>
      <c r="B48" s="5" t="s">
        <v>68</v>
      </c>
      <c r="C48" s="10" t="s">
        <v>208</v>
      </c>
      <c r="D48" s="5" t="s">
        <v>52</v>
      </c>
      <c r="E48" s="5" t="s">
        <v>407</v>
      </c>
      <c r="F48" s="5"/>
      <c r="G48" s="5"/>
      <c r="H48" s="6"/>
    </row>
    <row r="51">
      <c r="A51" s="1">
        <v>44987.0</v>
      </c>
    </row>
    <row r="52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</row>
    <row r="53">
      <c r="A53" s="3"/>
      <c r="B53" s="3"/>
      <c r="C53" s="3"/>
      <c r="D53" s="3"/>
      <c r="E53" s="3"/>
      <c r="F53" s="3"/>
      <c r="G53" s="3"/>
      <c r="H53" s="3"/>
    </row>
    <row r="54">
      <c r="A54" s="7" t="s">
        <v>39</v>
      </c>
      <c r="B54" s="8" t="s">
        <v>103</v>
      </c>
      <c r="C54" s="8" t="s">
        <v>10</v>
      </c>
      <c r="D54" s="8" t="s">
        <v>52</v>
      </c>
      <c r="E54" s="5" t="s">
        <v>75</v>
      </c>
      <c r="F54" s="8" t="s">
        <v>95</v>
      </c>
      <c r="G54" s="8"/>
      <c r="H54" s="9"/>
    </row>
    <row r="55">
      <c r="A55" s="7" t="s">
        <v>39</v>
      </c>
      <c r="B55" s="8" t="s">
        <v>60</v>
      </c>
      <c r="C55" s="8">
        <v>2.14</v>
      </c>
      <c r="D55" s="8" t="s">
        <v>66</v>
      </c>
      <c r="E55" s="5" t="s">
        <v>25</v>
      </c>
      <c r="F55" s="8" t="s">
        <v>13</v>
      </c>
      <c r="G55" s="8"/>
      <c r="H55" s="9"/>
    </row>
    <row r="56">
      <c r="A56" s="7" t="s">
        <v>42</v>
      </c>
      <c r="B56" s="8" t="s">
        <v>144</v>
      </c>
      <c r="C56" s="8">
        <v>1.11</v>
      </c>
      <c r="D56" s="8" t="s">
        <v>76</v>
      </c>
      <c r="E56" s="33" t="s">
        <v>163</v>
      </c>
      <c r="F56" s="8" t="s">
        <v>95</v>
      </c>
      <c r="G56" s="8"/>
      <c r="H56" s="9"/>
    </row>
    <row r="57">
      <c r="A57" s="4" t="s">
        <v>42</v>
      </c>
      <c r="B57" s="5" t="s">
        <v>124</v>
      </c>
      <c r="C57" s="5">
        <v>3.17</v>
      </c>
      <c r="D57" s="5" t="s">
        <v>292</v>
      </c>
      <c r="E57" s="5" t="s">
        <v>320</v>
      </c>
      <c r="F57" s="5" t="s">
        <v>61</v>
      </c>
      <c r="G57" s="5"/>
      <c r="H57" s="6"/>
    </row>
    <row r="58">
      <c r="A58" s="4" t="s">
        <v>42</v>
      </c>
      <c r="B58" s="5" t="s">
        <v>124</v>
      </c>
      <c r="C58" s="5" t="s">
        <v>65</v>
      </c>
      <c r="D58" s="5" t="s">
        <v>133</v>
      </c>
      <c r="E58" s="5" t="s">
        <v>134</v>
      </c>
      <c r="F58" s="5" t="s">
        <v>11</v>
      </c>
      <c r="G58" s="5"/>
      <c r="H58" s="6"/>
    </row>
    <row r="59">
      <c r="A59" s="4" t="s">
        <v>42</v>
      </c>
      <c r="B59" s="5" t="s">
        <v>124</v>
      </c>
      <c r="C59" s="5" t="s">
        <v>45</v>
      </c>
      <c r="D59" s="8" t="s">
        <v>28</v>
      </c>
      <c r="E59" s="62" t="s">
        <v>403</v>
      </c>
      <c r="F59" s="5" t="s">
        <v>26</v>
      </c>
      <c r="G59" s="5"/>
      <c r="H59" s="6"/>
    </row>
    <row r="60">
      <c r="A60" s="4" t="s">
        <v>42</v>
      </c>
      <c r="B60" s="5" t="s">
        <v>40</v>
      </c>
      <c r="C60" s="10" t="s">
        <v>30</v>
      </c>
      <c r="D60" s="8" t="s">
        <v>55</v>
      </c>
      <c r="E60" s="62" t="s">
        <v>20</v>
      </c>
      <c r="F60" s="5" t="s">
        <v>57</v>
      </c>
      <c r="G60" s="5"/>
      <c r="H60" s="6"/>
    </row>
    <row r="61">
      <c r="A61" s="4" t="s">
        <v>8</v>
      </c>
      <c r="B61" s="5" t="s">
        <v>53</v>
      </c>
      <c r="C61" s="5">
        <v>2.13</v>
      </c>
      <c r="D61" s="8" t="s">
        <v>66</v>
      </c>
      <c r="E61" s="5" t="s">
        <v>25</v>
      </c>
      <c r="F61" s="5" t="s">
        <v>74</v>
      </c>
      <c r="G61" s="5"/>
      <c r="H61" s="6"/>
    </row>
    <row r="62">
      <c r="A62" s="4" t="s">
        <v>14</v>
      </c>
      <c r="B62" s="5" t="s">
        <v>132</v>
      </c>
      <c r="C62" s="10" t="s">
        <v>208</v>
      </c>
      <c r="D62" s="5" t="s">
        <v>37</v>
      </c>
      <c r="E62" s="5" t="s">
        <v>403</v>
      </c>
      <c r="F62" s="5" t="s">
        <v>295</v>
      </c>
      <c r="G62" s="5"/>
      <c r="H62" s="6"/>
    </row>
    <row r="63">
      <c r="A63" s="4" t="s">
        <v>14</v>
      </c>
      <c r="B63" s="5" t="s">
        <v>132</v>
      </c>
      <c r="C63" s="5">
        <v>2.12</v>
      </c>
      <c r="D63" s="5" t="s">
        <v>35</v>
      </c>
      <c r="E63" s="5" t="s">
        <v>134</v>
      </c>
      <c r="F63" s="5" t="s">
        <v>13</v>
      </c>
      <c r="G63" s="5"/>
      <c r="H63" s="6"/>
    </row>
    <row r="64">
      <c r="A64" s="4" t="s">
        <v>14</v>
      </c>
      <c r="B64" s="5" t="s">
        <v>43</v>
      </c>
      <c r="C64" s="5">
        <v>3.09</v>
      </c>
      <c r="D64" s="5" t="s">
        <v>55</v>
      </c>
      <c r="E64" s="5" t="s">
        <v>20</v>
      </c>
      <c r="F64" s="5" t="s">
        <v>170</v>
      </c>
      <c r="G64" s="5"/>
      <c r="H64" s="6"/>
    </row>
    <row r="65">
      <c r="A65" s="4" t="s">
        <v>14</v>
      </c>
      <c r="B65" s="5" t="s">
        <v>71</v>
      </c>
      <c r="C65" s="10" t="s">
        <v>30</v>
      </c>
      <c r="D65" s="5" t="s">
        <v>31</v>
      </c>
      <c r="E65" s="5" t="s">
        <v>20</v>
      </c>
      <c r="F65" s="5" t="s">
        <v>67</v>
      </c>
      <c r="G65" s="5"/>
      <c r="H65" s="6"/>
    </row>
    <row r="66">
      <c r="A66" s="4" t="s">
        <v>14</v>
      </c>
      <c r="B66" s="5" t="s">
        <v>36</v>
      </c>
      <c r="C66" s="5">
        <v>1.11</v>
      </c>
      <c r="D66" s="5" t="s">
        <v>76</v>
      </c>
      <c r="E66" s="5" t="s">
        <v>163</v>
      </c>
      <c r="F66" s="5" t="s">
        <v>107</v>
      </c>
      <c r="G66" s="5"/>
      <c r="H66" s="6"/>
    </row>
    <row r="67">
      <c r="A67" s="4" t="s">
        <v>27</v>
      </c>
      <c r="B67" s="5" t="s">
        <v>241</v>
      </c>
      <c r="C67" s="5">
        <v>3.18</v>
      </c>
      <c r="D67" s="5" t="s">
        <v>37</v>
      </c>
      <c r="E67" s="5" t="s">
        <v>403</v>
      </c>
      <c r="F67" s="5" t="s">
        <v>19</v>
      </c>
      <c r="G67" s="5"/>
      <c r="H67" s="6"/>
    </row>
    <row r="68">
      <c r="A68" s="4" t="s">
        <v>27</v>
      </c>
      <c r="B68" s="5" t="s">
        <v>241</v>
      </c>
      <c r="C68" s="5" t="s">
        <v>65</v>
      </c>
      <c r="D68" s="5" t="s">
        <v>292</v>
      </c>
      <c r="E68" s="5" t="s">
        <v>320</v>
      </c>
      <c r="F68" s="5" t="s">
        <v>126</v>
      </c>
      <c r="G68" s="5"/>
      <c r="H68" s="6"/>
    </row>
    <row r="69">
      <c r="A69" s="4" t="s">
        <v>27</v>
      </c>
      <c r="B69" s="5" t="s">
        <v>22</v>
      </c>
      <c r="C69" s="5">
        <v>3.31</v>
      </c>
      <c r="D69" s="5" t="s">
        <v>133</v>
      </c>
      <c r="E69" s="5" t="s">
        <v>134</v>
      </c>
      <c r="F69" s="5" t="s">
        <v>13</v>
      </c>
      <c r="G69" s="5"/>
      <c r="H69" s="6"/>
    </row>
    <row r="70">
      <c r="A70" s="4" t="s">
        <v>27</v>
      </c>
      <c r="B70" s="5" t="s">
        <v>241</v>
      </c>
      <c r="C70" s="5">
        <v>2.12</v>
      </c>
      <c r="D70" s="5" t="s">
        <v>35</v>
      </c>
      <c r="E70" s="5" t="s">
        <v>134</v>
      </c>
      <c r="F70" s="5" t="s">
        <v>170</v>
      </c>
      <c r="G70" s="5"/>
      <c r="H70" s="6"/>
    </row>
    <row r="71">
      <c r="A71" s="4" t="s">
        <v>27</v>
      </c>
      <c r="B71" s="5" t="s">
        <v>103</v>
      </c>
      <c r="C71" s="5">
        <v>2.14</v>
      </c>
      <c r="D71" s="5" t="s">
        <v>66</v>
      </c>
      <c r="E71" s="5" t="s">
        <v>25</v>
      </c>
      <c r="F71" s="5" t="s">
        <v>95</v>
      </c>
      <c r="G71" s="5"/>
      <c r="H71" s="6"/>
    </row>
    <row r="72">
      <c r="A72" s="4" t="s">
        <v>27</v>
      </c>
      <c r="B72" s="5" t="s">
        <v>9</v>
      </c>
      <c r="C72" s="5"/>
      <c r="D72" s="5" t="s">
        <v>244</v>
      </c>
      <c r="E72" s="5" t="s">
        <v>108</v>
      </c>
      <c r="F72" s="5" t="s">
        <v>61</v>
      </c>
      <c r="G72" s="5"/>
      <c r="H72" s="6"/>
    </row>
    <row r="73">
      <c r="A73" s="4" t="s">
        <v>27</v>
      </c>
      <c r="B73" s="5" t="s">
        <v>146</v>
      </c>
      <c r="C73" s="5">
        <v>1.11</v>
      </c>
      <c r="D73" s="5" t="s">
        <v>76</v>
      </c>
      <c r="E73" s="5" t="s">
        <v>163</v>
      </c>
      <c r="F73" s="5" t="s">
        <v>235</v>
      </c>
      <c r="G73" s="5"/>
      <c r="H73" s="6"/>
    </row>
    <row r="74">
      <c r="A74" s="4" t="s">
        <v>33</v>
      </c>
      <c r="B74" s="5" t="s">
        <v>71</v>
      </c>
      <c r="C74" s="5" t="s">
        <v>34</v>
      </c>
      <c r="D74" s="5" t="s">
        <v>31</v>
      </c>
      <c r="E74" s="5" t="s">
        <v>20</v>
      </c>
      <c r="F74" s="5" t="s">
        <v>72</v>
      </c>
      <c r="G74" s="5"/>
      <c r="H74" s="6"/>
    </row>
    <row r="77">
      <c r="A77" s="1">
        <v>44988.0</v>
      </c>
    </row>
    <row r="78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</row>
    <row r="79">
      <c r="A79" s="3"/>
      <c r="B79" s="3"/>
      <c r="C79" s="3"/>
      <c r="D79" s="3"/>
      <c r="E79" s="3"/>
      <c r="F79" s="3"/>
      <c r="G79" s="3"/>
      <c r="H79" s="3"/>
    </row>
    <row r="80">
      <c r="A80" s="4" t="s">
        <v>39</v>
      </c>
      <c r="B80" s="5" t="s">
        <v>64</v>
      </c>
      <c r="C80" s="5">
        <v>2.13</v>
      </c>
      <c r="D80" s="5" t="s">
        <v>66</v>
      </c>
      <c r="E80" s="5" t="s">
        <v>25</v>
      </c>
      <c r="F80" s="5" t="s">
        <v>57</v>
      </c>
      <c r="G80" s="5"/>
      <c r="H80" s="6"/>
    </row>
    <row r="81">
      <c r="A81" s="4" t="s">
        <v>39</v>
      </c>
      <c r="B81" s="5"/>
      <c r="C81" s="5">
        <v>3.38</v>
      </c>
      <c r="D81" s="5" t="s">
        <v>52</v>
      </c>
      <c r="E81" s="5"/>
      <c r="F81" s="5" t="s">
        <v>26</v>
      </c>
      <c r="G81" s="5"/>
      <c r="H81" s="6"/>
    </row>
    <row r="82">
      <c r="A82" s="4" t="s">
        <v>42</v>
      </c>
      <c r="B82" s="5" t="s">
        <v>103</v>
      </c>
      <c r="C82" s="5">
        <v>3.16</v>
      </c>
      <c r="D82" s="5" t="s">
        <v>52</v>
      </c>
      <c r="E82" s="5" t="s">
        <v>75</v>
      </c>
      <c r="F82" s="5" t="s">
        <v>74</v>
      </c>
      <c r="G82" s="5"/>
      <c r="H82" s="6"/>
    </row>
    <row r="83">
      <c r="A83" s="4" t="s">
        <v>8</v>
      </c>
      <c r="B83" s="5" t="s">
        <v>9</v>
      </c>
      <c r="C83" s="5">
        <v>3.15</v>
      </c>
      <c r="D83" s="5" t="s">
        <v>52</v>
      </c>
      <c r="E83" s="5" t="s">
        <v>407</v>
      </c>
      <c r="F83" s="5" t="s">
        <v>72</v>
      </c>
      <c r="G83" s="5"/>
      <c r="H83" s="6"/>
    </row>
    <row r="84">
      <c r="A84" s="4" t="s">
        <v>8</v>
      </c>
      <c r="B84" s="5" t="s">
        <v>88</v>
      </c>
      <c r="C84" s="5">
        <v>2.14</v>
      </c>
      <c r="D84" s="5" t="s">
        <v>66</v>
      </c>
      <c r="E84" s="5" t="s">
        <v>25</v>
      </c>
      <c r="F84" s="5" t="s">
        <v>13</v>
      </c>
      <c r="G84" s="5"/>
      <c r="H84" s="6"/>
    </row>
    <row r="85">
      <c r="A85" s="4" t="s">
        <v>14</v>
      </c>
      <c r="B85" s="5" t="s">
        <v>88</v>
      </c>
      <c r="C85" s="5">
        <v>2.14</v>
      </c>
      <c r="D85" s="5" t="s">
        <v>66</v>
      </c>
      <c r="E85" s="5" t="s">
        <v>25</v>
      </c>
      <c r="F85" s="5" t="s">
        <v>35</v>
      </c>
      <c r="G85" s="5"/>
      <c r="H85" s="6"/>
    </row>
    <row r="86">
      <c r="A86" s="4" t="s">
        <v>27</v>
      </c>
      <c r="B86" s="5" t="s">
        <v>73</v>
      </c>
      <c r="C86" s="5" t="s">
        <v>10</v>
      </c>
      <c r="D86" s="5" t="s">
        <v>11</v>
      </c>
      <c r="E86" s="5" t="s">
        <v>171</v>
      </c>
      <c r="F86" s="5" t="s">
        <v>37</v>
      </c>
      <c r="G86" s="5"/>
      <c r="H86" s="6"/>
    </row>
    <row r="87">
      <c r="A87" s="4" t="s">
        <v>27</v>
      </c>
      <c r="B87" s="5" t="s">
        <v>81</v>
      </c>
      <c r="C87" s="5">
        <v>3.09</v>
      </c>
      <c r="D87" s="5" t="s">
        <v>170</v>
      </c>
      <c r="E87" s="5" t="s">
        <v>20</v>
      </c>
      <c r="F87" s="5" t="s">
        <v>17</v>
      </c>
      <c r="G87" s="5"/>
      <c r="H87" s="6"/>
    </row>
  </sheetData>
  <mergeCells count="5">
    <mergeCell ref="A1:H1"/>
    <mergeCell ref="A15:H15"/>
    <mergeCell ref="A33:H33"/>
    <mergeCell ref="A51:H51"/>
    <mergeCell ref="A77:H77"/>
  </mergeCells>
  <dataValidations>
    <dataValidation type="list" allowBlank="1" sqref="D4:D12 F4:F12 D18:D30 F18:F30 D36:D48 F36:F48 D54:D74 F54:F74 D80:D87 F80:F87">
      <formula1>teachers_list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44991.0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42</v>
      </c>
      <c r="B4" s="8" t="s">
        <v>103</v>
      </c>
      <c r="C4" s="8" t="s">
        <v>34</v>
      </c>
      <c r="D4" s="8" t="s">
        <v>26</v>
      </c>
      <c r="E4" s="8" t="s">
        <v>108</v>
      </c>
      <c r="F4" s="8" t="s">
        <v>61</v>
      </c>
      <c r="G4" s="8"/>
      <c r="H4" s="9"/>
    </row>
    <row r="5">
      <c r="A5" s="7" t="s">
        <v>42</v>
      </c>
      <c r="B5" s="8" t="s">
        <v>47</v>
      </c>
      <c r="C5" s="8">
        <v>2.13</v>
      </c>
      <c r="D5" s="33" t="s">
        <v>24</v>
      </c>
      <c r="E5" s="8" t="s">
        <v>25</v>
      </c>
      <c r="F5" s="8" t="s">
        <v>130</v>
      </c>
      <c r="G5" s="8"/>
      <c r="H5" s="9"/>
    </row>
    <row r="6">
      <c r="A6" s="7" t="s">
        <v>8</v>
      </c>
      <c r="B6" s="8" t="s">
        <v>124</v>
      </c>
      <c r="C6" s="8" t="s">
        <v>34</v>
      </c>
      <c r="D6" s="8" t="s">
        <v>26</v>
      </c>
      <c r="E6" s="8" t="s">
        <v>108</v>
      </c>
      <c r="F6" s="8" t="s">
        <v>107</v>
      </c>
      <c r="G6" s="8"/>
      <c r="H6" s="9"/>
    </row>
    <row r="7">
      <c r="A7" s="7" t="s">
        <v>8</v>
      </c>
      <c r="B7" s="8" t="s">
        <v>64</v>
      </c>
      <c r="C7" s="8">
        <v>2.14</v>
      </c>
      <c r="D7" s="8" t="s">
        <v>66</v>
      </c>
      <c r="E7" s="8" t="s">
        <v>25</v>
      </c>
      <c r="F7" s="8" t="s">
        <v>41</v>
      </c>
      <c r="G7" s="8"/>
      <c r="H7" s="9"/>
    </row>
    <row r="8">
      <c r="A8" s="7" t="s">
        <v>14</v>
      </c>
      <c r="B8" s="8" t="s">
        <v>9</v>
      </c>
      <c r="C8" s="8">
        <v>2.14</v>
      </c>
      <c r="D8" s="5" t="s">
        <v>24</v>
      </c>
      <c r="E8" s="8" t="s">
        <v>25</v>
      </c>
      <c r="F8" s="8" t="s">
        <v>28</v>
      </c>
      <c r="G8" s="8"/>
      <c r="H8" s="9"/>
    </row>
    <row r="9">
      <c r="A9" s="7" t="s">
        <v>14</v>
      </c>
      <c r="B9" s="8" t="s">
        <v>43</v>
      </c>
      <c r="C9" s="8">
        <v>3.09</v>
      </c>
      <c r="D9" s="5" t="s">
        <v>55</v>
      </c>
      <c r="E9" s="8" t="s">
        <v>20</v>
      </c>
      <c r="F9" s="8" t="s">
        <v>38</v>
      </c>
      <c r="G9" s="8"/>
      <c r="H9" s="9"/>
    </row>
    <row r="10">
      <c r="A10" s="7" t="s">
        <v>27</v>
      </c>
      <c r="B10" s="8" t="s">
        <v>47</v>
      </c>
      <c r="C10" s="8">
        <v>3.09</v>
      </c>
      <c r="D10" s="8" t="s">
        <v>55</v>
      </c>
      <c r="E10" s="8" t="s">
        <v>20</v>
      </c>
      <c r="F10" s="8" t="s">
        <v>11</v>
      </c>
      <c r="G10" s="8"/>
      <c r="H10" s="9"/>
    </row>
    <row r="11">
      <c r="A11" s="7" t="s">
        <v>33</v>
      </c>
      <c r="B11" s="8" t="s">
        <v>241</v>
      </c>
      <c r="C11" s="8">
        <v>2.14</v>
      </c>
      <c r="D11" s="8" t="s">
        <v>66</v>
      </c>
      <c r="E11" s="8" t="s">
        <v>25</v>
      </c>
      <c r="F11" s="8" t="s">
        <v>31</v>
      </c>
      <c r="G11" s="8"/>
      <c r="H11" s="9"/>
    </row>
    <row r="12">
      <c r="A12" s="4" t="s">
        <v>33</v>
      </c>
      <c r="B12" s="5" t="s">
        <v>81</v>
      </c>
      <c r="C12" s="5">
        <v>3.34</v>
      </c>
      <c r="D12" s="5" t="s">
        <v>57</v>
      </c>
      <c r="E12" s="5" t="s">
        <v>125</v>
      </c>
      <c r="F12" s="5" t="s">
        <v>13</v>
      </c>
      <c r="G12" s="5"/>
      <c r="H12" s="6"/>
    </row>
    <row r="13">
      <c r="A13" s="4" t="s">
        <v>33</v>
      </c>
      <c r="B13" s="5" t="s">
        <v>18</v>
      </c>
      <c r="C13" s="5" t="s">
        <v>186</v>
      </c>
      <c r="D13" s="5" t="s">
        <v>24</v>
      </c>
      <c r="E13" s="5" t="s">
        <v>25</v>
      </c>
      <c r="F13" s="5" t="s">
        <v>54</v>
      </c>
      <c r="G13" s="5"/>
      <c r="H13" s="6"/>
    </row>
    <row r="16">
      <c r="A16" s="1">
        <v>44992.0</v>
      </c>
    </row>
    <row r="17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</row>
    <row r="18">
      <c r="A18" s="3"/>
      <c r="B18" s="3"/>
      <c r="C18" s="3"/>
      <c r="D18" s="3"/>
      <c r="E18" s="3"/>
      <c r="F18" s="3"/>
      <c r="G18" s="3"/>
      <c r="H18" s="3"/>
    </row>
    <row r="19">
      <c r="A19" s="7" t="s">
        <v>42</v>
      </c>
      <c r="B19" s="8" t="s">
        <v>60</v>
      </c>
      <c r="C19" s="8">
        <v>2.14</v>
      </c>
      <c r="D19" s="8" t="s">
        <v>66</v>
      </c>
      <c r="E19" s="8" t="s">
        <v>25</v>
      </c>
      <c r="F19" s="8" t="s">
        <v>133</v>
      </c>
      <c r="G19" s="8"/>
      <c r="H19" s="9"/>
    </row>
    <row r="20">
      <c r="A20" s="7" t="s">
        <v>8</v>
      </c>
      <c r="B20" s="8" t="s">
        <v>53</v>
      </c>
      <c r="C20" s="8">
        <v>2.14</v>
      </c>
      <c r="D20" s="8" t="s">
        <v>66</v>
      </c>
      <c r="E20" s="8" t="s">
        <v>25</v>
      </c>
      <c r="F20" s="8" t="s">
        <v>24</v>
      </c>
      <c r="G20" s="8"/>
      <c r="H20" s="9"/>
    </row>
    <row r="21">
      <c r="A21" s="4" t="s">
        <v>14</v>
      </c>
      <c r="B21" s="5" t="s">
        <v>103</v>
      </c>
      <c r="C21" s="5" t="s">
        <v>65</v>
      </c>
      <c r="D21" s="5" t="s">
        <v>26</v>
      </c>
      <c r="E21" s="5" t="s">
        <v>108</v>
      </c>
      <c r="F21" s="5" t="s">
        <v>72</v>
      </c>
      <c r="G21" s="5"/>
      <c r="H21" s="6"/>
    </row>
    <row r="22">
      <c r="A22" s="7" t="s">
        <v>14</v>
      </c>
      <c r="B22" s="8" t="s">
        <v>124</v>
      </c>
      <c r="C22" s="8">
        <v>2.14</v>
      </c>
      <c r="D22" s="8" t="s">
        <v>66</v>
      </c>
      <c r="E22" s="8" t="s">
        <v>25</v>
      </c>
      <c r="F22" s="8" t="s">
        <v>44</v>
      </c>
      <c r="G22" s="8"/>
      <c r="H22" s="9"/>
    </row>
    <row r="23">
      <c r="A23" s="7" t="s">
        <v>14</v>
      </c>
      <c r="B23" s="8" t="s">
        <v>22</v>
      </c>
      <c r="C23" s="8" t="s">
        <v>34</v>
      </c>
      <c r="D23" s="8" t="s">
        <v>24</v>
      </c>
      <c r="E23" s="8" t="s">
        <v>25</v>
      </c>
      <c r="F23" s="8" t="s">
        <v>28</v>
      </c>
      <c r="G23" s="8"/>
      <c r="H23" s="9"/>
    </row>
    <row r="24">
      <c r="A24" s="7" t="s">
        <v>14</v>
      </c>
      <c r="B24" s="8" t="s">
        <v>40</v>
      </c>
      <c r="C24" s="8">
        <v>3.09</v>
      </c>
      <c r="D24" s="8" t="s">
        <v>55</v>
      </c>
      <c r="E24" s="8" t="s">
        <v>20</v>
      </c>
      <c r="F24" s="8" t="s">
        <v>32</v>
      </c>
      <c r="G24" s="8"/>
      <c r="H24" s="9"/>
    </row>
    <row r="25">
      <c r="A25" s="7" t="s">
        <v>27</v>
      </c>
      <c r="B25" s="8" t="s">
        <v>132</v>
      </c>
      <c r="C25" s="8">
        <v>2.14</v>
      </c>
      <c r="D25" s="8" t="s">
        <v>66</v>
      </c>
      <c r="E25" s="8" t="s">
        <v>25</v>
      </c>
      <c r="F25" s="8" t="s">
        <v>292</v>
      </c>
      <c r="G25" s="8"/>
      <c r="H25" s="9"/>
    </row>
    <row r="26">
      <c r="A26" s="7" t="s">
        <v>33</v>
      </c>
      <c r="B26" s="8" t="s">
        <v>241</v>
      </c>
      <c r="C26" s="8">
        <v>3.16</v>
      </c>
      <c r="D26" s="8" t="s">
        <v>66</v>
      </c>
      <c r="E26" s="8" t="s">
        <v>25</v>
      </c>
      <c r="F26" s="8" t="s">
        <v>295</v>
      </c>
      <c r="G26" s="8"/>
      <c r="H26" s="9"/>
    </row>
    <row r="27">
      <c r="A27" s="4" t="s">
        <v>33</v>
      </c>
      <c r="B27" s="5" t="s">
        <v>81</v>
      </c>
      <c r="C27" s="5" t="s">
        <v>186</v>
      </c>
      <c r="D27" s="5" t="s">
        <v>32</v>
      </c>
      <c r="E27" s="5" t="s">
        <v>412</v>
      </c>
      <c r="F27" s="5" t="s">
        <v>52</v>
      </c>
      <c r="G27" s="5"/>
      <c r="H27" s="6"/>
    </row>
    <row r="30">
      <c r="A30" s="1">
        <v>44993.0</v>
      </c>
    </row>
    <row r="31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</row>
    <row r="32">
      <c r="A32" s="3"/>
      <c r="B32" s="3"/>
      <c r="C32" s="3"/>
      <c r="D32" s="3"/>
      <c r="E32" s="3"/>
      <c r="F32" s="3"/>
      <c r="G32" s="3"/>
      <c r="H32" s="3"/>
    </row>
    <row r="33">
      <c r="A33" s="4"/>
      <c r="B33" s="5"/>
      <c r="C33" s="5"/>
      <c r="D33" s="5"/>
      <c r="E33" s="5"/>
      <c r="F33" s="5"/>
      <c r="G33" s="5"/>
      <c r="H33" s="6"/>
    </row>
    <row r="36">
      <c r="A36" s="1">
        <v>44994.0</v>
      </c>
    </row>
    <row r="37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3"/>
      <c r="C38" s="3"/>
      <c r="D38" s="3"/>
      <c r="E38" s="3"/>
      <c r="F38" s="3"/>
      <c r="G38" s="3"/>
      <c r="H38" s="3"/>
    </row>
    <row r="39">
      <c r="A39" s="4" t="s">
        <v>39</v>
      </c>
      <c r="B39" s="5" t="s">
        <v>60</v>
      </c>
      <c r="C39" s="5">
        <v>2.14</v>
      </c>
      <c r="D39" s="5" t="s">
        <v>66</v>
      </c>
      <c r="E39" s="5" t="s">
        <v>25</v>
      </c>
      <c r="F39" s="5" t="s">
        <v>26</v>
      </c>
      <c r="G39" s="5"/>
      <c r="H39" s="6"/>
    </row>
    <row r="40">
      <c r="A40" s="4" t="s">
        <v>8</v>
      </c>
      <c r="B40" s="5" t="s">
        <v>53</v>
      </c>
      <c r="C40" s="5">
        <v>2.13</v>
      </c>
      <c r="D40" s="5" t="s">
        <v>66</v>
      </c>
      <c r="E40" s="5" t="s">
        <v>25</v>
      </c>
      <c r="F40" s="5" t="s">
        <v>170</v>
      </c>
      <c r="G40" s="5"/>
      <c r="H40" s="6"/>
    </row>
    <row r="41">
      <c r="A41" s="4" t="s">
        <v>14</v>
      </c>
      <c r="B41" s="5" t="s">
        <v>71</v>
      </c>
      <c r="C41" s="10" t="s">
        <v>30</v>
      </c>
      <c r="D41" s="5" t="s">
        <v>31</v>
      </c>
      <c r="E41" s="5" t="s">
        <v>82</v>
      </c>
      <c r="F41" s="5" t="s">
        <v>61</v>
      </c>
      <c r="G41" s="5"/>
      <c r="H41" s="6"/>
    </row>
    <row r="42">
      <c r="A42" s="4" t="s">
        <v>27</v>
      </c>
      <c r="B42" s="5" t="s">
        <v>103</v>
      </c>
      <c r="C42" s="5">
        <v>2.14</v>
      </c>
      <c r="D42" s="5" t="s">
        <v>66</v>
      </c>
      <c r="E42" s="5" t="s">
        <v>25</v>
      </c>
      <c r="F42" s="5" t="s">
        <v>24</v>
      </c>
      <c r="G42" s="5"/>
      <c r="H42" s="6"/>
    </row>
    <row r="43">
      <c r="A43" s="4" t="s">
        <v>33</v>
      </c>
      <c r="B43" s="5" t="s">
        <v>71</v>
      </c>
      <c r="C43" s="5" t="s">
        <v>34</v>
      </c>
      <c r="D43" s="5" t="s">
        <v>31</v>
      </c>
      <c r="E43" s="5" t="s">
        <v>82</v>
      </c>
      <c r="F43" s="5" t="s">
        <v>72</v>
      </c>
      <c r="G43" s="5"/>
      <c r="H43" s="6"/>
    </row>
    <row r="46">
      <c r="A46" s="1">
        <v>44995.0</v>
      </c>
    </row>
    <row r="47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</row>
    <row r="48">
      <c r="A48" s="3"/>
      <c r="B48" s="3"/>
      <c r="C48" s="3"/>
      <c r="D48" s="3"/>
      <c r="E48" s="3"/>
      <c r="F48" s="3"/>
      <c r="G48" s="3"/>
      <c r="H48" s="3"/>
    </row>
    <row r="49">
      <c r="A49" s="7" t="s">
        <v>39</v>
      </c>
      <c r="B49" s="8" t="s">
        <v>64</v>
      </c>
      <c r="C49" s="8">
        <v>2.13</v>
      </c>
      <c r="D49" s="8" t="s">
        <v>66</v>
      </c>
      <c r="E49" s="8" t="s">
        <v>25</v>
      </c>
      <c r="F49" s="8" t="s">
        <v>57</v>
      </c>
      <c r="G49" s="8"/>
      <c r="H49" s="9"/>
    </row>
    <row r="50">
      <c r="A50" s="4" t="s">
        <v>8</v>
      </c>
      <c r="B50" s="5" t="s">
        <v>9</v>
      </c>
      <c r="C50" s="5">
        <v>3.15</v>
      </c>
      <c r="D50" s="5" t="s">
        <v>52</v>
      </c>
      <c r="E50" s="5" t="s">
        <v>75</v>
      </c>
      <c r="F50" s="5" t="s">
        <v>13</v>
      </c>
      <c r="G50" s="5"/>
      <c r="H50" s="6"/>
    </row>
    <row r="51">
      <c r="A51" s="4" t="s">
        <v>27</v>
      </c>
      <c r="B51" s="5" t="s">
        <v>71</v>
      </c>
      <c r="C51" s="10" t="s">
        <v>30</v>
      </c>
      <c r="D51" s="5" t="s">
        <v>31</v>
      </c>
      <c r="E51" s="5" t="s">
        <v>82</v>
      </c>
      <c r="F51" s="5" t="s">
        <v>37</v>
      </c>
      <c r="G51" s="5"/>
      <c r="H51" s="6"/>
    </row>
  </sheetData>
  <mergeCells count="5">
    <mergeCell ref="A1:H1"/>
    <mergeCell ref="A16:H16"/>
    <mergeCell ref="A30:H30"/>
    <mergeCell ref="A36:H36"/>
    <mergeCell ref="A46:H46"/>
  </mergeCells>
  <dataValidations>
    <dataValidation type="list" allowBlank="1" sqref="D4:D13 F4:F13 D19:D27 F19:F27 D33 F33 D39:D43 F39:F43 D49:D51 F49:F51">
      <formula1>teachers_list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44998.0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42</v>
      </c>
      <c r="B4" s="5" t="s">
        <v>103</v>
      </c>
      <c r="C4" s="5" t="s">
        <v>34</v>
      </c>
      <c r="D4" s="5" t="s">
        <v>26</v>
      </c>
      <c r="E4" s="5" t="s">
        <v>108</v>
      </c>
      <c r="F4" s="5" t="s">
        <v>66</v>
      </c>
      <c r="G4" s="5"/>
      <c r="H4" s="6"/>
    </row>
    <row r="5">
      <c r="A5" s="4" t="s">
        <v>8</v>
      </c>
      <c r="B5" s="5" t="s">
        <v>124</v>
      </c>
      <c r="C5" s="5" t="s">
        <v>34</v>
      </c>
      <c r="D5" s="5" t="s">
        <v>26</v>
      </c>
      <c r="E5" s="5" t="s">
        <v>108</v>
      </c>
      <c r="F5" s="5" t="s">
        <v>74</v>
      </c>
      <c r="G5" s="5"/>
      <c r="H5" s="6"/>
    </row>
    <row r="6">
      <c r="A6" s="4" t="s">
        <v>27</v>
      </c>
      <c r="B6" s="5" t="s">
        <v>68</v>
      </c>
      <c r="C6" s="5" t="s">
        <v>65</v>
      </c>
      <c r="D6" s="5" t="s">
        <v>26</v>
      </c>
      <c r="E6" s="5" t="s">
        <v>108</v>
      </c>
      <c r="F6" s="5"/>
      <c r="G6" s="5"/>
      <c r="H6" s="6" t="s">
        <v>413</v>
      </c>
    </row>
    <row r="7">
      <c r="A7" s="4" t="s">
        <v>33</v>
      </c>
      <c r="B7" s="5" t="s">
        <v>68</v>
      </c>
      <c r="C7" s="5" t="s">
        <v>65</v>
      </c>
      <c r="D7" s="5" t="s">
        <v>26</v>
      </c>
      <c r="E7" s="5" t="s">
        <v>108</v>
      </c>
      <c r="F7" s="5"/>
      <c r="G7" s="5"/>
      <c r="H7" s="6" t="s">
        <v>413</v>
      </c>
    </row>
    <row r="10">
      <c r="A10" s="1">
        <v>44999.0</v>
      </c>
    </row>
    <row r="11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>
      <c r="A12" s="3"/>
      <c r="B12" s="3"/>
      <c r="C12" s="3"/>
      <c r="D12" s="3"/>
      <c r="E12" s="3"/>
      <c r="F12" s="3"/>
      <c r="G12" s="3"/>
      <c r="H12" s="3"/>
    </row>
    <row r="13">
      <c r="A13" s="4" t="s">
        <v>8</v>
      </c>
      <c r="B13" s="5" t="s">
        <v>179</v>
      </c>
      <c r="C13" s="5" t="s">
        <v>65</v>
      </c>
      <c r="D13" s="5" t="s">
        <v>26</v>
      </c>
      <c r="E13" s="5" t="s">
        <v>108</v>
      </c>
      <c r="F13" s="5" t="s">
        <v>24</v>
      </c>
      <c r="G13" s="5"/>
      <c r="H13" s="6"/>
    </row>
    <row r="14">
      <c r="A14" s="4" t="s">
        <v>14</v>
      </c>
      <c r="B14" s="5" t="s">
        <v>103</v>
      </c>
      <c r="C14" s="5" t="s">
        <v>65</v>
      </c>
      <c r="D14" s="5" t="s">
        <v>26</v>
      </c>
      <c r="E14" s="5" t="s">
        <v>108</v>
      </c>
      <c r="F14" s="5" t="s">
        <v>57</v>
      </c>
      <c r="G14" s="5"/>
      <c r="H14" s="6"/>
    </row>
    <row r="15">
      <c r="A15" s="4" t="s">
        <v>33</v>
      </c>
      <c r="B15" s="5" t="s">
        <v>124</v>
      </c>
      <c r="C15" s="5" t="s">
        <v>65</v>
      </c>
      <c r="D15" s="5" t="s">
        <v>26</v>
      </c>
      <c r="E15" s="5" t="s">
        <v>108</v>
      </c>
      <c r="F15" s="5" t="s">
        <v>133</v>
      </c>
      <c r="G15" s="5"/>
      <c r="H15" s="6"/>
    </row>
    <row r="16">
      <c r="A16" s="4" t="s">
        <v>33</v>
      </c>
      <c r="B16" s="5" t="s">
        <v>81</v>
      </c>
      <c r="C16" s="5">
        <v>2.03</v>
      </c>
      <c r="D16" s="5" t="s">
        <v>17</v>
      </c>
      <c r="E16" s="5" t="s">
        <v>141</v>
      </c>
      <c r="F16" s="5" t="s">
        <v>126</v>
      </c>
      <c r="G16" s="5"/>
      <c r="H16" s="6"/>
    </row>
    <row r="19">
      <c r="A19" s="1">
        <v>45000.0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 t="s">
        <v>8</v>
      </c>
      <c r="B22" s="5" t="s">
        <v>71</v>
      </c>
      <c r="C22" s="5" t="s">
        <v>69</v>
      </c>
      <c r="D22" s="5" t="s">
        <v>21</v>
      </c>
      <c r="E22" s="5" t="s">
        <v>75</v>
      </c>
      <c r="F22" s="5" t="s">
        <v>41</v>
      </c>
      <c r="G22" s="5"/>
      <c r="H22" s="6"/>
    </row>
    <row r="23">
      <c r="A23" s="4" t="s">
        <v>27</v>
      </c>
      <c r="B23" s="5" t="s">
        <v>68</v>
      </c>
      <c r="C23" s="5" t="s">
        <v>45</v>
      </c>
      <c r="D23" s="5" t="s">
        <v>21</v>
      </c>
      <c r="E23" s="5" t="s">
        <v>121</v>
      </c>
      <c r="F23" s="5"/>
      <c r="G23" s="5"/>
      <c r="H23" s="6"/>
    </row>
    <row r="24">
      <c r="A24" s="4" t="s">
        <v>33</v>
      </c>
      <c r="B24" s="5" t="s">
        <v>68</v>
      </c>
      <c r="C24" s="5" t="s">
        <v>45</v>
      </c>
      <c r="D24" s="5" t="s">
        <v>21</v>
      </c>
      <c r="E24" s="5" t="s">
        <v>121</v>
      </c>
      <c r="F24" s="5"/>
      <c r="G24" s="5"/>
      <c r="H24" s="6"/>
    </row>
    <row r="27">
      <c r="A27" s="1">
        <v>45001.0</v>
      </c>
    </row>
    <row r="28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4"/>
      <c r="B30" s="5"/>
      <c r="C30" s="5"/>
      <c r="D30" s="5"/>
      <c r="E30" s="5"/>
      <c r="F30" s="5"/>
      <c r="G30" s="5"/>
      <c r="H30" s="6"/>
    </row>
    <row r="33">
      <c r="A33" s="1">
        <v>45002.0</v>
      </c>
    </row>
    <row r="34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</row>
    <row r="35">
      <c r="A35" s="3"/>
      <c r="B35" s="3"/>
      <c r="C35" s="3"/>
      <c r="D35" s="3"/>
      <c r="E35" s="3"/>
      <c r="F35" s="3"/>
      <c r="G35" s="3"/>
      <c r="H35" s="3"/>
    </row>
    <row r="36">
      <c r="A36" s="4" t="s">
        <v>39</v>
      </c>
      <c r="B36" s="5" t="s">
        <v>40</v>
      </c>
      <c r="C36" s="5">
        <v>3.16</v>
      </c>
      <c r="D36" s="5" t="s">
        <v>95</v>
      </c>
      <c r="E36" s="5" t="s">
        <v>75</v>
      </c>
      <c r="F36" s="5" t="s">
        <v>26</v>
      </c>
      <c r="G36" s="5"/>
      <c r="H36" s="6"/>
    </row>
    <row r="37">
      <c r="A37" s="4" t="s">
        <v>42</v>
      </c>
      <c r="B37" s="5" t="s">
        <v>60</v>
      </c>
      <c r="C37" s="5" t="s">
        <v>23</v>
      </c>
      <c r="D37" s="5" t="s">
        <v>44</v>
      </c>
      <c r="E37" s="5" t="s">
        <v>171</v>
      </c>
      <c r="F37" s="5" t="s">
        <v>38</v>
      </c>
      <c r="G37" s="5"/>
      <c r="H37" s="6"/>
    </row>
    <row r="38">
      <c r="A38" s="4" t="s">
        <v>42</v>
      </c>
      <c r="B38" s="5" t="s">
        <v>53</v>
      </c>
      <c r="C38" s="5" t="s">
        <v>34</v>
      </c>
      <c r="D38" s="5" t="s">
        <v>95</v>
      </c>
      <c r="E38" s="5" t="s">
        <v>75</v>
      </c>
      <c r="F38" s="5" t="s">
        <v>170</v>
      </c>
      <c r="G38" s="5"/>
      <c r="H38" s="6"/>
    </row>
    <row r="39">
      <c r="A39" s="4" t="s">
        <v>8</v>
      </c>
      <c r="B39" s="5" t="s">
        <v>60</v>
      </c>
      <c r="C39" s="5">
        <v>3.16</v>
      </c>
      <c r="D39" s="5" t="s">
        <v>95</v>
      </c>
      <c r="E39" s="5" t="s">
        <v>75</v>
      </c>
      <c r="F39" s="5" t="s">
        <v>76</v>
      </c>
      <c r="G39" s="5"/>
      <c r="H39" s="6"/>
    </row>
    <row r="40">
      <c r="A40" s="4" t="s">
        <v>14</v>
      </c>
      <c r="B40" s="5" t="s">
        <v>43</v>
      </c>
      <c r="C40" s="5">
        <v>3.16</v>
      </c>
      <c r="D40" s="5" t="s">
        <v>95</v>
      </c>
      <c r="E40" s="5" t="s">
        <v>75</v>
      </c>
      <c r="F40" s="5" t="s">
        <v>74</v>
      </c>
      <c r="G40" s="5"/>
      <c r="H40" s="6"/>
    </row>
  </sheetData>
  <mergeCells count="5">
    <mergeCell ref="A1:H1"/>
    <mergeCell ref="A10:H10"/>
    <mergeCell ref="A19:H19"/>
    <mergeCell ref="A27:H27"/>
    <mergeCell ref="A33:H33"/>
  </mergeCells>
  <dataValidations>
    <dataValidation type="list" allowBlank="1" sqref="D4:D7 F4:F7 D13:D16 F13:F16 D22:D24 F22:F24 D30 F30 D36:D40 F36:F40">
      <formula1>teachers_list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45005.0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45006.0</v>
      </c>
    </row>
    <row r="8">
      <c r="A8" s="63" t="s">
        <v>414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45007.0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42</v>
      </c>
      <c r="B16" s="5" t="s">
        <v>47</v>
      </c>
      <c r="C16" s="5">
        <v>3.34</v>
      </c>
      <c r="D16" s="5" t="s">
        <v>57</v>
      </c>
      <c r="E16" s="5" t="s">
        <v>125</v>
      </c>
      <c r="F16" s="5" t="s">
        <v>54</v>
      </c>
      <c r="G16" s="5"/>
      <c r="H16" s="6"/>
    </row>
    <row r="17">
      <c r="A17" s="4" t="s">
        <v>42</v>
      </c>
      <c r="B17" s="5" t="s">
        <v>124</v>
      </c>
      <c r="C17" s="5" t="s">
        <v>415</v>
      </c>
      <c r="D17" s="5" t="s">
        <v>133</v>
      </c>
      <c r="E17" s="5" t="s">
        <v>134</v>
      </c>
      <c r="F17" s="5" t="s">
        <v>66</v>
      </c>
      <c r="G17" s="5"/>
      <c r="H17" s="6"/>
    </row>
    <row r="18">
      <c r="A18" s="4" t="s">
        <v>42</v>
      </c>
      <c r="B18" s="5" t="s">
        <v>9</v>
      </c>
      <c r="C18" s="5" t="s">
        <v>45</v>
      </c>
      <c r="D18" s="5" t="s">
        <v>244</v>
      </c>
      <c r="E18" s="5" t="s">
        <v>108</v>
      </c>
      <c r="F18" s="5" t="s">
        <v>26</v>
      </c>
      <c r="G18" s="5"/>
      <c r="H18" s="6"/>
    </row>
    <row r="19">
      <c r="A19" s="4" t="s">
        <v>14</v>
      </c>
      <c r="B19" s="5" t="s">
        <v>47</v>
      </c>
      <c r="C19" s="5" t="s">
        <v>65</v>
      </c>
      <c r="D19" s="5" t="s">
        <v>244</v>
      </c>
      <c r="E19" s="5" t="s">
        <v>108</v>
      </c>
      <c r="F19" s="5" t="s">
        <v>35</v>
      </c>
      <c r="G19" s="5"/>
      <c r="H19" s="6"/>
    </row>
    <row r="20">
      <c r="A20" s="4" t="s">
        <v>27</v>
      </c>
      <c r="B20" s="5" t="s">
        <v>22</v>
      </c>
      <c r="C20" s="5" t="s">
        <v>34</v>
      </c>
      <c r="D20" s="5" t="s">
        <v>244</v>
      </c>
      <c r="E20" s="5" t="s">
        <v>108</v>
      </c>
      <c r="F20" s="5" t="s">
        <v>32</v>
      </c>
      <c r="G20" s="5"/>
      <c r="H20" s="6"/>
    </row>
    <row r="23">
      <c r="A23" s="1">
        <v>45008.0</v>
      </c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4"/>
      <c r="B26" s="5"/>
      <c r="C26" s="5"/>
      <c r="D26" s="5"/>
      <c r="E26" s="5"/>
      <c r="F26" s="5"/>
      <c r="G26" s="5"/>
      <c r="H26" s="6"/>
    </row>
    <row r="29">
      <c r="A29" s="1">
        <v>45009.0</v>
      </c>
    </row>
    <row r="3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>
      <c r="A31" s="3"/>
      <c r="B31" s="3"/>
      <c r="C31" s="3"/>
      <c r="D31" s="3"/>
      <c r="E31" s="3"/>
      <c r="F31" s="3"/>
      <c r="G31" s="3"/>
      <c r="H31" s="3"/>
    </row>
    <row r="32">
      <c r="A32" s="4" t="s">
        <v>42</v>
      </c>
      <c r="B32" s="5" t="s">
        <v>60</v>
      </c>
      <c r="C32" s="5" t="s">
        <v>23</v>
      </c>
      <c r="D32" s="5" t="s">
        <v>44</v>
      </c>
      <c r="E32" s="5" t="s">
        <v>12</v>
      </c>
      <c r="F32" s="5" t="s">
        <v>26</v>
      </c>
      <c r="G32" s="5"/>
      <c r="H32" s="6"/>
    </row>
    <row r="33">
      <c r="A33" s="4" t="s">
        <v>8</v>
      </c>
      <c r="B33" s="5" t="s">
        <v>53</v>
      </c>
      <c r="C33" s="5" t="s">
        <v>65</v>
      </c>
      <c r="D33" s="5" t="s">
        <v>44</v>
      </c>
      <c r="E33" s="5" t="s">
        <v>12</v>
      </c>
      <c r="F33" s="5" t="s">
        <v>37</v>
      </c>
      <c r="G33" s="5"/>
      <c r="H33" s="6"/>
    </row>
    <row r="34">
      <c r="A34" s="4" t="s">
        <v>27</v>
      </c>
      <c r="B34" s="5" t="s">
        <v>88</v>
      </c>
      <c r="C34" s="5">
        <v>2.14</v>
      </c>
      <c r="D34" s="5" t="s">
        <v>32</v>
      </c>
      <c r="E34" s="5" t="s">
        <v>108</v>
      </c>
      <c r="F34" s="5"/>
      <c r="G34" s="5"/>
      <c r="H34" s="6" t="s">
        <v>416</v>
      </c>
    </row>
  </sheetData>
  <mergeCells count="5">
    <mergeCell ref="A1:H1"/>
    <mergeCell ref="A7:H7"/>
    <mergeCell ref="A13:H13"/>
    <mergeCell ref="A23:H23"/>
    <mergeCell ref="A29:H29"/>
  </mergeCells>
  <dataValidations>
    <dataValidation type="list" allowBlank="1" sqref="D4 F4 D10 F10 D16:D20 F16:F20 D26 F26 D32:D34 F32:F34">
      <formula1>teachers_list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45012.0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36</v>
      </c>
      <c r="C4" s="8">
        <v>1.11</v>
      </c>
      <c r="D4" s="8" t="s">
        <v>76</v>
      </c>
      <c r="E4" s="8" t="s">
        <v>163</v>
      </c>
      <c r="F4" s="8" t="s">
        <v>67</v>
      </c>
      <c r="G4" s="8"/>
      <c r="H4" s="9"/>
    </row>
    <row r="5">
      <c r="A5" s="4" t="s">
        <v>8</v>
      </c>
      <c r="B5" s="5" t="s">
        <v>179</v>
      </c>
      <c r="C5" s="5">
        <v>3.38</v>
      </c>
      <c r="D5" s="5" t="s">
        <v>61</v>
      </c>
      <c r="E5" s="5" t="s">
        <v>108</v>
      </c>
      <c r="F5" s="5" t="s">
        <v>95</v>
      </c>
      <c r="G5" s="5"/>
      <c r="H5" s="6"/>
    </row>
    <row r="6">
      <c r="A6" s="4" t="s">
        <v>8</v>
      </c>
      <c r="B6" s="5" t="s">
        <v>71</v>
      </c>
      <c r="C6" s="5">
        <v>2.12</v>
      </c>
      <c r="D6" s="5" t="s">
        <v>35</v>
      </c>
      <c r="E6" s="5" t="s">
        <v>134</v>
      </c>
      <c r="F6" s="5" t="s">
        <v>133</v>
      </c>
      <c r="G6" s="5"/>
      <c r="H6" s="6"/>
    </row>
    <row r="7">
      <c r="A7" s="4" t="s">
        <v>14</v>
      </c>
      <c r="B7" s="5" t="s">
        <v>40</v>
      </c>
      <c r="C7" s="5" t="s">
        <v>65</v>
      </c>
      <c r="D7" s="5" t="s">
        <v>61</v>
      </c>
      <c r="E7" s="5" t="s">
        <v>108</v>
      </c>
      <c r="F7" s="5" t="s">
        <v>28</v>
      </c>
      <c r="G7" s="5"/>
      <c r="H7" s="6"/>
    </row>
    <row r="8">
      <c r="A8" s="4" t="s">
        <v>14</v>
      </c>
      <c r="B8" s="5" t="s">
        <v>144</v>
      </c>
      <c r="C8" s="5">
        <v>1.11</v>
      </c>
      <c r="D8" s="8" t="s">
        <v>76</v>
      </c>
      <c r="E8" s="8" t="s">
        <v>163</v>
      </c>
      <c r="F8" s="5" t="s">
        <v>292</v>
      </c>
      <c r="G8" s="5"/>
      <c r="H8" s="6"/>
    </row>
    <row r="9">
      <c r="A9" s="4" t="s">
        <v>27</v>
      </c>
      <c r="B9" s="5" t="s">
        <v>68</v>
      </c>
      <c r="C9" s="5" t="s">
        <v>45</v>
      </c>
      <c r="D9" s="5" t="s">
        <v>61</v>
      </c>
      <c r="E9" s="5" t="s">
        <v>108</v>
      </c>
      <c r="F9" s="5"/>
      <c r="G9" s="5"/>
      <c r="H9" s="6" t="s">
        <v>417</v>
      </c>
    </row>
    <row r="10">
      <c r="A10" s="4" t="s">
        <v>33</v>
      </c>
      <c r="B10" s="5" t="s">
        <v>68</v>
      </c>
      <c r="C10" s="5" t="s">
        <v>45</v>
      </c>
      <c r="D10" s="5" t="s">
        <v>61</v>
      </c>
      <c r="E10" s="5" t="s">
        <v>108</v>
      </c>
      <c r="F10" s="5"/>
      <c r="G10" s="5"/>
      <c r="H10" s="6" t="s">
        <v>417</v>
      </c>
    </row>
    <row r="11">
      <c r="A11" s="4" t="s">
        <v>33</v>
      </c>
      <c r="B11" s="5" t="s">
        <v>81</v>
      </c>
      <c r="C11" s="5">
        <v>1.11</v>
      </c>
      <c r="D11" s="5" t="s">
        <v>76</v>
      </c>
      <c r="E11" s="5" t="s">
        <v>163</v>
      </c>
      <c r="F11" s="5" t="s">
        <v>19</v>
      </c>
      <c r="G11" s="5"/>
      <c r="H11" s="6"/>
    </row>
    <row r="14">
      <c r="A14" s="1">
        <v>45013.0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7" t="s">
        <v>39</v>
      </c>
      <c r="B17" s="8" t="s">
        <v>81</v>
      </c>
      <c r="C17" s="8" t="s">
        <v>16</v>
      </c>
      <c r="D17" s="8" t="s">
        <v>41</v>
      </c>
      <c r="E17" s="8" t="s">
        <v>12</v>
      </c>
      <c r="F17" s="8" t="s">
        <v>11</v>
      </c>
      <c r="G17" s="8"/>
      <c r="H17" s="9"/>
    </row>
    <row r="18">
      <c r="A18" s="7" t="s">
        <v>39</v>
      </c>
      <c r="B18" s="8" t="s">
        <v>146</v>
      </c>
      <c r="C18" s="8">
        <v>1.11</v>
      </c>
      <c r="D18" s="8" t="s">
        <v>76</v>
      </c>
      <c r="E18" s="8" t="s">
        <v>163</v>
      </c>
      <c r="F18" s="8" t="s">
        <v>37</v>
      </c>
      <c r="G18" s="8"/>
      <c r="H18" s="9"/>
    </row>
    <row r="19">
      <c r="A19" s="4" t="s">
        <v>39</v>
      </c>
      <c r="B19" s="5" t="s">
        <v>47</v>
      </c>
      <c r="C19" s="5">
        <v>3.15</v>
      </c>
      <c r="D19" s="5" t="s">
        <v>74</v>
      </c>
      <c r="E19" s="5" t="s">
        <v>75</v>
      </c>
      <c r="F19" s="5" t="s">
        <v>126</v>
      </c>
      <c r="G19" s="5"/>
      <c r="H19" s="6"/>
    </row>
    <row r="20">
      <c r="A20" s="4" t="s">
        <v>39</v>
      </c>
      <c r="B20" s="5" t="s">
        <v>71</v>
      </c>
      <c r="C20" s="10" t="s">
        <v>30</v>
      </c>
      <c r="D20" s="5" t="s">
        <v>31</v>
      </c>
      <c r="E20" s="5" t="s">
        <v>82</v>
      </c>
      <c r="F20" s="5" t="s">
        <v>52</v>
      </c>
      <c r="G20" s="5"/>
      <c r="H20" s="6"/>
    </row>
    <row r="21">
      <c r="A21" s="4" t="s">
        <v>42</v>
      </c>
      <c r="B21" s="5" t="s">
        <v>81</v>
      </c>
      <c r="C21" s="5"/>
      <c r="D21" s="5" t="s">
        <v>418</v>
      </c>
      <c r="E21" s="5" t="s">
        <v>150</v>
      </c>
      <c r="F21" s="5" t="s">
        <v>28</v>
      </c>
      <c r="G21" s="5"/>
      <c r="H21" s="6"/>
    </row>
    <row r="22">
      <c r="A22" s="4" t="s">
        <v>42</v>
      </c>
      <c r="B22" s="5" t="s">
        <v>88</v>
      </c>
      <c r="C22" s="5" t="s">
        <v>186</v>
      </c>
      <c r="D22" s="5" t="s">
        <v>61</v>
      </c>
      <c r="E22" s="5" t="s">
        <v>108</v>
      </c>
      <c r="F22" s="5"/>
      <c r="G22" s="5"/>
      <c r="H22" s="6" t="s">
        <v>416</v>
      </c>
    </row>
    <row r="23">
      <c r="A23" s="4" t="s">
        <v>8</v>
      </c>
      <c r="B23" s="5" t="s">
        <v>64</v>
      </c>
      <c r="C23" s="5">
        <v>3.15</v>
      </c>
      <c r="D23" s="5" t="s">
        <v>74</v>
      </c>
      <c r="E23" s="5" t="s">
        <v>75</v>
      </c>
      <c r="F23" s="5" t="s">
        <v>72</v>
      </c>
      <c r="G23" s="5"/>
      <c r="H23" s="6"/>
    </row>
    <row r="24">
      <c r="A24" s="4" t="s">
        <v>8</v>
      </c>
      <c r="B24" s="5" t="s">
        <v>241</v>
      </c>
      <c r="C24" s="5">
        <v>3.15</v>
      </c>
      <c r="D24" s="5" t="s">
        <v>61</v>
      </c>
      <c r="E24" s="5" t="s">
        <v>108</v>
      </c>
      <c r="F24" s="5" t="s">
        <v>57</v>
      </c>
      <c r="G24" s="5"/>
      <c r="H24" s="6"/>
    </row>
    <row r="25">
      <c r="A25" s="4" t="s">
        <v>8</v>
      </c>
      <c r="B25" s="5" t="s">
        <v>36</v>
      </c>
      <c r="C25" s="5" t="s">
        <v>50</v>
      </c>
      <c r="D25" s="5" t="s">
        <v>51</v>
      </c>
      <c r="E25" s="5"/>
      <c r="F25" s="5" t="s">
        <v>24</v>
      </c>
      <c r="G25" s="5"/>
      <c r="H25" s="6"/>
    </row>
    <row r="26">
      <c r="A26" s="4" t="s">
        <v>14</v>
      </c>
      <c r="B26" s="5" t="s">
        <v>241</v>
      </c>
      <c r="C26" s="5">
        <v>3.16</v>
      </c>
      <c r="D26" s="5" t="s">
        <v>74</v>
      </c>
      <c r="E26" s="5" t="s">
        <v>75</v>
      </c>
      <c r="F26" s="5" t="s">
        <v>133</v>
      </c>
      <c r="G26" s="5"/>
      <c r="H26" s="6"/>
    </row>
    <row r="27">
      <c r="A27" s="4" t="s">
        <v>27</v>
      </c>
      <c r="B27" s="5" t="s">
        <v>68</v>
      </c>
      <c r="C27" s="5" t="s">
        <v>45</v>
      </c>
      <c r="D27" s="5" t="s">
        <v>61</v>
      </c>
      <c r="E27" s="5" t="s">
        <v>108</v>
      </c>
      <c r="F27" s="5"/>
      <c r="G27" s="5"/>
      <c r="H27" s="6" t="s">
        <v>417</v>
      </c>
    </row>
    <row r="28">
      <c r="A28" s="4" t="s">
        <v>33</v>
      </c>
      <c r="B28" s="5" t="s">
        <v>179</v>
      </c>
      <c r="C28" s="5">
        <v>3.38</v>
      </c>
      <c r="D28" s="5" t="s">
        <v>61</v>
      </c>
      <c r="E28" s="5" t="s">
        <v>108</v>
      </c>
      <c r="F28" s="5" t="s">
        <v>295</v>
      </c>
      <c r="G28" s="5"/>
      <c r="H28" s="6"/>
    </row>
    <row r="31">
      <c r="A31" s="1">
        <v>45014.0</v>
      </c>
    </row>
    <row r="32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</row>
    <row r="33">
      <c r="A33" s="3"/>
      <c r="B33" s="3"/>
      <c r="C33" s="3"/>
      <c r="D33" s="3"/>
      <c r="E33" s="3"/>
      <c r="F33" s="3"/>
      <c r="G33" s="3"/>
      <c r="H33" s="3"/>
    </row>
    <row r="34">
      <c r="A34" s="7" t="s">
        <v>42</v>
      </c>
      <c r="B34" s="8" t="s">
        <v>144</v>
      </c>
      <c r="C34" s="8" t="s">
        <v>156</v>
      </c>
      <c r="D34" s="8" t="s">
        <v>419</v>
      </c>
      <c r="E34" s="8" t="s">
        <v>150</v>
      </c>
      <c r="F34" s="8" t="s">
        <v>26</v>
      </c>
      <c r="G34" s="8"/>
      <c r="H34" s="9"/>
    </row>
    <row r="35">
      <c r="A35" s="7" t="s">
        <v>42</v>
      </c>
      <c r="B35" s="8" t="s">
        <v>40</v>
      </c>
      <c r="C35" s="8" t="s">
        <v>65</v>
      </c>
      <c r="D35" s="8" t="s">
        <v>61</v>
      </c>
      <c r="E35" s="8" t="s">
        <v>108</v>
      </c>
      <c r="F35" s="8" t="s">
        <v>295</v>
      </c>
      <c r="G35" s="8"/>
      <c r="H35" s="9"/>
    </row>
    <row r="36">
      <c r="A36" s="7" t="s">
        <v>42</v>
      </c>
      <c r="B36" s="8" t="s">
        <v>47</v>
      </c>
      <c r="C36" s="8">
        <v>3.34</v>
      </c>
      <c r="D36" s="8" t="s">
        <v>57</v>
      </c>
      <c r="E36" s="8" t="s">
        <v>125</v>
      </c>
      <c r="F36" s="8" t="s">
        <v>17</v>
      </c>
      <c r="G36" s="8"/>
      <c r="H36" s="9"/>
    </row>
    <row r="37">
      <c r="A37" s="4" t="s">
        <v>42</v>
      </c>
      <c r="B37" s="5" t="s">
        <v>22</v>
      </c>
      <c r="C37" s="5">
        <v>3.16</v>
      </c>
      <c r="D37" s="5" t="s">
        <v>74</v>
      </c>
      <c r="E37" s="5" t="s">
        <v>75</v>
      </c>
      <c r="F37" s="5" t="s">
        <v>19</v>
      </c>
      <c r="G37" s="5"/>
      <c r="H37" s="6"/>
    </row>
    <row r="38">
      <c r="A38" s="4" t="s">
        <v>8</v>
      </c>
      <c r="B38" s="5" t="s">
        <v>81</v>
      </c>
      <c r="C38" s="5">
        <v>1.11</v>
      </c>
      <c r="D38" s="5" t="s">
        <v>76</v>
      </c>
      <c r="E38" s="5" t="s">
        <v>163</v>
      </c>
      <c r="F38" s="5" t="s">
        <v>13</v>
      </c>
      <c r="G38" s="5"/>
      <c r="H38" s="6"/>
    </row>
    <row r="39">
      <c r="A39" s="4" t="s">
        <v>8</v>
      </c>
      <c r="B39" s="5" t="s">
        <v>88</v>
      </c>
      <c r="C39" s="5" t="s">
        <v>45</v>
      </c>
      <c r="D39" s="5" t="s">
        <v>61</v>
      </c>
      <c r="E39" s="8" t="s">
        <v>108</v>
      </c>
      <c r="F39" s="5"/>
      <c r="G39" s="5"/>
      <c r="H39" s="6" t="s">
        <v>416</v>
      </c>
    </row>
    <row r="40">
      <c r="A40" s="4" t="s">
        <v>8</v>
      </c>
      <c r="B40" s="5" t="s">
        <v>47</v>
      </c>
      <c r="C40" s="5">
        <v>3.15</v>
      </c>
      <c r="D40" s="5" t="s">
        <v>74</v>
      </c>
      <c r="E40" s="5" t="s">
        <v>75</v>
      </c>
      <c r="F40" s="5" t="s">
        <v>55</v>
      </c>
      <c r="G40" s="5"/>
      <c r="H40" s="6"/>
    </row>
    <row r="41">
      <c r="A41" s="4" t="s">
        <v>14</v>
      </c>
      <c r="B41" s="5" t="s">
        <v>241</v>
      </c>
      <c r="C41" s="5" t="s">
        <v>69</v>
      </c>
      <c r="D41" s="5" t="s">
        <v>74</v>
      </c>
      <c r="E41" s="5" t="s">
        <v>75</v>
      </c>
      <c r="F41" s="5" t="s">
        <v>35</v>
      </c>
      <c r="G41" s="5"/>
      <c r="H41" s="6"/>
    </row>
    <row r="42">
      <c r="A42" s="4" t="s">
        <v>14</v>
      </c>
      <c r="B42" s="5" t="s">
        <v>71</v>
      </c>
      <c r="C42" s="5" t="s">
        <v>156</v>
      </c>
      <c r="D42" s="5" t="s">
        <v>151</v>
      </c>
      <c r="E42" s="8" t="s">
        <v>150</v>
      </c>
      <c r="F42" s="5" t="s">
        <v>292</v>
      </c>
      <c r="G42" s="5"/>
      <c r="H42" s="6"/>
    </row>
    <row r="43">
      <c r="A43" s="4" t="s">
        <v>14</v>
      </c>
      <c r="B43" s="5" t="s">
        <v>88</v>
      </c>
      <c r="C43" s="5" t="s">
        <v>45</v>
      </c>
      <c r="D43" s="5" t="s">
        <v>61</v>
      </c>
      <c r="E43" s="8" t="s">
        <v>108</v>
      </c>
      <c r="F43" s="5"/>
      <c r="G43" s="5"/>
      <c r="H43" s="6" t="s">
        <v>416</v>
      </c>
    </row>
    <row r="44">
      <c r="A44" s="4" t="s">
        <v>27</v>
      </c>
      <c r="B44" s="5" t="s">
        <v>241</v>
      </c>
      <c r="C44" s="5" t="s">
        <v>186</v>
      </c>
      <c r="D44" s="5" t="s">
        <v>61</v>
      </c>
      <c r="E44" s="8" t="s">
        <v>108</v>
      </c>
      <c r="F44" s="5" t="s">
        <v>130</v>
      </c>
      <c r="G44" s="5"/>
      <c r="H44" s="6"/>
    </row>
    <row r="45">
      <c r="A45" s="4" t="s">
        <v>33</v>
      </c>
      <c r="B45" s="5" t="s">
        <v>64</v>
      </c>
      <c r="C45" s="5">
        <v>3.15</v>
      </c>
      <c r="D45" s="5" t="s">
        <v>74</v>
      </c>
      <c r="E45" s="5" t="s">
        <v>75</v>
      </c>
      <c r="F45" s="5" t="s">
        <v>41</v>
      </c>
      <c r="G45" s="5"/>
      <c r="H45" s="6"/>
    </row>
    <row r="46">
      <c r="A46" s="4" t="s">
        <v>33</v>
      </c>
      <c r="B46" s="5" t="s">
        <v>144</v>
      </c>
      <c r="C46" s="5">
        <v>1.11</v>
      </c>
      <c r="D46" s="5" t="s">
        <v>76</v>
      </c>
      <c r="E46" s="5" t="s">
        <v>163</v>
      </c>
      <c r="F46" s="5" t="s">
        <v>38</v>
      </c>
      <c r="G46" s="5"/>
      <c r="H46" s="6"/>
    </row>
    <row r="49">
      <c r="A49" s="1">
        <v>45015.0</v>
      </c>
    </row>
    <row r="50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</row>
    <row r="51">
      <c r="A51" s="3"/>
      <c r="B51" s="3"/>
      <c r="C51" s="3"/>
      <c r="D51" s="3"/>
      <c r="E51" s="3"/>
      <c r="F51" s="3"/>
      <c r="G51" s="3"/>
      <c r="H51" s="3"/>
    </row>
    <row r="52">
      <c r="A52" s="7" t="s">
        <v>39</v>
      </c>
      <c r="B52" s="8" t="s">
        <v>60</v>
      </c>
      <c r="C52" s="8">
        <v>2.14</v>
      </c>
      <c r="D52" s="8" t="s">
        <v>66</v>
      </c>
      <c r="E52" s="8" t="s">
        <v>25</v>
      </c>
      <c r="F52" s="8" t="s">
        <v>13</v>
      </c>
      <c r="G52" s="8"/>
      <c r="H52" s="9"/>
    </row>
    <row r="53">
      <c r="A53" s="7" t="s">
        <v>42</v>
      </c>
      <c r="B53" s="8" t="s">
        <v>144</v>
      </c>
      <c r="C53" s="8">
        <v>3.07</v>
      </c>
      <c r="D53" s="8" t="s">
        <v>130</v>
      </c>
      <c r="E53" s="8" t="s">
        <v>190</v>
      </c>
      <c r="F53" s="8" t="s">
        <v>95</v>
      </c>
      <c r="G53" s="8"/>
      <c r="H53" s="9"/>
    </row>
    <row r="54">
      <c r="A54" s="4" t="s">
        <v>42</v>
      </c>
      <c r="B54" s="5" t="s">
        <v>144</v>
      </c>
      <c r="C54" s="5">
        <v>1.11</v>
      </c>
      <c r="D54" s="5" t="s">
        <v>76</v>
      </c>
      <c r="E54" s="5" t="s">
        <v>163</v>
      </c>
      <c r="F54" s="5" t="s">
        <v>57</v>
      </c>
      <c r="G54" s="5"/>
      <c r="H54" s="6"/>
    </row>
    <row r="55">
      <c r="A55" s="4" t="s">
        <v>8</v>
      </c>
      <c r="B55" s="5" t="s">
        <v>53</v>
      </c>
      <c r="C55" s="5">
        <v>2.13</v>
      </c>
      <c r="D55" s="5" t="s">
        <v>66</v>
      </c>
      <c r="E55" s="5" t="s">
        <v>25</v>
      </c>
      <c r="F55" s="5" t="s">
        <v>17</v>
      </c>
      <c r="G55" s="5"/>
      <c r="H55" s="6"/>
    </row>
    <row r="56">
      <c r="A56" s="4" t="s">
        <v>14</v>
      </c>
      <c r="B56" s="5" t="s">
        <v>36</v>
      </c>
      <c r="C56" s="5">
        <v>1.11</v>
      </c>
      <c r="D56" s="5" t="s">
        <v>76</v>
      </c>
      <c r="E56" s="5" t="s">
        <v>163</v>
      </c>
      <c r="F56" s="5" t="s">
        <v>67</v>
      </c>
      <c r="G56" s="5"/>
      <c r="H56" s="6"/>
    </row>
    <row r="57">
      <c r="A57" s="4" t="s">
        <v>14</v>
      </c>
      <c r="B57" s="5" t="s">
        <v>132</v>
      </c>
      <c r="C57" s="5">
        <v>2.12</v>
      </c>
      <c r="D57" s="5" t="s">
        <v>35</v>
      </c>
      <c r="E57" s="5" t="s">
        <v>134</v>
      </c>
      <c r="F57" s="5" t="s">
        <v>170</v>
      </c>
      <c r="G57" s="5"/>
      <c r="H57" s="6"/>
    </row>
    <row r="58">
      <c r="A58" s="4" t="s">
        <v>27</v>
      </c>
      <c r="B58" s="5" t="s">
        <v>146</v>
      </c>
      <c r="C58" s="5">
        <v>1.11</v>
      </c>
      <c r="D58" s="5" t="s">
        <v>76</v>
      </c>
      <c r="E58" s="5" t="s">
        <v>163</v>
      </c>
      <c r="F58" s="5" t="s">
        <v>13</v>
      </c>
      <c r="G58" s="5"/>
      <c r="H58" s="6"/>
    </row>
    <row r="59">
      <c r="A59" s="4" t="s">
        <v>27</v>
      </c>
      <c r="B59" s="5" t="s">
        <v>146</v>
      </c>
      <c r="C59" s="5">
        <v>3.07</v>
      </c>
      <c r="D59" s="5" t="s">
        <v>130</v>
      </c>
      <c r="E59" s="5" t="s">
        <v>190</v>
      </c>
      <c r="F59" s="5" t="s">
        <v>72</v>
      </c>
      <c r="G59" s="5"/>
      <c r="H59" s="6"/>
    </row>
    <row r="60">
      <c r="A60" s="4" t="s">
        <v>27</v>
      </c>
      <c r="B60" s="5" t="s">
        <v>81</v>
      </c>
      <c r="C60" s="5">
        <v>2.14</v>
      </c>
      <c r="D60" s="5" t="s">
        <v>66</v>
      </c>
      <c r="E60" s="5" t="s">
        <v>25</v>
      </c>
      <c r="F60" s="5" t="s">
        <v>44</v>
      </c>
      <c r="G60" s="5"/>
      <c r="H60" s="6"/>
    </row>
    <row r="63">
      <c r="A63" s="1">
        <v>45016.0</v>
      </c>
    </row>
    <row r="64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2" t="s">
        <v>6</v>
      </c>
      <c r="H64" s="2" t="s">
        <v>7</v>
      </c>
    </row>
    <row r="65">
      <c r="A65" s="3"/>
      <c r="B65" s="3"/>
      <c r="C65" s="3"/>
      <c r="D65" s="3"/>
      <c r="E65" s="3"/>
      <c r="F65" s="3"/>
      <c r="G65" s="3"/>
      <c r="H65" s="3"/>
    </row>
    <row r="66">
      <c r="A66" s="7" t="s">
        <v>39</v>
      </c>
      <c r="B66" s="8" t="s">
        <v>64</v>
      </c>
      <c r="C66" s="8">
        <v>2.13</v>
      </c>
      <c r="D66" s="8" t="s">
        <v>66</v>
      </c>
      <c r="E66" s="8" t="s">
        <v>25</v>
      </c>
      <c r="F66" s="8" t="s">
        <v>26</v>
      </c>
      <c r="G66" s="8"/>
      <c r="H66" s="9"/>
    </row>
    <row r="67">
      <c r="A67" s="4" t="s">
        <v>42</v>
      </c>
      <c r="B67" s="5" t="s">
        <v>146</v>
      </c>
      <c r="C67" s="5">
        <v>3.07</v>
      </c>
      <c r="D67" s="5" t="s">
        <v>130</v>
      </c>
      <c r="E67" s="5" t="s">
        <v>190</v>
      </c>
      <c r="F67" s="5" t="s">
        <v>170</v>
      </c>
      <c r="G67" s="5"/>
      <c r="H67" s="6"/>
    </row>
    <row r="68">
      <c r="A68" s="4" t="s">
        <v>8</v>
      </c>
      <c r="B68" s="5" t="s">
        <v>71</v>
      </c>
      <c r="C68" s="10" t="s">
        <v>30</v>
      </c>
      <c r="D68" s="5" t="s">
        <v>31</v>
      </c>
      <c r="E68" s="5" t="s">
        <v>82</v>
      </c>
      <c r="F68" s="5" t="s">
        <v>74</v>
      </c>
      <c r="G68" s="5"/>
      <c r="H68" s="6"/>
    </row>
    <row r="69">
      <c r="A69" s="4" t="s">
        <v>27</v>
      </c>
      <c r="B69" s="5" t="s">
        <v>43</v>
      </c>
      <c r="C69" s="5">
        <v>2.14</v>
      </c>
      <c r="D69" s="5" t="s">
        <v>24</v>
      </c>
      <c r="E69" s="5" t="s">
        <v>25</v>
      </c>
      <c r="F69" s="5" t="s">
        <v>295</v>
      </c>
      <c r="G69" s="5"/>
      <c r="H69" s="6"/>
    </row>
    <row r="70">
      <c r="A70" s="4" t="s">
        <v>27</v>
      </c>
      <c r="B70" s="5" t="s">
        <v>71</v>
      </c>
      <c r="C70" s="10" t="s">
        <v>30</v>
      </c>
      <c r="D70" s="5" t="s">
        <v>31</v>
      </c>
      <c r="E70" s="5" t="s">
        <v>82</v>
      </c>
      <c r="F70" s="5" t="s">
        <v>37</v>
      </c>
      <c r="G70" s="5"/>
      <c r="H70" s="6"/>
    </row>
  </sheetData>
  <mergeCells count="5">
    <mergeCell ref="A1:H1"/>
    <mergeCell ref="A14:H14"/>
    <mergeCell ref="A31:H31"/>
    <mergeCell ref="A49:H49"/>
    <mergeCell ref="A63:H63"/>
  </mergeCells>
  <dataValidations>
    <dataValidation type="list" allowBlank="1" sqref="D4:D11 F4:F11 D17:D28 F17:F28 D34:D46 F34:F46 D52:D60 F52:F60 D66:D70 F66:F70">
      <formula1>teachers_list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45026.0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45027.0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 t="s">
        <v>8</v>
      </c>
      <c r="B10" s="5" t="s">
        <v>81</v>
      </c>
      <c r="C10" s="5">
        <v>3.11</v>
      </c>
      <c r="D10" s="5" t="s">
        <v>101</v>
      </c>
      <c r="E10" s="5" t="s">
        <v>82</v>
      </c>
      <c r="F10" s="5" t="s">
        <v>24</v>
      </c>
      <c r="G10" s="5"/>
      <c r="H10" s="6"/>
    </row>
    <row r="11">
      <c r="A11" s="4" t="s">
        <v>8</v>
      </c>
      <c r="B11" s="5" t="s">
        <v>71</v>
      </c>
      <c r="C11" s="5">
        <v>3.18</v>
      </c>
      <c r="D11" s="5" t="s">
        <v>28</v>
      </c>
      <c r="E11" s="5" t="s">
        <v>160</v>
      </c>
      <c r="F11" s="5" t="s">
        <v>57</v>
      </c>
      <c r="G11" s="5"/>
      <c r="H11" s="6"/>
    </row>
    <row r="12">
      <c r="A12" s="4" t="s">
        <v>8</v>
      </c>
      <c r="B12" s="5" t="s">
        <v>9</v>
      </c>
      <c r="C12" s="5" t="s">
        <v>50</v>
      </c>
      <c r="D12" s="5" t="s">
        <v>51</v>
      </c>
      <c r="E12" s="5"/>
      <c r="F12" s="5" t="s">
        <v>72</v>
      </c>
      <c r="G12" s="5"/>
      <c r="H12" s="6"/>
    </row>
    <row r="13">
      <c r="A13" s="4" t="s">
        <v>14</v>
      </c>
      <c r="B13" s="5" t="s">
        <v>47</v>
      </c>
      <c r="C13" s="5" t="s">
        <v>23</v>
      </c>
      <c r="D13" s="5" t="s">
        <v>101</v>
      </c>
      <c r="E13" s="5" t="s">
        <v>12</v>
      </c>
      <c r="F13" s="5" t="s">
        <v>61</v>
      </c>
      <c r="G13" s="5"/>
      <c r="H13" s="6"/>
    </row>
    <row r="14">
      <c r="A14" s="4" t="s">
        <v>14</v>
      </c>
      <c r="B14" s="5" t="s">
        <v>18</v>
      </c>
      <c r="C14" s="5" t="s">
        <v>50</v>
      </c>
      <c r="D14" s="5" t="s">
        <v>51</v>
      </c>
      <c r="E14" s="5"/>
      <c r="F14" s="5" t="s">
        <v>292</v>
      </c>
      <c r="G14" s="5"/>
      <c r="H14" s="6"/>
    </row>
    <row r="15">
      <c r="A15" s="4" t="s">
        <v>33</v>
      </c>
      <c r="B15" s="5" t="s">
        <v>81</v>
      </c>
      <c r="C15" s="5">
        <v>3.14</v>
      </c>
      <c r="D15" s="5" t="s">
        <v>101</v>
      </c>
      <c r="E15" s="5" t="s">
        <v>82</v>
      </c>
      <c r="F15" s="5" t="s">
        <v>52</v>
      </c>
      <c r="G15" s="5"/>
      <c r="H15" s="6"/>
    </row>
    <row r="16">
      <c r="A16" s="4" t="s">
        <v>33</v>
      </c>
      <c r="B16" s="5" t="s">
        <v>81</v>
      </c>
      <c r="C16" s="5" t="s">
        <v>420</v>
      </c>
      <c r="D16" s="5" t="s">
        <v>17</v>
      </c>
      <c r="E16" s="5" t="s">
        <v>141</v>
      </c>
      <c r="F16" s="5" t="s">
        <v>76</v>
      </c>
      <c r="G16" s="5"/>
      <c r="H16" s="6"/>
    </row>
    <row r="19">
      <c r="A19" s="1">
        <v>45028.0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 t="s">
        <v>42</v>
      </c>
      <c r="B22" s="5" t="s">
        <v>9</v>
      </c>
      <c r="C22" s="10" t="s">
        <v>421</v>
      </c>
      <c r="D22" s="5" t="s">
        <v>244</v>
      </c>
      <c r="E22" s="5" t="s">
        <v>108</v>
      </c>
      <c r="F22" s="5" t="s">
        <v>295</v>
      </c>
      <c r="G22" s="5"/>
      <c r="H22" s="6"/>
    </row>
    <row r="23">
      <c r="A23" s="4" t="s">
        <v>33</v>
      </c>
      <c r="B23" s="5" t="s">
        <v>144</v>
      </c>
      <c r="C23" s="5">
        <v>2.03</v>
      </c>
      <c r="D23" s="5" t="s">
        <v>17</v>
      </c>
      <c r="E23" s="5" t="s">
        <v>141</v>
      </c>
      <c r="F23" s="5" t="s">
        <v>38</v>
      </c>
      <c r="G23" s="5"/>
      <c r="H23" s="6"/>
    </row>
    <row r="26">
      <c r="A26" s="1">
        <v>45029.0</v>
      </c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r="28">
      <c r="A28" s="3"/>
      <c r="B28" s="3"/>
      <c r="C28" s="3"/>
      <c r="D28" s="3"/>
      <c r="E28" s="3"/>
      <c r="F28" s="3"/>
      <c r="G28" s="3"/>
      <c r="H28" s="3"/>
    </row>
    <row r="29">
      <c r="A29" s="7" t="s">
        <v>42</v>
      </c>
      <c r="B29" s="8" t="s">
        <v>144</v>
      </c>
      <c r="C29" s="8">
        <v>2.03</v>
      </c>
      <c r="D29" s="8" t="s">
        <v>17</v>
      </c>
      <c r="E29" s="8" t="s">
        <v>141</v>
      </c>
      <c r="F29" s="8" t="s">
        <v>61</v>
      </c>
      <c r="G29" s="8"/>
      <c r="H29" s="9"/>
    </row>
    <row r="30">
      <c r="A30" s="4" t="s">
        <v>42</v>
      </c>
      <c r="B30" s="5" t="s">
        <v>241</v>
      </c>
      <c r="C30" s="5">
        <v>3.15</v>
      </c>
      <c r="D30" s="5" t="s">
        <v>74</v>
      </c>
      <c r="E30" s="5" t="s">
        <v>75</v>
      </c>
      <c r="F30" s="5" t="s">
        <v>26</v>
      </c>
      <c r="G30" s="5"/>
      <c r="H30" s="6"/>
    </row>
    <row r="31">
      <c r="A31" s="4" t="s">
        <v>14</v>
      </c>
      <c r="B31" s="5" t="s">
        <v>22</v>
      </c>
      <c r="C31" s="5">
        <v>3.15</v>
      </c>
      <c r="D31" s="5" t="s">
        <v>74</v>
      </c>
      <c r="E31" s="5" t="s">
        <v>75</v>
      </c>
      <c r="F31" s="5" t="s">
        <v>13</v>
      </c>
      <c r="G31" s="5"/>
      <c r="H31" s="6"/>
    </row>
    <row r="32">
      <c r="A32" s="4" t="s">
        <v>14</v>
      </c>
      <c r="B32" s="5" t="s">
        <v>36</v>
      </c>
      <c r="C32" s="8">
        <v>2.03</v>
      </c>
      <c r="D32" s="5" t="s">
        <v>17</v>
      </c>
      <c r="E32" s="8" t="s">
        <v>141</v>
      </c>
      <c r="F32" s="5" t="s">
        <v>24</v>
      </c>
      <c r="G32" s="5"/>
      <c r="H32" s="6"/>
    </row>
    <row r="33">
      <c r="A33" s="4" t="s">
        <v>27</v>
      </c>
      <c r="B33" s="5" t="s">
        <v>64</v>
      </c>
      <c r="C33" s="5">
        <v>3.15</v>
      </c>
      <c r="D33" s="5" t="s">
        <v>74</v>
      </c>
      <c r="E33" s="5" t="s">
        <v>75</v>
      </c>
      <c r="F33" s="5" t="s">
        <v>31</v>
      </c>
      <c r="G33" s="5"/>
      <c r="H33" s="6"/>
    </row>
    <row r="34">
      <c r="A34" s="4" t="s">
        <v>27</v>
      </c>
      <c r="B34" s="5" t="s">
        <v>146</v>
      </c>
      <c r="C34" s="5">
        <v>2.03</v>
      </c>
      <c r="D34" s="5" t="s">
        <v>17</v>
      </c>
      <c r="E34" s="5" t="s">
        <v>141</v>
      </c>
      <c r="F34" s="5" t="s">
        <v>170</v>
      </c>
      <c r="G34" s="5"/>
      <c r="H34" s="6"/>
    </row>
    <row r="35">
      <c r="A35" s="4" t="s">
        <v>33</v>
      </c>
      <c r="B35" s="5" t="s">
        <v>71</v>
      </c>
      <c r="C35" s="5">
        <v>2.03</v>
      </c>
      <c r="D35" s="5" t="s">
        <v>17</v>
      </c>
      <c r="E35" s="5" t="s">
        <v>141</v>
      </c>
      <c r="F35" s="5" t="s">
        <v>13</v>
      </c>
      <c r="G35" s="5"/>
      <c r="H35" s="6"/>
    </row>
    <row r="38">
      <c r="A38" s="1">
        <v>45030.0</v>
      </c>
    </row>
    <row r="39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</row>
    <row r="40">
      <c r="A40" s="3"/>
      <c r="B40" s="3"/>
      <c r="C40" s="3"/>
      <c r="D40" s="3"/>
      <c r="E40" s="3"/>
      <c r="F40" s="3"/>
      <c r="G40" s="3"/>
      <c r="H40" s="3"/>
    </row>
    <row r="41">
      <c r="A41" s="7" t="s">
        <v>39</v>
      </c>
      <c r="B41" s="8" t="s">
        <v>36</v>
      </c>
      <c r="C41" s="8">
        <v>3.07</v>
      </c>
      <c r="D41" s="8" t="s">
        <v>130</v>
      </c>
      <c r="E41" s="8" t="s">
        <v>190</v>
      </c>
      <c r="F41" s="8" t="s">
        <v>52</v>
      </c>
      <c r="G41" s="8"/>
      <c r="H41" s="9"/>
    </row>
    <row r="42">
      <c r="A42" s="7" t="s">
        <v>42</v>
      </c>
      <c r="B42" s="8" t="s">
        <v>146</v>
      </c>
      <c r="C42" s="8">
        <v>3.07</v>
      </c>
      <c r="D42" s="8" t="s">
        <v>130</v>
      </c>
      <c r="E42" s="8" t="s">
        <v>190</v>
      </c>
      <c r="F42" s="8" t="s">
        <v>26</v>
      </c>
      <c r="G42" s="8"/>
      <c r="H42" s="9"/>
    </row>
    <row r="43">
      <c r="A43" s="4" t="s">
        <v>42</v>
      </c>
      <c r="B43" s="5" t="s">
        <v>22</v>
      </c>
      <c r="C43" s="5">
        <v>3.15</v>
      </c>
      <c r="D43" s="5" t="s">
        <v>74</v>
      </c>
      <c r="E43" s="5" t="s">
        <v>75</v>
      </c>
      <c r="F43" s="5" t="s">
        <v>170</v>
      </c>
      <c r="G43" s="5"/>
      <c r="H43" s="6"/>
    </row>
    <row r="44">
      <c r="A44" s="4" t="s">
        <v>27</v>
      </c>
      <c r="B44" s="5" t="s">
        <v>47</v>
      </c>
      <c r="C44" s="5">
        <v>3.16</v>
      </c>
      <c r="D44" s="5" t="s">
        <v>74</v>
      </c>
      <c r="E44" s="5" t="s">
        <v>75</v>
      </c>
      <c r="F44" s="5" t="s">
        <v>41</v>
      </c>
      <c r="G44" s="5"/>
      <c r="H44" s="6"/>
    </row>
    <row r="45">
      <c r="A45" s="4" t="s">
        <v>27</v>
      </c>
      <c r="B45" s="5" t="s">
        <v>81</v>
      </c>
      <c r="C45" s="5">
        <v>3.07</v>
      </c>
      <c r="D45" s="5" t="s">
        <v>130</v>
      </c>
      <c r="E45" s="5" t="s">
        <v>190</v>
      </c>
      <c r="F45" s="5" t="s">
        <v>295</v>
      </c>
      <c r="G45" s="5"/>
      <c r="H45" s="6"/>
    </row>
  </sheetData>
  <mergeCells count="5">
    <mergeCell ref="A1:H1"/>
    <mergeCell ref="A7:H7"/>
    <mergeCell ref="A19:H19"/>
    <mergeCell ref="A26:H26"/>
    <mergeCell ref="A38:H38"/>
  </mergeCells>
  <dataValidations>
    <dataValidation type="list" allowBlank="1" sqref="D4 F4 D10:D16 F10:F16 D22:D23 F22:F23 D29:D35 F29:F35 D41:D45 F41:F45">
      <formula1>teachers_list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45033.0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18</v>
      </c>
      <c r="C4" s="8">
        <v>3.18</v>
      </c>
      <c r="D4" s="8" t="s">
        <v>37</v>
      </c>
      <c r="E4" s="8" t="s">
        <v>160</v>
      </c>
      <c r="F4" s="8" t="s">
        <v>13</v>
      </c>
      <c r="G4" s="8"/>
      <c r="H4" s="9"/>
    </row>
    <row r="5">
      <c r="A5" s="7" t="s">
        <v>39</v>
      </c>
      <c r="B5" s="8" t="s">
        <v>36</v>
      </c>
      <c r="C5" s="8">
        <v>3.07</v>
      </c>
      <c r="D5" s="8" t="s">
        <v>130</v>
      </c>
      <c r="E5" s="8" t="s">
        <v>422</v>
      </c>
      <c r="F5" s="8" t="s">
        <v>52</v>
      </c>
      <c r="G5" s="8"/>
      <c r="H5" s="9"/>
    </row>
    <row r="6">
      <c r="A6" s="4" t="s">
        <v>42</v>
      </c>
      <c r="B6" s="5" t="s">
        <v>71</v>
      </c>
      <c r="C6" s="5">
        <v>2.03</v>
      </c>
      <c r="D6" s="5" t="s">
        <v>17</v>
      </c>
      <c r="E6" s="5" t="s">
        <v>141</v>
      </c>
      <c r="F6" s="5" t="s">
        <v>17</v>
      </c>
      <c r="G6" s="8"/>
      <c r="H6" s="9"/>
    </row>
    <row r="7">
      <c r="A7" s="7" t="s">
        <v>42</v>
      </c>
      <c r="B7" s="8" t="s">
        <v>71</v>
      </c>
      <c r="C7" s="8" t="s">
        <v>16</v>
      </c>
      <c r="D7" s="8" t="s">
        <v>32</v>
      </c>
      <c r="E7" s="8" t="s">
        <v>412</v>
      </c>
      <c r="F7" s="8" t="s">
        <v>32</v>
      </c>
      <c r="G7" s="8"/>
      <c r="H7" s="9"/>
    </row>
    <row r="8">
      <c r="A8" s="7" t="s">
        <v>42</v>
      </c>
      <c r="B8" s="8" t="s">
        <v>423</v>
      </c>
      <c r="C8" s="8" t="s">
        <v>23</v>
      </c>
      <c r="D8" s="8" t="s">
        <v>107</v>
      </c>
      <c r="E8" s="8" t="s">
        <v>108</v>
      </c>
      <c r="F8" s="8" t="s">
        <v>66</v>
      </c>
      <c r="G8" s="8"/>
      <c r="H8" s="9"/>
    </row>
    <row r="9">
      <c r="A9" s="7" t="s">
        <v>14</v>
      </c>
      <c r="B9" s="8" t="s">
        <v>144</v>
      </c>
      <c r="C9" s="8">
        <v>3.07</v>
      </c>
      <c r="D9" s="8" t="s">
        <v>130</v>
      </c>
      <c r="E9" s="8" t="s">
        <v>422</v>
      </c>
      <c r="F9" s="8" t="s">
        <v>74</v>
      </c>
      <c r="G9" s="8"/>
      <c r="H9" s="9"/>
    </row>
    <row r="10">
      <c r="A10" s="7" t="s">
        <v>27</v>
      </c>
      <c r="B10" s="8" t="s">
        <v>71</v>
      </c>
      <c r="C10" s="8">
        <v>3.07</v>
      </c>
      <c r="D10" s="8" t="s">
        <v>130</v>
      </c>
      <c r="E10" s="8" t="s">
        <v>422</v>
      </c>
      <c r="F10" s="8" t="s">
        <v>295</v>
      </c>
      <c r="G10" s="8"/>
      <c r="H10" s="9"/>
    </row>
    <row r="11">
      <c r="A11" s="7" t="s">
        <v>27</v>
      </c>
      <c r="B11" s="8" t="s">
        <v>71</v>
      </c>
      <c r="C11" s="8">
        <v>3.34</v>
      </c>
      <c r="D11" s="8" t="s">
        <v>57</v>
      </c>
      <c r="E11" s="8" t="s">
        <v>424</v>
      </c>
      <c r="F11" s="8" t="s">
        <v>72</v>
      </c>
      <c r="G11" s="8"/>
      <c r="H11" s="9"/>
    </row>
    <row r="12">
      <c r="A12" s="7" t="s">
        <v>27</v>
      </c>
      <c r="B12" s="8" t="s">
        <v>71</v>
      </c>
      <c r="C12" s="8">
        <v>2.02</v>
      </c>
      <c r="D12" s="8" t="s">
        <v>44</v>
      </c>
      <c r="E12" s="8" t="s">
        <v>425</v>
      </c>
      <c r="F12" s="8" t="s">
        <v>21</v>
      </c>
      <c r="G12" s="8"/>
      <c r="H12" s="9"/>
    </row>
    <row r="13">
      <c r="A13" s="7" t="s">
        <v>27</v>
      </c>
      <c r="B13" s="8" t="s">
        <v>71</v>
      </c>
      <c r="C13" s="8">
        <v>3.07</v>
      </c>
      <c r="D13" s="8" t="s">
        <v>130</v>
      </c>
      <c r="E13" s="8" t="s">
        <v>426</v>
      </c>
      <c r="F13" s="8" t="s">
        <v>130</v>
      </c>
      <c r="G13" s="8"/>
      <c r="H13" s="9" t="s">
        <v>427</v>
      </c>
    </row>
    <row r="14">
      <c r="A14" s="7" t="s">
        <v>33</v>
      </c>
      <c r="B14" s="8" t="s">
        <v>81</v>
      </c>
      <c r="C14" s="8">
        <v>3.07</v>
      </c>
      <c r="D14" s="8" t="s">
        <v>130</v>
      </c>
      <c r="E14" s="8" t="s">
        <v>422</v>
      </c>
      <c r="F14" s="8" t="s">
        <v>95</v>
      </c>
      <c r="G14" s="8"/>
      <c r="H14" s="9"/>
    </row>
    <row r="15">
      <c r="A15" s="7" t="s">
        <v>33</v>
      </c>
      <c r="B15" s="8" t="s">
        <v>428</v>
      </c>
      <c r="C15" s="8" t="s">
        <v>16</v>
      </c>
      <c r="D15" s="8" t="s">
        <v>21</v>
      </c>
      <c r="E15" s="8" t="s">
        <v>75</v>
      </c>
      <c r="F15" s="8" t="s">
        <v>72</v>
      </c>
      <c r="G15" s="8"/>
      <c r="H15" s="9"/>
    </row>
    <row r="16">
      <c r="A16" s="4"/>
      <c r="B16" s="5"/>
      <c r="C16" s="5"/>
      <c r="D16" s="5"/>
      <c r="E16" s="5"/>
      <c r="F16" s="5"/>
      <c r="G16" s="5"/>
      <c r="H16" s="6"/>
    </row>
    <row r="19">
      <c r="A19" s="1">
        <v>45034.0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7" t="s">
        <v>39</v>
      </c>
      <c r="B22" s="8" t="s">
        <v>29</v>
      </c>
      <c r="C22" s="64" t="s">
        <v>421</v>
      </c>
      <c r="D22" s="8" t="s">
        <v>31</v>
      </c>
      <c r="E22" s="8" t="s">
        <v>20</v>
      </c>
      <c r="F22" s="8" t="s">
        <v>61</v>
      </c>
      <c r="G22" s="8"/>
      <c r="H22" s="9"/>
    </row>
    <row r="23">
      <c r="A23" s="7" t="s">
        <v>39</v>
      </c>
      <c r="B23" s="8" t="s">
        <v>146</v>
      </c>
      <c r="C23" s="8">
        <v>3.07</v>
      </c>
      <c r="D23" s="8" t="s">
        <v>130</v>
      </c>
      <c r="E23" s="8" t="s">
        <v>422</v>
      </c>
      <c r="F23" s="8" t="s">
        <v>13</v>
      </c>
      <c r="G23" s="8"/>
      <c r="H23" s="9"/>
    </row>
    <row r="24">
      <c r="A24" s="7" t="s">
        <v>42</v>
      </c>
      <c r="B24" s="8" t="s">
        <v>71</v>
      </c>
      <c r="C24" s="8">
        <v>3.07</v>
      </c>
      <c r="D24" s="8" t="s">
        <v>130</v>
      </c>
      <c r="E24" s="8" t="s">
        <v>422</v>
      </c>
      <c r="F24" s="8" t="s">
        <v>31</v>
      </c>
      <c r="G24" s="8"/>
      <c r="H24" s="9"/>
    </row>
    <row r="25">
      <c r="A25" s="7" t="s">
        <v>39</v>
      </c>
      <c r="B25" s="8" t="s">
        <v>81</v>
      </c>
      <c r="C25" s="8" t="s">
        <v>16</v>
      </c>
      <c r="D25" s="8" t="s">
        <v>41</v>
      </c>
      <c r="E25" s="8" t="s">
        <v>12</v>
      </c>
      <c r="F25" s="8" t="s">
        <v>11</v>
      </c>
      <c r="G25" s="8"/>
      <c r="H25" s="9"/>
    </row>
    <row r="26">
      <c r="A26" s="65" t="s">
        <v>42</v>
      </c>
      <c r="B26" s="66" t="s">
        <v>29</v>
      </c>
      <c r="C26" s="66" t="s">
        <v>45</v>
      </c>
      <c r="D26" s="66" t="s">
        <v>19</v>
      </c>
      <c r="E26" s="66" t="s">
        <v>20</v>
      </c>
      <c r="F26" s="66"/>
      <c r="G26" s="66"/>
      <c r="H26" s="67"/>
    </row>
    <row r="27">
      <c r="A27" s="7" t="s">
        <v>42</v>
      </c>
      <c r="B27" s="8" t="s">
        <v>71</v>
      </c>
      <c r="C27" s="8">
        <v>3.34</v>
      </c>
      <c r="D27" s="8" t="s">
        <v>57</v>
      </c>
      <c r="E27" s="8" t="s">
        <v>424</v>
      </c>
      <c r="F27" s="8" t="s">
        <v>133</v>
      </c>
      <c r="G27" s="8"/>
      <c r="H27" s="9"/>
    </row>
    <row r="28">
      <c r="A28" s="7" t="s">
        <v>42</v>
      </c>
      <c r="B28" s="8" t="s">
        <v>71</v>
      </c>
      <c r="C28" s="8">
        <v>3.07</v>
      </c>
      <c r="D28" s="8" t="s">
        <v>130</v>
      </c>
      <c r="E28" s="8" t="s">
        <v>426</v>
      </c>
      <c r="F28" s="8" t="s">
        <v>130</v>
      </c>
      <c r="G28" s="8"/>
      <c r="H28" s="9" t="s">
        <v>429</v>
      </c>
    </row>
    <row r="29">
      <c r="A29" s="7" t="s">
        <v>42</v>
      </c>
      <c r="B29" s="8" t="s">
        <v>71</v>
      </c>
      <c r="C29" s="8">
        <v>2.02</v>
      </c>
      <c r="D29" s="8" t="s">
        <v>44</v>
      </c>
      <c r="E29" s="8" t="s">
        <v>425</v>
      </c>
      <c r="F29" s="8" t="s">
        <v>13</v>
      </c>
      <c r="G29" s="8"/>
      <c r="H29" s="9"/>
    </row>
    <row r="30">
      <c r="A30" s="7" t="s">
        <v>8</v>
      </c>
      <c r="B30" s="8" t="s">
        <v>88</v>
      </c>
      <c r="C30" s="8"/>
      <c r="D30" s="8" t="s">
        <v>38</v>
      </c>
      <c r="E30" s="8" t="s">
        <v>12</v>
      </c>
      <c r="F30" s="8" t="s">
        <v>38</v>
      </c>
      <c r="G30" s="8"/>
      <c r="H30" s="9" t="s">
        <v>430</v>
      </c>
    </row>
    <row r="31">
      <c r="A31" s="7" t="s">
        <v>14</v>
      </c>
      <c r="B31" s="8" t="s">
        <v>88</v>
      </c>
      <c r="C31" s="8"/>
      <c r="D31" s="8" t="s">
        <v>38</v>
      </c>
      <c r="E31" s="8" t="s">
        <v>12</v>
      </c>
      <c r="F31" s="8" t="s">
        <v>38</v>
      </c>
      <c r="G31" s="8"/>
      <c r="H31" s="9" t="s">
        <v>430</v>
      </c>
    </row>
    <row r="32">
      <c r="A32" s="7" t="s">
        <v>27</v>
      </c>
      <c r="B32" s="8" t="s">
        <v>71</v>
      </c>
      <c r="C32" s="8" t="s">
        <v>16</v>
      </c>
      <c r="D32" s="8" t="s">
        <v>41</v>
      </c>
      <c r="E32" s="8" t="s">
        <v>12</v>
      </c>
      <c r="F32" s="8" t="s">
        <v>28</v>
      </c>
      <c r="G32" s="8"/>
      <c r="H32" s="9"/>
    </row>
    <row r="33">
      <c r="A33" s="4"/>
      <c r="B33" s="5"/>
      <c r="C33" s="5"/>
      <c r="D33" s="5"/>
      <c r="E33" s="5"/>
      <c r="F33" s="5"/>
      <c r="G33" s="5"/>
      <c r="H33" s="6"/>
    </row>
    <row r="36">
      <c r="A36" s="1">
        <v>45035.0</v>
      </c>
    </row>
    <row r="37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3"/>
      <c r="C38" s="3"/>
      <c r="D38" s="3"/>
      <c r="E38" s="3"/>
      <c r="F38" s="3"/>
      <c r="G38" s="3"/>
      <c r="H38" s="3"/>
    </row>
    <row r="39">
      <c r="A39" s="7" t="s">
        <v>42</v>
      </c>
      <c r="B39" s="8" t="s">
        <v>179</v>
      </c>
      <c r="C39" s="64" t="s">
        <v>431</v>
      </c>
      <c r="D39" s="8" t="s">
        <v>107</v>
      </c>
      <c r="E39" s="8"/>
      <c r="F39" s="8" t="s">
        <v>295</v>
      </c>
      <c r="G39" s="8"/>
      <c r="H39" s="9"/>
    </row>
    <row r="40">
      <c r="A40" s="7" t="s">
        <v>42</v>
      </c>
      <c r="B40" s="8" t="s">
        <v>423</v>
      </c>
      <c r="C40" s="8" t="s">
        <v>69</v>
      </c>
      <c r="D40" s="8" t="s">
        <v>21</v>
      </c>
      <c r="E40" s="8" t="s">
        <v>171</v>
      </c>
      <c r="F40" s="8" t="s">
        <v>76</v>
      </c>
      <c r="G40" s="8"/>
      <c r="H40" s="9"/>
    </row>
    <row r="41">
      <c r="A41" s="7" t="s">
        <v>42</v>
      </c>
      <c r="B41" s="8" t="s">
        <v>22</v>
      </c>
      <c r="C41" s="8">
        <v>3.16</v>
      </c>
      <c r="D41" s="8" t="s">
        <v>74</v>
      </c>
      <c r="E41" s="8" t="s">
        <v>75</v>
      </c>
      <c r="F41" s="8" t="s">
        <v>13</v>
      </c>
      <c r="G41" s="8"/>
      <c r="H41" s="9"/>
    </row>
    <row r="42">
      <c r="A42" s="7" t="s">
        <v>42</v>
      </c>
      <c r="B42" s="8" t="s">
        <v>144</v>
      </c>
      <c r="C42" s="8"/>
      <c r="D42" s="8" t="s">
        <v>63</v>
      </c>
      <c r="E42" s="8"/>
      <c r="F42" s="8" t="s">
        <v>32</v>
      </c>
      <c r="G42" s="8"/>
      <c r="H42" s="9"/>
    </row>
    <row r="43">
      <c r="A43" s="7" t="s">
        <v>42</v>
      </c>
      <c r="B43" s="8" t="s">
        <v>144</v>
      </c>
      <c r="C43" s="8"/>
      <c r="D43" s="8" t="s">
        <v>63</v>
      </c>
      <c r="E43" s="8"/>
      <c r="F43" s="8" t="s">
        <v>26</v>
      </c>
      <c r="G43" s="8"/>
      <c r="H43" s="9"/>
    </row>
    <row r="44">
      <c r="A44" s="7" t="s">
        <v>42</v>
      </c>
      <c r="B44" s="8" t="s">
        <v>146</v>
      </c>
      <c r="C44" s="8"/>
      <c r="D44" s="8" t="s">
        <v>63</v>
      </c>
      <c r="E44" s="8"/>
      <c r="F44" s="8" t="s">
        <v>44</v>
      </c>
      <c r="G44" s="8"/>
      <c r="H44" s="9"/>
    </row>
    <row r="45">
      <c r="A45" s="7" t="s">
        <v>8</v>
      </c>
      <c r="B45" s="8" t="s">
        <v>71</v>
      </c>
      <c r="C45" s="8"/>
      <c r="D45" s="8" t="s">
        <v>151</v>
      </c>
      <c r="E45" s="8"/>
      <c r="F45" s="8" t="s">
        <v>151</v>
      </c>
      <c r="G45" s="8"/>
      <c r="H45" s="9"/>
    </row>
    <row r="46">
      <c r="A46" s="7" t="s">
        <v>8</v>
      </c>
      <c r="B46" s="8" t="s">
        <v>423</v>
      </c>
      <c r="C46" s="8" t="s">
        <v>16</v>
      </c>
      <c r="D46" s="8" t="s">
        <v>52</v>
      </c>
      <c r="E46" s="8" t="s">
        <v>75</v>
      </c>
      <c r="F46" s="8" t="s">
        <v>72</v>
      </c>
      <c r="G46" s="8"/>
      <c r="H46" s="9"/>
    </row>
    <row r="47">
      <c r="A47" s="7" t="s">
        <v>8</v>
      </c>
      <c r="B47" s="8" t="s">
        <v>71</v>
      </c>
      <c r="C47" s="8"/>
      <c r="D47" s="8" t="s">
        <v>418</v>
      </c>
      <c r="E47" s="8"/>
      <c r="F47" s="8" t="s">
        <v>55</v>
      </c>
      <c r="G47" s="8"/>
      <c r="H47" s="9"/>
    </row>
    <row r="48">
      <c r="A48" s="7" t="s">
        <v>8</v>
      </c>
      <c r="B48" s="8" t="s">
        <v>47</v>
      </c>
      <c r="C48" s="8">
        <v>3.16</v>
      </c>
      <c r="D48" s="8" t="s">
        <v>74</v>
      </c>
      <c r="E48" s="8" t="s">
        <v>75</v>
      </c>
      <c r="F48" s="8" t="s">
        <v>54</v>
      </c>
      <c r="G48" s="8"/>
      <c r="H48" s="9"/>
    </row>
    <row r="49">
      <c r="A49" s="7" t="s">
        <v>8</v>
      </c>
      <c r="B49" s="8" t="s">
        <v>81</v>
      </c>
      <c r="C49" s="8">
        <v>3.07</v>
      </c>
      <c r="D49" s="8" t="s">
        <v>130</v>
      </c>
      <c r="E49" s="8" t="s">
        <v>190</v>
      </c>
      <c r="F49" s="8" t="s">
        <v>41</v>
      </c>
      <c r="G49" s="8"/>
      <c r="H49" s="9"/>
    </row>
    <row r="50">
      <c r="A50" s="7" t="s">
        <v>8</v>
      </c>
      <c r="B50" s="8" t="s">
        <v>71</v>
      </c>
      <c r="C50" s="8" t="s">
        <v>69</v>
      </c>
      <c r="D50" s="8" t="s">
        <v>21</v>
      </c>
      <c r="E50" s="8" t="s">
        <v>171</v>
      </c>
      <c r="F50" s="8" t="s">
        <v>13</v>
      </c>
      <c r="G50" s="8"/>
      <c r="H50" s="9"/>
    </row>
    <row r="51">
      <c r="A51" s="7" t="s">
        <v>14</v>
      </c>
      <c r="B51" s="8" t="s">
        <v>241</v>
      </c>
      <c r="C51" s="8" t="s">
        <v>69</v>
      </c>
      <c r="D51" s="8" t="s">
        <v>74</v>
      </c>
      <c r="E51" s="8" t="s">
        <v>75</v>
      </c>
      <c r="F51" s="8" t="s">
        <v>17</v>
      </c>
      <c r="G51" s="8"/>
      <c r="H51" s="9"/>
    </row>
    <row r="52">
      <c r="A52" s="4" t="s">
        <v>27</v>
      </c>
      <c r="B52" s="5" t="s">
        <v>29</v>
      </c>
      <c r="C52" s="5">
        <v>3.11</v>
      </c>
      <c r="D52" s="5" t="s">
        <v>31</v>
      </c>
      <c r="E52" s="5" t="s">
        <v>20</v>
      </c>
      <c r="F52" s="5" t="s">
        <v>41</v>
      </c>
      <c r="G52" s="5"/>
      <c r="H52" s="6"/>
    </row>
    <row r="53">
      <c r="A53" s="4" t="s">
        <v>33</v>
      </c>
      <c r="B53" s="5" t="s">
        <v>144</v>
      </c>
      <c r="C53" s="5">
        <v>3.07</v>
      </c>
      <c r="D53" s="5" t="s">
        <v>130</v>
      </c>
      <c r="E53" s="5" t="s">
        <v>190</v>
      </c>
      <c r="F53" s="5" t="s">
        <v>38</v>
      </c>
      <c r="G53" s="5"/>
      <c r="H53" s="6"/>
    </row>
    <row r="56">
      <c r="A56" s="1">
        <v>45036.0</v>
      </c>
    </row>
    <row r="57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</row>
    <row r="58">
      <c r="A58" s="3"/>
      <c r="B58" s="3"/>
      <c r="C58" s="3"/>
      <c r="D58" s="3"/>
      <c r="E58" s="3"/>
      <c r="F58" s="3"/>
      <c r="G58" s="3"/>
      <c r="H58" s="3"/>
    </row>
    <row r="59">
      <c r="A59" s="7" t="s">
        <v>39</v>
      </c>
      <c r="B59" s="8" t="s">
        <v>71</v>
      </c>
      <c r="C59" s="8">
        <v>2.13</v>
      </c>
      <c r="D59" s="8" t="s">
        <v>21</v>
      </c>
      <c r="E59" s="8" t="s">
        <v>75</v>
      </c>
      <c r="F59" s="8" t="s">
        <v>13</v>
      </c>
      <c r="G59" s="8"/>
      <c r="H59" s="9"/>
    </row>
    <row r="60">
      <c r="A60" s="7" t="s">
        <v>42</v>
      </c>
      <c r="B60" s="8" t="s">
        <v>423</v>
      </c>
      <c r="C60" s="8" t="s">
        <v>34</v>
      </c>
      <c r="D60" s="8" t="s">
        <v>107</v>
      </c>
      <c r="E60" s="8" t="s">
        <v>108</v>
      </c>
      <c r="F60" s="8" t="s">
        <v>26</v>
      </c>
      <c r="G60" s="8"/>
      <c r="H60" s="9"/>
    </row>
    <row r="61">
      <c r="A61" s="4" t="s">
        <v>42</v>
      </c>
      <c r="B61" s="5" t="s">
        <v>47</v>
      </c>
      <c r="C61" s="5">
        <v>3.14</v>
      </c>
      <c r="D61" s="5" t="s">
        <v>35</v>
      </c>
      <c r="E61" s="5" t="s">
        <v>134</v>
      </c>
      <c r="F61" s="5" t="s">
        <v>57</v>
      </c>
      <c r="G61" s="5"/>
      <c r="H61" s="6"/>
    </row>
    <row r="62">
      <c r="A62" s="4" t="s">
        <v>42</v>
      </c>
      <c r="B62" s="5" t="s">
        <v>144</v>
      </c>
      <c r="C62" s="5">
        <v>3.07</v>
      </c>
      <c r="D62" s="5" t="s">
        <v>130</v>
      </c>
      <c r="E62" s="5" t="s">
        <v>190</v>
      </c>
      <c r="F62" s="5" t="s">
        <v>11</v>
      </c>
      <c r="G62" s="5"/>
      <c r="H62" s="6"/>
    </row>
    <row r="63">
      <c r="A63" s="4" t="s">
        <v>8</v>
      </c>
      <c r="B63" s="5" t="s">
        <v>71</v>
      </c>
      <c r="C63" s="5">
        <v>3.07</v>
      </c>
      <c r="D63" s="5" t="s">
        <v>130</v>
      </c>
      <c r="E63" s="5" t="s">
        <v>190</v>
      </c>
      <c r="F63" s="5" t="s">
        <v>31</v>
      </c>
      <c r="G63" s="5"/>
      <c r="H63" s="6"/>
    </row>
    <row r="64">
      <c r="A64" s="4" t="s">
        <v>8</v>
      </c>
      <c r="B64" s="5" t="s">
        <v>71</v>
      </c>
      <c r="C64" s="5">
        <v>2.03</v>
      </c>
      <c r="D64" s="5" t="s">
        <v>44</v>
      </c>
      <c r="E64" s="5" t="s">
        <v>125</v>
      </c>
      <c r="F64" s="5" t="s">
        <v>13</v>
      </c>
      <c r="G64" s="5"/>
      <c r="H64" s="6"/>
    </row>
    <row r="65">
      <c r="A65" s="4" t="s">
        <v>14</v>
      </c>
      <c r="B65" s="5" t="s">
        <v>36</v>
      </c>
      <c r="C65" s="5">
        <v>3.07</v>
      </c>
      <c r="D65" s="5" t="s">
        <v>130</v>
      </c>
      <c r="E65" s="5" t="s">
        <v>190</v>
      </c>
      <c r="F65" s="5" t="s">
        <v>13</v>
      </c>
      <c r="G65" s="5"/>
      <c r="H65" s="6"/>
    </row>
    <row r="66">
      <c r="A66" s="4" t="s">
        <v>27</v>
      </c>
      <c r="B66" s="5" t="s">
        <v>146</v>
      </c>
      <c r="C66" s="5">
        <v>3.07</v>
      </c>
      <c r="D66" s="5" t="s">
        <v>130</v>
      </c>
      <c r="E66" s="5" t="s">
        <v>190</v>
      </c>
      <c r="F66" s="5" t="s">
        <v>61</v>
      </c>
      <c r="G66" s="5"/>
      <c r="H66" s="6"/>
    </row>
    <row r="69">
      <c r="A69" s="1">
        <v>45037.0</v>
      </c>
    </row>
    <row r="70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</row>
    <row r="71">
      <c r="A71" s="3"/>
      <c r="B71" s="3"/>
      <c r="C71" s="3"/>
      <c r="D71" s="3"/>
      <c r="E71" s="3"/>
      <c r="F71" s="3"/>
      <c r="G71" s="3"/>
      <c r="H71" s="3"/>
    </row>
    <row r="72">
      <c r="A72" s="4" t="s">
        <v>39</v>
      </c>
      <c r="B72" s="5" t="s">
        <v>36</v>
      </c>
      <c r="C72" s="5">
        <v>3.07</v>
      </c>
      <c r="D72" s="5" t="s">
        <v>130</v>
      </c>
      <c r="E72" s="5" t="s">
        <v>190</v>
      </c>
      <c r="F72" s="5" t="s">
        <v>26</v>
      </c>
      <c r="G72" s="5"/>
      <c r="H72" s="6"/>
    </row>
    <row r="73">
      <c r="A73" s="4" t="s">
        <v>42</v>
      </c>
      <c r="B73" s="5" t="s">
        <v>146</v>
      </c>
      <c r="C73" s="5">
        <v>3.07</v>
      </c>
      <c r="D73" s="5" t="s">
        <v>130</v>
      </c>
      <c r="E73" s="5" t="s">
        <v>190</v>
      </c>
      <c r="F73" s="5" t="s">
        <v>170</v>
      </c>
      <c r="G73" s="5"/>
      <c r="H73" s="6"/>
    </row>
    <row r="74">
      <c r="A74" s="4" t="s">
        <v>14</v>
      </c>
      <c r="B74" s="5" t="s">
        <v>29</v>
      </c>
      <c r="C74" s="5" t="s">
        <v>69</v>
      </c>
      <c r="D74" s="5" t="s">
        <v>41</v>
      </c>
      <c r="E74" s="5" t="s">
        <v>171</v>
      </c>
      <c r="F74" s="5" t="s">
        <v>292</v>
      </c>
      <c r="G74" s="5"/>
      <c r="H74" s="6"/>
    </row>
    <row r="75">
      <c r="A75" s="4" t="s">
        <v>27</v>
      </c>
      <c r="B75" s="5" t="s">
        <v>81</v>
      </c>
      <c r="C75" s="5">
        <v>3.07</v>
      </c>
      <c r="D75" s="5" t="s">
        <v>130</v>
      </c>
      <c r="E75" s="5" t="s">
        <v>190</v>
      </c>
      <c r="F75" s="5" t="s">
        <v>37</v>
      </c>
      <c r="G75" s="5"/>
      <c r="H75" s="6"/>
    </row>
    <row r="76">
      <c r="A76" s="4" t="s">
        <v>27</v>
      </c>
      <c r="B76" s="5" t="s">
        <v>71</v>
      </c>
      <c r="C76" s="5">
        <v>3.14</v>
      </c>
      <c r="D76" s="5" t="s">
        <v>19</v>
      </c>
      <c r="E76" s="5" t="s">
        <v>62</v>
      </c>
      <c r="F76" s="5" t="s">
        <v>133</v>
      </c>
      <c r="G76" s="5"/>
      <c r="H76" s="6"/>
    </row>
  </sheetData>
  <mergeCells count="5">
    <mergeCell ref="A1:H1"/>
    <mergeCell ref="A19:H19"/>
    <mergeCell ref="A36:H36"/>
    <mergeCell ref="A56:H56"/>
    <mergeCell ref="A69:H69"/>
  </mergeCells>
  <dataValidations>
    <dataValidation type="list" allowBlank="1" sqref="D4:D16 F4:F16 D22:D33 F22:F33 D39:D53 F39:F53 D59:D66 F59:F66 D72:D76 F72:F76">
      <formula1>teachers_list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44809.0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>
        <v>2.0</v>
      </c>
      <c r="B4" s="8" t="s">
        <v>73</v>
      </c>
      <c r="C4" s="8">
        <v>3.16</v>
      </c>
      <c r="D4" s="8" t="s">
        <v>74</v>
      </c>
      <c r="E4" s="8" t="s">
        <v>75</v>
      </c>
      <c r="F4" s="8" t="s">
        <v>13</v>
      </c>
      <c r="G4" s="8"/>
      <c r="H4" s="9"/>
    </row>
    <row r="5">
      <c r="A5" s="7">
        <v>3.0</v>
      </c>
      <c r="B5" s="8" t="s">
        <v>53</v>
      </c>
      <c r="C5" s="8">
        <v>3.16</v>
      </c>
      <c r="D5" s="8" t="s">
        <v>74</v>
      </c>
      <c r="E5" s="8" t="s">
        <v>75</v>
      </c>
      <c r="F5" s="8" t="s">
        <v>21</v>
      </c>
      <c r="G5" s="8"/>
      <c r="H5" s="9"/>
    </row>
    <row r="6">
      <c r="A6" s="7">
        <v>4.0</v>
      </c>
      <c r="B6" s="8" t="s">
        <v>22</v>
      </c>
      <c r="C6" s="8">
        <v>3.16</v>
      </c>
      <c r="D6" s="8" t="s">
        <v>74</v>
      </c>
      <c r="E6" s="8" t="s">
        <v>75</v>
      </c>
      <c r="F6" s="8" t="s">
        <v>76</v>
      </c>
      <c r="G6" s="8"/>
      <c r="H6" s="9"/>
    </row>
    <row r="7">
      <c r="A7" s="7">
        <v>5.0</v>
      </c>
      <c r="B7" s="8" t="s">
        <v>47</v>
      </c>
      <c r="C7" s="8" t="s">
        <v>10</v>
      </c>
      <c r="D7" s="8" t="s">
        <v>48</v>
      </c>
      <c r="E7" s="8" t="s">
        <v>49</v>
      </c>
      <c r="F7" s="8" t="s">
        <v>38</v>
      </c>
      <c r="G7" s="8"/>
      <c r="H7" s="9"/>
    </row>
    <row r="10">
      <c r="A10" s="1">
        <v>44810.0</v>
      </c>
    </row>
    <row r="11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>
      <c r="A12" s="3"/>
      <c r="B12" s="3"/>
      <c r="C12" s="3"/>
      <c r="D12" s="3"/>
      <c r="E12" s="3"/>
      <c r="F12" s="3"/>
      <c r="G12" s="3"/>
      <c r="H12" s="3"/>
    </row>
    <row r="13">
      <c r="A13" s="7">
        <v>1.0</v>
      </c>
      <c r="B13" s="8" t="s">
        <v>47</v>
      </c>
      <c r="C13" s="8" t="s">
        <v>10</v>
      </c>
      <c r="D13" s="8" t="s">
        <v>48</v>
      </c>
      <c r="E13" s="8" t="s">
        <v>49</v>
      </c>
      <c r="F13" s="8" t="s">
        <v>11</v>
      </c>
      <c r="G13" s="8"/>
      <c r="H13" s="9"/>
    </row>
    <row r="16">
      <c r="A16" s="1">
        <v>44811.0</v>
      </c>
    </row>
    <row r="17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</row>
    <row r="18">
      <c r="A18" s="3"/>
      <c r="B18" s="3"/>
      <c r="C18" s="3"/>
      <c r="D18" s="3"/>
      <c r="E18" s="3"/>
      <c r="F18" s="3"/>
      <c r="G18" s="3"/>
      <c r="H18" s="3"/>
    </row>
    <row r="19">
      <c r="A19" s="4">
        <v>3.0</v>
      </c>
      <c r="B19" s="5" t="s">
        <v>43</v>
      </c>
      <c r="C19" s="5" t="s">
        <v>50</v>
      </c>
      <c r="D19" s="5" t="s">
        <v>51</v>
      </c>
      <c r="E19" s="5" t="s">
        <v>50</v>
      </c>
      <c r="F19" s="5" t="s">
        <v>52</v>
      </c>
      <c r="G19" s="5"/>
      <c r="H19" s="6"/>
    </row>
    <row r="22">
      <c r="A22" s="1">
        <v>44812.0</v>
      </c>
    </row>
    <row r="2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</row>
    <row r="24">
      <c r="A24" s="3"/>
      <c r="B24" s="3"/>
      <c r="C24" s="3"/>
      <c r="D24" s="3"/>
      <c r="E24" s="3"/>
      <c r="F24" s="3"/>
      <c r="G24" s="3"/>
      <c r="H24" s="3"/>
    </row>
    <row r="25">
      <c r="A25" s="4">
        <v>4.0</v>
      </c>
      <c r="B25" s="5" t="s">
        <v>43</v>
      </c>
      <c r="C25" s="5" t="s">
        <v>16</v>
      </c>
      <c r="D25" s="5" t="s">
        <v>77</v>
      </c>
      <c r="E25" s="8" t="s">
        <v>49</v>
      </c>
      <c r="F25" s="5" t="s">
        <v>54</v>
      </c>
      <c r="G25" s="5" t="s">
        <v>78</v>
      </c>
      <c r="H25" s="6" t="s">
        <v>79</v>
      </c>
    </row>
    <row r="26">
      <c r="A26" s="4">
        <v>5.0</v>
      </c>
      <c r="B26" s="5" t="s">
        <v>40</v>
      </c>
      <c r="C26" s="5" t="s">
        <v>69</v>
      </c>
      <c r="D26" s="5" t="s">
        <v>77</v>
      </c>
      <c r="E26" s="8" t="s">
        <v>49</v>
      </c>
      <c r="F26" s="5" t="s">
        <v>11</v>
      </c>
      <c r="G26" s="5" t="s">
        <v>80</v>
      </c>
      <c r="H26" s="6" t="s">
        <v>79</v>
      </c>
    </row>
    <row r="29">
      <c r="A29" s="1">
        <v>44813.0</v>
      </c>
    </row>
    <row r="3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>
      <c r="A31" s="3"/>
      <c r="B31" s="3"/>
      <c r="C31" s="3"/>
      <c r="D31" s="3"/>
      <c r="E31" s="3"/>
      <c r="F31" s="3"/>
      <c r="G31" s="3"/>
      <c r="H31" s="3"/>
    </row>
    <row r="32">
      <c r="A32" s="4"/>
      <c r="B32" s="5"/>
      <c r="C32" s="5"/>
      <c r="D32" s="5"/>
      <c r="E32" s="8"/>
      <c r="F32" s="5"/>
      <c r="G32" s="5"/>
      <c r="H32" s="6"/>
    </row>
  </sheetData>
  <mergeCells count="5">
    <mergeCell ref="A1:H1"/>
    <mergeCell ref="A10:H10"/>
    <mergeCell ref="A16:H16"/>
    <mergeCell ref="A22:H22"/>
    <mergeCell ref="A29:H29"/>
  </mergeCells>
  <dataValidations>
    <dataValidation type="list" allowBlank="1" sqref="D4:D7 F4:F7 D13 F13 D19 F19 D25:D26 F25:F26 D32 F32">
      <formula1>teachers_list</formula1>
    </dataValidation>
  </dataValidation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45040.0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14</v>
      </c>
      <c r="B4" s="5" t="s">
        <v>43</v>
      </c>
      <c r="C4" s="5"/>
      <c r="D4" s="5" t="s">
        <v>55</v>
      </c>
      <c r="E4" s="5" t="s">
        <v>20</v>
      </c>
      <c r="F4" s="5" t="s">
        <v>28</v>
      </c>
      <c r="G4" s="5"/>
      <c r="H4" s="6"/>
    </row>
    <row r="5">
      <c r="A5" s="4" t="s">
        <v>27</v>
      </c>
      <c r="B5" s="5" t="s">
        <v>40</v>
      </c>
      <c r="C5" s="5"/>
      <c r="D5" s="5" t="s">
        <v>55</v>
      </c>
      <c r="E5" s="5" t="s">
        <v>20</v>
      </c>
      <c r="F5" s="5" t="s">
        <v>37</v>
      </c>
      <c r="G5" s="5"/>
      <c r="H5" s="6"/>
    </row>
    <row r="8">
      <c r="A8" s="1">
        <v>45041.0</v>
      </c>
    </row>
    <row r="9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</row>
    <row r="10">
      <c r="A10" s="3"/>
      <c r="B10" s="3"/>
      <c r="C10" s="3"/>
      <c r="D10" s="3"/>
      <c r="E10" s="3"/>
      <c r="F10" s="3"/>
      <c r="G10" s="3"/>
      <c r="H10" s="3"/>
    </row>
    <row r="11">
      <c r="A11" s="7" t="s">
        <v>42</v>
      </c>
      <c r="B11" s="8" t="s">
        <v>29</v>
      </c>
      <c r="C11" s="8">
        <v>2.01</v>
      </c>
      <c r="D11" s="8" t="s">
        <v>44</v>
      </c>
      <c r="E11" s="8" t="s">
        <v>125</v>
      </c>
      <c r="F11" s="8" t="s">
        <v>126</v>
      </c>
      <c r="G11" s="8"/>
      <c r="H11" s="9"/>
    </row>
    <row r="12">
      <c r="A12" s="4" t="s">
        <v>8</v>
      </c>
      <c r="B12" s="5" t="s">
        <v>29</v>
      </c>
      <c r="C12" s="5">
        <v>2.01</v>
      </c>
      <c r="D12" s="8" t="s">
        <v>44</v>
      </c>
      <c r="E12" s="5" t="s">
        <v>125</v>
      </c>
      <c r="F12" s="5" t="s">
        <v>32</v>
      </c>
      <c r="G12" s="8"/>
      <c r="H12" s="9"/>
    </row>
    <row r="13">
      <c r="A13" s="4" t="s">
        <v>8</v>
      </c>
      <c r="B13" s="5" t="s">
        <v>146</v>
      </c>
      <c r="C13" s="5" t="s">
        <v>50</v>
      </c>
      <c r="D13" s="8" t="s">
        <v>51</v>
      </c>
      <c r="E13" s="5"/>
      <c r="F13" s="5" t="s">
        <v>72</v>
      </c>
      <c r="G13" s="8"/>
      <c r="H13" s="9"/>
    </row>
    <row r="14">
      <c r="A14" s="4" t="s">
        <v>14</v>
      </c>
      <c r="B14" s="5" t="s">
        <v>36</v>
      </c>
      <c r="C14" s="5" t="s">
        <v>50</v>
      </c>
      <c r="D14" s="8" t="s">
        <v>51</v>
      </c>
      <c r="E14" s="5"/>
      <c r="F14" s="5" t="s">
        <v>76</v>
      </c>
      <c r="G14" s="8"/>
      <c r="H14" s="9"/>
    </row>
    <row r="15">
      <c r="A15" s="4" t="s">
        <v>14</v>
      </c>
      <c r="B15" s="5" t="s">
        <v>40</v>
      </c>
      <c r="C15" s="5">
        <v>2.01</v>
      </c>
      <c r="D15" s="5" t="s">
        <v>55</v>
      </c>
      <c r="E15" s="5" t="s">
        <v>20</v>
      </c>
      <c r="F15" s="5" t="s">
        <v>57</v>
      </c>
      <c r="G15" s="5"/>
      <c r="H15" s="6"/>
    </row>
    <row r="16">
      <c r="A16" s="4" t="s">
        <v>27</v>
      </c>
      <c r="B16" s="5" t="s">
        <v>71</v>
      </c>
      <c r="C16" s="5">
        <v>2.02</v>
      </c>
      <c r="D16" s="5"/>
      <c r="E16" s="5" t="s">
        <v>432</v>
      </c>
      <c r="F16" s="5" t="s">
        <v>107</v>
      </c>
      <c r="G16" s="5"/>
      <c r="H16" s="6"/>
    </row>
    <row r="17">
      <c r="A17" s="4" t="s">
        <v>27</v>
      </c>
      <c r="B17" s="5" t="s">
        <v>60</v>
      </c>
      <c r="C17" s="5">
        <v>3.14</v>
      </c>
      <c r="D17" s="8" t="s">
        <v>44</v>
      </c>
      <c r="E17" s="5" t="s">
        <v>171</v>
      </c>
      <c r="F17" s="5" t="s">
        <v>101</v>
      </c>
      <c r="G17" s="5"/>
      <c r="H17" s="6"/>
    </row>
    <row r="18">
      <c r="A18" s="4" t="s">
        <v>33</v>
      </c>
      <c r="B18" s="5" t="s">
        <v>71</v>
      </c>
      <c r="C18" s="5">
        <v>2.02</v>
      </c>
      <c r="D18" s="5"/>
      <c r="E18" s="5" t="s">
        <v>432</v>
      </c>
      <c r="F18" s="5" t="s">
        <v>107</v>
      </c>
      <c r="G18" s="5"/>
      <c r="H18" s="6"/>
    </row>
    <row r="21">
      <c r="A21" s="1">
        <v>45042.0</v>
      </c>
    </row>
    <row r="2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3"/>
      <c r="B23" s="3"/>
      <c r="C23" s="3"/>
      <c r="D23" s="3"/>
      <c r="E23" s="3"/>
      <c r="F23" s="3"/>
      <c r="G23" s="3"/>
      <c r="H23" s="3"/>
    </row>
    <row r="24">
      <c r="A24" s="4" t="s">
        <v>14</v>
      </c>
      <c r="B24" s="5" t="s">
        <v>43</v>
      </c>
      <c r="C24" s="5"/>
      <c r="D24" s="5" t="s">
        <v>55</v>
      </c>
      <c r="E24" s="5" t="s">
        <v>20</v>
      </c>
      <c r="F24" s="5" t="s">
        <v>17</v>
      </c>
      <c r="G24" s="5"/>
      <c r="H24" s="6"/>
    </row>
    <row r="27">
      <c r="A27" s="1">
        <v>45043.0</v>
      </c>
    </row>
    <row r="28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4" t="s">
        <v>39</v>
      </c>
      <c r="B30" s="5" t="s">
        <v>71</v>
      </c>
      <c r="C30" s="5">
        <v>2.02</v>
      </c>
      <c r="D30" s="5"/>
      <c r="E30" s="5" t="s">
        <v>432</v>
      </c>
      <c r="F30" s="5" t="s">
        <v>292</v>
      </c>
      <c r="G30" s="5"/>
      <c r="H30" s="6"/>
    </row>
    <row r="31">
      <c r="A31" s="4" t="s">
        <v>42</v>
      </c>
      <c r="B31" s="5" t="s">
        <v>40</v>
      </c>
      <c r="C31" s="10" t="s">
        <v>30</v>
      </c>
      <c r="D31" s="5" t="s">
        <v>55</v>
      </c>
      <c r="E31" s="5" t="s">
        <v>20</v>
      </c>
      <c r="F31" s="5" t="s">
        <v>31</v>
      </c>
      <c r="G31" s="5"/>
      <c r="H31" s="6"/>
    </row>
    <row r="32">
      <c r="A32" s="4" t="s">
        <v>14</v>
      </c>
      <c r="B32" s="5" t="s">
        <v>71</v>
      </c>
      <c r="C32" s="5">
        <v>2.02</v>
      </c>
      <c r="D32" s="5"/>
      <c r="E32" s="5" t="s">
        <v>432</v>
      </c>
      <c r="F32" s="5" t="s">
        <v>95</v>
      </c>
      <c r="G32" s="5"/>
      <c r="H32" s="6"/>
    </row>
    <row r="33">
      <c r="A33" s="4" t="s">
        <v>14</v>
      </c>
      <c r="B33" s="5" t="s">
        <v>43</v>
      </c>
      <c r="C33" s="5">
        <v>3.09</v>
      </c>
      <c r="D33" s="5" t="s">
        <v>55</v>
      </c>
      <c r="E33" s="5" t="s">
        <v>20</v>
      </c>
      <c r="F33" s="5" t="s">
        <v>19</v>
      </c>
      <c r="G33" s="5"/>
      <c r="H33" s="6"/>
    </row>
    <row r="36">
      <c r="A36" s="1">
        <v>45044.0</v>
      </c>
    </row>
    <row r="37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3"/>
      <c r="C38" s="3"/>
      <c r="D38" s="3"/>
      <c r="E38" s="3"/>
      <c r="F38" s="3"/>
      <c r="G38" s="3"/>
      <c r="H38" s="3"/>
    </row>
    <row r="39">
      <c r="A39" s="4" t="s">
        <v>8</v>
      </c>
      <c r="B39" s="5" t="s">
        <v>71</v>
      </c>
      <c r="C39" s="5">
        <v>2.02</v>
      </c>
      <c r="D39" s="5"/>
      <c r="E39" s="5" t="s">
        <v>432</v>
      </c>
      <c r="F39" s="5" t="s">
        <v>26</v>
      </c>
      <c r="G39" s="5"/>
      <c r="H39" s="6"/>
    </row>
  </sheetData>
  <mergeCells count="5">
    <mergeCell ref="A1:H1"/>
    <mergeCell ref="A8:H8"/>
    <mergeCell ref="A21:H21"/>
    <mergeCell ref="A27:H27"/>
    <mergeCell ref="A36:H36"/>
  </mergeCells>
  <dataValidations>
    <dataValidation type="list" allowBlank="1" sqref="D4:D5 F4:F5 D11:D18 F11:F18 D24 F24 D30:D33 F30:F33 D39 F39">
      <formula1>teachers_list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45048.0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29</v>
      </c>
      <c r="C4" s="5">
        <v>3.09</v>
      </c>
      <c r="D4" s="5" t="s">
        <v>31</v>
      </c>
      <c r="E4" s="5" t="s">
        <v>20</v>
      </c>
      <c r="F4" s="5" t="s">
        <v>55</v>
      </c>
      <c r="G4" s="5"/>
      <c r="H4" s="6"/>
    </row>
    <row r="7">
      <c r="A7" s="1">
        <v>45049.0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7" t="s">
        <v>27</v>
      </c>
      <c r="B10" s="8" t="s">
        <v>29</v>
      </c>
      <c r="C10" s="64" t="s">
        <v>30</v>
      </c>
      <c r="D10" s="8" t="s">
        <v>31</v>
      </c>
      <c r="E10" s="8" t="s">
        <v>20</v>
      </c>
      <c r="F10" s="8" t="s">
        <v>170</v>
      </c>
      <c r="G10" s="8"/>
      <c r="H10" s="9"/>
    </row>
    <row r="11">
      <c r="A11" s="4" t="s">
        <v>33</v>
      </c>
      <c r="B11" s="5" t="s">
        <v>144</v>
      </c>
      <c r="C11" s="5">
        <v>1.11</v>
      </c>
      <c r="D11" s="5" t="s">
        <v>76</v>
      </c>
      <c r="E11" s="5" t="s">
        <v>163</v>
      </c>
      <c r="F11" s="5" t="s">
        <v>61</v>
      </c>
      <c r="G11" s="5"/>
      <c r="H11" s="6"/>
    </row>
    <row r="14">
      <c r="A14" s="1">
        <v>45050.0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4" t="s">
        <v>39</v>
      </c>
      <c r="B17" s="5" t="s">
        <v>71</v>
      </c>
      <c r="C17" s="5">
        <v>2.02</v>
      </c>
      <c r="D17" s="5"/>
      <c r="E17" s="5"/>
      <c r="F17" s="5" t="s">
        <v>292</v>
      </c>
      <c r="G17" s="5"/>
      <c r="H17" s="6"/>
    </row>
    <row r="18">
      <c r="A18" s="4" t="s">
        <v>14</v>
      </c>
      <c r="B18" s="5" t="s">
        <v>144</v>
      </c>
      <c r="C18" s="5" t="s">
        <v>23</v>
      </c>
      <c r="D18" s="5" t="s">
        <v>295</v>
      </c>
      <c r="E18" s="5"/>
      <c r="F18" s="5" t="s">
        <v>61</v>
      </c>
      <c r="G18" s="5"/>
      <c r="H18" s="6"/>
    </row>
    <row r="19">
      <c r="A19" s="4" t="s">
        <v>14</v>
      </c>
      <c r="B19" s="5" t="s">
        <v>71</v>
      </c>
      <c r="C19" s="5">
        <v>2.02</v>
      </c>
      <c r="D19" s="5"/>
      <c r="E19" s="5"/>
      <c r="F19" s="5" t="s">
        <v>95</v>
      </c>
      <c r="G19" s="5"/>
      <c r="H19" s="6"/>
    </row>
    <row r="20">
      <c r="A20" s="4" t="s">
        <v>27</v>
      </c>
      <c r="B20" s="5" t="s">
        <v>132</v>
      </c>
      <c r="C20" s="5" t="s">
        <v>45</v>
      </c>
      <c r="D20" s="5" t="s">
        <v>295</v>
      </c>
      <c r="E20" s="5" t="s">
        <v>108</v>
      </c>
      <c r="F20" s="5" t="s">
        <v>44</v>
      </c>
      <c r="G20" s="5"/>
      <c r="H20" s="6"/>
    </row>
    <row r="21">
      <c r="A21" s="4" t="s">
        <v>27</v>
      </c>
      <c r="B21" s="5" t="s">
        <v>22</v>
      </c>
      <c r="C21" s="5">
        <v>3.31</v>
      </c>
      <c r="D21" s="5"/>
      <c r="E21" s="5" t="s">
        <v>134</v>
      </c>
      <c r="F21" s="5" t="s">
        <v>35</v>
      </c>
      <c r="G21" s="5"/>
      <c r="H21" s="6"/>
    </row>
    <row r="22">
      <c r="A22" s="4" t="s">
        <v>27</v>
      </c>
      <c r="B22" s="5" t="s">
        <v>71</v>
      </c>
      <c r="C22" s="10" t="s">
        <v>30</v>
      </c>
      <c r="D22" s="5" t="s">
        <v>31</v>
      </c>
      <c r="E22" s="5" t="s">
        <v>82</v>
      </c>
      <c r="F22" s="5" t="s">
        <v>55</v>
      </c>
      <c r="G22" s="5"/>
      <c r="H22" s="6"/>
    </row>
    <row r="23">
      <c r="A23" s="4" t="s">
        <v>33</v>
      </c>
      <c r="B23" s="5" t="s">
        <v>71</v>
      </c>
      <c r="C23" s="5" t="s">
        <v>45</v>
      </c>
      <c r="D23" s="5" t="s">
        <v>26</v>
      </c>
      <c r="E23" s="5" t="s">
        <v>108</v>
      </c>
      <c r="F23" s="5" t="s">
        <v>37</v>
      </c>
      <c r="G23" s="5"/>
      <c r="H23" s="6"/>
    </row>
    <row r="26">
      <c r="A26" s="1">
        <v>45051.0</v>
      </c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r="28">
      <c r="A28" s="3"/>
      <c r="B28" s="3"/>
      <c r="C28" s="3"/>
      <c r="D28" s="3"/>
      <c r="E28" s="3"/>
      <c r="F28" s="3"/>
      <c r="G28" s="3"/>
      <c r="H28" s="3"/>
    </row>
    <row r="29">
      <c r="A29" s="7" t="s">
        <v>39</v>
      </c>
      <c r="B29" s="8" t="s">
        <v>36</v>
      </c>
      <c r="C29" s="8">
        <v>1.11</v>
      </c>
      <c r="D29" s="8" t="s">
        <v>76</v>
      </c>
      <c r="E29" s="8" t="s">
        <v>163</v>
      </c>
      <c r="F29" s="8" t="s">
        <v>21</v>
      </c>
      <c r="G29" s="8"/>
      <c r="H29" s="9"/>
    </row>
    <row r="30">
      <c r="A30" s="7" t="s">
        <v>39</v>
      </c>
      <c r="B30" s="8" t="s">
        <v>60</v>
      </c>
      <c r="C30" s="8" t="s">
        <v>34</v>
      </c>
      <c r="D30" s="8" t="s">
        <v>295</v>
      </c>
      <c r="E30" s="8" t="s">
        <v>108</v>
      </c>
      <c r="F30" s="8" t="s">
        <v>61</v>
      </c>
      <c r="G30" s="8"/>
      <c r="H30" s="9"/>
    </row>
    <row r="31">
      <c r="A31" s="7" t="s">
        <v>42</v>
      </c>
      <c r="B31" s="8" t="s">
        <v>132</v>
      </c>
      <c r="C31" s="8" t="s">
        <v>45</v>
      </c>
      <c r="D31" s="8" t="s">
        <v>295</v>
      </c>
      <c r="E31" s="8" t="s">
        <v>108</v>
      </c>
      <c r="F31" s="8" t="s">
        <v>244</v>
      </c>
      <c r="G31" s="8"/>
      <c r="H31" s="9"/>
    </row>
    <row r="32">
      <c r="A32" s="4" t="s">
        <v>42</v>
      </c>
      <c r="B32" s="5" t="s">
        <v>71</v>
      </c>
      <c r="C32" s="5">
        <v>2.02</v>
      </c>
      <c r="D32" s="5"/>
      <c r="E32" s="5"/>
      <c r="F32" s="5" t="s">
        <v>26</v>
      </c>
      <c r="G32" s="5"/>
      <c r="H32" s="6"/>
    </row>
    <row r="33">
      <c r="A33" s="4" t="s">
        <v>8</v>
      </c>
      <c r="B33" s="5" t="s">
        <v>71</v>
      </c>
      <c r="C33" s="5">
        <v>2.02</v>
      </c>
      <c r="D33" s="5"/>
      <c r="E33" s="5"/>
      <c r="F33" s="5" t="s">
        <v>72</v>
      </c>
      <c r="G33" s="5"/>
      <c r="H33" s="6"/>
    </row>
    <row r="34">
      <c r="A34" s="4" t="s">
        <v>8</v>
      </c>
      <c r="B34" s="5" t="s">
        <v>43</v>
      </c>
      <c r="C34" s="5" t="s">
        <v>45</v>
      </c>
      <c r="D34" s="5" t="s">
        <v>295</v>
      </c>
      <c r="E34" s="5"/>
      <c r="F34" s="5" t="s">
        <v>26</v>
      </c>
      <c r="G34" s="5"/>
      <c r="H34" s="6"/>
    </row>
    <row r="35">
      <c r="A35" s="4" t="s">
        <v>14</v>
      </c>
      <c r="B35" s="5" t="s">
        <v>18</v>
      </c>
      <c r="C35" s="5" t="s">
        <v>45</v>
      </c>
      <c r="D35" s="5" t="s">
        <v>295</v>
      </c>
      <c r="E35" s="5"/>
      <c r="F35" s="5" t="s">
        <v>107</v>
      </c>
      <c r="G35" s="5"/>
      <c r="H35" s="6"/>
    </row>
    <row r="36">
      <c r="A36" s="4" t="s">
        <v>27</v>
      </c>
      <c r="B36" s="5" t="s">
        <v>81</v>
      </c>
      <c r="C36" s="5">
        <v>3.34</v>
      </c>
      <c r="D36" s="5" t="s">
        <v>57</v>
      </c>
      <c r="E36" s="5"/>
      <c r="F36" s="5" t="s">
        <v>44</v>
      </c>
      <c r="G36" s="5"/>
      <c r="H36" s="6"/>
    </row>
  </sheetData>
  <mergeCells count="4">
    <mergeCell ref="A1:H1"/>
    <mergeCell ref="A7:H7"/>
    <mergeCell ref="A14:H14"/>
    <mergeCell ref="A26:H26"/>
  </mergeCells>
  <dataValidations>
    <dataValidation type="list" allowBlank="1" sqref="D4 F4 D10:D11 F10:F11 D17:D23 F17:F23 D29:D36 F29:F36">
      <formula1>teachers_list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45054.0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45055.0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45056.0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/>
      <c r="B16" s="5"/>
      <c r="C16" s="5"/>
      <c r="D16" s="5"/>
      <c r="E16" s="5"/>
      <c r="F16" s="5"/>
      <c r="G16" s="5"/>
      <c r="H16" s="6"/>
    </row>
    <row r="19">
      <c r="A19" s="1">
        <v>45057.0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4"/>
      <c r="B22" s="5"/>
      <c r="C22" s="5"/>
      <c r="D22" s="5"/>
      <c r="E22" s="5"/>
      <c r="F22" s="5"/>
      <c r="G22" s="5"/>
      <c r="H22" s="6"/>
    </row>
    <row r="25">
      <c r="A25" s="1">
        <v>45058.0</v>
      </c>
    </row>
    <row r="2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</row>
    <row r="27">
      <c r="A27" s="3"/>
      <c r="B27" s="3"/>
      <c r="C27" s="3"/>
      <c r="D27" s="3"/>
      <c r="E27" s="3"/>
      <c r="F27" s="3"/>
      <c r="G27" s="3"/>
      <c r="H27" s="3"/>
    </row>
    <row r="28">
      <c r="A28" s="4"/>
      <c r="B28" s="5"/>
      <c r="C28" s="5"/>
      <c r="D28" s="5"/>
      <c r="E28" s="5"/>
      <c r="F28" s="5"/>
      <c r="G28" s="5"/>
      <c r="H28" s="6"/>
    </row>
  </sheetData>
  <mergeCells count="5">
    <mergeCell ref="A1:H1"/>
    <mergeCell ref="A7:H7"/>
    <mergeCell ref="A13:H13"/>
    <mergeCell ref="A19:H19"/>
    <mergeCell ref="A25:H25"/>
  </mergeCells>
  <dataValidations>
    <dataValidation type="list" allowBlank="1" sqref="D4 F4 D10 F10 D16 F16 D22 F22 D28 F28">
      <formula1>teachers_list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45061.0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40</v>
      </c>
      <c r="C4" s="8">
        <v>3.34</v>
      </c>
      <c r="D4" s="8" t="s">
        <v>57</v>
      </c>
      <c r="E4" s="8" t="s">
        <v>125</v>
      </c>
      <c r="F4" s="8" t="s">
        <v>13</v>
      </c>
      <c r="G4" s="8"/>
      <c r="H4" s="9"/>
    </row>
    <row r="5">
      <c r="A5" s="4" t="s">
        <v>42</v>
      </c>
      <c r="B5" s="5" t="s">
        <v>22</v>
      </c>
      <c r="C5" s="10" t="s">
        <v>431</v>
      </c>
      <c r="D5" s="5" t="s">
        <v>28</v>
      </c>
      <c r="E5" s="5" t="s">
        <v>160</v>
      </c>
      <c r="F5" s="5" t="s">
        <v>130</v>
      </c>
      <c r="G5" s="5"/>
      <c r="H5" s="6"/>
    </row>
    <row r="6">
      <c r="A6" s="4" t="s">
        <v>8</v>
      </c>
      <c r="B6" s="5" t="s">
        <v>40</v>
      </c>
      <c r="C6" s="5" t="s">
        <v>69</v>
      </c>
      <c r="D6" s="5" t="s">
        <v>21</v>
      </c>
      <c r="E6" s="5" t="s">
        <v>171</v>
      </c>
      <c r="F6" s="5" t="s">
        <v>95</v>
      </c>
      <c r="G6" s="5"/>
      <c r="H6" s="6"/>
    </row>
    <row r="7">
      <c r="A7" s="4" t="s">
        <v>8</v>
      </c>
      <c r="B7" s="5" t="s">
        <v>423</v>
      </c>
      <c r="C7" s="5">
        <v>3.34</v>
      </c>
      <c r="D7" s="5" t="s">
        <v>57</v>
      </c>
      <c r="E7" s="5" t="s">
        <v>125</v>
      </c>
      <c r="F7" s="5" t="s">
        <v>126</v>
      </c>
      <c r="G7" s="5"/>
      <c r="H7" s="6"/>
    </row>
    <row r="8">
      <c r="A8" s="4" t="s">
        <v>14</v>
      </c>
      <c r="B8" s="5" t="s">
        <v>47</v>
      </c>
      <c r="C8" s="5">
        <v>3.34</v>
      </c>
      <c r="D8" s="5" t="s">
        <v>57</v>
      </c>
      <c r="E8" s="5" t="s">
        <v>125</v>
      </c>
      <c r="F8" s="5" t="s">
        <v>44</v>
      </c>
      <c r="G8" s="5"/>
      <c r="H8" s="6"/>
    </row>
    <row r="9">
      <c r="A9" s="4" t="s">
        <v>33</v>
      </c>
      <c r="B9" s="5" t="s">
        <v>81</v>
      </c>
      <c r="C9" s="5">
        <v>3.34</v>
      </c>
      <c r="D9" s="5" t="s">
        <v>57</v>
      </c>
      <c r="E9" s="5" t="s">
        <v>125</v>
      </c>
      <c r="F9" s="5" t="s">
        <v>31</v>
      </c>
      <c r="G9" s="5"/>
      <c r="H9" s="6"/>
    </row>
    <row r="10">
      <c r="A10" s="4" t="s">
        <v>33</v>
      </c>
      <c r="B10" s="5" t="s">
        <v>423</v>
      </c>
      <c r="C10" s="5" t="s">
        <v>16</v>
      </c>
      <c r="D10" s="5" t="s">
        <v>21</v>
      </c>
      <c r="E10" s="5" t="s">
        <v>171</v>
      </c>
      <c r="F10" s="5" t="s">
        <v>41</v>
      </c>
      <c r="G10" s="5"/>
      <c r="H10" s="6"/>
    </row>
    <row r="13">
      <c r="A13" s="1">
        <v>45062.0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7" t="s">
        <v>14</v>
      </c>
      <c r="B16" s="8" t="s">
        <v>428</v>
      </c>
      <c r="C16" s="8" t="s">
        <v>16</v>
      </c>
      <c r="D16" s="8" t="s">
        <v>21</v>
      </c>
      <c r="E16" s="8" t="s">
        <v>171</v>
      </c>
      <c r="F16" s="8" t="s">
        <v>11</v>
      </c>
      <c r="G16" s="8"/>
      <c r="H16" s="9"/>
    </row>
    <row r="17">
      <c r="A17" s="7" t="s">
        <v>33</v>
      </c>
      <c r="B17" s="8" t="s">
        <v>40</v>
      </c>
      <c r="C17" s="8" t="s">
        <v>23</v>
      </c>
      <c r="D17" s="8" t="s">
        <v>21</v>
      </c>
      <c r="E17" s="8" t="s">
        <v>171</v>
      </c>
      <c r="F17" s="8"/>
      <c r="G17" s="8"/>
      <c r="H17" s="9"/>
    </row>
    <row r="18">
      <c r="A18" s="4" t="s">
        <v>33</v>
      </c>
      <c r="B18" s="5" t="s">
        <v>144</v>
      </c>
      <c r="C18" s="10" t="s">
        <v>421</v>
      </c>
      <c r="D18" s="5" t="s">
        <v>28</v>
      </c>
      <c r="E18" s="5" t="s">
        <v>160</v>
      </c>
      <c r="F18" s="5" t="s">
        <v>13</v>
      </c>
      <c r="G18" s="5"/>
      <c r="H18" s="6"/>
    </row>
    <row r="21">
      <c r="A21" s="1">
        <v>45063.0</v>
      </c>
    </row>
    <row r="2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3"/>
      <c r="B23" s="3"/>
      <c r="C23" s="3"/>
      <c r="D23" s="3"/>
      <c r="E23" s="3"/>
      <c r="F23" s="3"/>
      <c r="G23" s="3"/>
      <c r="H23" s="3"/>
    </row>
    <row r="24">
      <c r="A24" s="7" t="s">
        <v>42</v>
      </c>
      <c r="B24" s="8" t="s">
        <v>423</v>
      </c>
      <c r="C24" s="8" t="s">
        <v>69</v>
      </c>
      <c r="D24" s="8" t="s">
        <v>21</v>
      </c>
      <c r="E24" s="8" t="s">
        <v>171</v>
      </c>
      <c r="F24" s="8" t="s">
        <v>32</v>
      </c>
      <c r="G24" s="8"/>
      <c r="H24" s="9"/>
    </row>
    <row r="25">
      <c r="A25" s="4" t="s">
        <v>33</v>
      </c>
      <c r="B25" s="5" t="s">
        <v>144</v>
      </c>
      <c r="C25" s="5">
        <v>1.11</v>
      </c>
      <c r="D25" s="5" t="s">
        <v>76</v>
      </c>
      <c r="E25" s="5" t="s">
        <v>163</v>
      </c>
      <c r="F25" s="5" t="s">
        <v>95</v>
      </c>
      <c r="G25" s="5"/>
      <c r="H25" s="6"/>
    </row>
    <row r="28">
      <c r="A28" s="1">
        <v>45064.0</v>
      </c>
    </row>
    <row r="29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</row>
    <row r="30">
      <c r="A30" s="3"/>
      <c r="B30" s="3"/>
      <c r="C30" s="3"/>
      <c r="D30" s="3"/>
      <c r="E30" s="3"/>
      <c r="F30" s="3"/>
      <c r="G30" s="3"/>
      <c r="H30" s="3"/>
    </row>
    <row r="31">
      <c r="A31" s="4" t="s">
        <v>39</v>
      </c>
      <c r="B31" s="5" t="s">
        <v>423</v>
      </c>
      <c r="C31" s="10" t="s">
        <v>208</v>
      </c>
      <c r="D31" s="5" t="s">
        <v>21</v>
      </c>
      <c r="E31" s="5" t="s">
        <v>171</v>
      </c>
      <c r="F31" s="5" t="s">
        <v>133</v>
      </c>
      <c r="G31" s="5"/>
      <c r="H31" s="6"/>
    </row>
    <row r="32">
      <c r="A32" s="4" t="s">
        <v>42</v>
      </c>
      <c r="B32" s="5" t="s">
        <v>43</v>
      </c>
      <c r="C32" s="5">
        <v>2.14</v>
      </c>
      <c r="D32" s="5" t="s">
        <v>24</v>
      </c>
      <c r="E32" s="5" t="s">
        <v>25</v>
      </c>
      <c r="F32" s="5" t="s">
        <v>61</v>
      </c>
      <c r="G32" s="5"/>
      <c r="H32" s="6"/>
    </row>
    <row r="33">
      <c r="A33" s="4" t="s">
        <v>42</v>
      </c>
      <c r="B33" s="5" t="s">
        <v>40</v>
      </c>
      <c r="C33" s="10" t="s">
        <v>30</v>
      </c>
      <c r="D33" s="5" t="s">
        <v>55</v>
      </c>
      <c r="E33" s="5" t="s">
        <v>20</v>
      </c>
      <c r="F33" s="5" t="s">
        <v>26</v>
      </c>
      <c r="G33" s="5"/>
      <c r="H33" s="6"/>
    </row>
    <row r="34">
      <c r="A34" s="4" t="s">
        <v>42</v>
      </c>
      <c r="B34" s="5" t="s">
        <v>47</v>
      </c>
      <c r="C34" s="5">
        <v>2.14</v>
      </c>
      <c r="D34" s="5" t="s">
        <v>126</v>
      </c>
      <c r="E34" s="5" t="s">
        <v>320</v>
      </c>
      <c r="F34" s="5" t="s">
        <v>32</v>
      </c>
      <c r="G34" s="5"/>
      <c r="H34" s="6"/>
    </row>
    <row r="35">
      <c r="A35" s="4" t="s">
        <v>42</v>
      </c>
      <c r="B35" s="5" t="s">
        <v>81</v>
      </c>
      <c r="C35" s="5" t="s">
        <v>16</v>
      </c>
      <c r="D35" s="5" t="s">
        <v>41</v>
      </c>
      <c r="E35" s="5" t="s">
        <v>171</v>
      </c>
      <c r="F35" s="5" t="s">
        <v>95</v>
      </c>
      <c r="G35" s="5"/>
      <c r="H35" s="6"/>
    </row>
    <row r="36">
      <c r="A36" s="4" t="s">
        <v>8</v>
      </c>
      <c r="B36" s="5" t="s">
        <v>40</v>
      </c>
      <c r="C36" s="5" t="s">
        <v>23</v>
      </c>
      <c r="D36" s="5" t="s">
        <v>21</v>
      </c>
      <c r="E36" s="5" t="s">
        <v>171</v>
      </c>
      <c r="F36" s="5" t="s">
        <v>44</v>
      </c>
      <c r="G36" s="5"/>
      <c r="H36" s="6"/>
    </row>
    <row r="37">
      <c r="A37" s="4" t="s">
        <v>14</v>
      </c>
      <c r="B37" s="5" t="s">
        <v>132</v>
      </c>
      <c r="C37" s="5">
        <v>3.17</v>
      </c>
      <c r="D37" s="5" t="s">
        <v>126</v>
      </c>
      <c r="E37" s="5" t="s">
        <v>320</v>
      </c>
      <c r="F37" s="5" t="s">
        <v>28</v>
      </c>
      <c r="G37" s="5"/>
      <c r="H37" s="6"/>
    </row>
    <row r="38">
      <c r="A38" s="4" t="s">
        <v>14</v>
      </c>
      <c r="B38" s="5" t="s">
        <v>36</v>
      </c>
      <c r="C38" s="5">
        <v>2.03</v>
      </c>
      <c r="D38" s="5" t="s">
        <v>17</v>
      </c>
      <c r="E38" s="5" t="s">
        <v>141</v>
      </c>
      <c r="F38" s="5" t="s">
        <v>11</v>
      </c>
      <c r="G38" s="5"/>
      <c r="H38" s="6"/>
    </row>
    <row r="39">
      <c r="A39" s="4" t="s">
        <v>14</v>
      </c>
      <c r="B39" s="5" t="s">
        <v>43</v>
      </c>
      <c r="C39" s="5">
        <v>3.09</v>
      </c>
      <c r="D39" s="5" t="s">
        <v>55</v>
      </c>
      <c r="E39" s="5" t="s">
        <v>20</v>
      </c>
      <c r="F39" s="5" t="s">
        <v>101</v>
      </c>
      <c r="G39" s="5"/>
      <c r="H39" s="6"/>
    </row>
    <row r="40">
      <c r="A40" s="4" t="s">
        <v>14</v>
      </c>
      <c r="B40" s="5" t="s">
        <v>36</v>
      </c>
      <c r="C40" s="5">
        <v>1.11</v>
      </c>
      <c r="D40" s="5" t="s">
        <v>76</v>
      </c>
      <c r="E40" s="5" t="s">
        <v>163</v>
      </c>
      <c r="F40" s="5" t="s">
        <v>292</v>
      </c>
      <c r="G40" s="5"/>
      <c r="H40" s="6"/>
    </row>
    <row r="41">
      <c r="A41" s="4" t="s">
        <v>27</v>
      </c>
      <c r="B41" s="5" t="s">
        <v>146</v>
      </c>
      <c r="C41" s="5">
        <v>1.11</v>
      </c>
      <c r="D41" s="5" t="s">
        <v>76</v>
      </c>
      <c r="E41" s="5" t="s">
        <v>163</v>
      </c>
      <c r="F41" s="5" t="s">
        <v>31</v>
      </c>
      <c r="G41" s="5"/>
      <c r="H41" s="6"/>
    </row>
    <row r="42">
      <c r="A42" s="4" t="s">
        <v>27</v>
      </c>
      <c r="B42" s="5" t="s">
        <v>146</v>
      </c>
      <c r="C42" s="5">
        <v>2.03</v>
      </c>
      <c r="D42" s="5" t="s">
        <v>17</v>
      </c>
      <c r="E42" s="5" t="s">
        <v>141</v>
      </c>
      <c r="F42" s="5" t="s">
        <v>170</v>
      </c>
      <c r="G42" s="5"/>
      <c r="H42" s="6"/>
    </row>
    <row r="43">
      <c r="A43" s="4" t="s">
        <v>27</v>
      </c>
      <c r="B43" s="5" t="s">
        <v>22</v>
      </c>
      <c r="C43" s="5">
        <v>3.17</v>
      </c>
      <c r="D43" s="5" t="s">
        <v>126</v>
      </c>
      <c r="E43" s="5" t="s">
        <v>320</v>
      </c>
      <c r="F43" s="5" t="s">
        <v>19</v>
      </c>
      <c r="G43" s="5"/>
      <c r="H43" s="6"/>
    </row>
    <row r="44">
      <c r="A44" s="4" t="s">
        <v>33</v>
      </c>
      <c r="B44" s="5" t="s">
        <v>29</v>
      </c>
      <c r="C44" s="5">
        <v>2.13</v>
      </c>
      <c r="D44" s="5" t="s">
        <v>24</v>
      </c>
      <c r="E44" s="5" t="s">
        <v>25</v>
      </c>
      <c r="F44" s="5" t="s">
        <v>37</v>
      </c>
      <c r="G44" s="5"/>
      <c r="H44" s="6"/>
    </row>
    <row r="47">
      <c r="A47" s="1">
        <v>45065.0</v>
      </c>
    </row>
    <row r="48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</row>
    <row r="49">
      <c r="A49" s="3"/>
      <c r="B49" s="3"/>
      <c r="C49" s="3"/>
      <c r="D49" s="3"/>
      <c r="E49" s="3"/>
      <c r="F49" s="3"/>
      <c r="G49" s="3"/>
      <c r="H49" s="3"/>
    </row>
    <row r="50">
      <c r="A50" s="4" t="s">
        <v>27</v>
      </c>
      <c r="B50" s="5" t="s">
        <v>40</v>
      </c>
      <c r="C50" s="5" t="s">
        <v>16</v>
      </c>
      <c r="D50" s="5" t="s">
        <v>21</v>
      </c>
      <c r="E50" s="5" t="s">
        <v>171</v>
      </c>
      <c r="F50" s="5" t="s">
        <v>41</v>
      </c>
      <c r="G50" s="5"/>
      <c r="H50" s="6"/>
    </row>
  </sheetData>
  <mergeCells count="5">
    <mergeCell ref="A1:H1"/>
    <mergeCell ref="A13:H13"/>
    <mergeCell ref="A21:H21"/>
    <mergeCell ref="A28:H28"/>
    <mergeCell ref="A47:H47"/>
  </mergeCells>
  <dataValidations>
    <dataValidation type="list" allowBlank="1" sqref="D4:D10 F4:F10 D16:D18 F16:F18 D24:D25 F24:F25 D31:D44 F31:F44 D50 F50">
      <formula1>teachers_list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45068.0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14</v>
      </c>
      <c r="B4" s="5" t="s">
        <v>36</v>
      </c>
      <c r="C4" s="5">
        <v>1.11</v>
      </c>
      <c r="D4" s="5" t="s">
        <v>76</v>
      </c>
      <c r="E4" s="5" t="s">
        <v>163</v>
      </c>
      <c r="F4" s="5" t="s">
        <v>28</v>
      </c>
      <c r="G4" s="5"/>
      <c r="H4" s="6"/>
    </row>
    <row r="5">
      <c r="A5" s="4" t="s">
        <v>33</v>
      </c>
      <c r="B5" s="5" t="s">
        <v>144</v>
      </c>
      <c r="C5" s="5">
        <v>1.11</v>
      </c>
      <c r="D5" s="5" t="s">
        <v>76</v>
      </c>
      <c r="E5" s="5" t="s">
        <v>163</v>
      </c>
      <c r="F5" s="5" t="s">
        <v>292</v>
      </c>
      <c r="G5" s="5"/>
      <c r="H5" s="6"/>
    </row>
    <row r="8">
      <c r="A8" s="1">
        <v>45069.0</v>
      </c>
    </row>
    <row r="9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</row>
    <row r="10">
      <c r="A10" s="3"/>
      <c r="B10" s="3"/>
      <c r="C10" s="3"/>
      <c r="D10" s="3"/>
      <c r="E10" s="3"/>
      <c r="F10" s="3"/>
      <c r="G10" s="3"/>
      <c r="H10" s="3"/>
    </row>
    <row r="11">
      <c r="A11" s="4" t="s">
        <v>39</v>
      </c>
      <c r="B11" s="5" t="s">
        <v>81</v>
      </c>
      <c r="C11" s="5" t="s">
        <v>16</v>
      </c>
      <c r="D11" s="5" t="s">
        <v>41</v>
      </c>
      <c r="E11" s="5" t="s">
        <v>171</v>
      </c>
      <c r="F11" s="5" t="s">
        <v>35</v>
      </c>
      <c r="G11" s="5"/>
      <c r="H11" s="6"/>
    </row>
    <row r="14">
      <c r="A14" s="1">
        <v>45070.0</v>
      </c>
    </row>
    <row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>
      <c r="A16" s="3"/>
      <c r="B16" s="3"/>
      <c r="C16" s="3"/>
      <c r="D16" s="3"/>
      <c r="E16" s="3"/>
      <c r="F16" s="3"/>
      <c r="G16" s="3"/>
      <c r="H16" s="3"/>
    </row>
    <row r="17">
      <c r="A17" s="4" t="s">
        <v>33</v>
      </c>
      <c r="B17" s="5" t="s">
        <v>144</v>
      </c>
      <c r="C17" s="5">
        <v>1.11</v>
      </c>
      <c r="D17" s="5" t="s">
        <v>76</v>
      </c>
      <c r="E17" s="5" t="s">
        <v>163</v>
      </c>
      <c r="F17" s="5" t="s">
        <v>38</v>
      </c>
      <c r="G17" s="5"/>
      <c r="H17" s="6"/>
    </row>
    <row r="18">
      <c r="A18" s="4" t="s">
        <v>33</v>
      </c>
      <c r="B18" s="5" t="s">
        <v>144</v>
      </c>
      <c r="C18" s="5">
        <v>2.03</v>
      </c>
      <c r="D18" s="5" t="s">
        <v>17</v>
      </c>
      <c r="E18" s="5" t="s">
        <v>141</v>
      </c>
      <c r="F18" s="5" t="s">
        <v>41</v>
      </c>
      <c r="G18" s="5"/>
      <c r="H18" s="6"/>
    </row>
    <row r="21">
      <c r="A21" s="1">
        <v>45071.0</v>
      </c>
    </row>
    <row r="2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7" t="s">
        <v>39</v>
      </c>
      <c r="B23" s="8" t="s">
        <v>40</v>
      </c>
      <c r="C23" s="8">
        <v>3.15</v>
      </c>
      <c r="D23" s="8" t="s">
        <v>70</v>
      </c>
      <c r="E23" s="8" t="s">
        <v>25</v>
      </c>
      <c r="F23" s="8" t="s">
        <v>133</v>
      </c>
      <c r="G23" s="68"/>
      <c r="H23" s="68"/>
    </row>
    <row r="24">
      <c r="A24" s="7" t="s">
        <v>42</v>
      </c>
      <c r="B24" s="8" t="s">
        <v>43</v>
      </c>
      <c r="C24" s="8">
        <v>2.13</v>
      </c>
      <c r="D24" s="8" t="s">
        <v>70</v>
      </c>
      <c r="E24" s="8" t="s">
        <v>25</v>
      </c>
      <c r="F24" s="8" t="s">
        <v>26</v>
      </c>
      <c r="G24" s="68"/>
      <c r="H24" s="68"/>
    </row>
    <row r="25">
      <c r="A25" s="7" t="s">
        <v>14</v>
      </c>
      <c r="B25" s="8" t="s">
        <v>53</v>
      </c>
      <c r="C25" s="8" t="s">
        <v>34</v>
      </c>
      <c r="D25" s="8" t="s">
        <v>70</v>
      </c>
      <c r="E25" s="8" t="s">
        <v>108</v>
      </c>
      <c r="F25" s="8" t="s">
        <v>61</v>
      </c>
      <c r="G25" s="68"/>
      <c r="H25" s="68"/>
    </row>
    <row r="26">
      <c r="A26" s="4" t="s">
        <v>14</v>
      </c>
      <c r="B26" s="5" t="s">
        <v>36</v>
      </c>
      <c r="C26" s="5">
        <v>1.11</v>
      </c>
      <c r="D26" s="5" t="s">
        <v>76</v>
      </c>
      <c r="E26" s="5" t="s">
        <v>163</v>
      </c>
      <c r="F26" s="5" t="s">
        <v>292</v>
      </c>
      <c r="G26" s="26"/>
      <c r="H26" s="26"/>
    </row>
    <row r="27">
      <c r="A27" s="4" t="s">
        <v>27</v>
      </c>
      <c r="B27" s="5" t="s">
        <v>146</v>
      </c>
      <c r="C27" s="5">
        <v>1.11</v>
      </c>
      <c r="D27" s="5" t="s">
        <v>76</v>
      </c>
      <c r="E27" s="5" t="s">
        <v>163</v>
      </c>
      <c r="F27" s="5" t="s">
        <v>44</v>
      </c>
      <c r="G27" s="26"/>
      <c r="H27" s="26"/>
    </row>
    <row r="28">
      <c r="A28" s="4" t="s">
        <v>27</v>
      </c>
      <c r="B28" s="5" t="s">
        <v>146</v>
      </c>
      <c r="C28" s="5">
        <v>2.03</v>
      </c>
      <c r="D28" s="5" t="s">
        <v>17</v>
      </c>
      <c r="E28" s="5" t="s">
        <v>141</v>
      </c>
      <c r="F28" s="5" t="s">
        <v>72</v>
      </c>
      <c r="G28" s="26"/>
      <c r="H28" s="26"/>
    </row>
    <row r="29">
      <c r="A29" s="4" t="s">
        <v>27</v>
      </c>
      <c r="B29" s="5" t="s">
        <v>423</v>
      </c>
      <c r="C29" s="5" t="s">
        <v>16</v>
      </c>
      <c r="D29" s="5" t="s">
        <v>52</v>
      </c>
      <c r="E29" s="5" t="s">
        <v>75</v>
      </c>
      <c r="F29" s="5" t="s">
        <v>95</v>
      </c>
      <c r="G29" s="26"/>
      <c r="H29" s="26"/>
    </row>
    <row r="30">
      <c r="A30" s="4" t="s">
        <v>33</v>
      </c>
      <c r="B30" s="5" t="s">
        <v>179</v>
      </c>
      <c r="C30" s="5" t="s">
        <v>186</v>
      </c>
      <c r="D30" s="5" t="s">
        <v>52</v>
      </c>
      <c r="E30" s="5" t="s">
        <v>433</v>
      </c>
      <c r="F30" s="5" t="s">
        <v>126</v>
      </c>
      <c r="G30" s="26"/>
      <c r="H30" s="26"/>
    </row>
    <row r="33">
      <c r="A33" s="1">
        <v>45072.0</v>
      </c>
    </row>
    <row r="34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</row>
    <row r="35">
      <c r="A35" s="3"/>
      <c r="B35" s="3"/>
      <c r="C35" s="3"/>
      <c r="D35" s="3"/>
      <c r="E35" s="3"/>
      <c r="F35" s="3"/>
      <c r="G35" s="3"/>
      <c r="H35" s="3"/>
    </row>
    <row r="36">
      <c r="A36" s="7" t="s">
        <v>39</v>
      </c>
      <c r="B36" s="8" t="s">
        <v>29</v>
      </c>
      <c r="C36" s="8" t="s">
        <v>45</v>
      </c>
      <c r="D36" s="8" t="s">
        <v>24</v>
      </c>
      <c r="E36" s="8" t="s">
        <v>25</v>
      </c>
      <c r="F36" s="8" t="s">
        <v>67</v>
      </c>
      <c r="G36" s="8"/>
      <c r="H36" s="9"/>
    </row>
    <row r="37">
      <c r="A37" s="7" t="s">
        <v>8</v>
      </c>
      <c r="B37" s="8" t="s">
        <v>9</v>
      </c>
      <c r="C37" s="8">
        <v>3.15</v>
      </c>
      <c r="D37" s="8" t="s">
        <v>52</v>
      </c>
      <c r="E37" s="8" t="s">
        <v>75</v>
      </c>
      <c r="F37" s="8" t="s">
        <v>292</v>
      </c>
      <c r="G37" s="8"/>
      <c r="H37" s="9"/>
    </row>
    <row r="38">
      <c r="A38" s="7" t="s">
        <v>8</v>
      </c>
      <c r="B38" s="8" t="s">
        <v>43</v>
      </c>
      <c r="C38" s="8">
        <v>3.19</v>
      </c>
      <c r="D38" s="8" t="s">
        <v>107</v>
      </c>
      <c r="E38" s="8" t="s">
        <v>108</v>
      </c>
      <c r="F38" s="8" t="s">
        <v>17</v>
      </c>
      <c r="G38" s="8"/>
      <c r="H38" s="9"/>
    </row>
    <row r="39">
      <c r="A39" s="4" t="s">
        <v>8</v>
      </c>
      <c r="B39" s="5" t="s">
        <v>40</v>
      </c>
      <c r="C39" s="5" t="s">
        <v>45</v>
      </c>
      <c r="D39" s="5" t="s">
        <v>61</v>
      </c>
      <c r="E39" s="5" t="s">
        <v>108</v>
      </c>
      <c r="F39" s="5" t="s">
        <v>74</v>
      </c>
      <c r="G39" s="5"/>
      <c r="H39" s="6"/>
    </row>
    <row r="40">
      <c r="A40" s="4" t="s">
        <v>8</v>
      </c>
      <c r="B40" s="5" t="s">
        <v>81</v>
      </c>
      <c r="C40" s="5">
        <v>3.11</v>
      </c>
      <c r="D40" s="5" t="s">
        <v>59</v>
      </c>
      <c r="E40" s="5" t="s">
        <v>434</v>
      </c>
      <c r="F40" s="5" t="s">
        <v>55</v>
      </c>
      <c r="G40" s="5"/>
      <c r="H40" s="6"/>
    </row>
    <row r="41">
      <c r="A41" s="4" t="s">
        <v>8</v>
      </c>
      <c r="B41" s="5" t="s">
        <v>81</v>
      </c>
      <c r="C41" s="5" t="s">
        <v>23</v>
      </c>
      <c r="D41" s="5" t="s">
        <v>101</v>
      </c>
      <c r="E41" s="5" t="s">
        <v>92</v>
      </c>
      <c r="F41" s="5" t="s">
        <v>35</v>
      </c>
      <c r="G41" s="5"/>
      <c r="H41" s="6"/>
    </row>
    <row r="42">
      <c r="A42" s="4" t="s">
        <v>8</v>
      </c>
      <c r="B42" s="5" t="s">
        <v>81</v>
      </c>
      <c r="C42" s="5">
        <v>3.09</v>
      </c>
      <c r="D42" s="5" t="s">
        <v>19</v>
      </c>
      <c r="E42" s="5" t="s">
        <v>434</v>
      </c>
      <c r="F42" s="5" t="s">
        <v>55</v>
      </c>
      <c r="G42" s="5"/>
      <c r="H42" s="6"/>
    </row>
    <row r="43">
      <c r="A43" s="4" t="s">
        <v>27</v>
      </c>
      <c r="B43" s="5" t="s">
        <v>43</v>
      </c>
      <c r="C43" s="5">
        <v>2.13</v>
      </c>
      <c r="D43" s="5" t="s">
        <v>70</v>
      </c>
      <c r="E43" s="5" t="s">
        <v>25</v>
      </c>
      <c r="F43" s="5" t="s">
        <v>37</v>
      </c>
      <c r="G43" s="5"/>
      <c r="H43" s="6"/>
    </row>
    <row r="44">
      <c r="A44" s="4" t="s">
        <v>27</v>
      </c>
      <c r="B44" s="5" t="s">
        <v>43</v>
      </c>
      <c r="C44" s="5">
        <v>2.14</v>
      </c>
      <c r="D44" s="5" t="s">
        <v>24</v>
      </c>
      <c r="E44" s="5" t="s">
        <v>25</v>
      </c>
      <c r="F44" s="5" t="s">
        <v>37</v>
      </c>
      <c r="G44" s="5"/>
      <c r="H44" s="6"/>
    </row>
  </sheetData>
  <mergeCells count="5">
    <mergeCell ref="A1:H1"/>
    <mergeCell ref="A8:H8"/>
    <mergeCell ref="A14:H14"/>
    <mergeCell ref="A21:H21"/>
    <mergeCell ref="A33:H33"/>
  </mergeCells>
  <dataValidations>
    <dataValidation type="list" allowBlank="1" sqref="D4:D5 F4:F5 D11 F11 D17:D18 F17:F18 D23:D30 F23:F30 D36:D44 F36:F44">
      <formula1>teachers_list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45075.0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36</v>
      </c>
      <c r="C4" s="8">
        <v>1.11</v>
      </c>
      <c r="D4" s="8" t="s">
        <v>76</v>
      </c>
      <c r="E4" s="8" t="s">
        <v>163</v>
      </c>
      <c r="F4" s="8" t="s">
        <v>52</v>
      </c>
      <c r="G4" s="8"/>
      <c r="H4" s="9"/>
    </row>
    <row r="5">
      <c r="A5" s="7" t="s">
        <v>39</v>
      </c>
      <c r="B5" s="8" t="s">
        <v>18</v>
      </c>
      <c r="C5" s="8">
        <v>3.18</v>
      </c>
      <c r="D5" s="8" t="s">
        <v>37</v>
      </c>
      <c r="E5" s="8" t="s">
        <v>403</v>
      </c>
      <c r="F5" s="8" t="s">
        <v>74</v>
      </c>
      <c r="G5" s="8"/>
      <c r="H5" s="9"/>
    </row>
    <row r="6">
      <c r="A6" s="7" t="s">
        <v>42</v>
      </c>
      <c r="B6" s="8" t="s">
        <v>43</v>
      </c>
      <c r="C6" s="8">
        <v>3.18</v>
      </c>
      <c r="D6" s="8" t="s">
        <v>37</v>
      </c>
      <c r="E6" s="8" t="s">
        <v>403</v>
      </c>
      <c r="F6" s="8" t="s">
        <v>55</v>
      </c>
      <c r="G6" s="8"/>
      <c r="H6" s="9"/>
    </row>
    <row r="7">
      <c r="A7" s="7" t="s">
        <v>42</v>
      </c>
      <c r="B7" s="8" t="s">
        <v>47</v>
      </c>
      <c r="C7" s="8">
        <v>2.14</v>
      </c>
      <c r="D7" s="8" t="s">
        <v>70</v>
      </c>
      <c r="E7" s="8" t="s">
        <v>25</v>
      </c>
      <c r="F7" s="8" t="s">
        <v>74</v>
      </c>
      <c r="G7" s="8"/>
      <c r="H7" s="9"/>
    </row>
    <row r="8">
      <c r="A8" s="7" t="s">
        <v>42</v>
      </c>
      <c r="B8" s="8" t="s">
        <v>47</v>
      </c>
      <c r="C8" s="8">
        <v>2.13</v>
      </c>
      <c r="D8" s="8" t="s">
        <v>24</v>
      </c>
      <c r="E8" s="8" t="s">
        <v>25</v>
      </c>
      <c r="F8" s="8" t="s">
        <v>74</v>
      </c>
      <c r="G8" s="8"/>
      <c r="H8" s="9"/>
    </row>
    <row r="9">
      <c r="A9" s="4" t="s">
        <v>42</v>
      </c>
      <c r="B9" s="5" t="s">
        <v>22</v>
      </c>
      <c r="C9" s="10" t="s">
        <v>431</v>
      </c>
      <c r="D9" s="5" t="s">
        <v>28</v>
      </c>
      <c r="E9" s="5" t="s">
        <v>160</v>
      </c>
      <c r="F9" s="5" t="s">
        <v>130</v>
      </c>
      <c r="G9" s="5"/>
      <c r="H9" s="6"/>
    </row>
    <row r="10">
      <c r="A10" s="4" t="s">
        <v>8</v>
      </c>
      <c r="B10" s="5" t="s">
        <v>435</v>
      </c>
      <c r="C10" s="5">
        <v>2.14</v>
      </c>
      <c r="D10" s="5" t="s">
        <v>28</v>
      </c>
      <c r="E10" s="5" t="s">
        <v>160</v>
      </c>
      <c r="F10" s="5" t="s">
        <v>13</v>
      </c>
      <c r="G10" s="5"/>
      <c r="H10" s="6"/>
    </row>
    <row r="11">
      <c r="A11" s="4" t="s">
        <v>8</v>
      </c>
      <c r="B11" s="5" t="s">
        <v>9</v>
      </c>
      <c r="C11" s="5">
        <v>3.15</v>
      </c>
      <c r="D11" s="5" t="s">
        <v>52</v>
      </c>
      <c r="E11" s="5" t="s">
        <v>75</v>
      </c>
      <c r="F11" s="5" t="s">
        <v>133</v>
      </c>
      <c r="G11" s="5"/>
      <c r="H11" s="6"/>
    </row>
    <row r="12">
      <c r="A12" s="4" t="s">
        <v>14</v>
      </c>
      <c r="B12" s="5" t="s">
        <v>9</v>
      </c>
      <c r="C12" s="5">
        <v>2.14</v>
      </c>
      <c r="D12" s="5" t="s">
        <v>24</v>
      </c>
      <c r="E12" s="5" t="s">
        <v>25</v>
      </c>
      <c r="F12" s="5" t="s">
        <v>54</v>
      </c>
      <c r="G12" s="5"/>
      <c r="H12" s="6"/>
    </row>
    <row r="13">
      <c r="A13" s="4" t="s">
        <v>14</v>
      </c>
      <c r="B13" s="5" t="s">
        <v>144</v>
      </c>
      <c r="C13" s="5">
        <v>1.11</v>
      </c>
      <c r="D13" s="5" t="s">
        <v>76</v>
      </c>
      <c r="E13" s="5" t="s">
        <v>163</v>
      </c>
      <c r="F13" s="5" t="s">
        <v>38</v>
      </c>
      <c r="G13" s="5"/>
      <c r="H13" s="6"/>
    </row>
    <row r="14">
      <c r="A14" s="4" t="s">
        <v>14</v>
      </c>
      <c r="B14" s="5" t="s">
        <v>9</v>
      </c>
      <c r="C14" s="5">
        <v>2.13</v>
      </c>
      <c r="D14" s="5" t="s">
        <v>70</v>
      </c>
      <c r="E14" s="5" t="s">
        <v>25</v>
      </c>
      <c r="F14" s="5" t="s">
        <v>72</v>
      </c>
      <c r="G14" s="5"/>
      <c r="H14" s="6"/>
    </row>
    <row r="15">
      <c r="A15" s="4" t="s">
        <v>14</v>
      </c>
      <c r="B15" s="5" t="s">
        <v>103</v>
      </c>
      <c r="C15" s="5">
        <v>3.18</v>
      </c>
      <c r="D15" s="5" t="s">
        <v>37</v>
      </c>
      <c r="E15" s="5" t="s">
        <v>403</v>
      </c>
      <c r="F15" s="5" t="s">
        <v>41</v>
      </c>
      <c r="G15" s="5"/>
      <c r="H15" s="6"/>
    </row>
    <row r="16">
      <c r="A16" s="4" t="s">
        <v>27</v>
      </c>
      <c r="B16" s="5" t="s">
        <v>53</v>
      </c>
      <c r="C16" s="5" t="s">
        <v>34</v>
      </c>
      <c r="D16" s="5" t="s">
        <v>70</v>
      </c>
      <c r="E16" s="5" t="s">
        <v>108</v>
      </c>
      <c r="F16" s="5" t="s">
        <v>244</v>
      </c>
      <c r="G16" s="5"/>
      <c r="H16" s="6"/>
    </row>
    <row r="17">
      <c r="A17" s="4" t="s">
        <v>27</v>
      </c>
      <c r="B17" s="5" t="s">
        <v>29</v>
      </c>
      <c r="C17" s="5">
        <v>3.09</v>
      </c>
      <c r="D17" s="5" t="s">
        <v>31</v>
      </c>
      <c r="E17" s="5" t="s">
        <v>20</v>
      </c>
      <c r="F17" s="5" t="s">
        <v>11</v>
      </c>
      <c r="G17" s="5"/>
      <c r="H17" s="6"/>
    </row>
    <row r="18">
      <c r="A18" s="4" t="s">
        <v>33</v>
      </c>
      <c r="B18" s="5" t="s">
        <v>18</v>
      </c>
      <c r="C18" s="5" t="s">
        <v>186</v>
      </c>
      <c r="D18" s="5" t="s">
        <v>24</v>
      </c>
      <c r="E18" s="5" t="s">
        <v>25</v>
      </c>
      <c r="F18" s="5" t="s">
        <v>19</v>
      </c>
      <c r="G18" s="5"/>
      <c r="H18" s="6"/>
    </row>
    <row r="19">
      <c r="A19" s="4" t="s">
        <v>33</v>
      </c>
      <c r="B19" s="5" t="s">
        <v>81</v>
      </c>
      <c r="C19" s="5">
        <v>1.11</v>
      </c>
      <c r="D19" s="5" t="s">
        <v>76</v>
      </c>
      <c r="E19" s="5" t="s">
        <v>163</v>
      </c>
      <c r="F19" s="5" t="s">
        <v>95</v>
      </c>
      <c r="G19" s="5"/>
      <c r="H19" s="6"/>
    </row>
    <row r="20">
      <c r="A20" s="4" t="s">
        <v>33</v>
      </c>
      <c r="B20" s="5" t="s">
        <v>40</v>
      </c>
      <c r="C20" s="5">
        <v>3.18</v>
      </c>
      <c r="D20" s="5" t="s">
        <v>37</v>
      </c>
      <c r="E20" s="5" t="s">
        <v>403</v>
      </c>
      <c r="F20" s="5" t="s">
        <v>107</v>
      </c>
      <c r="G20" s="5"/>
      <c r="H20" s="6"/>
    </row>
    <row r="23">
      <c r="A23" s="1">
        <v>45076.0</v>
      </c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7" t="s">
        <v>39</v>
      </c>
      <c r="B26" s="8" t="s">
        <v>146</v>
      </c>
      <c r="C26" s="8">
        <v>1.11</v>
      </c>
      <c r="D26" s="8" t="s">
        <v>76</v>
      </c>
      <c r="E26" s="8" t="s">
        <v>163</v>
      </c>
      <c r="F26" s="8" t="s">
        <v>126</v>
      </c>
      <c r="G26" s="8"/>
      <c r="H26" s="9"/>
    </row>
    <row r="27">
      <c r="A27" s="7" t="s">
        <v>39</v>
      </c>
      <c r="B27" s="8" t="s">
        <v>29</v>
      </c>
      <c r="C27" s="64" t="s">
        <v>30</v>
      </c>
      <c r="D27" s="8" t="s">
        <v>31</v>
      </c>
      <c r="E27" s="8" t="s">
        <v>20</v>
      </c>
      <c r="F27" s="8" t="s">
        <v>61</v>
      </c>
      <c r="G27" s="8"/>
      <c r="H27" s="9"/>
    </row>
    <row r="28">
      <c r="A28" s="7" t="s">
        <v>42</v>
      </c>
      <c r="B28" s="8" t="s">
        <v>9</v>
      </c>
      <c r="C28" s="8">
        <v>3.16</v>
      </c>
      <c r="D28" s="8" t="s">
        <v>52</v>
      </c>
      <c r="E28" s="8" t="s">
        <v>75</v>
      </c>
      <c r="F28" s="8" t="s">
        <v>133</v>
      </c>
      <c r="G28" s="8"/>
      <c r="H28" s="9"/>
    </row>
    <row r="29">
      <c r="A29" s="7" t="s">
        <v>14</v>
      </c>
      <c r="B29" s="8" t="s">
        <v>22</v>
      </c>
      <c r="C29" s="8" t="s">
        <v>34</v>
      </c>
      <c r="D29" s="8" t="s">
        <v>24</v>
      </c>
      <c r="E29" s="8" t="s">
        <v>25</v>
      </c>
      <c r="F29" s="8" t="s">
        <v>38</v>
      </c>
      <c r="G29" s="8"/>
      <c r="H29" s="9"/>
    </row>
    <row r="30">
      <c r="A30" s="7" t="s">
        <v>27</v>
      </c>
      <c r="B30" s="8" t="s">
        <v>40</v>
      </c>
      <c r="C30" s="64" t="s">
        <v>30</v>
      </c>
      <c r="D30" s="8" t="s">
        <v>24</v>
      </c>
      <c r="E30" s="8" t="s">
        <v>25</v>
      </c>
      <c r="F30" s="8" t="s">
        <v>35</v>
      </c>
      <c r="G30" s="8"/>
      <c r="H30" s="9"/>
    </row>
    <row r="31">
      <c r="A31" s="7" t="s">
        <v>33</v>
      </c>
      <c r="B31" s="8" t="s">
        <v>47</v>
      </c>
      <c r="C31" s="8">
        <v>2.13</v>
      </c>
      <c r="D31" s="8" t="s">
        <v>24</v>
      </c>
      <c r="E31" s="8" t="s">
        <v>25</v>
      </c>
      <c r="F31" s="8" t="s">
        <v>44</v>
      </c>
      <c r="G31" s="8"/>
      <c r="H31" s="9"/>
    </row>
    <row r="32">
      <c r="A32" s="4" t="s">
        <v>33</v>
      </c>
      <c r="B32" s="5" t="s">
        <v>144</v>
      </c>
      <c r="C32" s="5" t="s">
        <v>45</v>
      </c>
      <c r="D32" s="5" t="s">
        <v>28</v>
      </c>
      <c r="E32" s="5" t="s">
        <v>160</v>
      </c>
      <c r="F32" s="5" t="s">
        <v>52</v>
      </c>
      <c r="G32" s="5"/>
      <c r="H32" s="6"/>
    </row>
    <row r="35">
      <c r="A35" s="1">
        <v>45077.0</v>
      </c>
    </row>
    <row r="36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</row>
    <row r="37">
      <c r="A37" s="3"/>
      <c r="B37" s="3"/>
      <c r="C37" s="3"/>
      <c r="D37" s="3"/>
      <c r="E37" s="3"/>
      <c r="F37" s="3"/>
      <c r="G37" s="3"/>
      <c r="H37" s="3"/>
    </row>
    <row r="38">
      <c r="A38" s="4" t="s">
        <v>8</v>
      </c>
      <c r="B38" s="5" t="s">
        <v>81</v>
      </c>
      <c r="C38" s="5">
        <v>1.11</v>
      </c>
      <c r="D38" s="5" t="s">
        <v>76</v>
      </c>
      <c r="E38" s="5" t="s">
        <v>163</v>
      </c>
      <c r="F38" s="5" t="s">
        <v>26</v>
      </c>
      <c r="G38" s="5"/>
      <c r="H38" s="6"/>
    </row>
    <row r="39">
      <c r="A39" s="4" t="s">
        <v>8</v>
      </c>
      <c r="B39" s="5" t="s">
        <v>81</v>
      </c>
      <c r="C39" s="5">
        <v>3.11</v>
      </c>
      <c r="D39" s="5" t="s">
        <v>170</v>
      </c>
      <c r="E39" s="5" t="s">
        <v>381</v>
      </c>
      <c r="F39" s="5" t="s">
        <v>54</v>
      </c>
      <c r="G39" s="5"/>
      <c r="H39" s="6"/>
    </row>
    <row r="40">
      <c r="A40" s="4" t="s">
        <v>14</v>
      </c>
      <c r="B40" s="5" t="s">
        <v>22</v>
      </c>
      <c r="C40" s="5" t="s">
        <v>23</v>
      </c>
      <c r="D40" s="5" t="s">
        <v>24</v>
      </c>
      <c r="E40" s="5" t="s">
        <v>25</v>
      </c>
      <c r="F40" s="5" t="s">
        <v>35</v>
      </c>
      <c r="G40" s="5"/>
      <c r="H40" s="6"/>
    </row>
    <row r="41">
      <c r="A41" s="4" t="s">
        <v>27</v>
      </c>
      <c r="B41" s="5" t="s">
        <v>53</v>
      </c>
      <c r="C41" s="5" t="s">
        <v>16</v>
      </c>
      <c r="D41" s="5" t="s">
        <v>44</v>
      </c>
      <c r="E41" s="5" t="s">
        <v>171</v>
      </c>
      <c r="F41" s="5" t="s">
        <v>170</v>
      </c>
      <c r="G41" s="5"/>
      <c r="H41" s="6"/>
    </row>
    <row r="42">
      <c r="A42" s="4" t="s">
        <v>27</v>
      </c>
      <c r="B42" s="5" t="s">
        <v>9</v>
      </c>
      <c r="C42" s="5">
        <v>3.18</v>
      </c>
      <c r="D42" s="5" t="s">
        <v>24</v>
      </c>
      <c r="E42" s="5" t="s">
        <v>25</v>
      </c>
      <c r="F42" s="5" t="s">
        <v>74</v>
      </c>
      <c r="G42" s="5"/>
      <c r="H42" s="6"/>
    </row>
    <row r="43">
      <c r="A43" s="4" t="s">
        <v>33</v>
      </c>
      <c r="B43" s="5" t="s">
        <v>43</v>
      </c>
      <c r="C43" s="5">
        <v>2.01</v>
      </c>
      <c r="D43" s="5" t="s">
        <v>44</v>
      </c>
      <c r="E43" s="5" t="s">
        <v>125</v>
      </c>
      <c r="F43" s="5" t="s">
        <v>292</v>
      </c>
      <c r="G43" s="5"/>
      <c r="H43" s="6"/>
    </row>
    <row r="44">
      <c r="A44" s="4" t="s">
        <v>33</v>
      </c>
      <c r="B44" s="5" t="s">
        <v>18</v>
      </c>
      <c r="C44" s="5" t="s">
        <v>34</v>
      </c>
      <c r="D44" s="5" t="s">
        <v>24</v>
      </c>
      <c r="E44" s="5" t="s">
        <v>25</v>
      </c>
      <c r="F44" s="5" t="s">
        <v>95</v>
      </c>
      <c r="G44" s="5"/>
      <c r="H44" s="6"/>
    </row>
    <row r="45">
      <c r="A45" s="4" t="s">
        <v>33</v>
      </c>
      <c r="B45" s="5" t="s">
        <v>144</v>
      </c>
      <c r="C45" s="5">
        <v>1.11</v>
      </c>
      <c r="D45" s="5" t="s">
        <v>76</v>
      </c>
      <c r="E45" s="5" t="s">
        <v>163</v>
      </c>
      <c r="F45" s="5" t="s">
        <v>31</v>
      </c>
      <c r="G45" s="5"/>
      <c r="H45" s="6"/>
    </row>
    <row r="48">
      <c r="A48" s="1">
        <v>45078.0</v>
      </c>
    </row>
    <row r="49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</row>
    <row r="50">
      <c r="A50" s="3"/>
      <c r="B50" s="3"/>
      <c r="C50" s="3"/>
      <c r="D50" s="3"/>
      <c r="E50" s="3"/>
      <c r="F50" s="3"/>
      <c r="G50" s="3"/>
      <c r="H50" s="3"/>
    </row>
    <row r="51">
      <c r="A51" s="4" t="s">
        <v>39</v>
      </c>
      <c r="B51" s="5" t="s">
        <v>40</v>
      </c>
      <c r="C51" s="5">
        <v>3.29</v>
      </c>
      <c r="D51" s="5" t="s">
        <v>24</v>
      </c>
      <c r="E51" s="5" t="s">
        <v>25</v>
      </c>
      <c r="F51" s="5" t="s">
        <v>31</v>
      </c>
      <c r="G51" s="5"/>
      <c r="H51" s="6"/>
    </row>
    <row r="52">
      <c r="A52" s="4" t="s">
        <v>42</v>
      </c>
      <c r="B52" s="5" t="s">
        <v>43</v>
      </c>
      <c r="C52" s="5">
        <v>2.14</v>
      </c>
      <c r="D52" s="5" t="s">
        <v>24</v>
      </c>
      <c r="E52" s="5" t="s">
        <v>25</v>
      </c>
      <c r="F52" s="5" t="s">
        <v>26</v>
      </c>
      <c r="G52" s="5"/>
      <c r="H52" s="6"/>
    </row>
    <row r="53">
      <c r="A53" s="4" t="s">
        <v>33</v>
      </c>
      <c r="B53" s="5" t="s">
        <v>29</v>
      </c>
      <c r="C53" s="5">
        <v>2.13</v>
      </c>
      <c r="D53" s="5" t="s">
        <v>24</v>
      </c>
      <c r="E53" s="5" t="s">
        <v>25</v>
      </c>
      <c r="F53" s="5" t="s">
        <v>37</v>
      </c>
      <c r="G53" s="5"/>
      <c r="H53" s="6"/>
    </row>
    <row r="56">
      <c r="A56" s="1">
        <v>45079.0</v>
      </c>
    </row>
    <row r="57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</row>
    <row r="58">
      <c r="A58" s="3"/>
      <c r="B58" s="3"/>
      <c r="C58" s="3"/>
      <c r="D58" s="3"/>
      <c r="E58" s="3"/>
      <c r="F58" s="3"/>
      <c r="G58" s="3"/>
      <c r="H58" s="3"/>
    </row>
    <row r="59">
      <c r="A59" s="4" t="s">
        <v>39</v>
      </c>
      <c r="B59" s="5" t="s">
        <v>29</v>
      </c>
      <c r="C59" s="5" t="s">
        <v>45</v>
      </c>
      <c r="D59" s="5" t="s">
        <v>24</v>
      </c>
      <c r="E59" s="5" t="s">
        <v>25</v>
      </c>
      <c r="F59" s="5" t="s">
        <v>21</v>
      </c>
      <c r="G59" s="5"/>
      <c r="H59" s="6"/>
    </row>
    <row r="60">
      <c r="A60" s="4" t="s">
        <v>27</v>
      </c>
      <c r="B60" s="5" t="s">
        <v>43</v>
      </c>
      <c r="C60" s="5">
        <v>2.14</v>
      </c>
      <c r="D60" s="5" t="s">
        <v>24</v>
      </c>
      <c r="E60" s="5" t="s">
        <v>25</v>
      </c>
      <c r="F60" s="5" t="s">
        <v>126</v>
      </c>
      <c r="G60" s="5"/>
      <c r="H60" s="6"/>
    </row>
  </sheetData>
  <mergeCells count="5">
    <mergeCell ref="A1:H1"/>
    <mergeCell ref="A23:H23"/>
    <mergeCell ref="A35:H35"/>
    <mergeCell ref="A48:H48"/>
    <mergeCell ref="A56:H56"/>
  </mergeCells>
  <dataValidations>
    <dataValidation type="list" allowBlank="1" sqref="D4:D20 F4:F20 D26:D32 F26:F32 D38:D45 F38:F45 D51:D53 F51:F53 D59:D60 F59:F60">
      <formula1>teachers_list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45082.0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42</v>
      </c>
      <c r="B4" s="8" t="s">
        <v>60</v>
      </c>
      <c r="C4" s="8" t="s">
        <v>10</v>
      </c>
      <c r="D4" s="8" t="s">
        <v>44</v>
      </c>
      <c r="E4" s="8" t="s">
        <v>171</v>
      </c>
      <c r="F4" s="8" t="s">
        <v>11</v>
      </c>
      <c r="G4" s="8"/>
      <c r="H4" s="9"/>
    </row>
    <row r="5">
      <c r="A5" s="7" t="s">
        <v>42</v>
      </c>
      <c r="B5" s="8" t="s">
        <v>47</v>
      </c>
      <c r="C5" s="8">
        <v>2.14</v>
      </c>
      <c r="D5" s="8" t="s">
        <v>70</v>
      </c>
      <c r="E5" s="8" t="s">
        <v>25</v>
      </c>
      <c r="F5" s="8" t="s">
        <v>76</v>
      </c>
      <c r="G5" s="8"/>
      <c r="H5" s="9" t="s">
        <v>436</v>
      </c>
    </row>
    <row r="6">
      <c r="A6" s="7" t="s">
        <v>42</v>
      </c>
      <c r="B6" s="8" t="s">
        <v>47</v>
      </c>
      <c r="C6" s="8">
        <v>2.13</v>
      </c>
      <c r="D6" s="8" t="s">
        <v>24</v>
      </c>
      <c r="E6" s="5" t="s">
        <v>25</v>
      </c>
      <c r="F6" s="8" t="s">
        <v>76</v>
      </c>
      <c r="G6" s="8"/>
      <c r="H6" s="9" t="s">
        <v>436</v>
      </c>
    </row>
    <row r="7">
      <c r="A7" s="7" t="s">
        <v>42</v>
      </c>
      <c r="B7" s="8" t="s">
        <v>9</v>
      </c>
      <c r="C7" s="8" t="s">
        <v>186</v>
      </c>
      <c r="D7" s="8" t="s">
        <v>244</v>
      </c>
      <c r="E7" s="8" t="s">
        <v>108</v>
      </c>
      <c r="F7" s="8" t="s">
        <v>130</v>
      </c>
      <c r="G7" s="8"/>
      <c r="H7" s="9" t="s">
        <v>437</v>
      </c>
    </row>
    <row r="8">
      <c r="A8" s="7" t="s">
        <v>8</v>
      </c>
      <c r="B8" s="8" t="s">
        <v>53</v>
      </c>
      <c r="C8" s="8">
        <v>2.01</v>
      </c>
      <c r="D8" s="8" t="s">
        <v>44</v>
      </c>
      <c r="E8" s="8" t="s">
        <v>125</v>
      </c>
      <c r="F8" s="8" t="s">
        <v>126</v>
      </c>
      <c r="G8" s="8"/>
      <c r="H8" s="9"/>
    </row>
    <row r="9">
      <c r="A9" s="7" t="s">
        <v>8</v>
      </c>
      <c r="B9" s="8" t="s">
        <v>47</v>
      </c>
      <c r="C9" s="8" t="s">
        <v>45</v>
      </c>
      <c r="D9" s="8" t="s">
        <v>244</v>
      </c>
      <c r="E9" s="8" t="s">
        <v>108</v>
      </c>
      <c r="F9" s="8" t="s">
        <v>170</v>
      </c>
      <c r="G9" s="8"/>
      <c r="H9" s="9"/>
    </row>
    <row r="10">
      <c r="A10" s="7" t="s">
        <v>14</v>
      </c>
      <c r="B10" s="8" t="s">
        <v>22</v>
      </c>
      <c r="C10" s="8" t="s">
        <v>34</v>
      </c>
      <c r="D10" s="8" t="s">
        <v>244</v>
      </c>
      <c r="E10" s="8" t="s">
        <v>108</v>
      </c>
      <c r="F10" s="8" t="s">
        <v>21</v>
      </c>
      <c r="G10" s="8"/>
      <c r="H10" s="9"/>
    </row>
    <row r="11">
      <c r="A11" s="7" t="s">
        <v>14</v>
      </c>
      <c r="B11" s="8" t="s">
        <v>9</v>
      </c>
      <c r="C11" s="8">
        <v>2.14</v>
      </c>
      <c r="D11" s="8" t="s">
        <v>24</v>
      </c>
      <c r="E11" s="5" t="s">
        <v>25</v>
      </c>
      <c r="F11" s="8" t="s">
        <v>41</v>
      </c>
      <c r="G11" s="8"/>
      <c r="H11" s="9" t="s">
        <v>436</v>
      </c>
    </row>
    <row r="12">
      <c r="A12" s="7" t="s">
        <v>14</v>
      </c>
      <c r="B12" s="8" t="s">
        <v>9</v>
      </c>
      <c r="C12" s="8">
        <v>2.13</v>
      </c>
      <c r="D12" s="8" t="s">
        <v>70</v>
      </c>
      <c r="E12" s="8" t="s">
        <v>25</v>
      </c>
      <c r="F12" s="8" t="s">
        <v>41</v>
      </c>
      <c r="G12" s="8"/>
      <c r="H12" s="9" t="s">
        <v>436</v>
      </c>
    </row>
    <row r="13">
      <c r="A13" s="7" t="s">
        <v>27</v>
      </c>
      <c r="B13" s="8" t="s">
        <v>29</v>
      </c>
      <c r="C13" s="8">
        <v>3.09</v>
      </c>
      <c r="D13" s="8" t="s">
        <v>31</v>
      </c>
      <c r="E13" s="8" t="s">
        <v>20</v>
      </c>
      <c r="F13" s="8" t="s">
        <v>35</v>
      </c>
      <c r="G13" s="8"/>
      <c r="H13" s="9"/>
    </row>
    <row r="14">
      <c r="A14" s="7" t="s">
        <v>27</v>
      </c>
      <c r="B14" s="8" t="s">
        <v>53</v>
      </c>
      <c r="C14" s="8" t="s">
        <v>34</v>
      </c>
      <c r="D14" s="8" t="s">
        <v>70</v>
      </c>
      <c r="E14" s="8" t="s">
        <v>108</v>
      </c>
      <c r="F14" s="8" t="s">
        <v>11</v>
      </c>
      <c r="G14" s="8"/>
      <c r="H14" s="9"/>
    </row>
    <row r="15">
      <c r="A15" s="4" t="s">
        <v>33</v>
      </c>
      <c r="B15" s="5" t="s">
        <v>18</v>
      </c>
      <c r="C15" s="5" t="s">
        <v>69</v>
      </c>
      <c r="D15" s="5" t="s">
        <v>70</v>
      </c>
      <c r="E15" s="5" t="s">
        <v>25</v>
      </c>
      <c r="F15" s="5" t="s">
        <v>19</v>
      </c>
      <c r="G15" s="5"/>
      <c r="H15" s="6" t="s">
        <v>438</v>
      </c>
    </row>
    <row r="16">
      <c r="A16" s="4" t="s">
        <v>33</v>
      </c>
      <c r="B16" s="5" t="s">
        <v>18</v>
      </c>
      <c r="C16" s="5" t="s">
        <v>186</v>
      </c>
      <c r="D16" s="5" t="s">
        <v>24</v>
      </c>
      <c r="E16" s="5" t="s">
        <v>25</v>
      </c>
      <c r="F16" s="5" t="s">
        <v>19</v>
      </c>
      <c r="G16" s="5"/>
      <c r="H16" s="6" t="s">
        <v>438</v>
      </c>
    </row>
    <row r="17">
      <c r="A17" s="4" t="s">
        <v>33</v>
      </c>
      <c r="B17" s="5" t="s">
        <v>81</v>
      </c>
      <c r="C17" s="5">
        <v>2.01</v>
      </c>
      <c r="D17" s="5" t="s">
        <v>44</v>
      </c>
      <c r="E17" s="5" t="s">
        <v>125</v>
      </c>
      <c r="F17" s="5" t="s">
        <v>292</v>
      </c>
      <c r="G17" s="5"/>
      <c r="H17" s="6"/>
    </row>
    <row r="20">
      <c r="A20" s="1">
        <v>45083.0</v>
      </c>
    </row>
    <row r="21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</row>
    <row r="22">
      <c r="A22" s="3"/>
      <c r="B22" s="3"/>
      <c r="C22" s="3"/>
      <c r="D22" s="3"/>
      <c r="E22" s="3"/>
      <c r="F22" s="3"/>
      <c r="G22" s="3"/>
      <c r="H22" s="3"/>
    </row>
    <row r="23">
      <c r="A23" s="7" t="s">
        <v>39</v>
      </c>
      <c r="B23" s="8" t="s">
        <v>146</v>
      </c>
      <c r="C23" s="8">
        <v>2.03</v>
      </c>
      <c r="D23" s="8" t="s">
        <v>17</v>
      </c>
      <c r="E23" s="8" t="s">
        <v>141</v>
      </c>
      <c r="F23" s="8" t="s">
        <v>35</v>
      </c>
      <c r="G23" s="8"/>
      <c r="H23" s="9" t="s">
        <v>439</v>
      </c>
    </row>
    <row r="24">
      <c r="A24" s="7" t="s">
        <v>39</v>
      </c>
      <c r="B24" s="8" t="s">
        <v>146</v>
      </c>
      <c r="C24" s="8">
        <v>3.07</v>
      </c>
      <c r="D24" s="8" t="s">
        <v>130</v>
      </c>
      <c r="E24" s="8" t="s">
        <v>190</v>
      </c>
      <c r="F24" s="8" t="s">
        <v>35</v>
      </c>
      <c r="G24" s="8"/>
      <c r="H24" s="9"/>
    </row>
    <row r="25">
      <c r="A25" s="7" t="s">
        <v>39</v>
      </c>
      <c r="B25" s="8" t="s">
        <v>9</v>
      </c>
      <c r="C25" s="8" t="s">
        <v>34</v>
      </c>
      <c r="D25" s="8" t="s">
        <v>244</v>
      </c>
      <c r="E25" s="8" t="s">
        <v>108</v>
      </c>
      <c r="F25" s="8" t="s">
        <v>126</v>
      </c>
      <c r="G25" s="8"/>
      <c r="H25" s="9"/>
    </row>
    <row r="26">
      <c r="A26" s="7" t="s">
        <v>42</v>
      </c>
      <c r="B26" s="8" t="s">
        <v>53</v>
      </c>
      <c r="C26" s="8" t="s">
        <v>34</v>
      </c>
      <c r="D26" s="8" t="s">
        <v>70</v>
      </c>
      <c r="E26" s="8" t="s">
        <v>108</v>
      </c>
      <c r="F26" s="8" t="s">
        <v>133</v>
      </c>
      <c r="G26" s="8"/>
      <c r="H26" s="9"/>
    </row>
    <row r="27">
      <c r="A27" s="7" t="s">
        <v>14</v>
      </c>
      <c r="B27" s="8" t="s">
        <v>22</v>
      </c>
      <c r="C27" s="8">
        <v>2.13</v>
      </c>
      <c r="D27" s="8" t="s">
        <v>70</v>
      </c>
      <c r="E27" s="8" t="s">
        <v>25</v>
      </c>
      <c r="F27" s="8" t="s">
        <v>95</v>
      </c>
      <c r="G27" s="8"/>
      <c r="H27" s="9" t="s">
        <v>440</v>
      </c>
    </row>
    <row r="28">
      <c r="A28" s="7" t="s">
        <v>14</v>
      </c>
      <c r="B28" s="8" t="s">
        <v>22</v>
      </c>
      <c r="C28" s="8" t="s">
        <v>34</v>
      </c>
      <c r="D28" s="8" t="s">
        <v>24</v>
      </c>
      <c r="E28" s="8" t="s">
        <v>25</v>
      </c>
      <c r="F28" s="8" t="s">
        <v>95</v>
      </c>
      <c r="G28" s="8"/>
      <c r="H28" s="9" t="s">
        <v>440</v>
      </c>
    </row>
    <row r="29">
      <c r="A29" s="7" t="s">
        <v>27</v>
      </c>
      <c r="B29" s="8" t="s">
        <v>40</v>
      </c>
      <c r="C29" s="8">
        <v>3.15</v>
      </c>
      <c r="D29" s="8" t="s">
        <v>70</v>
      </c>
      <c r="E29" s="8" t="s">
        <v>25</v>
      </c>
      <c r="F29" s="8" t="s">
        <v>74</v>
      </c>
      <c r="G29" s="8"/>
      <c r="H29" s="9" t="s">
        <v>441</v>
      </c>
    </row>
    <row r="30">
      <c r="A30" s="7" t="s">
        <v>27</v>
      </c>
      <c r="B30" s="8" t="s">
        <v>40</v>
      </c>
      <c r="C30" s="64" t="s">
        <v>442</v>
      </c>
      <c r="D30" s="8" t="s">
        <v>24</v>
      </c>
      <c r="E30" s="8" t="s">
        <v>25</v>
      </c>
      <c r="F30" s="8" t="s">
        <v>74</v>
      </c>
      <c r="G30" s="8"/>
      <c r="H30" s="9" t="s">
        <v>441</v>
      </c>
    </row>
    <row r="31">
      <c r="A31" s="4" t="s">
        <v>27</v>
      </c>
      <c r="B31" s="5" t="s">
        <v>22</v>
      </c>
      <c r="C31" s="5" t="s">
        <v>34</v>
      </c>
      <c r="D31" s="5" t="s">
        <v>244</v>
      </c>
      <c r="E31" s="5" t="s">
        <v>108</v>
      </c>
      <c r="F31" s="5" t="s">
        <v>76</v>
      </c>
      <c r="G31" s="5"/>
      <c r="H31" s="6"/>
    </row>
    <row r="32">
      <c r="A32" s="4" t="s">
        <v>33</v>
      </c>
      <c r="B32" s="5" t="s">
        <v>443</v>
      </c>
      <c r="C32" s="5">
        <v>3.38</v>
      </c>
      <c r="D32" s="5" t="s">
        <v>244</v>
      </c>
      <c r="E32" s="5" t="s">
        <v>108</v>
      </c>
      <c r="F32" s="5" t="s">
        <v>44</v>
      </c>
      <c r="G32" s="5"/>
      <c r="H32" s="6"/>
    </row>
    <row r="33">
      <c r="A33" s="4" t="s">
        <v>33</v>
      </c>
      <c r="B33" s="5" t="s">
        <v>47</v>
      </c>
      <c r="C33" s="5">
        <v>2.13</v>
      </c>
      <c r="D33" s="5" t="s">
        <v>24</v>
      </c>
      <c r="E33" s="5" t="s">
        <v>25</v>
      </c>
      <c r="F33" s="5" t="s">
        <v>52</v>
      </c>
      <c r="G33" s="5"/>
      <c r="H33" s="6"/>
    </row>
    <row r="36">
      <c r="A36" s="1">
        <v>45084.0</v>
      </c>
    </row>
    <row r="37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3"/>
      <c r="C38" s="3"/>
      <c r="D38" s="3"/>
      <c r="E38" s="3"/>
      <c r="F38" s="3"/>
      <c r="G38" s="3"/>
      <c r="H38" s="3"/>
    </row>
    <row r="39">
      <c r="A39" s="7" t="s">
        <v>42</v>
      </c>
      <c r="B39" s="8" t="s">
        <v>9</v>
      </c>
      <c r="C39" s="8" t="s">
        <v>45</v>
      </c>
      <c r="D39" s="8" t="s">
        <v>244</v>
      </c>
      <c r="E39" s="8" t="s">
        <v>108</v>
      </c>
      <c r="F39" s="8" t="s">
        <v>17</v>
      </c>
      <c r="G39" s="8"/>
      <c r="H39" s="9"/>
    </row>
    <row r="40">
      <c r="A40" s="7" t="s">
        <v>42</v>
      </c>
      <c r="B40" s="8" t="s">
        <v>22</v>
      </c>
      <c r="C40" s="8">
        <v>3.15</v>
      </c>
      <c r="D40" s="8" t="s">
        <v>74</v>
      </c>
      <c r="E40" s="8" t="s">
        <v>75</v>
      </c>
      <c r="F40" s="8" t="s">
        <v>52</v>
      </c>
      <c r="G40" s="8"/>
      <c r="H40" s="9"/>
    </row>
    <row r="41">
      <c r="A41" s="7" t="s">
        <v>42</v>
      </c>
      <c r="B41" s="8" t="s">
        <v>144</v>
      </c>
      <c r="C41" s="8" t="s">
        <v>444</v>
      </c>
      <c r="D41" s="8" t="s">
        <v>63</v>
      </c>
      <c r="E41" s="8" t="s">
        <v>150</v>
      </c>
      <c r="F41" s="8" t="s">
        <v>54</v>
      </c>
      <c r="G41" s="8"/>
      <c r="H41" s="9"/>
    </row>
    <row r="42">
      <c r="A42" s="7" t="s">
        <v>42</v>
      </c>
      <c r="B42" s="8" t="s">
        <v>144</v>
      </c>
      <c r="C42" s="8" t="s">
        <v>444</v>
      </c>
      <c r="D42" s="8" t="s">
        <v>63</v>
      </c>
      <c r="E42" s="8" t="s">
        <v>150</v>
      </c>
      <c r="F42" s="8" t="s">
        <v>32</v>
      </c>
      <c r="G42" s="8"/>
      <c r="H42" s="9"/>
    </row>
    <row r="43">
      <c r="A43" s="7" t="s">
        <v>42</v>
      </c>
      <c r="B43" s="8" t="s">
        <v>144</v>
      </c>
      <c r="C43" s="8" t="s">
        <v>444</v>
      </c>
      <c r="D43" s="8" t="s">
        <v>63</v>
      </c>
      <c r="E43" s="8" t="s">
        <v>150</v>
      </c>
      <c r="F43" s="8" t="s">
        <v>17</v>
      </c>
      <c r="G43" s="8"/>
      <c r="H43" s="9"/>
    </row>
    <row r="44">
      <c r="A44" s="7" t="s">
        <v>42</v>
      </c>
      <c r="B44" s="8" t="s">
        <v>53</v>
      </c>
      <c r="C44" s="8" t="s">
        <v>34</v>
      </c>
      <c r="D44" s="8" t="s">
        <v>70</v>
      </c>
      <c r="E44" s="8" t="s">
        <v>108</v>
      </c>
      <c r="F44" s="8" t="s">
        <v>26</v>
      </c>
      <c r="G44" s="8"/>
      <c r="H44" s="9" t="s">
        <v>445</v>
      </c>
    </row>
    <row r="45">
      <c r="A45" s="7" t="s">
        <v>8</v>
      </c>
      <c r="B45" s="8" t="s">
        <v>53</v>
      </c>
      <c r="C45" s="8">
        <v>3.16</v>
      </c>
      <c r="D45" s="8" t="s">
        <v>70</v>
      </c>
      <c r="E45" s="8" t="s">
        <v>108</v>
      </c>
      <c r="F45" s="8" t="s">
        <v>72</v>
      </c>
      <c r="G45" s="8"/>
      <c r="H45" s="9"/>
    </row>
    <row r="46">
      <c r="A46" s="7" t="s">
        <v>8</v>
      </c>
      <c r="B46" s="8" t="s">
        <v>47</v>
      </c>
      <c r="C46" s="8">
        <v>3.15</v>
      </c>
      <c r="D46" s="8" t="s">
        <v>74</v>
      </c>
      <c r="E46" s="8" t="s">
        <v>75</v>
      </c>
      <c r="F46" s="8" t="s">
        <v>21</v>
      </c>
      <c r="G46" s="8"/>
      <c r="H46" s="9"/>
    </row>
    <row r="47">
      <c r="A47" s="7" t="s">
        <v>14</v>
      </c>
      <c r="B47" s="8" t="s">
        <v>22</v>
      </c>
      <c r="C47" s="8">
        <v>2.13</v>
      </c>
      <c r="D47" s="8" t="s">
        <v>70</v>
      </c>
      <c r="E47" s="8" t="s">
        <v>25</v>
      </c>
      <c r="F47" s="8" t="s">
        <v>35</v>
      </c>
      <c r="G47" s="8"/>
      <c r="H47" s="9" t="s">
        <v>446</v>
      </c>
    </row>
    <row r="48">
      <c r="A48" s="7" t="s">
        <v>14</v>
      </c>
      <c r="B48" s="8" t="s">
        <v>22</v>
      </c>
      <c r="C48" s="8" t="s">
        <v>23</v>
      </c>
      <c r="D48" s="5" t="s">
        <v>24</v>
      </c>
      <c r="E48" s="8" t="s">
        <v>25</v>
      </c>
      <c r="F48" s="8" t="s">
        <v>35</v>
      </c>
      <c r="G48" s="8"/>
      <c r="H48" s="9" t="s">
        <v>446</v>
      </c>
    </row>
    <row r="49">
      <c r="A49" s="7" t="s">
        <v>14</v>
      </c>
      <c r="B49" s="8" t="s">
        <v>47</v>
      </c>
      <c r="C49" s="8" t="s">
        <v>65</v>
      </c>
      <c r="D49" s="5" t="s">
        <v>244</v>
      </c>
      <c r="E49" s="8" t="s">
        <v>108</v>
      </c>
      <c r="F49" s="8" t="s">
        <v>32</v>
      </c>
      <c r="G49" s="8"/>
      <c r="H49" s="9"/>
    </row>
    <row r="50">
      <c r="A50" s="7" t="s">
        <v>27</v>
      </c>
      <c r="B50" s="8" t="s">
        <v>22</v>
      </c>
      <c r="C50" s="8" t="s">
        <v>447</v>
      </c>
      <c r="D50" s="8" t="s">
        <v>244</v>
      </c>
      <c r="E50" s="8" t="s">
        <v>108</v>
      </c>
      <c r="F50" s="8" t="s">
        <v>107</v>
      </c>
      <c r="G50" s="8"/>
      <c r="H50" s="9"/>
    </row>
    <row r="51">
      <c r="A51" s="7" t="s">
        <v>27</v>
      </c>
      <c r="B51" s="8" t="s">
        <v>9</v>
      </c>
      <c r="C51" s="8">
        <v>3.18</v>
      </c>
      <c r="D51" s="5" t="s">
        <v>24</v>
      </c>
      <c r="E51" s="8" t="s">
        <v>25</v>
      </c>
      <c r="F51" s="8" t="s">
        <v>28</v>
      </c>
      <c r="G51" s="8"/>
      <c r="H51" s="9" t="s">
        <v>448</v>
      </c>
    </row>
    <row r="52">
      <c r="A52" s="7" t="s">
        <v>27</v>
      </c>
      <c r="B52" s="8" t="s">
        <v>9</v>
      </c>
      <c r="C52" s="8">
        <v>3.18</v>
      </c>
      <c r="D52" s="8" t="s">
        <v>70</v>
      </c>
      <c r="E52" s="8" t="s">
        <v>25</v>
      </c>
      <c r="F52" s="8" t="s">
        <v>28</v>
      </c>
      <c r="G52" s="8"/>
      <c r="H52" s="9" t="s">
        <v>448</v>
      </c>
    </row>
    <row r="53">
      <c r="A53" s="4" t="s">
        <v>33</v>
      </c>
      <c r="B53" s="5" t="s">
        <v>18</v>
      </c>
      <c r="C53" s="5">
        <v>3.16</v>
      </c>
      <c r="D53" s="5" t="s">
        <v>70</v>
      </c>
      <c r="E53" s="5" t="s">
        <v>25</v>
      </c>
      <c r="F53" s="5" t="s">
        <v>170</v>
      </c>
      <c r="G53" s="5"/>
      <c r="H53" s="6"/>
    </row>
    <row r="54">
      <c r="A54" s="4" t="s">
        <v>33</v>
      </c>
      <c r="B54" s="5" t="s">
        <v>18</v>
      </c>
      <c r="C54" s="5" t="s">
        <v>34</v>
      </c>
      <c r="D54" s="5" t="s">
        <v>24</v>
      </c>
      <c r="E54" s="5" t="s">
        <v>25</v>
      </c>
      <c r="F54" s="5" t="s">
        <v>72</v>
      </c>
      <c r="G54" s="5"/>
      <c r="H54" s="6"/>
    </row>
    <row r="57">
      <c r="A57" s="1">
        <v>45085.0</v>
      </c>
    </row>
    <row r="58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</row>
    <row r="59">
      <c r="A59" s="3"/>
      <c r="B59" s="3"/>
      <c r="C59" s="3"/>
      <c r="D59" s="3"/>
      <c r="E59" s="3"/>
      <c r="F59" s="3"/>
      <c r="G59" s="3"/>
      <c r="H59" s="3"/>
    </row>
    <row r="60">
      <c r="A60" s="4" t="s">
        <v>39</v>
      </c>
      <c r="B60" s="5" t="s">
        <v>40</v>
      </c>
      <c r="C60" s="5">
        <v>3.15</v>
      </c>
      <c r="D60" s="5" t="s">
        <v>70</v>
      </c>
      <c r="E60" s="5" t="s">
        <v>25</v>
      </c>
      <c r="F60" s="5" t="s">
        <v>292</v>
      </c>
      <c r="G60" s="5"/>
      <c r="H60" s="6"/>
    </row>
    <row r="61">
      <c r="A61" s="4" t="s">
        <v>39</v>
      </c>
      <c r="B61" s="5" t="s">
        <v>22</v>
      </c>
      <c r="C61" s="5" t="s">
        <v>449</v>
      </c>
      <c r="D61" s="5" t="s">
        <v>244</v>
      </c>
      <c r="E61" s="5" t="s">
        <v>108</v>
      </c>
      <c r="F61" s="5" t="s">
        <v>54</v>
      </c>
      <c r="G61" s="5"/>
      <c r="H61" s="6"/>
    </row>
    <row r="62">
      <c r="A62" s="4" t="s">
        <v>42</v>
      </c>
      <c r="B62" s="5" t="s">
        <v>443</v>
      </c>
      <c r="C62" s="5">
        <v>3.38</v>
      </c>
      <c r="D62" s="5" t="s">
        <v>244</v>
      </c>
      <c r="E62" s="5" t="s">
        <v>108</v>
      </c>
      <c r="F62" s="5" t="s">
        <v>13</v>
      </c>
      <c r="G62" s="5"/>
      <c r="H62" s="6"/>
    </row>
    <row r="63">
      <c r="A63" s="7" t="s">
        <v>42</v>
      </c>
      <c r="B63" s="8" t="s">
        <v>15</v>
      </c>
      <c r="C63" s="8">
        <v>3.16</v>
      </c>
      <c r="D63" s="8" t="s">
        <v>133</v>
      </c>
      <c r="E63" s="8" t="s">
        <v>134</v>
      </c>
      <c r="F63" s="8" t="s">
        <v>26</v>
      </c>
      <c r="G63" s="8"/>
      <c r="H63" s="9"/>
    </row>
    <row r="64">
      <c r="A64" s="7" t="s">
        <v>42</v>
      </c>
      <c r="B64" s="8" t="s">
        <v>47</v>
      </c>
      <c r="C64" s="8">
        <v>3.14</v>
      </c>
      <c r="D64" s="8" t="s">
        <v>35</v>
      </c>
      <c r="E64" s="8" t="s">
        <v>134</v>
      </c>
      <c r="F64" s="8" t="s">
        <v>11</v>
      </c>
      <c r="G64" s="8"/>
      <c r="H64" s="9"/>
    </row>
    <row r="65">
      <c r="A65" s="4" t="s">
        <v>42</v>
      </c>
      <c r="B65" s="5" t="s">
        <v>43</v>
      </c>
      <c r="C65" s="5">
        <v>2.13</v>
      </c>
      <c r="D65" s="5" t="s">
        <v>70</v>
      </c>
      <c r="E65" s="5" t="s">
        <v>25</v>
      </c>
      <c r="F65" s="5" t="s">
        <v>31</v>
      </c>
      <c r="G65" s="5"/>
      <c r="H65" s="6"/>
    </row>
    <row r="66">
      <c r="A66" s="4" t="s">
        <v>8</v>
      </c>
      <c r="B66" s="5" t="s">
        <v>47</v>
      </c>
      <c r="C66" s="5" t="s">
        <v>186</v>
      </c>
      <c r="D66" s="5" t="s">
        <v>244</v>
      </c>
      <c r="E66" s="5" t="s">
        <v>108</v>
      </c>
      <c r="F66" s="5" t="s">
        <v>44</v>
      </c>
      <c r="G66" s="5"/>
      <c r="H66" s="6"/>
    </row>
    <row r="67">
      <c r="A67" s="7" t="s">
        <v>14</v>
      </c>
      <c r="B67" s="8" t="s">
        <v>132</v>
      </c>
      <c r="C67" s="8">
        <v>2.12</v>
      </c>
      <c r="D67" s="8" t="s">
        <v>35</v>
      </c>
      <c r="E67" s="8" t="s">
        <v>134</v>
      </c>
      <c r="F67" s="8" t="s">
        <v>28</v>
      </c>
      <c r="G67" s="8"/>
      <c r="H67" s="9"/>
    </row>
    <row r="68">
      <c r="A68" s="4" t="s">
        <v>14</v>
      </c>
      <c r="B68" s="5" t="s">
        <v>53</v>
      </c>
      <c r="C68" s="5" t="s">
        <v>34</v>
      </c>
      <c r="D68" s="5" t="s">
        <v>70</v>
      </c>
      <c r="E68" s="5" t="s">
        <v>108</v>
      </c>
      <c r="F68" s="5" t="s">
        <v>61</v>
      </c>
      <c r="G68" s="5"/>
      <c r="H68" s="6"/>
    </row>
    <row r="69">
      <c r="A69" s="4" t="s">
        <v>27</v>
      </c>
      <c r="B69" s="5" t="s">
        <v>9</v>
      </c>
      <c r="C69" s="5" t="s">
        <v>34</v>
      </c>
      <c r="D69" s="5" t="s">
        <v>244</v>
      </c>
      <c r="E69" s="5" t="s">
        <v>108</v>
      </c>
      <c r="F69" s="5" t="s">
        <v>37</v>
      </c>
      <c r="G69" s="5"/>
      <c r="H69" s="6"/>
    </row>
    <row r="70">
      <c r="A70" s="7" t="s">
        <v>27</v>
      </c>
      <c r="B70" s="8" t="s">
        <v>22</v>
      </c>
      <c r="C70" s="8">
        <v>2.12</v>
      </c>
      <c r="D70" s="8" t="s">
        <v>133</v>
      </c>
      <c r="E70" s="8" t="s">
        <v>134</v>
      </c>
      <c r="F70" s="8" t="s">
        <v>31</v>
      </c>
      <c r="G70" s="5"/>
      <c r="H70" s="6"/>
    </row>
    <row r="71">
      <c r="A71" s="4" t="s">
        <v>33</v>
      </c>
      <c r="B71" s="5" t="s">
        <v>40</v>
      </c>
      <c r="C71" s="5" t="s">
        <v>65</v>
      </c>
      <c r="D71" s="5" t="s">
        <v>61</v>
      </c>
      <c r="E71" s="5" t="s">
        <v>108</v>
      </c>
      <c r="F71" s="5" t="s">
        <v>74</v>
      </c>
      <c r="G71" s="5"/>
      <c r="H71" s="6"/>
    </row>
    <row r="74">
      <c r="A74" s="1">
        <v>45086.0</v>
      </c>
    </row>
    <row r="75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6</v>
      </c>
      <c r="H75" s="2" t="s">
        <v>7</v>
      </c>
    </row>
    <row r="76">
      <c r="A76" s="3"/>
      <c r="B76" s="3"/>
      <c r="C76" s="3"/>
      <c r="D76" s="3"/>
      <c r="E76" s="3"/>
      <c r="F76" s="3"/>
      <c r="G76" s="3"/>
      <c r="H76" s="3"/>
    </row>
    <row r="77">
      <c r="A77" s="7" t="s">
        <v>39</v>
      </c>
      <c r="B77" s="8" t="s">
        <v>81</v>
      </c>
      <c r="C77" s="8" t="s">
        <v>16</v>
      </c>
      <c r="D77" s="8" t="s">
        <v>41</v>
      </c>
      <c r="E77" s="8" t="s">
        <v>171</v>
      </c>
      <c r="F77" s="8" t="s">
        <v>72</v>
      </c>
      <c r="G77" s="8"/>
      <c r="H77" s="9"/>
    </row>
    <row r="78">
      <c r="A78" s="7" t="s">
        <v>39</v>
      </c>
      <c r="B78" s="8" t="s">
        <v>29</v>
      </c>
      <c r="C78" s="8" t="s">
        <v>45</v>
      </c>
      <c r="D78" s="8" t="s">
        <v>67</v>
      </c>
      <c r="E78" s="8" t="s">
        <v>25</v>
      </c>
      <c r="F78" s="8" t="s">
        <v>24</v>
      </c>
      <c r="G78" s="8"/>
      <c r="H78" s="9"/>
    </row>
    <row r="79">
      <c r="A79" s="7" t="s">
        <v>42</v>
      </c>
      <c r="B79" s="8" t="s">
        <v>29</v>
      </c>
      <c r="C79" s="8">
        <v>2.14</v>
      </c>
      <c r="D79" s="8" t="s">
        <v>41</v>
      </c>
      <c r="E79" s="8" t="s">
        <v>171</v>
      </c>
      <c r="F79" s="8" t="s">
        <v>170</v>
      </c>
      <c r="G79" s="8"/>
      <c r="H79" s="9"/>
    </row>
    <row r="80">
      <c r="A80" s="7" t="s">
        <v>8</v>
      </c>
      <c r="B80" s="8" t="s">
        <v>15</v>
      </c>
      <c r="C80" s="8"/>
      <c r="D80" s="8" t="s">
        <v>67</v>
      </c>
      <c r="E80" s="8"/>
      <c r="F80" s="8" t="s">
        <v>24</v>
      </c>
      <c r="G80" s="8"/>
      <c r="H80" s="9"/>
    </row>
    <row r="81">
      <c r="A81" s="7" t="s">
        <v>8</v>
      </c>
      <c r="B81" s="8" t="s">
        <v>40</v>
      </c>
      <c r="C81" s="8" t="s">
        <v>45</v>
      </c>
      <c r="D81" s="8" t="s">
        <v>61</v>
      </c>
      <c r="E81" s="8" t="s">
        <v>108</v>
      </c>
      <c r="F81" s="8" t="s">
        <v>130</v>
      </c>
      <c r="G81" s="8"/>
      <c r="H81" s="9"/>
    </row>
    <row r="82">
      <c r="A82" s="7" t="s">
        <v>8</v>
      </c>
      <c r="B82" s="8" t="s">
        <v>47</v>
      </c>
      <c r="C82" s="8" t="s">
        <v>186</v>
      </c>
      <c r="D82" s="8" t="s">
        <v>244</v>
      </c>
      <c r="E82" s="8" t="s">
        <v>108</v>
      </c>
      <c r="F82" s="8" t="s">
        <v>74</v>
      </c>
      <c r="G82" s="8"/>
      <c r="H82" s="9"/>
    </row>
    <row r="83">
      <c r="A83" s="7" t="s">
        <v>14</v>
      </c>
      <c r="B83" s="8" t="s">
        <v>443</v>
      </c>
      <c r="C83" s="8">
        <v>3.38</v>
      </c>
      <c r="D83" s="8" t="s">
        <v>244</v>
      </c>
      <c r="E83" s="8" t="s">
        <v>108</v>
      </c>
      <c r="F83" s="8" t="s">
        <v>38</v>
      </c>
      <c r="G83" s="8"/>
      <c r="H83" s="9"/>
    </row>
    <row r="84">
      <c r="A84" s="7" t="s">
        <v>14</v>
      </c>
      <c r="B84" s="8" t="s">
        <v>18</v>
      </c>
      <c r="C84" s="8" t="s">
        <v>45</v>
      </c>
      <c r="D84" s="8" t="s">
        <v>61</v>
      </c>
      <c r="E84" s="8" t="s">
        <v>108</v>
      </c>
      <c r="F84" s="8" t="s">
        <v>21</v>
      </c>
      <c r="G84" s="8"/>
      <c r="H84" s="9"/>
    </row>
    <row r="85">
      <c r="A85" s="7" t="s">
        <v>14</v>
      </c>
      <c r="B85" s="8" t="s">
        <v>29</v>
      </c>
      <c r="C85" s="8">
        <v>2.14</v>
      </c>
      <c r="D85" s="8" t="s">
        <v>41</v>
      </c>
      <c r="E85" s="8" t="s">
        <v>171</v>
      </c>
      <c r="F85" s="8" t="s">
        <v>19</v>
      </c>
      <c r="G85" s="8"/>
      <c r="H85" s="9"/>
    </row>
    <row r="86">
      <c r="A86" s="4" t="s">
        <v>27</v>
      </c>
      <c r="B86" s="5" t="s">
        <v>43</v>
      </c>
      <c r="C86" s="5">
        <v>2.13</v>
      </c>
      <c r="D86" s="5" t="s">
        <v>70</v>
      </c>
      <c r="E86" s="5" t="s">
        <v>25</v>
      </c>
      <c r="F86" s="5" t="s">
        <v>126</v>
      </c>
      <c r="G86" s="5"/>
      <c r="H86" s="6"/>
    </row>
  </sheetData>
  <mergeCells count="5">
    <mergeCell ref="A1:H1"/>
    <mergeCell ref="A20:H20"/>
    <mergeCell ref="A36:H36"/>
    <mergeCell ref="A57:H57"/>
    <mergeCell ref="A74:H74"/>
  </mergeCells>
  <dataValidations>
    <dataValidation type="list" allowBlank="1" sqref="D4:D17 F4:F17 D23:D33 F23:F33 D39:D54 F39:F54 D60:D71 F60:F71 D77:D86 F77:F86">
      <formula1>teachers_list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45090.0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9</v>
      </c>
      <c r="C4" s="8" t="s">
        <v>34</v>
      </c>
      <c r="D4" s="8" t="s">
        <v>244</v>
      </c>
      <c r="E4" s="8" t="s">
        <v>108</v>
      </c>
      <c r="F4" s="8" t="s">
        <v>126</v>
      </c>
      <c r="G4" s="8"/>
      <c r="H4" s="9"/>
    </row>
    <row r="5">
      <c r="A5" s="7" t="s">
        <v>42</v>
      </c>
      <c r="B5" s="8" t="s">
        <v>53</v>
      </c>
      <c r="C5" s="8" t="s">
        <v>34</v>
      </c>
      <c r="D5" s="8" t="s">
        <v>70</v>
      </c>
      <c r="E5" s="8" t="s">
        <v>108</v>
      </c>
      <c r="F5" s="8" t="s">
        <v>133</v>
      </c>
      <c r="G5" s="8"/>
      <c r="H5" s="9"/>
    </row>
    <row r="6">
      <c r="A6" s="7" t="s">
        <v>14</v>
      </c>
      <c r="B6" s="8" t="s">
        <v>22</v>
      </c>
      <c r="C6" s="8">
        <v>2.13</v>
      </c>
      <c r="D6" s="8" t="s">
        <v>70</v>
      </c>
      <c r="E6" s="8" t="s">
        <v>25</v>
      </c>
      <c r="F6" s="8" t="s">
        <v>95</v>
      </c>
      <c r="G6" s="8"/>
      <c r="H6" s="9"/>
    </row>
    <row r="7">
      <c r="A7" s="7" t="s">
        <v>27</v>
      </c>
      <c r="B7" s="8" t="s">
        <v>40</v>
      </c>
      <c r="C7" s="8">
        <v>3.15</v>
      </c>
      <c r="D7" s="8" t="s">
        <v>70</v>
      </c>
      <c r="E7" s="8" t="s">
        <v>25</v>
      </c>
      <c r="F7" s="8" t="s">
        <v>74</v>
      </c>
      <c r="G7" s="8"/>
      <c r="H7" s="9"/>
    </row>
    <row r="8">
      <c r="A8" s="4" t="s">
        <v>27</v>
      </c>
      <c r="B8" s="5" t="s">
        <v>22</v>
      </c>
      <c r="C8" s="5" t="s">
        <v>34</v>
      </c>
      <c r="D8" s="5" t="s">
        <v>244</v>
      </c>
      <c r="E8" s="5" t="s">
        <v>108</v>
      </c>
      <c r="F8" s="5" t="s">
        <v>76</v>
      </c>
      <c r="G8" s="5"/>
      <c r="H8" s="6"/>
    </row>
    <row r="9">
      <c r="A9" s="4" t="s">
        <v>33</v>
      </c>
      <c r="B9" s="5" t="s">
        <v>443</v>
      </c>
      <c r="C9" s="5">
        <v>3.38</v>
      </c>
      <c r="D9" s="5" t="s">
        <v>244</v>
      </c>
      <c r="E9" s="5" t="s">
        <v>108</v>
      </c>
      <c r="F9" s="5" t="s">
        <v>44</v>
      </c>
      <c r="G9" s="5"/>
      <c r="H9" s="6"/>
    </row>
    <row r="10">
      <c r="A10" s="4" t="s">
        <v>33</v>
      </c>
      <c r="B10" s="5" t="s">
        <v>47</v>
      </c>
      <c r="C10" s="5">
        <v>2.14</v>
      </c>
      <c r="D10" s="5" t="s">
        <v>70</v>
      </c>
      <c r="E10" s="5" t="s">
        <v>25</v>
      </c>
      <c r="F10" s="5" t="s">
        <v>52</v>
      </c>
      <c r="G10" s="5"/>
      <c r="H10" s="6"/>
    </row>
    <row r="13">
      <c r="A13" s="1">
        <v>45091.0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7" t="s">
        <v>42</v>
      </c>
      <c r="B16" s="8" t="s">
        <v>9</v>
      </c>
      <c r="C16" s="8" t="s">
        <v>34</v>
      </c>
      <c r="D16" s="8" t="s">
        <v>244</v>
      </c>
      <c r="E16" s="8" t="s">
        <v>108</v>
      </c>
      <c r="F16" s="8" t="s">
        <v>54</v>
      </c>
      <c r="G16" s="8"/>
      <c r="H16" s="9"/>
    </row>
    <row r="17">
      <c r="A17" s="7" t="s">
        <v>8</v>
      </c>
      <c r="B17" s="8" t="s">
        <v>53</v>
      </c>
      <c r="C17" s="8">
        <v>3.16</v>
      </c>
      <c r="D17" s="8" t="s">
        <v>70</v>
      </c>
      <c r="E17" s="8" t="s">
        <v>108</v>
      </c>
      <c r="F17" s="8" t="s">
        <v>72</v>
      </c>
      <c r="G17" s="8"/>
      <c r="H17" s="9"/>
    </row>
    <row r="18">
      <c r="A18" s="7" t="s">
        <v>14</v>
      </c>
      <c r="B18" s="8" t="s">
        <v>22</v>
      </c>
      <c r="C18" s="8">
        <v>2.13</v>
      </c>
      <c r="D18" s="8" t="s">
        <v>70</v>
      </c>
      <c r="E18" s="8" t="s">
        <v>25</v>
      </c>
      <c r="F18" s="8" t="s">
        <v>76</v>
      </c>
      <c r="G18" s="8"/>
      <c r="H18" s="9"/>
    </row>
    <row r="19">
      <c r="A19" s="7" t="s">
        <v>14</v>
      </c>
      <c r="B19" s="8" t="s">
        <v>47</v>
      </c>
      <c r="C19" s="8" t="s">
        <v>65</v>
      </c>
      <c r="D19" s="8" t="s">
        <v>244</v>
      </c>
      <c r="E19" s="8" t="s">
        <v>108</v>
      </c>
      <c r="F19" s="8" t="s">
        <v>32</v>
      </c>
      <c r="G19" s="8"/>
      <c r="H19" s="9"/>
    </row>
    <row r="20">
      <c r="A20" s="7" t="s">
        <v>27</v>
      </c>
      <c r="B20" s="8" t="s">
        <v>22</v>
      </c>
      <c r="C20" s="8" t="s">
        <v>447</v>
      </c>
      <c r="D20" s="8" t="s">
        <v>244</v>
      </c>
      <c r="E20" s="8" t="s">
        <v>108</v>
      </c>
      <c r="F20" s="8" t="s">
        <v>38</v>
      </c>
      <c r="G20" s="8"/>
      <c r="H20" s="9"/>
    </row>
    <row r="21">
      <c r="A21" s="7" t="s">
        <v>27</v>
      </c>
      <c r="B21" s="8" t="s">
        <v>9</v>
      </c>
      <c r="C21" s="8">
        <v>3.18</v>
      </c>
      <c r="D21" s="8" t="s">
        <v>70</v>
      </c>
      <c r="E21" s="8" t="s">
        <v>25</v>
      </c>
      <c r="F21" s="8" t="s">
        <v>28</v>
      </c>
      <c r="G21" s="8"/>
      <c r="H21" s="9"/>
    </row>
    <row r="22">
      <c r="A22" s="4" t="s">
        <v>33</v>
      </c>
      <c r="B22" s="5" t="s">
        <v>18</v>
      </c>
      <c r="C22" s="5">
        <v>3.16</v>
      </c>
      <c r="D22" s="5" t="s">
        <v>70</v>
      </c>
      <c r="E22" s="5" t="s">
        <v>25</v>
      </c>
      <c r="F22" s="5" t="s">
        <v>170</v>
      </c>
      <c r="G22" s="5"/>
      <c r="H22" s="6"/>
    </row>
    <row r="23">
      <c r="A23" s="4" t="s">
        <v>33</v>
      </c>
      <c r="B23" s="5" t="s">
        <v>22</v>
      </c>
      <c r="C23" s="5">
        <v>3.18</v>
      </c>
      <c r="D23" s="5" t="s">
        <v>28</v>
      </c>
      <c r="E23" s="5" t="s">
        <v>160</v>
      </c>
      <c r="F23" s="5" t="s">
        <v>37</v>
      </c>
      <c r="G23" s="5"/>
      <c r="H23" s="6"/>
    </row>
    <row r="26">
      <c r="A26" s="1">
        <v>45092.0</v>
      </c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r="28">
      <c r="A28" s="3"/>
      <c r="B28" s="3"/>
      <c r="C28" s="3"/>
      <c r="D28" s="3"/>
      <c r="E28" s="3"/>
      <c r="F28" s="3"/>
      <c r="G28" s="3"/>
      <c r="H28" s="3"/>
    </row>
    <row r="29">
      <c r="A29" s="4" t="s">
        <v>39</v>
      </c>
      <c r="B29" s="5" t="s">
        <v>40</v>
      </c>
      <c r="C29" s="5">
        <v>3.15</v>
      </c>
      <c r="D29" s="5" t="s">
        <v>70</v>
      </c>
      <c r="E29" s="5" t="s">
        <v>25</v>
      </c>
      <c r="F29" s="5" t="s">
        <v>292</v>
      </c>
      <c r="G29" s="5"/>
      <c r="H29" s="6"/>
    </row>
    <row r="30">
      <c r="A30" s="4" t="s">
        <v>39</v>
      </c>
      <c r="B30" s="5" t="s">
        <v>22</v>
      </c>
      <c r="C30" s="5" t="s">
        <v>449</v>
      </c>
      <c r="D30" s="5" t="s">
        <v>244</v>
      </c>
      <c r="E30" s="5" t="s">
        <v>108</v>
      </c>
      <c r="F30" s="5" t="s">
        <v>54</v>
      </c>
      <c r="G30" s="5"/>
      <c r="H30" s="6"/>
    </row>
    <row r="31">
      <c r="A31" s="4" t="s">
        <v>42</v>
      </c>
      <c r="B31" s="5" t="s">
        <v>443</v>
      </c>
      <c r="C31" s="5">
        <v>3.38</v>
      </c>
      <c r="D31" s="5" t="s">
        <v>244</v>
      </c>
      <c r="E31" s="5" t="s">
        <v>108</v>
      </c>
      <c r="F31" s="5" t="s">
        <v>26</v>
      </c>
      <c r="G31" s="5"/>
      <c r="H31" s="6"/>
    </row>
    <row r="32">
      <c r="A32" s="4" t="s">
        <v>42</v>
      </c>
      <c r="B32" s="5" t="s">
        <v>43</v>
      </c>
      <c r="C32" s="5">
        <v>2.13</v>
      </c>
      <c r="D32" s="5" t="s">
        <v>70</v>
      </c>
      <c r="E32" s="5" t="s">
        <v>25</v>
      </c>
      <c r="F32" s="5" t="s">
        <v>31</v>
      </c>
      <c r="G32" s="5"/>
      <c r="H32" s="6"/>
    </row>
    <row r="33">
      <c r="A33" s="4" t="s">
        <v>42</v>
      </c>
      <c r="B33" s="5" t="s">
        <v>15</v>
      </c>
      <c r="C33" s="5" t="s">
        <v>65</v>
      </c>
      <c r="D33" s="5" t="s">
        <v>28</v>
      </c>
      <c r="E33" s="5" t="s">
        <v>160</v>
      </c>
      <c r="F33" s="5" t="s">
        <v>95</v>
      </c>
      <c r="G33" s="5"/>
      <c r="H33" s="6"/>
    </row>
    <row r="34">
      <c r="A34" s="4" t="s">
        <v>8</v>
      </c>
      <c r="B34" s="5" t="s">
        <v>47</v>
      </c>
      <c r="C34" s="5" t="s">
        <v>186</v>
      </c>
      <c r="D34" s="5" t="s">
        <v>244</v>
      </c>
      <c r="E34" s="5" t="s">
        <v>108</v>
      </c>
      <c r="F34" s="5" t="s">
        <v>170</v>
      </c>
      <c r="G34" s="5"/>
      <c r="H34" s="6"/>
    </row>
    <row r="35">
      <c r="A35" s="4" t="s">
        <v>14</v>
      </c>
      <c r="B35" s="5" t="s">
        <v>53</v>
      </c>
      <c r="C35" s="5" t="s">
        <v>34</v>
      </c>
      <c r="D35" s="5" t="s">
        <v>70</v>
      </c>
      <c r="E35" s="5" t="s">
        <v>108</v>
      </c>
      <c r="F35" s="5" t="s">
        <v>61</v>
      </c>
      <c r="G35" s="5"/>
      <c r="H35" s="6"/>
    </row>
    <row r="36">
      <c r="A36" s="4" t="s">
        <v>27</v>
      </c>
      <c r="B36" s="5" t="s">
        <v>9</v>
      </c>
      <c r="C36" s="5" t="s">
        <v>34</v>
      </c>
      <c r="D36" s="5" t="s">
        <v>244</v>
      </c>
      <c r="E36" s="5" t="s">
        <v>108</v>
      </c>
      <c r="F36" s="5" t="s">
        <v>44</v>
      </c>
      <c r="G36" s="5"/>
      <c r="H36" s="6"/>
    </row>
    <row r="39">
      <c r="A39" s="1">
        <v>45093.0</v>
      </c>
    </row>
    <row r="4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</row>
    <row r="41">
      <c r="A41" s="3"/>
      <c r="B41" s="3"/>
      <c r="C41" s="3"/>
      <c r="D41" s="3"/>
      <c r="E41" s="3"/>
      <c r="F41" s="3"/>
      <c r="G41" s="3"/>
      <c r="H41" s="3"/>
    </row>
    <row r="42">
      <c r="A42" s="7" t="s">
        <v>39</v>
      </c>
      <c r="B42" s="8" t="s">
        <v>36</v>
      </c>
      <c r="C42" s="8">
        <v>1.11</v>
      </c>
      <c r="D42" s="8" t="s">
        <v>76</v>
      </c>
      <c r="E42" s="8" t="s">
        <v>163</v>
      </c>
      <c r="F42" s="8" t="s">
        <v>21</v>
      </c>
      <c r="G42" s="8"/>
      <c r="H42" s="9"/>
    </row>
    <row r="43">
      <c r="A43" s="7" t="s">
        <v>42</v>
      </c>
      <c r="B43" s="8" t="s">
        <v>146</v>
      </c>
      <c r="C43" s="8">
        <v>1.11</v>
      </c>
      <c r="D43" s="8" t="s">
        <v>76</v>
      </c>
      <c r="E43" s="8" t="s">
        <v>163</v>
      </c>
      <c r="F43" s="8" t="s">
        <v>133</v>
      </c>
      <c r="G43" s="8"/>
      <c r="H43" s="9"/>
    </row>
    <row r="44">
      <c r="A44" s="7" t="s">
        <v>8</v>
      </c>
      <c r="B44" s="8" t="s">
        <v>43</v>
      </c>
      <c r="C44" s="8" t="s">
        <v>34</v>
      </c>
      <c r="D44" s="8" t="s">
        <v>107</v>
      </c>
      <c r="E44" s="8" t="s">
        <v>108</v>
      </c>
      <c r="F44" s="8" t="s">
        <v>130</v>
      </c>
      <c r="G44" s="8"/>
      <c r="H44" s="9"/>
    </row>
    <row r="45">
      <c r="A45" s="7" t="s">
        <v>8</v>
      </c>
      <c r="B45" s="8" t="s">
        <v>47</v>
      </c>
      <c r="C45" s="8" t="s">
        <v>186</v>
      </c>
      <c r="D45" s="8" t="s">
        <v>244</v>
      </c>
      <c r="E45" s="8" t="s">
        <v>108</v>
      </c>
      <c r="F45" s="8" t="s">
        <v>13</v>
      </c>
      <c r="G45" s="8"/>
      <c r="H45" s="9"/>
    </row>
    <row r="46">
      <c r="A46" s="7" t="s">
        <v>14</v>
      </c>
      <c r="B46" s="8" t="s">
        <v>443</v>
      </c>
      <c r="C46" s="8">
        <v>3.38</v>
      </c>
      <c r="D46" s="8" t="s">
        <v>244</v>
      </c>
      <c r="E46" s="8" t="s">
        <v>108</v>
      </c>
      <c r="F46" s="8" t="s">
        <v>38</v>
      </c>
      <c r="G46" s="8"/>
      <c r="H46" s="9"/>
    </row>
    <row r="47">
      <c r="A47" s="4" t="s">
        <v>27</v>
      </c>
      <c r="B47" s="5" t="s">
        <v>43</v>
      </c>
      <c r="C47" s="5" t="s">
        <v>69</v>
      </c>
      <c r="D47" s="5" t="s">
        <v>70</v>
      </c>
      <c r="E47" s="5" t="s">
        <v>25</v>
      </c>
      <c r="F47" s="5" t="s">
        <v>37</v>
      </c>
      <c r="G47" s="5"/>
      <c r="H47" s="6"/>
    </row>
    <row r="48">
      <c r="A48" s="4" t="s">
        <v>27</v>
      </c>
      <c r="B48" s="5" t="s">
        <v>81</v>
      </c>
      <c r="C48" s="5">
        <v>1.11</v>
      </c>
      <c r="D48" s="5" t="s">
        <v>76</v>
      </c>
      <c r="E48" s="5" t="s">
        <v>163</v>
      </c>
      <c r="F48" s="5" t="s">
        <v>41</v>
      </c>
      <c r="G48" s="5"/>
      <c r="H48" s="6"/>
    </row>
  </sheetData>
  <mergeCells count="4">
    <mergeCell ref="A1:H1"/>
    <mergeCell ref="A13:H13"/>
    <mergeCell ref="A26:H26"/>
    <mergeCell ref="A39:H39"/>
  </mergeCells>
  <dataValidations>
    <dataValidation type="list" allowBlank="1" sqref="D4:D10 F4:F10 D16:D23 F16:F23 D29:D36 F29:F36 D42:D48 F42:F48">
      <formula1>teachers_list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45096.0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18</v>
      </c>
      <c r="C4" s="8">
        <v>2.12</v>
      </c>
      <c r="D4" s="8" t="s">
        <v>35</v>
      </c>
      <c r="E4" s="8" t="s">
        <v>134</v>
      </c>
      <c r="F4" s="8" t="s">
        <v>21</v>
      </c>
      <c r="G4" s="8"/>
      <c r="H4" s="9"/>
    </row>
    <row r="5">
      <c r="A5" s="7" t="s">
        <v>42</v>
      </c>
      <c r="B5" s="8" t="s">
        <v>43</v>
      </c>
      <c r="C5" s="8">
        <v>3.17</v>
      </c>
      <c r="D5" s="8" t="s">
        <v>35</v>
      </c>
      <c r="E5" s="8" t="s">
        <v>134</v>
      </c>
      <c r="F5" s="8" t="s">
        <v>130</v>
      </c>
      <c r="G5" s="8"/>
      <c r="H5" s="9"/>
    </row>
    <row r="6">
      <c r="A6" s="4" t="s">
        <v>8</v>
      </c>
      <c r="B6" s="5" t="s">
        <v>29</v>
      </c>
      <c r="C6" s="5" t="s">
        <v>16</v>
      </c>
      <c r="D6" s="5" t="s">
        <v>41</v>
      </c>
      <c r="E6" s="5" t="s">
        <v>12</v>
      </c>
      <c r="F6" s="5" t="s">
        <v>13</v>
      </c>
      <c r="G6" s="5"/>
      <c r="H6" s="6"/>
    </row>
    <row r="7">
      <c r="A7" s="4" t="s">
        <v>33</v>
      </c>
      <c r="B7" s="5" t="s">
        <v>40</v>
      </c>
      <c r="C7" s="5">
        <v>3.29</v>
      </c>
      <c r="D7" s="5" t="s">
        <v>35</v>
      </c>
      <c r="E7" s="5" t="s">
        <v>134</v>
      </c>
      <c r="F7" s="5" t="s">
        <v>54</v>
      </c>
      <c r="G7" s="5"/>
      <c r="H7" s="6"/>
    </row>
    <row r="10">
      <c r="A10" s="1">
        <v>45097.0</v>
      </c>
    </row>
    <row r="11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>
      <c r="A12" s="3"/>
      <c r="B12" s="3"/>
      <c r="C12" s="3"/>
      <c r="D12" s="3"/>
      <c r="E12" s="3"/>
      <c r="F12" s="3"/>
      <c r="G12" s="3"/>
      <c r="H12" s="3"/>
    </row>
    <row r="13">
      <c r="A13" s="4"/>
      <c r="B13" s="5"/>
      <c r="C13" s="5"/>
      <c r="D13" s="5"/>
      <c r="E13" s="5"/>
      <c r="F13" s="5"/>
      <c r="G13" s="5"/>
      <c r="H13" s="6"/>
    </row>
    <row r="16">
      <c r="A16" s="1">
        <v>45098.0</v>
      </c>
    </row>
    <row r="17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</row>
    <row r="18">
      <c r="A18" s="3"/>
      <c r="B18" s="3"/>
      <c r="C18" s="3"/>
      <c r="D18" s="3"/>
      <c r="E18" s="3"/>
      <c r="F18" s="3"/>
      <c r="G18" s="3"/>
      <c r="H18" s="3"/>
    </row>
    <row r="19">
      <c r="A19" s="4" t="s">
        <v>33</v>
      </c>
      <c r="B19" s="5" t="s">
        <v>15</v>
      </c>
      <c r="C19" s="5" t="s">
        <v>23</v>
      </c>
      <c r="D19" s="5" t="s">
        <v>11</v>
      </c>
      <c r="E19" s="5" t="s">
        <v>12</v>
      </c>
      <c r="F19" s="5" t="s">
        <v>170</v>
      </c>
      <c r="G19" s="5"/>
      <c r="H19" s="6"/>
    </row>
    <row r="20">
      <c r="A20" s="4" t="s">
        <v>33</v>
      </c>
      <c r="B20" s="5" t="s">
        <v>15</v>
      </c>
      <c r="C20" s="5" t="s">
        <v>69</v>
      </c>
      <c r="D20" s="5" t="s">
        <v>41</v>
      </c>
      <c r="E20" s="5" t="s">
        <v>12</v>
      </c>
      <c r="F20" s="5" t="s">
        <v>31</v>
      </c>
      <c r="G20" s="5"/>
      <c r="H20" s="6"/>
    </row>
    <row r="23">
      <c r="A23" s="1">
        <v>45099.0</v>
      </c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7" t="s">
        <v>39</v>
      </c>
      <c r="B26" s="8" t="s">
        <v>29</v>
      </c>
      <c r="C26" s="8">
        <v>3.14</v>
      </c>
      <c r="D26" s="8" t="s">
        <v>95</v>
      </c>
      <c r="E26" s="8" t="s">
        <v>75</v>
      </c>
      <c r="F26" s="8" t="s">
        <v>74</v>
      </c>
      <c r="G26" s="8"/>
      <c r="H26" s="9"/>
    </row>
    <row r="27">
      <c r="A27" s="4" t="s">
        <v>27</v>
      </c>
      <c r="B27" s="5" t="s">
        <v>47</v>
      </c>
      <c r="C27" s="10" t="s">
        <v>30</v>
      </c>
      <c r="D27" s="5" t="s">
        <v>54</v>
      </c>
      <c r="E27" s="5" t="s">
        <v>20</v>
      </c>
      <c r="F27" s="5" t="s">
        <v>31</v>
      </c>
      <c r="G27" s="5"/>
      <c r="H27" s="6"/>
    </row>
    <row r="28">
      <c r="A28" s="4" t="s">
        <v>33</v>
      </c>
      <c r="B28" s="5" t="s">
        <v>18</v>
      </c>
      <c r="C28" s="5">
        <v>3.15</v>
      </c>
      <c r="D28" s="5" t="s">
        <v>95</v>
      </c>
      <c r="E28" s="5" t="s">
        <v>75</v>
      </c>
      <c r="F28" s="5" t="s">
        <v>292</v>
      </c>
      <c r="G28" s="5"/>
      <c r="H28" s="6"/>
    </row>
    <row r="31">
      <c r="A31" s="1">
        <v>45100.0</v>
      </c>
    </row>
    <row r="32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</row>
    <row r="33">
      <c r="A33" s="3"/>
      <c r="B33" s="3"/>
      <c r="C33" s="3"/>
      <c r="D33" s="3"/>
      <c r="E33" s="3"/>
      <c r="F33" s="3"/>
      <c r="G33" s="3"/>
      <c r="H33" s="3"/>
    </row>
    <row r="34">
      <c r="A34" s="4" t="s">
        <v>39</v>
      </c>
      <c r="B34" s="5" t="s">
        <v>146</v>
      </c>
      <c r="C34" s="5">
        <v>3.16</v>
      </c>
      <c r="D34" s="5" t="s">
        <v>95</v>
      </c>
      <c r="E34" s="5" t="s">
        <v>75</v>
      </c>
      <c r="F34" s="5" t="s">
        <v>13</v>
      </c>
      <c r="G34" s="5"/>
      <c r="H34" s="6"/>
    </row>
    <row r="35">
      <c r="A35" s="4" t="s">
        <v>39</v>
      </c>
      <c r="B35" s="5" t="s">
        <v>36</v>
      </c>
      <c r="C35" s="5">
        <v>2.03</v>
      </c>
      <c r="D35" s="5" t="s">
        <v>17</v>
      </c>
      <c r="E35" s="5" t="s">
        <v>141</v>
      </c>
      <c r="F35" s="5" t="s">
        <v>292</v>
      </c>
      <c r="G35" s="5"/>
      <c r="H35" s="6"/>
    </row>
    <row r="36">
      <c r="A36" s="4" t="s">
        <v>39</v>
      </c>
      <c r="B36" s="5" t="s">
        <v>29</v>
      </c>
      <c r="C36" s="5" t="s">
        <v>45</v>
      </c>
      <c r="D36" s="5" t="s">
        <v>24</v>
      </c>
      <c r="E36" s="5" t="s">
        <v>25</v>
      </c>
      <c r="F36" s="5" t="s">
        <v>21</v>
      </c>
      <c r="G36" s="5"/>
      <c r="H36" s="6"/>
    </row>
    <row r="37">
      <c r="A37" s="4" t="s">
        <v>42</v>
      </c>
      <c r="B37" s="5" t="s">
        <v>53</v>
      </c>
      <c r="C37" s="5" t="s">
        <v>34</v>
      </c>
      <c r="D37" s="5" t="s">
        <v>95</v>
      </c>
      <c r="E37" s="5" t="s">
        <v>75</v>
      </c>
      <c r="F37" s="5" t="s">
        <v>133</v>
      </c>
      <c r="G37" s="5"/>
      <c r="H37" s="6"/>
    </row>
    <row r="38">
      <c r="A38" s="4" t="s">
        <v>42</v>
      </c>
      <c r="B38" s="5" t="s">
        <v>146</v>
      </c>
      <c r="C38" s="5">
        <v>2.03</v>
      </c>
      <c r="D38" s="5" t="s">
        <v>17</v>
      </c>
      <c r="E38" s="5" t="s">
        <v>141</v>
      </c>
      <c r="F38" s="5" t="s">
        <v>37</v>
      </c>
      <c r="G38" s="5"/>
      <c r="H38" s="6"/>
    </row>
    <row r="39">
      <c r="A39" s="4" t="s">
        <v>8</v>
      </c>
      <c r="B39" s="5" t="s">
        <v>71</v>
      </c>
      <c r="C39" s="5">
        <v>2.03</v>
      </c>
      <c r="D39" s="5" t="s">
        <v>17</v>
      </c>
      <c r="E39" s="5" t="s">
        <v>141</v>
      </c>
      <c r="F39" s="5" t="s">
        <v>76</v>
      </c>
      <c r="G39" s="5"/>
      <c r="H39" s="6"/>
    </row>
    <row r="40">
      <c r="A40" s="4" t="s">
        <v>8</v>
      </c>
      <c r="B40" s="5" t="s">
        <v>60</v>
      </c>
      <c r="C40" s="5">
        <v>3.16</v>
      </c>
      <c r="D40" s="5" t="s">
        <v>95</v>
      </c>
      <c r="E40" s="5" t="s">
        <v>75</v>
      </c>
      <c r="F40" s="5" t="s">
        <v>31</v>
      </c>
      <c r="G40" s="5"/>
      <c r="H40" s="6"/>
    </row>
    <row r="41">
      <c r="A41" s="4" t="s">
        <v>14</v>
      </c>
      <c r="B41" s="5" t="s">
        <v>43</v>
      </c>
      <c r="C41" s="5">
        <v>3.16</v>
      </c>
      <c r="D41" s="5" t="s">
        <v>95</v>
      </c>
      <c r="E41" s="5" t="s">
        <v>75</v>
      </c>
      <c r="F41" s="5" t="s">
        <v>38</v>
      </c>
      <c r="G41" s="5"/>
      <c r="H41" s="6"/>
    </row>
    <row r="42">
      <c r="A42" s="4" t="s">
        <v>14</v>
      </c>
      <c r="B42" s="5" t="s">
        <v>29</v>
      </c>
      <c r="C42" s="5" t="s">
        <v>69</v>
      </c>
      <c r="D42" s="5" t="s">
        <v>41</v>
      </c>
      <c r="E42" s="5" t="s">
        <v>12</v>
      </c>
      <c r="F42" s="5" t="s">
        <v>35</v>
      </c>
      <c r="G42" s="5"/>
      <c r="H42" s="6"/>
    </row>
    <row r="43">
      <c r="A43" s="4" t="s">
        <v>27</v>
      </c>
      <c r="B43" s="5" t="s">
        <v>15</v>
      </c>
      <c r="C43" s="5" t="s">
        <v>23</v>
      </c>
      <c r="D43" s="5" t="s">
        <v>61</v>
      </c>
      <c r="E43" s="5" t="s">
        <v>108</v>
      </c>
      <c r="F43" s="5" t="s">
        <v>126</v>
      </c>
      <c r="G43" s="5"/>
      <c r="H43" s="6"/>
    </row>
    <row r="44">
      <c r="A44" s="4" t="s">
        <v>27</v>
      </c>
      <c r="B44" s="5" t="s">
        <v>15</v>
      </c>
      <c r="C44" s="10" t="s">
        <v>208</v>
      </c>
      <c r="D44" s="5" t="s">
        <v>26</v>
      </c>
      <c r="E44" s="5" t="s">
        <v>108</v>
      </c>
      <c r="F44" s="5" t="s">
        <v>17</v>
      </c>
      <c r="G44" s="5"/>
      <c r="H44" s="6"/>
    </row>
    <row r="45">
      <c r="A45" s="60" t="s">
        <v>27</v>
      </c>
      <c r="B45" s="33" t="s">
        <v>43</v>
      </c>
      <c r="C45" s="33">
        <v>2.14</v>
      </c>
      <c r="D45" s="33" t="s">
        <v>24</v>
      </c>
      <c r="E45" s="33" t="s">
        <v>25</v>
      </c>
      <c r="F45" s="33" t="s">
        <v>54</v>
      </c>
      <c r="G45" s="33"/>
      <c r="H45" s="61"/>
    </row>
  </sheetData>
  <mergeCells count="5">
    <mergeCell ref="A1:H1"/>
    <mergeCell ref="A10:H10"/>
    <mergeCell ref="A16:H16"/>
    <mergeCell ref="A23:H23"/>
    <mergeCell ref="A31:H31"/>
  </mergeCells>
  <dataValidations>
    <dataValidation type="list" allowBlank="1" sqref="D4:D7 F4:F7 D13 F13 D19:D20 F19:F20 D26:D28 F26:F28 D34:D45 F34:F45">
      <formula1>teachers_list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22.0"/>
    <col customWidth="1" min="8" max="8" width="38.5"/>
  </cols>
  <sheetData>
    <row r="1">
      <c r="A1" s="69"/>
    </row>
    <row r="2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70" t="s">
        <v>7</v>
      </c>
    </row>
    <row r="3">
      <c r="A3" s="71"/>
      <c r="B3" s="71"/>
      <c r="C3" s="71"/>
      <c r="D3" s="71"/>
      <c r="E3" s="71"/>
      <c r="F3" s="71"/>
      <c r="G3" s="71"/>
      <c r="H3" s="71"/>
    </row>
    <row r="4">
      <c r="A4" s="4">
        <v>1.0</v>
      </c>
      <c r="B4" s="72"/>
      <c r="C4" s="73"/>
      <c r="D4" s="5"/>
      <c r="E4" s="73"/>
      <c r="F4" s="5"/>
      <c r="G4" s="73"/>
      <c r="H4" s="74"/>
    </row>
  </sheetData>
  <mergeCells count="1">
    <mergeCell ref="A1:H1"/>
  </mergeCells>
  <dataValidations>
    <dataValidation type="list" allowBlank="1" sqref="D4 F4">
      <formula1>teachers_list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44816.0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44817.0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44818.0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8</v>
      </c>
      <c r="B16" s="5" t="s">
        <v>81</v>
      </c>
      <c r="C16" s="10" t="s">
        <v>30</v>
      </c>
      <c r="D16" s="5" t="s">
        <v>31</v>
      </c>
      <c r="E16" s="5" t="s">
        <v>82</v>
      </c>
      <c r="F16" s="5" t="s">
        <v>19</v>
      </c>
      <c r="G16" s="5"/>
      <c r="H16" s="6" t="s">
        <v>83</v>
      </c>
    </row>
    <row r="17">
      <c r="A17" s="4" t="s">
        <v>14</v>
      </c>
      <c r="B17" s="5" t="s">
        <v>47</v>
      </c>
      <c r="C17" s="10" t="s">
        <v>30</v>
      </c>
      <c r="D17" s="5" t="s">
        <v>31</v>
      </c>
      <c r="E17" s="5" t="s">
        <v>62</v>
      </c>
      <c r="F17" s="5" t="s">
        <v>17</v>
      </c>
      <c r="G17" s="5"/>
      <c r="H17" s="6" t="s">
        <v>83</v>
      </c>
    </row>
    <row r="18">
      <c r="A18" s="4" t="s">
        <v>27</v>
      </c>
      <c r="B18" s="5" t="s">
        <v>84</v>
      </c>
      <c r="C18" s="10" t="s">
        <v>30</v>
      </c>
      <c r="D18" s="5" t="s">
        <v>31</v>
      </c>
      <c r="E18" s="5" t="s">
        <v>82</v>
      </c>
      <c r="F18" s="5" t="s">
        <v>28</v>
      </c>
      <c r="G18" s="5"/>
      <c r="H18" s="6" t="s">
        <v>83</v>
      </c>
    </row>
    <row r="19">
      <c r="A19" s="4" t="s">
        <v>33</v>
      </c>
      <c r="B19" s="5" t="s">
        <v>84</v>
      </c>
      <c r="C19" s="10" t="s">
        <v>30</v>
      </c>
      <c r="D19" s="5" t="s">
        <v>31</v>
      </c>
      <c r="E19" s="5" t="s">
        <v>82</v>
      </c>
      <c r="F19" s="5" t="s">
        <v>57</v>
      </c>
      <c r="G19" s="5"/>
      <c r="H19" s="6" t="s">
        <v>83</v>
      </c>
    </row>
    <row r="22">
      <c r="A22" s="1">
        <v>44819.0</v>
      </c>
    </row>
    <row r="2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</row>
    <row r="24">
      <c r="A24" s="3"/>
      <c r="B24" s="3"/>
      <c r="C24" s="3"/>
      <c r="D24" s="3"/>
      <c r="E24" s="3"/>
      <c r="F24" s="3"/>
      <c r="G24" s="3"/>
      <c r="H24" s="3"/>
    </row>
    <row r="25">
      <c r="A25" s="7" t="s">
        <v>42</v>
      </c>
      <c r="B25" s="8" t="s">
        <v>68</v>
      </c>
      <c r="C25" s="8">
        <v>3.11</v>
      </c>
      <c r="D25" s="8" t="s">
        <v>31</v>
      </c>
      <c r="E25" s="8" t="s">
        <v>82</v>
      </c>
      <c r="F25" s="8" t="s">
        <v>61</v>
      </c>
      <c r="G25" s="14"/>
      <c r="H25" s="15" t="s">
        <v>85</v>
      </c>
      <c r="I25" s="16"/>
    </row>
    <row r="26">
      <c r="A26" s="4" t="s">
        <v>8</v>
      </c>
      <c r="B26" s="5" t="s">
        <v>53</v>
      </c>
      <c r="C26" s="5">
        <v>3.16</v>
      </c>
      <c r="D26" s="5" t="s">
        <v>74</v>
      </c>
      <c r="E26" s="5" t="s">
        <v>75</v>
      </c>
      <c r="F26" s="5" t="s">
        <v>86</v>
      </c>
      <c r="G26" s="5"/>
      <c r="H26" s="6"/>
    </row>
    <row r="27">
      <c r="A27" s="4" t="s">
        <v>8</v>
      </c>
      <c r="B27" s="5" t="s">
        <v>47</v>
      </c>
      <c r="C27" s="10" t="s">
        <v>30</v>
      </c>
      <c r="D27" s="5" t="s">
        <v>31</v>
      </c>
      <c r="E27" s="5" t="s">
        <v>62</v>
      </c>
      <c r="F27" s="5" t="s">
        <v>76</v>
      </c>
      <c r="G27" s="5"/>
      <c r="H27" s="17" t="s">
        <v>87</v>
      </c>
    </row>
    <row r="28">
      <c r="A28" s="4" t="s">
        <v>14</v>
      </c>
      <c r="B28" s="5" t="s">
        <v>22</v>
      </c>
      <c r="C28" s="5">
        <v>3.16</v>
      </c>
      <c r="D28" s="5" t="s">
        <v>74</v>
      </c>
      <c r="E28" s="5" t="s">
        <v>75</v>
      </c>
      <c r="F28" s="5" t="s">
        <v>41</v>
      </c>
      <c r="G28" s="5"/>
      <c r="H28" s="6"/>
    </row>
    <row r="29">
      <c r="A29" s="4" t="s">
        <v>14</v>
      </c>
      <c r="B29" s="5" t="s">
        <v>88</v>
      </c>
      <c r="C29" s="5">
        <v>3.11</v>
      </c>
      <c r="D29" s="5" t="s">
        <v>31</v>
      </c>
      <c r="E29" s="5" t="s">
        <v>82</v>
      </c>
      <c r="F29" s="5" t="s">
        <v>54</v>
      </c>
      <c r="G29" s="5"/>
      <c r="H29" s="6" t="s">
        <v>89</v>
      </c>
    </row>
    <row r="30">
      <c r="A30" s="4" t="s">
        <v>27</v>
      </c>
      <c r="B30" s="5" t="s">
        <v>73</v>
      </c>
      <c r="C30" s="5">
        <v>3.16</v>
      </c>
      <c r="D30" s="5" t="s">
        <v>74</v>
      </c>
      <c r="E30" s="5" t="s">
        <v>75</v>
      </c>
      <c r="F30" s="5" t="s">
        <v>61</v>
      </c>
      <c r="G30" s="5"/>
      <c r="H30" s="6"/>
    </row>
    <row r="31">
      <c r="A31" s="4" t="s">
        <v>27</v>
      </c>
      <c r="B31" s="5" t="s">
        <v>71</v>
      </c>
      <c r="C31" s="5">
        <v>3.11</v>
      </c>
      <c r="D31" s="5" t="s">
        <v>31</v>
      </c>
      <c r="E31" s="5" t="s">
        <v>82</v>
      </c>
      <c r="F31" s="5" t="s">
        <v>63</v>
      </c>
      <c r="G31" s="5"/>
      <c r="H31" s="18" t="s">
        <v>90</v>
      </c>
    </row>
    <row r="32">
      <c r="A32" s="4" t="s">
        <v>33</v>
      </c>
      <c r="B32" s="5" t="s">
        <v>53</v>
      </c>
      <c r="C32" s="5">
        <v>2.13</v>
      </c>
      <c r="D32" s="5" t="s">
        <v>91</v>
      </c>
      <c r="E32" s="5" t="s">
        <v>25</v>
      </c>
      <c r="F32" s="5" t="s">
        <v>67</v>
      </c>
      <c r="G32" s="5"/>
      <c r="H32" s="19"/>
    </row>
    <row r="35">
      <c r="A35" s="1">
        <v>44820.0</v>
      </c>
    </row>
    <row r="36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</row>
    <row r="37">
      <c r="A37" s="3"/>
      <c r="B37" s="3"/>
      <c r="C37" s="3"/>
      <c r="D37" s="3"/>
      <c r="E37" s="3"/>
      <c r="F37" s="3"/>
      <c r="G37" s="3"/>
      <c r="H37" s="3"/>
    </row>
    <row r="38">
      <c r="A38" s="4" t="s">
        <v>39</v>
      </c>
      <c r="B38" s="5" t="s">
        <v>68</v>
      </c>
      <c r="C38" s="10" t="s">
        <v>30</v>
      </c>
      <c r="D38" s="5" t="s">
        <v>31</v>
      </c>
      <c r="E38" s="5" t="s">
        <v>92</v>
      </c>
      <c r="F38" s="5" t="s">
        <v>67</v>
      </c>
      <c r="G38" s="5"/>
      <c r="H38" s="18" t="s">
        <v>93</v>
      </c>
    </row>
    <row r="39">
      <c r="A39" s="4" t="s">
        <v>42</v>
      </c>
      <c r="B39" s="5" t="s">
        <v>88</v>
      </c>
      <c r="C39" s="10" t="s">
        <v>30</v>
      </c>
      <c r="D39" s="5" t="s">
        <v>31</v>
      </c>
      <c r="E39" s="5" t="s">
        <v>92</v>
      </c>
      <c r="F39" s="5" t="s">
        <v>74</v>
      </c>
      <c r="G39" s="5"/>
      <c r="H39" s="17" t="s">
        <v>94</v>
      </c>
    </row>
    <row r="40">
      <c r="A40" s="4" t="s">
        <v>42</v>
      </c>
      <c r="B40" s="5" t="s">
        <v>81</v>
      </c>
      <c r="C40" s="5" t="s">
        <v>69</v>
      </c>
      <c r="D40" s="5" t="s">
        <v>77</v>
      </c>
      <c r="E40" s="5" t="s">
        <v>49</v>
      </c>
      <c r="F40" s="5" t="s">
        <v>13</v>
      </c>
      <c r="G40" s="5"/>
      <c r="H40" s="20"/>
    </row>
    <row r="41">
      <c r="A41" s="4" t="s">
        <v>8</v>
      </c>
      <c r="B41" s="5" t="s">
        <v>88</v>
      </c>
      <c r="C41" s="10" t="s">
        <v>30</v>
      </c>
      <c r="D41" s="5" t="s">
        <v>31</v>
      </c>
      <c r="E41" s="5" t="s">
        <v>92</v>
      </c>
      <c r="F41" s="5" t="s">
        <v>95</v>
      </c>
      <c r="G41" s="5"/>
      <c r="H41" s="17" t="s">
        <v>96</v>
      </c>
    </row>
    <row r="42">
      <c r="A42" s="4" t="s">
        <v>14</v>
      </c>
      <c r="B42" s="5" t="s">
        <v>71</v>
      </c>
      <c r="C42" s="5">
        <v>3.11</v>
      </c>
      <c r="D42" s="5" t="s">
        <v>31</v>
      </c>
      <c r="E42" s="5" t="s">
        <v>92</v>
      </c>
      <c r="F42" s="5" t="s">
        <v>26</v>
      </c>
      <c r="G42" s="5"/>
      <c r="H42" s="18" t="s">
        <v>97</v>
      </c>
    </row>
    <row r="43">
      <c r="A43" s="4" t="s">
        <v>27</v>
      </c>
      <c r="B43" s="5" t="s">
        <v>68</v>
      </c>
      <c r="C43" s="5">
        <v>3.11</v>
      </c>
      <c r="D43" s="5" t="s">
        <v>31</v>
      </c>
      <c r="E43" s="5" t="s">
        <v>62</v>
      </c>
      <c r="F43" s="5" t="s">
        <v>72</v>
      </c>
      <c r="G43" s="5"/>
      <c r="H43" s="17" t="s">
        <v>93</v>
      </c>
    </row>
  </sheetData>
  <mergeCells count="5">
    <mergeCell ref="A1:H1"/>
    <mergeCell ref="A7:H7"/>
    <mergeCell ref="A13:H13"/>
    <mergeCell ref="A22:H22"/>
    <mergeCell ref="A35:H35"/>
  </mergeCells>
  <dataValidations>
    <dataValidation type="list" allowBlank="1" sqref="D4 F4 D10 F10 D16:D19 F16:F19 D25:D32 F25:F32 D38:D43 F38:F43">
      <formula1>teachers_list</formula1>
    </dataValidation>
  </dataValidations>
  <hyperlinks>
    <hyperlink r:id="rId1" ref="H25"/>
    <hyperlink r:id="rId2" ref="H27"/>
    <hyperlink r:id="rId3" ref="H31"/>
    <hyperlink r:id="rId4" ref="H38"/>
    <hyperlink r:id="rId5" ref="H39"/>
    <hyperlink r:id="rId6" ref="H41"/>
    <hyperlink r:id="rId7" ref="H42"/>
    <hyperlink r:id="rId8" ref="H43"/>
  </hyperlinks>
  <drawing r:id="rId9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75" t="s">
        <v>450</v>
      </c>
      <c r="B1" s="76" t="s">
        <v>451</v>
      </c>
      <c r="C1" s="11" t="s">
        <v>452</v>
      </c>
      <c r="D1" s="11" t="s">
        <v>453</v>
      </c>
    </row>
    <row r="2">
      <c r="A2" s="77" t="s">
        <v>111</v>
      </c>
      <c r="B2" s="77">
        <v>7.0</v>
      </c>
      <c r="C2" s="11" t="s">
        <v>454</v>
      </c>
    </row>
    <row r="3">
      <c r="A3" s="78" t="s">
        <v>24</v>
      </c>
      <c r="B3" s="78">
        <v>38.0</v>
      </c>
    </row>
    <row r="4">
      <c r="A4" s="78" t="s">
        <v>317</v>
      </c>
      <c r="B4" s="78">
        <v>0.0</v>
      </c>
    </row>
    <row r="5">
      <c r="A5" s="78" t="s">
        <v>26</v>
      </c>
      <c r="B5" s="78">
        <v>42.0</v>
      </c>
    </row>
    <row r="6">
      <c r="A6" s="78" t="s">
        <v>61</v>
      </c>
      <c r="B6" s="78">
        <v>36.0</v>
      </c>
    </row>
    <row r="7">
      <c r="A7" s="78" t="s">
        <v>292</v>
      </c>
      <c r="B7" s="78">
        <v>23.0</v>
      </c>
    </row>
    <row r="8">
      <c r="A8" s="78" t="s">
        <v>133</v>
      </c>
      <c r="B8" s="78">
        <v>19.0</v>
      </c>
    </row>
    <row r="9">
      <c r="A9" s="78" t="s">
        <v>235</v>
      </c>
      <c r="B9" s="78">
        <v>4.0</v>
      </c>
    </row>
    <row r="10">
      <c r="A10" s="78" t="s">
        <v>101</v>
      </c>
      <c r="B10" s="78">
        <v>11.0</v>
      </c>
    </row>
    <row r="11">
      <c r="A11" s="78" t="s">
        <v>11</v>
      </c>
      <c r="B11" s="78">
        <v>33.0</v>
      </c>
    </row>
    <row r="12">
      <c r="A12" s="78" t="s">
        <v>59</v>
      </c>
      <c r="B12" s="78">
        <v>3.0</v>
      </c>
    </row>
    <row r="13">
      <c r="A13" s="78" t="s">
        <v>57</v>
      </c>
      <c r="B13" s="78">
        <v>28.0</v>
      </c>
    </row>
    <row r="14">
      <c r="A14" s="78" t="s">
        <v>21</v>
      </c>
      <c r="B14" s="78">
        <v>21.0</v>
      </c>
    </row>
    <row r="15">
      <c r="A15" s="78" t="s">
        <v>13</v>
      </c>
      <c r="B15" s="78">
        <v>55.0</v>
      </c>
    </row>
    <row r="16">
      <c r="A16" s="78" t="s">
        <v>28</v>
      </c>
      <c r="B16" s="78">
        <v>23.0</v>
      </c>
    </row>
    <row r="17">
      <c r="A17" s="79" t="s">
        <v>149</v>
      </c>
      <c r="B17" s="79"/>
      <c r="C17" s="11" t="s">
        <v>455</v>
      </c>
    </row>
    <row r="18">
      <c r="A18" s="77" t="s">
        <v>91</v>
      </c>
      <c r="B18" s="77">
        <v>1.0</v>
      </c>
      <c r="C18" s="11" t="s">
        <v>454</v>
      </c>
    </row>
    <row r="19">
      <c r="A19" s="78" t="s">
        <v>32</v>
      </c>
      <c r="B19" s="78">
        <v>23.0</v>
      </c>
    </row>
    <row r="20">
      <c r="A20" s="78" t="s">
        <v>170</v>
      </c>
      <c r="B20" s="78">
        <v>29.0</v>
      </c>
    </row>
    <row r="21">
      <c r="A21" s="78" t="s">
        <v>244</v>
      </c>
      <c r="B21" s="78">
        <v>3.0</v>
      </c>
    </row>
    <row r="22">
      <c r="A22" s="79" t="s">
        <v>151</v>
      </c>
      <c r="B22" s="79">
        <v>3.0</v>
      </c>
      <c r="C22" s="11" t="s">
        <v>455</v>
      </c>
    </row>
    <row r="23">
      <c r="A23" s="78" t="s">
        <v>456</v>
      </c>
      <c r="B23" s="78"/>
    </row>
    <row r="24">
      <c r="A24" s="78" t="s">
        <v>130</v>
      </c>
      <c r="B24" s="78">
        <v>14.0</v>
      </c>
    </row>
    <row r="25">
      <c r="A25" s="78" t="s">
        <v>457</v>
      </c>
      <c r="B25" s="78"/>
    </row>
    <row r="26">
      <c r="A26" s="78" t="s">
        <v>48</v>
      </c>
      <c r="B26" s="78">
        <v>0.0</v>
      </c>
    </row>
    <row r="27">
      <c r="A27" s="78" t="s">
        <v>41</v>
      </c>
      <c r="B27" s="78">
        <v>35.0</v>
      </c>
    </row>
    <row r="28">
      <c r="A28" s="80" t="s">
        <v>38</v>
      </c>
      <c r="B28" s="78">
        <v>33.0</v>
      </c>
    </row>
    <row r="29">
      <c r="A29" s="79" t="s">
        <v>419</v>
      </c>
      <c r="B29" s="79"/>
      <c r="C29" s="11" t="s">
        <v>455</v>
      </c>
    </row>
    <row r="30">
      <c r="A30" s="78" t="s">
        <v>126</v>
      </c>
      <c r="B30" s="78">
        <v>27.0</v>
      </c>
    </row>
    <row r="31">
      <c r="A31" s="78" t="s">
        <v>107</v>
      </c>
      <c r="B31" s="78">
        <v>8.0</v>
      </c>
    </row>
    <row r="32">
      <c r="A32" s="78" t="s">
        <v>35</v>
      </c>
      <c r="B32" s="78">
        <v>22.0</v>
      </c>
    </row>
    <row r="33">
      <c r="A33" s="78" t="s">
        <v>72</v>
      </c>
      <c r="B33" s="78">
        <v>33.0</v>
      </c>
    </row>
    <row r="34">
      <c r="A34" s="77" t="s">
        <v>118</v>
      </c>
      <c r="B34" s="77">
        <v>12.0</v>
      </c>
      <c r="C34" s="11" t="s">
        <v>454</v>
      </c>
    </row>
    <row r="35">
      <c r="A35" s="78" t="s">
        <v>54</v>
      </c>
      <c r="B35" s="78">
        <v>23.0</v>
      </c>
    </row>
    <row r="36">
      <c r="A36" s="81" t="s">
        <v>86</v>
      </c>
      <c r="B36" s="81">
        <v>1.0</v>
      </c>
    </row>
    <row r="37">
      <c r="A37" s="82" t="s">
        <v>418</v>
      </c>
      <c r="B37" s="82"/>
      <c r="C37" s="11" t="s">
        <v>455</v>
      </c>
    </row>
    <row r="38">
      <c r="A38" s="81" t="s">
        <v>44</v>
      </c>
      <c r="B38" s="81">
        <v>29.0</v>
      </c>
    </row>
    <row r="39">
      <c r="A39" s="81" t="s">
        <v>31</v>
      </c>
      <c r="B39" s="81">
        <v>32.0</v>
      </c>
    </row>
    <row r="40">
      <c r="A40" s="81" t="s">
        <v>295</v>
      </c>
      <c r="B40" s="81">
        <v>17.0</v>
      </c>
    </row>
    <row r="41">
      <c r="A41" s="81" t="s">
        <v>76</v>
      </c>
      <c r="B41" s="81">
        <v>37.0</v>
      </c>
    </row>
    <row r="42">
      <c r="A42" s="81" t="s">
        <v>19</v>
      </c>
      <c r="B42" s="81">
        <v>25.0</v>
      </c>
    </row>
    <row r="43">
      <c r="A43" s="81" t="s">
        <v>17</v>
      </c>
      <c r="B43" s="81">
        <v>23.0</v>
      </c>
    </row>
    <row r="44">
      <c r="A44" s="81" t="s">
        <v>52</v>
      </c>
      <c r="B44" s="81">
        <v>36.0</v>
      </c>
    </row>
    <row r="45">
      <c r="A45" s="81" t="s">
        <v>70</v>
      </c>
      <c r="B45" s="81">
        <v>6.0</v>
      </c>
    </row>
    <row r="46">
      <c r="A46" s="82" t="s">
        <v>63</v>
      </c>
      <c r="B46" s="82">
        <v>2.0</v>
      </c>
      <c r="C46" s="11" t="s">
        <v>455</v>
      </c>
    </row>
    <row r="47">
      <c r="A47" s="81" t="s">
        <v>37</v>
      </c>
      <c r="B47" s="81">
        <v>32.0</v>
      </c>
    </row>
    <row r="48">
      <c r="A48" s="81" t="s">
        <v>66</v>
      </c>
      <c r="B48" s="81">
        <v>12.0</v>
      </c>
    </row>
    <row r="49">
      <c r="A49" s="81" t="s">
        <v>51</v>
      </c>
      <c r="B49" s="81">
        <v>0.0</v>
      </c>
    </row>
    <row r="50">
      <c r="A50" s="81" t="s">
        <v>74</v>
      </c>
      <c r="B50" s="81">
        <v>27.0</v>
      </c>
    </row>
    <row r="51">
      <c r="A51" s="81" t="s">
        <v>67</v>
      </c>
      <c r="B51" s="81">
        <v>28.0</v>
      </c>
    </row>
    <row r="52">
      <c r="A52" s="81" t="s">
        <v>95</v>
      </c>
      <c r="B52" s="81">
        <v>33.0</v>
      </c>
    </row>
    <row r="53">
      <c r="A53" s="81" t="s">
        <v>55</v>
      </c>
      <c r="B53" s="81">
        <v>2.0</v>
      </c>
    </row>
    <row r="54">
      <c r="A54" s="83" t="s">
        <v>77</v>
      </c>
      <c r="B54" s="83">
        <v>6.0</v>
      </c>
      <c r="C54" s="11" t="s">
        <v>454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7" max="7" width="17.0"/>
  </cols>
  <sheetData>
    <row r="1">
      <c r="A1" s="11" t="s">
        <v>458</v>
      </c>
      <c r="B1" s="11" t="s">
        <v>459</v>
      </c>
      <c r="C1" s="11" t="s">
        <v>460</v>
      </c>
      <c r="D1" s="11" t="s">
        <v>461</v>
      </c>
      <c r="E1" s="11" t="s">
        <v>462</v>
      </c>
      <c r="G1" s="84" t="str">
        <f>IFERROR(__xludf.DUMMYFUNCTION("query(A1:E36, ""select A, B, C, D, E order by C, A, D"", 1)"),"Teacher")</f>
        <v>Teacher</v>
      </c>
      <c r="H1" s="11" t="str">
        <f>IFERROR(__xludf.DUMMYFUNCTION("""COMPUTED_VALUE"""),"Hours taught")</f>
        <v>Hours taught</v>
      </c>
      <c r="I1" s="11" t="str">
        <f>IFERROR(__xludf.DUMMYFUNCTION("""COMPUTED_VALUE"""),"Priority")</f>
        <v>Priority</v>
      </c>
      <c r="J1" s="84" t="str">
        <f>IFERROR(__xludf.DUMMYFUNCTION("""COMPUTED_VALUE"""),"Date")</f>
        <v>Date</v>
      </c>
      <c r="K1" s="84" t="str">
        <f>IFERROR(__xludf.DUMMYFUNCTION("""COMPUTED_VALUE"""),"Hours")</f>
        <v>Hours</v>
      </c>
    </row>
    <row r="2">
      <c r="A2" s="11" t="s">
        <v>282</v>
      </c>
      <c r="B2" s="11">
        <v>0.0</v>
      </c>
      <c r="C2" s="11">
        <v>1.0</v>
      </c>
      <c r="D2" s="85" t="s">
        <v>463</v>
      </c>
      <c r="E2" s="11">
        <v>0.0</v>
      </c>
      <c r="G2" s="84" t="str">
        <f>IFERROR(__xludf.DUMMYFUNCTION("""COMPUTED_VALUE"""),"Elena Kostyukhina")</f>
        <v>Elena Kostyukhina</v>
      </c>
      <c r="H2" s="84">
        <f>IFERROR(__xludf.DUMMYFUNCTION("""COMPUTED_VALUE"""),0.0)</f>
        <v>0</v>
      </c>
      <c r="I2" s="84">
        <f>IFERROR(__xludf.DUMMYFUNCTION("""COMPUTED_VALUE"""),1.0)</f>
        <v>1</v>
      </c>
      <c r="J2" s="84" t="str">
        <f>IFERROR(__xludf.DUMMYFUNCTION("""COMPUTED_VALUE"""),"13/02/2022")</f>
        <v>13/02/2022</v>
      </c>
      <c r="K2" s="84">
        <f>IFERROR(__xludf.DUMMYFUNCTION("""COMPUTED_VALUE"""),0.0)</f>
        <v>0</v>
      </c>
    </row>
    <row r="3">
      <c r="A3" s="11" t="s">
        <v>464</v>
      </c>
      <c r="B3" s="11">
        <v>6.0</v>
      </c>
      <c r="C3" s="11">
        <v>2.0</v>
      </c>
      <c r="D3" s="11" t="s">
        <v>463</v>
      </c>
      <c r="E3" s="11">
        <v>0.0</v>
      </c>
      <c r="G3" s="84" t="str">
        <f>IFERROR(__xludf.DUMMYFUNCTION("""COMPUTED_VALUE"""),"Alina Serova")</f>
        <v>Alina Serova</v>
      </c>
      <c r="H3" s="84">
        <f>IFERROR(__xludf.DUMMYFUNCTION("""COMPUTED_VALUE"""),6.0)</f>
        <v>6</v>
      </c>
      <c r="I3" s="84">
        <f>IFERROR(__xludf.DUMMYFUNCTION("""COMPUTED_VALUE"""),2.0)</f>
        <v>2</v>
      </c>
      <c r="J3" s="84" t="str">
        <f>IFERROR(__xludf.DUMMYFUNCTION("""COMPUTED_VALUE"""),"13/02/2022")</f>
        <v>13/02/2022</v>
      </c>
      <c r="K3" s="84">
        <f>IFERROR(__xludf.DUMMYFUNCTION("""COMPUTED_VALUE"""),0.0)</f>
        <v>0</v>
      </c>
    </row>
    <row r="4">
      <c r="A4" s="11" t="s">
        <v>59</v>
      </c>
      <c r="B4" s="11">
        <v>10.0</v>
      </c>
      <c r="C4" s="11">
        <v>3.0</v>
      </c>
      <c r="D4" s="11" t="s">
        <v>463</v>
      </c>
      <c r="E4" s="11">
        <v>0.0</v>
      </c>
      <c r="G4" s="84" t="str">
        <f>IFERROR(__xludf.DUMMYFUNCTION("""COMPUTED_VALUE"""),"Daniella Spooner")</f>
        <v>Daniella Spooner</v>
      </c>
      <c r="H4" s="84">
        <f>IFERROR(__xludf.DUMMYFUNCTION("""COMPUTED_VALUE"""),10.0)</f>
        <v>10</v>
      </c>
      <c r="I4" s="84">
        <f>IFERROR(__xludf.DUMMYFUNCTION("""COMPUTED_VALUE"""),3.0)</f>
        <v>3</v>
      </c>
      <c r="J4" s="84" t="str">
        <f>IFERROR(__xludf.DUMMYFUNCTION("""COMPUTED_VALUE"""),"13/02/2022")</f>
        <v>13/02/2022</v>
      </c>
      <c r="K4" s="84">
        <f>IFERROR(__xludf.DUMMYFUNCTION("""COMPUTED_VALUE"""),0.0)</f>
        <v>0</v>
      </c>
    </row>
    <row r="5">
      <c r="A5" s="11" t="s">
        <v>465</v>
      </c>
      <c r="B5" s="11">
        <v>12.0</v>
      </c>
      <c r="C5" s="11">
        <v>4.0</v>
      </c>
      <c r="D5" s="11" t="s">
        <v>463</v>
      </c>
      <c r="E5" s="11">
        <v>0.0</v>
      </c>
      <c r="G5" s="84" t="str">
        <f>IFERROR(__xludf.DUMMYFUNCTION("""COMPUTED_VALUE"""),"Ekaterina Musienko")</f>
        <v>Ekaterina Musienko</v>
      </c>
      <c r="H5" s="84">
        <f>IFERROR(__xludf.DUMMYFUNCTION("""COMPUTED_VALUE"""),12.0)</f>
        <v>12</v>
      </c>
      <c r="I5" s="84">
        <f>IFERROR(__xludf.DUMMYFUNCTION("""COMPUTED_VALUE"""),4.0)</f>
        <v>4</v>
      </c>
      <c r="J5" s="84" t="str">
        <f>IFERROR(__xludf.DUMMYFUNCTION("""COMPUTED_VALUE"""),"13/02/2022")</f>
        <v>13/02/2022</v>
      </c>
      <c r="K5" s="84">
        <f>IFERROR(__xludf.DUMMYFUNCTION("""COMPUTED_VALUE"""),0.0)</f>
        <v>0</v>
      </c>
    </row>
    <row r="6">
      <c r="A6" s="11" t="s">
        <v>70</v>
      </c>
      <c r="B6" s="11">
        <v>12.0</v>
      </c>
      <c r="C6" s="11">
        <v>5.0</v>
      </c>
      <c r="D6" s="11" t="s">
        <v>463</v>
      </c>
      <c r="E6" s="11">
        <v>0.0</v>
      </c>
      <c r="G6" s="84" t="str">
        <f>IFERROR(__xludf.DUMMYFUNCTION("""COMPUTED_VALUE"""),"Svetlana Kivelidi")</f>
        <v>Svetlana Kivelidi</v>
      </c>
      <c r="H6" s="84">
        <f>IFERROR(__xludf.DUMMYFUNCTION("""COMPUTED_VALUE"""),12.0)</f>
        <v>12</v>
      </c>
      <c r="I6" s="84">
        <f>IFERROR(__xludf.DUMMYFUNCTION("""COMPUTED_VALUE"""),5.0)</f>
        <v>5</v>
      </c>
      <c r="J6" s="84" t="str">
        <f>IFERROR(__xludf.DUMMYFUNCTION("""COMPUTED_VALUE"""),"13/02/2022")</f>
        <v>13/02/2022</v>
      </c>
      <c r="K6" s="84">
        <f>IFERROR(__xludf.DUMMYFUNCTION("""COMPUTED_VALUE"""),0.0)</f>
        <v>0</v>
      </c>
    </row>
    <row r="7">
      <c r="A7" s="11" t="s">
        <v>466</v>
      </c>
      <c r="B7" s="11">
        <v>13.0</v>
      </c>
      <c r="C7" s="11">
        <v>6.0</v>
      </c>
      <c r="D7" s="11" t="s">
        <v>463</v>
      </c>
      <c r="E7" s="11">
        <v>0.0</v>
      </c>
      <c r="G7" s="84" t="str">
        <f>IFERROR(__xludf.DUMMYFUNCTION("""COMPUTED_VALUE"""),"Karina Musina")</f>
        <v>Karina Musina</v>
      </c>
      <c r="H7" s="84">
        <f>IFERROR(__xludf.DUMMYFUNCTION("""COMPUTED_VALUE"""),13.0)</f>
        <v>13</v>
      </c>
      <c r="I7" s="84">
        <f>IFERROR(__xludf.DUMMYFUNCTION("""COMPUTED_VALUE"""),6.0)</f>
        <v>6</v>
      </c>
      <c r="J7" s="84" t="str">
        <f>IFERROR(__xludf.DUMMYFUNCTION("""COMPUTED_VALUE"""),"13/02/2022")</f>
        <v>13/02/2022</v>
      </c>
      <c r="K7" s="84">
        <f>IFERROR(__xludf.DUMMYFUNCTION("""COMPUTED_VALUE"""),0.0)</f>
        <v>0</v>
      </c>
    </row>
    <row r="8">
      <c r="A8" s="11" t="s">
        <v>467</v>
      </c>
      <c r="B8" s="11">
        <v>14.0</v>
      </c>
      <c r="C8" s="11">
        <v>7.0</v>
      </c>
      <c r="D8" s="11" t="s">
        <v>463</v>
      </c>
      <c r="E8" s="11">
        <v>0.0</v>
      </c>
      <c r="G8" s="84" t="str">
        <f>IFERROR(__xludf.DUMMYFUNCTION("""COMPUTED_VALUE"""),"Matt Uffindall")</f>
        <v>Matt Uffindall</v>
      </c>
      <c r="H8" s="84">
        <f>IFERROR(__xludf.DUMMYFUNCTION("""COMPUTED_VALUE"""),14.0)</f>
        <v>14</v>
      </c>
      <c r="I8" s="84">
        <f>IFERROR(__xludf.DUMMYFUNCTION("""COMPUTED_VALUE"""),7.0)</f>
        <v>7</v>
      </c>
      <c r="J8" s="84" t="str">
        <f>IFERROR(__xludf.DUMMYFUNCTION("""COMPUTED_VALUE"""),"13/02/2022")</f>
        <v>13/02/2022</v>
      </c>
      <c r="K8" s="84">
        <f>IFERROR(__xludf.DUMMYFUNCTION("""COMPUTED_VALUE"""),0.0)</f>
        <v>0</v>
      </c>
    </row>
    <row r="9">
      <c r="A9" s="11" t="s">
        <v>66</v>
      </c>
      <c r="B9" s="11">
        <v>15.0</v>
      </c>
      <c r="C9" s="11">
        <v>8.0</v>
      </c>
      <c r="D9" s="11" t="s">
        <v>463</v>
      </c>
      <c r="E9" s="11">
        <v>0.0</v>
      </c>
      <c r="G9" s="84" t="str">
        <f>IFERROR(__xludf.DUMMYFUNCTION("""COMPUTED_VALUE"""),"Tatiana Shalamova")</f>
        <v>Tatiana Shalamova</v>
      </c>
      <c r="H9" s="84">
        <f>IFERROR(__xludf.DUMMYFUNCTION("""COMPUTED_VALUE"""),15.0)</f>
        <v>15</v>
      </c>
      <c r="I9" s="84">
        <f>IFERROR(__xludf.DUMMYFUNCTION("""COMPUTED_VALUE"""),8.0)</f>
        <v>8</v>
      </c>
      <c r="J9" s="84" t="str">
        <f>IFERROR(__xludf.DUMMYFUNCTION("""COMPUTED_VALUE"""),"13/02/2022")</f>
        <v>13/02/2022</v>
      </c>
      <c r="K9" s="84">
        <f>IFERROR(__xludf.DUMMYFUNCTION("""COMPUTED_VALUE"""),0.0)</f>
        <v>0</v>
      </c>
    </row>
    <row r="10">
      <c r="A10" s="11" t="s">
        <v>35</v>
      </c>
      <c r="B10" s="11">
        <v>20.0</v>
      </c>
      <c r="C10" s="11">
        <v>9.0</v>
      </c>
      <c r="D10" s="11" t="s">
        <v>468</v>
      </c>
      <c r="E10" s="11">
        <v>2.0</v>
      </c>
      <c r="G10" s="84" t="str">
        <f>IFERROR(__xludf.DUMMYFUNCTION("""COMPUTED_VALUE"""),"Lucas Marville")</f>
        <v>Lucas Marville</v>
      </c>
      <c r="H10" s="84">
        <f>IFERROR(__xludf.DUMMYFUNCTION("""COMPUTED_VALUE"""),20.0)</f>
        <v>20</v>
      </c>
      <c r="I10" s="84">
        <f>IFERROR(__xludf.DUMMYFUNCTION("""COMPUTED_VALUE"""),9.0)</f>
        <v>9</v>
      </c>
      <c r="J10" s="84" t="str">
        <f>IFERROR(__xludf.DUMMYFUNCTION("""COMPUTED_VALUE"""),"17/02/2022")</f>
        <v>17/02/2022</v>
      </c>
      <c r="K10" s="84">
        <f>IFERROR(__xludf.DUMMYFUNCTION("""COMPUTED_VALUE"""),2.0)</f>
        <v>2</v>
      </c>
    </row>
    <row r="11">
      <c r="A11" s="11" t="s">
        <v>469</v>
      </c>
      <c r="B11" s="11">
        <v>18.0</v>
      </c>
      <c r="C11" s="11">
        <v>10.0</v>
      </c>
      <c r="D11" s="11" t="s">
        <v>463</v>
      </c>
      <c r="E11" s="11">
        <v>0.0</v>
      </c>
      <c r="G11" s="84" t="str">
        <f>IFERROR(__xludf.DUMMYFUNCTION("""COMPUTED_VALUE"""),"Natasha Hale")</f>
        <v>Natasha Hale</v>
      </c>
      <c r="H11" s="84">
        <f>IFERROR(__xludf.DUMMYFUNCTION("""COMPUTED_VALUE"""),18.0)</f>
        <v>18</v>
      </c>
      <c r="I11" s="84">
        <f>IFERROR(__xludf.DUMMYFUNCTION("""COMPUTED_VALUE"""),10.0)</f>
        <v>10</v>
      </c>
      <c r="J11" s="84" t="str">
        <f>IFERROR(__xludf.DUMMYFUNCTION("""COMPUTED_VALUE"""),"13/02/2022")</f>
        <v>13/02/2022</v>
      </c>
      <c r="K11" s="84">
        <f>IFERROR(__xludf.DUMMYFUNCTION("""COMPUTED_VALUE"""),0.0)</f>
        <v>0</v>
      </c>
    </row>
    <row r="12">
      <c r="A12" s="11" t="s">
        <v>13</v>
      </c>
      <c r="B12" s="11">
        <v>20.0</v>
      </c>
      <c r="C12" s="11">
        <v>11.0</v>
      </c>
      <c r="D12" s="11" t="s">
        <v>463</v>
      </c>
      <c r="E12" s="11">
        <v>0.0</v>
      </c>
      <c r="G12" s="84" t="str">
        <f>IFERROR(__xludf.DUMMYFUNCTION("""COMPUTED_VALUE"""),"Domenico Galizia")</f>
        <v>Domenico Galizia</v>
      </c>
      <c r="H12" s="84">
        <f>IFERROR(__xludf.DUMMYFUNCTION("""COMPUTED_VALUE"""),20.0)</f>
        <v>20</v>
      </c>
      <c r="I12" s="84">
        <f>IFERROR(__xludf.DUMMYFUNCTION("""COMPUTED_VALUE"""),11.0)</f>
        <v>11</v>
      </c>
      <c r="J12" s="84" t="str">
        <f>IFERROR(__xludf.DUMMYFUNCTION("""COMPUTED_VALUE"""),"13/02/2022")</f>
        <v>13/02/2022</v>
      </c>
      <c r="K12" s="84">
        <f>IFERROR(__xludf.DUMMYFUNCTION("""COMPUTED_VALUE"""),0.0)</f>
        <v>0</v>
      </c>
    </row>
    <row r="13">
      <c r="A13" s="11" t="s">
        <v>470</v>
      </c>
      <c r="B13" s="11">
        <v>21.0</v>
      </c>
      <c r="C13" s="11">
        <v>12.0</v>
      </c>
      <c r="D13" s="11" t="s">
        <v>463</v>
      </c>
      <c r="E13" s="11">
        <v>0.0</v>
      </c>
      <c r="G13" s="84" t="str">
        <f>IFERROR(__xludf.DUMMYFUNCTION("""COMPUTED_VALUE"""),"Richard Webb")</f>
        <v>Richard Webb</v>
      </c>
      <c r="H13" s="84">
        <f>IFERROR(__xludf.DUMMYFUNCTION("""COMPUTED_VALUE"""),21.0)</f>
        <v>21</v>
      </c>
      <c r="I13" s="84">
        <f>IFERROR(__xludf.DUMMYFUNCTION("""COMPUTED_VALUE"""),12.0)</f>
        <v>12</v>
      </c>
      <c r="J13" s="84" t="str">
        <f>IFERROR(__xludf.DUMMYFUNCTION("""COMPUTED_VALUE"""),"13/02/2022")</f>
        <v>13/02/2022</v>
      </c>
      <c r="K13" s="84">
        <f>IFERROR(__xludf.DUMMYFUNCTION("""COMPUTED_VALUE"""),0.0)</f>
        <v>0</v>
      </c>
    </row>
    <row r="14">
      <c r="A14" s="11" t="s">
        <v>41</v>
      </c>
      <c r="B14" s="11">
        <v>22.0</v>
      </c>
      <c r="C14" s="11">
        <v>13.0</v>
      </c>
      <c r="D14" s="11" t="s">
        <v>463</v>
      </c>
      <c r="E14" s="11">
        <v>0.0</v>
      </c>
      <c r="G14" s="84" t="str">
        <f>IFERROR(__xludf.DUMMYFUNCTION("""COMPUTED_VALUE"""),"Kostas Mathioudakis")</f>
        <v>Kostas Mathioudakis</v>
      </c>
      <c r="H14" s="84">
        <f>IFERROR(__xludf.DUMMYFUNCTION("""COMPUTED_VALUE"""),22.0)</f>
        <v>22</v>
      </c>
      <c r="I14" s="84">
        <f>IFERROR(__xludf.DUMMYFUNCTION("""COMPUTED_VALUE"""),13.0)</f>
        <v>13</v>
      </c>
      <c r="J14" s="84" t="str">
        <f>IFERROR(__xludf.DUMMYFUNCTION("""COMPUTED_VALUE"""),"13/02/2022")</f>
        <v>13/02/2022</v>
      </c>
      <c r="K14" s="84">
        <f>IFERROR(__xludf.DUMMYFUNCTION("""COMPUTED_VALUE"""),0.0)</f>
        <v>0</v>
      </c>
    </row>
    <row r="15">
      <c r="A15" s="11" t="s">
        <v>471</v>
      </c>
      <c r="B15" s="11">
        <v>22.0</v>
      </c>
      <c r="C15" s="11">
        <v>14.0</v>
      </c>
      <c r="D15" s="11" t="s">
        <v>463</v>
      </c>
      <c r="E15" s="11">
        <v>0.0</v>
      </c>
      <c r="G15" s="84" t="str">
        <f>IFERROR(__xludf.DUMMYFUNCTION("""COMPUTED_VALUE"""),"Stuart Kean")</f>
        <v>Stuart Kean</v>
      </c>
      <c r="H15" s="84">
        <f>IFERROR(__xludf.DUMMYFUNCTION("""COMPUTED_VALUE"""),22.0)</f>
        <v>22</v>
      </c>
      <c r="I15" s="84">
        <f>IFERROR(__xludf.DUMMYFUNCTION("""COMPUTED_VALUE"""),14.0)</f>
        <v>14</v>
      </c>
      <c r="J15" s="84" t="str">
        <f>IFERROR(__xludf.DUMMYFUNCTION("""COMPUTED_VALUE"""),"13/02/2022")</f>
        <v>13/02/2022</v>
      </c>
      <c r="K15" s="84">
        <f>IFERROR(__xludf.DUMMYFUNCTION("""COMPUTED_VALUE"""),0.0)</f>
        <v>0</v>
      </c>
    </row>
    <row r="16">
      <c r="A16" s="11" t="s">
        <v>472</v>
      </c>
      <c r="B16" s="11">
        <v>22.0</v>
      </c>
      <c r="C16" s="11">
        <v>15.0</v>
      </c>
      <c r="D16" s="11" t="s">
        <v>463</v>
      </c>
      <c r="E16" s="11">
        <v>0.0</v>
      </c>
      <c r="G16" s="84" t="str">
        <f>IFERROR(__xludf.DUMMYFUNCTION("""COMPUTED_VALUE"""),"Shirley Smith")</f>
        <v>Shirley Smith</v>
      </c>
      <c r="H16" s="84">
        <f>IFERROR(__xludf.DUMMYFUNCTION("""COMPUTED_VALUE"""),22.0)</f>
        <v>22</v>
      </c>
      <c r="I16" s="84">
        <f>IFERROR(__xludf.DUMMYFUNCTION("""COMPUTED_VALUE"""),15.0)</f>
        <v>15</v>
      </c>
      <c r="J16" s="84" t="str">
        <f>IFERROR(__xludf.DUMMYFUNCTION("""COMPUTED_VALUE"""),"13/02/2022")</f>
        <v>13/02/2022</v>
      </c>
      <c r="K16" s="84">
        <f>IFERROR(__xludf.DUMMYFUNCTION("""COMPUTED_VALUE"""),0.0)</f>
        <v>0</v>
      </c>
    </row>
    <row r="17">
      <c r="A17" s="11" t="s">
        <v>473</v>
      </c>
      <c r="B17" s="11">
        <v>23.0</v>
      </c>
      <c r="C17" s="11">
        <v>16.0</v>
      </c>
      <c r="D17" s="11" t="s">
        <v>463</v>
      </c>
      <c r="E17" s="11">
        <v>0.0</v>
      </c>
      <c r="G17" s="84" t="str">
        <f>IFERROR(__xludf.DUMMYFUNCTION("""COMPUTED_VALUE"""),"Julia Artamanova")</f>
        <v>Julia Artamanova</v>
      </c>
      <c r="H17" s="84">
        <f>IFERROR(__xludf.DUMMYFUNCTION("""COMPUTED_VALUE"""),23.0)</f>
        <v>23</v>
      </c>
      <c r="I17" s="84">
        <f>IFERROR(__xludf.DUMMYFUNCTION("""COMPUTED_VALUE"""),16.0)</f>
        <v>16</v>
      </c>
      <c r="J17" s="84" t="str">
        <f>IFERROR(__xludf.DUMMYFUNCTION("""COMPUTED_VALUE"""),"13/02/2022")</f>
        <v>13/02/2022</v>
      </c>
      <c r="K17" s="84">
        <f>IFERROR(__xludf.DUMMYFUNCTION("""COMPUTED_VALUE"""),0.0)</f>
        <v>0</v>
      </c>
    </row>
    <row r="18">
      <c r="A18" s="11" t="s">
        <v>118</v>
      </c>
      <c r="B18" s="11">
        <v>23.0</v>
      </c>
      <c r="C18" s="11">
        <v>17.0</v>
      </c>
      <c r="D18" s="11" t="s">
        <v>463</v>
      </c>
      <c r="E18" s="11">
        <v>0.0</v>
      </c>
      <c r="G18" s="84" t="str">
        <f>IFERROR(__xludf.DUMMYFUNCTION("""COMPUTED_VALUE"""),"Pablo Castro")</f>
        <v>Pablo Castro</v>
      </c>
      <c r="H18" s="84">
        <f>IFERROR(__xludf.DUMMYFUNCTION("""COMPUTED_VALUE"""),23.0)</f>
        <v>23</v>
      </c>
      <c r="I18" s="84">
        <f>IFERROR(__xludf.DUMMYFUNCTION("""COMPUTED_VALUE"""),17.0)</f>
        <v>17</v>
      </c>
      <c r="J18" s="84" t="str">
        <f>IFERROR(__xludf.DUMMYFUNCTION("""COMPUTED_VALUE"""),"13/02/2022")</f>
        <v>13/02/2022</v>
      </c>
      <c r="K18" s="84">
        <f>IFERROR(__xludf.DUMMYFUNCTION("""COMPUTED_VALUE"""),0.0)</f>
        <v>0</v>
      </c>
    </row>
    <row r="19">
      <c r="A19" s="11" t="s">
        <v>44</v>
      </c>
      <c r="B19" s="11">
        <v>23.0</v>
      </c>
      <c r="C19" s="11">
        <v>18.0</v>
      </c>
      <c r="D19" s="11" t="s">
        <v>463</v>
      </c>
      <c r="E19" s="11">
        <v>0.0</v>
      </c>
      <c r="G19" s="84" t="str">
        <f>IFERROR(__xludf.DUMMYFUNCTION("""COMPUTED_VALUE"""),"Ramin Sultanov")</f>
        <v>Ramin Sultanov</v>
      </c>
      <c r="H19" s="84">
        <f>IFERROR(__xludf.DUMMYFUNCTION("""COMPUTED_VALUE"""),23.0)</f>
        <v>23</v>
      </c>
      <c r="I19" s="84">
        <f>IFERROR(__xludf.DUMMYFUNCTION("""COMPUTED_VALUE"""),18.0)</f>
        <v>18</v>
      </c>
      <c r="J19" s="84" t="str">
        <f>IFERROR(__xludf.DUMMYFUNCTION("""COMPUTED_VALUE"""),"13/02/2022")</f>
        <v>13/02/2022</v>
      </c>
      <c r="K19" s="84">
        <f>IFERROR(__xludf.DUMMYFUNCTION("""COMPUTED_VALUE"""),0.0)</f>
        <v>0</v>
      </c>
    </row>
    <row r="20">
      <c r="A20" s="11" t="s">
        <v>474</v>
      </c>
      <c r="B20" s="11">
        <v>24.0</v>
      </c>
      <c r="C20" s="11">
        <v>19.0</v>
      </c>
      <c r="D20" s="11" t="s">
        <v>463</v>
      </c>
      <c r="E20" s="11">
        <v>0.0</v>
      </c>
      <c r="G20" s="84" t="str">
        <f>IFERROR(__xludf.DUMMYFUNCTION("""COMPUTED_VALUE"""),"Amy Johnson")</f>
        <v>Amy Johnson</v>
      </c>
      <c r="H20" s="84">
        <f>IFERROR(__xludf.DUMMYFUNCTION("""COMPUTED_VALUE"""),24.0)</f>
        <v>24</v>
      </c>
      <c r="I20" s="84">
        <f>IFERROR(__xludf.DUMMYFUNCTION("""COMPUTED_VALUE"""),19.0)</f>
        <v>19</v>
      </c>
      <c r="J20" s="84" t="str">
        <f>IFERROR(__xludf.DUMMYFUNCTION("""COMPUTED_VALUE"""),"13/02/2022")</f>
        <v>13/02/2022</v>
      </c>
      <c r="K20" s="84">
        <f>IFERROR(__xludf.DUMMYFUNCTION("""COMPUTED_VALUE"""),0.0)</f>
        <v>0</v>
      </c>
    </row>
    <row r="21">
      <c r="A21" s="11" t="s">
        <v>475</v>
      </c>
      <c r="B21" s="11">
        <v>24.0</v>
      </c>
      <c r="C21" s="11">
        <v>20.0</v>
      </c>
      <c r="D21" s="11" t="s">
        <v>463</v>
      </c>
      <c r="E21" s="11">
        <v>0.0</v>
      </c>
      <c r="G21" s="84" t="str">
        <f>IFERROR(__xludf.DUMMYFUNCTION("""COMPUTED_VALUE"""),"Christopher Kubrick")</f>
        <v>Christopher Kubrick</v>
      </c>
      <c r="H21" s="84">
        <f>IFERROR(__xludf.DUMMYFUNCTION("""COMPUTED_VALUE"""),24.0)</f>
        <v>24</v>
      </c>
      <c r="I21" s="84">
        <f>IFERROR(__xludf.DUMMYFUNCTION("""COMPUTED_VALUE"""),20.0)</f>
        <v>20</v>
      </c>
      <c r="J21" s="84" t="str">
        <f>IFERROR(__xludf.DUMMYFUNCTION("""COMPUTED_VALUE"""),"13/02/2022")</f>
        <v>13/02/2022</v>
      </c>
      <c r="K21" s="84">
        <f>IFERROR(__xludf.DUMMYFUNCTION("""COMPUTED_VALUE"""),0.0)</f>
        <v>0</v>
      </c>
    </row>
    <row r="22">
      <c r="A22" s="11" t="s">
        <v>28</v>
      </c>
      <c r="B22" s="11">
        <v>24.0</v>
      </c>
      <c r="C22" s="11">
        <v>21.0</v>
      </c>
      <c r="D22" s="11" t="s">
        <v>463</v>
      </c>
      <c r="E22" s="11">
        <v>0.0</v>
      </c>
      <c r="G22" s="84" t="str">
        <f>IFERROR(__xludf.DUMMYFUNCTION("""COMPUTED_VALUE"""),"Doncan Dai")</f>
        <v>Doncan Dai</v>
      </c>
      <c r="H22" s="84">
        <f>IFERROR(__xludf.DUMMYFUNCTION("""COMPUTED_VALUE"""),24.0)</f>
        <v>24</v>
      </c>
      <c r="I22" s="84">
        <f>IFERROR(__xludf.DUMMYFUNCTION("""COMPUTED_VALUE"""),21.0)</f>
        <v>21</v>
      </c>
      <c r="J22" s="84" t="str">
        <f>IFERROR(__xludf.DUMMYFUNCTION("""COMPUTED_VALUE"""),"13/02/2022")</f>
        <v>13/02/2022</v>
      </c>
      <c r="K22" s="84">
        <f>IFERROR(__xludf.DUMMYFUNCTION("""COMPUTED_VALUE"""),0.0)</f>
        <v>0</v>
      </c>
    </row>
    <row r="23">
      <c r="A23" s="11" t="s">
        <v>476</v>
      </c>
      <c r="B23" s="11">
        <v>24.0</v>
      </c>
      <c r="C23" s="11">
        <v>22.0</v>
      </c>
      <c r="D23" s="11" t="s">
        <v>463</v>
      </c>
      <c r="E23" s="11">
        <v>0.0</v>
      </c>
      <c r="G23" s="84" t="str">
        <f>IFERROR(__xludf.DUMMYFUNCTION("""COMPUTED_VALUE"""),"Gulnar Valiyeva")</f>
        <v>Gulnar Valiyeva</v>
      </c>
      <c r="H23" s="84">
        <f>IFERROR(__xludf.DUMMYFUNCTION("""COMPUTED_VALUE"""),24.0)</f>
        <v>24</v>
      </c>
      <c r="I23" s="84">
        <f>IFERROR(__xludf.DUMMYFUNCTION("""COMPUTED_VALUE"""),22.0)</f>
        <v>22</v>
      </c>
      <c r="J23" s="84" t="str">
        <f>IFERROR(__xludf.DUMMYFUNCTION("""COMPUTED_VALUE"""),"13/02/2022")</f>
        <v>13/02/2022</v>
      </c>
      <c r="K23" s="84">
        <f>IFERROR(__xludf.DUMMYFUNCTION("""COMPUTED_VALUE"""),0.0)</f>
        <v>0</v>
      </c>
    </row>
    <row r="24">
      <c r="A24" s="11" t="s">
        <v>477</v>
      </c>
      <c r="B24" s="11">
        <v>24.0</v>
      </c>
      <c r="C24" s="11">
        <v>23.0</v>
      </c>
      <c r="D24" s="11" t="s">
        <v>463</v>
      </c>
      <c r="E24" s="11">
        <v>0.0</v>
      </c>
      <c r="G24" s="84" t="str">
        <f>IFERROR(__xludf.DUMMYFUNCTION("""COMPUTED_VALUE"""),"No One")</f>
        <v>No One</v>
      </c>
      <c r="H24" s="84">
        <f>IFERROR(__xludf.DUMMYFUNCTION("""COMPUTED_VALUE"""),24.0)</f>
        <v>24</v>
      </c>
      <c r="I24" s="84">
        <f>IFERROR(__xludf.DUMMYFUNCTION("""COMPUTED_VALUE"""),23.0)</f>
        <v>23</v>
      </c>
      <c r="J24" s="84" t="str">
        <f>IFERROR(__xludf.DUMMYFUNCTION("""COMPUTED_VALUE"""),"13/02/2022")</f>
        <v>13/02/2022</v>
      </c>
      <c r="K24" s="84">
        <f>IFERROR(__xludf.DUMMYFUNCTION("""COMPUTED_VALUE"""),0.0)</f>
        <v>0</v>
      </c>
    </row>
    <row r="25">
      <c r="A25" s="11" t="s">
        <v>67</v>
      </c>
      <c r="B25" s="11">
        <v>24.0</v>
      </c>
      <c r="C25" s="11">
        <v>24.0</v>
      </c>
      <c r="D25" s="11" t="s">
        <v>478</v>
      </c>
      <c r="E25" s="11">
        <v>1.0</v>
      </c>
      <c r="G25" s="84" t="str">
        <f>IFERROR(__xludf.DUMMYFUNCTION("""COMPUTED_VALUE"""),"Varvara Romashova")</f>
        <v>Varvara Romashova</v>
      </c>
      <c r="H25" s="84">
        <f>IFERROR(__xludf.DUMMYFUNCTION("""COMPUTED_VALUE"""),24.0)</f>
        <v>24</v>
      </c>
      <c r="I25" s="84">
        <f>IFERROR(__xludf.DUMMYFUNCTION("""COMPUTED_VALUE"""),24.0)</f>
        <v>24</v>
      </c>
      <c r="J25" s="84" t="str">
        <f>IFERROR(__xludf.DUMMYFUNCTION("""COMPUTED_VALUE"""),"15/02/2022")</f>
        <v>15/02/2022</v>
      </c>
      <c r="K25" s="84">
        <f>IFERROR(__xludf.DUMMYFUNCTION("""COMPUTED_VALUE"""),1.0)</f>
        <v>1</v>
      </c>
    </row>
    <row r="26">
      <c r="A26" s="11" t="s">
        <v>479</v>
      </c>
      <c r="B26" s="11">
        <v>24.0</v>
      </c>
      <c r="C26" s="11">
        <v>25.0</v>
      </c>
      <c r="D26" s="11" t="s">
        <v>468</v>
      </c>
      <c r="E26" s="11">
        <v>1.0</v>
      </c>
      <c r="G26" s="84" t="str">
        <f>IFERROR(__xludf.DUMMYFUNCTION("""COMPUTED_VALUE"""),"Zoya Crane")</f>
        <v>Zoya Crane</v>
      </c>
      <c r="H26" s="84">
        <f>IFERROR(__xludf.DUMMYFUNCTION("""COMPUTED_VALUE"""),24.0)</f>
        <v>24</v>
      </c>
      <c r="I26" s="84">
        <f>IFERROR(__xludf.DUMMYFUNCTION("""COMPUTED_VALUE"""),25.0)</f>
        <v>25</v>
      </c>
      <c r="J26" s="84" t="str">
        <f>IFERROR(__xludf.DUMMYFUNCTION("""COMPUTED_VALUE"""),"17/02/2022")</f>
        <v>17/02/2022</v>
      </c>
      <c r="K26" s="84">
        <f>IFERROR(__xludf.DUMMYFUNCTION("""COMPUTED_VALUE"""),1.0)</f>
        <v>1</v>
      </c>
    </row>
    <row r="27">
      <c r="A27" s="11" t="s">
        <v>133</v>
      </c>
      <c r="B27" s="11">
        <v>25.0</v>
      </c>
      <c r="C27" s="11">
        <v>26.0</v>
      </c>
      <c r="D27" s="11" t="s">
        <v>463</v>
      </c>
      <c r="E27" s="11">
        <v>0.0</v>
      </c>
      <c r="G27" s="84" t="str">
        <f>IFERROR(__xludf.DUMMYFUNCTION("""COMPUTED_VALUE"""),"Benjamin Araud")</f>
        <v>Benjamin Araud</v>
      </c>
      <c r="H27" s="84">
        <f>IFERROR(__xludf.DUMMYFUNCTION("""COMPUTED_VALUE"""),25.0)</f>
        <v>25</v>
      </c>
      <c r="I27" s="84">
        <f>IFERROR(__xludf.DUMMYFUNCTION("""COMPUTED_VALUE"""),26.0)</f>
        <v>26</v>
      </c>
      <c r="J27" s="84" t="str">
        <f>IFERROR(__xludf.DUMMYFUNCTION("""COMPUTED_VALUE"""),"13/02/2022")</f>
        <v>13/02/2022</v>
      </c>
      <c r="K27" s="84">
        <f>IFERROR(__xludf.DUMMYFUNCTION("""COMPUTED_VALUE"""),0.0)</f>
        <v>0</v>
      </c>
    </row>
    <row r="28">
      <c r="A28" s="11" t="s">
        <v>101</v>
      </c>
      <c r="B28" s="11">
        <v>25.0</v>
      </c>
      <c r="C28" s="11">
        <v>27.0</v>
      </c>
      <c r="D28" s="11" t="s">
        <v>463</v>
      </c>
      <c r="E28" s="11">
        <v>0.0</v>
      </c>
      <c r="G28" s="84" t="str">
        <f>IFERROR(__xludf.DUMMYFUNCTION("""COMPUTED_VALUE"""),"Craig Campion")</f>
        <v>Craig Campion</v>
      </c>
      <c r="H28" s="84">
        <f>IFERROR(__xludf.DUMMYFUNCTION("""COMPUTED_VALUE"""),25.0)</f>
        <v>25</v>
      </c>
      <c r="I28" s="84">
        <f>IFERROR(__xludf.DUMMYFUNCTION("""COMPUTED_VALUE"""),27.0)</f>
        <v>27</v>
      </c>
      <c r="J28" s="84" t="str">
        <f>IFERROR(__xludf.DUMMYFUNCTION("""COMPUTED_VALUE"""),"13/02/2022")</f>
        <v>13/02/2022</v>
      </c>
      <c r="K28" s="84">
        <f>IFERROR(__xludf.DUMMYFUNCTION("""COMPUTED_VALUE"""),0.0)</f>
        <v>0</v>
      </c>
    </row>
    <row r="29">
      <c r="A29" s="11" t="s">
        <v>480</v>
      </c>
      <c r="B29" s="11">
        <v>25.0</v>
      </c>
      <c r="C29" s="11">
        <v>28.0</v>
      </c>
      <c r="D29" s="11" t="s">
        <v>463</v>
      </c>
      <c r="E29" s="11">
        <v>0.0</v>
      </c>
      <c r="G29" s="84" t="str">
        <f>IFERROR(__xludf.DUMMYFUNCTION("""COMPUTED_VALUE"""),"Juha Heikkinen")</f>
        <v>Juha Heikkinen</v>
      </c>
      <c r="H29" s="84">
        <f>IFERROR(__xludf.DUMMYFUNCTION("""COMPUTED_VALUE"""),25.0)</f>
        <v>25</v>
      </c>
      <c r="I29" s="84">
        <f>IFERROR(__xludf.DUMMYFUNCTION("""COMPUTED_VALUE"""),28.0)</f>
        <v>28</v>
      </c>
      <c r="J29" s="84" t="str">
        <f>IFERROR(__xludf.DUMMYFUNCTION("""COMPUTED_VALUE"""),"13/02/2022")</f>
        <v>13/02/2022</v>
      </c>
      <c r="K29" s="84">
        <f>IFERROR(__xludf.DUMMYFUNCTION("""COMPUTED_VALUE"""),0.0)</f>
        <v>0</v>
      </c>
    </row>
    <row r="30">
      <c r="A30" s="11" t="s">
        <v>481</v>
      </c>
      <c r="B30" s="11">
        <v>25.0</v>
      </c>
      <c r="C30" s="11">
        <v>29.0</v>
      </c>
      <c r="D30" s="11" t="s">
        <v>463</v>
      </c>
      <c r="E30" s="11">
        <v>0.0</v>
      </c>
      <c r="G30" s="84" t="str">
        <f>IFERROR(__xludf.DUMMYFUNCTION("""COMPUTED_VALUE"""),"Kyriakos Tsafaras")</f>
        <v>Kyriakos Tsafaras</v>
      </c>
      <c r="H30" s="84">
        <f>IFERROR(__xludf.DUMMYFUNCTION("""COMPUTED_VALUE"""),25.0)</f>
        <v>25</v>
      </c>
      <c r="I30" s="84">
        <f>IFERROR(__xludf.DUMMYFUNCTION("""COMPUTED_VALUE"""),29.0)</f>
        <v>29</v>
      </c>
      <c r="J30" s="84" t="str">
        <f>IFERROR(__xludf.DUMMYFUNCTION("""COMPUTED_VALUE"""),"13/02/2022")</f>
        <v>13/02/2022</v>
      </c>
      <c r="K30" s="84">
        <f>IFERROR(__xludf.DUMMYFUNCTION("""COMPUTED_VALUE"""),0.0)</f>
        <v>0</v>
      </c>
    </row>
    <row r="31">
      <c r="A31" s="11" t="s">
        <v>482</v>
      </c>
      <c r="B31" s="11">
        <v>26.0</v>
      </c>
      <c r="C31" s="11">
        <v>30.0</v>
      </c>
      <c r="D31" s="11" t="s">
        <v>463</v>
      </c>
      <c r="E31" s="11">
        <v>0.0</v>
      </c>
      <c r="G31" s="84" t="str">
        <f>IFERROR(__xludf.DUMMYFUNCTION("""COMPUTED_VALUE"""),"Alena Esenkova")</f>
        <v>Alena Esenkova</v>
      </c>
      <c r="H31" s="84">
        <f>IFERROR(__xludf.DUMMYFUNCTION("""COMPUTED_VALUE"""),26.0)</f>
        <v>26</v>
      </c>
      <c r="I31" s="84">
        <f>IFERROR(__xludf.DUMMYFUNCTION("""COMPUTED_VALUE"""),30.0)</f>
        <v>30</v>
      </c>
      <c r="J31" s="84" t="str">
        <f>IFERROR(__xludf.DUMMYFUNCTION("""COMPUTED_VALUE"""),"13/02/2022")</f>
        <v>13/02/2022</v>
      </c>
      <c r="K31" s="84">
        <f>IFERROR(__xludf.DUMMYFUNCTION("""COMPUTED_VALUE"""),0.0)</f>
        <v>0</v>
      </c>
    </row>
    <row r="32">
      <c r="A32" s="11" t="s">
        <v>483</v>
      </c>
      <c r="B32" s="11">
        <v>26.0</v>
      </c>
      <c r="C32" s="11">
        <v>31.0</v>
      </c>
      <c r="D32" s="11" t="s">
        <v>463</v>
      </c>
      <c r="E32" s="11">
        <v>0.0</v>
      </c>
      <c r="G32" s="84" t="str">
        <f>IFERROR(__xludf.DUMMYFUNCTION("""COMPUTED_VALUE"""),"Amy Uffindall")</f>
        <v>Amy Uffindall</v>
      </c>
      <c r="H32" s="84">
        <f>IFERROR(__xludf.DUMMYFUNCTION("""COMPUTED_VALUE"""),26.0)</f>
        <v>26</v>
      </c>
      <c r="I32" s="84">
        <f>IFERROR(__xludf.DUMMYFUNCTION("""COMPUTED_VALUE"""),31.0)</f>
        <v>31</v>
      </c>
      <c r="J32" s="84" t="str">
        <f>IFERROR(__xludf.DUMMYFUNCTION("""COMPUTED_VALUE"""),"13/02/2022")</f>
        <v>13/02/2022</v>
      </c>
      <c r="K32" s="84">
        <f>IFERROR(__xludf.DUMMYFUNCTION("""COMPUTED_VALUE"""),0.0)</f>
        <v>0</v>
      </c>
    </row>
    <row r="33">
      <c r="A33" s="11" t="s">
        <v>484</v>
      </c>
      <c r="B33" s="11">
        <v>26.0</v>
      </c>
      <c r="C33" s="11">
        <v>32.0</v>
      </c>
      <c r="D33" s="11" t="s">
        <v>463</v>
      </c>
      <c r="E33" s="11">
        <v>0.0</v>
      </c>
      <c r="G33" s="84" t="str">
        <f>IFERROR(__xludf.DUMMYFUNCTION("""COMPUTED_VALUE"""),"Nicholas Arthur")</f>
        <v>Nicholas Arthur</v>
      </c>
      <c r="H33" s="84">
        <f>IFERROR(__xludf.DUMMYFUNCTION("""COMPUTED_VALUE"""),26.0)</f>
        <v>26</v>
      </c>
      <c r="I33" s="84">
        <f>IFERROR(__xludf.DUMMYFUNCTION("""COMPUTED_VALUE"""),32.0)</f>
        <v>32</v>
      </c>
      <c r="J33" s="84" t="str">
        <f>IFERROR(__xludf.DUMMYFUNCTION("""COMPUTED_VALUE"""),"13/02/2022")</f>
        <v>13/02/2022</v>
      </c>
      <c r="K33" s="84">
        <f>IFERROR(__xludf.DUMMYFUNCTION("""COMPUTED_VALUE"""),0.0)</f>
        <v>0</v>
      </c>
    </row>
    <row r="34">
      <c r="A34" s="11" t="s">
        <v>74</v>
      </c>
      <c r="B34" s="11">
        <v>27.0</v>
      </c>
      <c r="C34" s="11">
        <v>33.0</v>
      </c>
      <c r="D34" s="11" t="s">
        <v>463</v>
      </c>
      <c r="E34" s="11">
        <v>0.0</v>
      </c>
      <c r="G34" s="84" t="str">
        <f>IFERROR(__xludf.DUMMYFUNCTION("""COMPUTED_VALUE"""),"Thomas Jones-Parry")</f>
        <v>Thomas Jones-Parry</v>
      </c>
      <c r="H34" s="84">
        <f>IFERROR(__xludf.DUMMYFUNCTION("""COMPUTED_VALUE"""),27.0)</f>
        <v>27</v>
      </c>
      <c r="I34" s="84">
        <f>IFERROR(__xludf.DUMMYFUNCTION("""COMPUTED_VALUE"""),33.0)</f>
        <v>33</v>
      </c>
      <c r="J34" s="84" t="str">
        <f>IFERROR(__xludf.DUMMYFUNCTION("""COMPUTED_VALUE"""),"13/02/2022")</f>
        <v>13/02/2022</v>
      </c>
      <c r="K34" s="84">
        <f>IFERROR(__xludf.DUMMYFUNCTION("""COMPUTED_VALUE"""),0.0)</f>
        <v>0</v>
      </c>
    </row>
    <row r="35">
      <c r="A35" s="11" t="s">
        <v>456</v>
      </c>
      <c r="B35" s="11">
        <v>40.0</v>
      </c>
      <c r="C35" s="11">
        <v>34.0</v>
      </c>
      <c r="D35" s="11" t="s">
        <v>463</v>
      </c>
      <c r="E35" s="11">
        <v>0.0</v>
      </c>
      <c r="G35" s="84" t="str">
        <f>IFERROR(__xludf.DUMMYFUNCTION("""COMPUTED_VALUE"""),"John Downey")</f>
        <v>John Downey</v>
      </c>
      <c r="H35" s="84">
        <f>IFERROR(__xludf.DUMMYFUNCTION("""COMPUTED_VALUE"""),40.0)</f>
        <v>40</v>
      </c>
      <c r="I35" s="84">
        <f>IFERROR(__xludf.DUMMYFUNCTION("""COMPUTED_VALUE"""),34.0)</f>
        <v>34</v>
      </c>
      <c r="J35" s="84" t="str">
        <f>IFERROR(__xludf.DUMMYFUNCTION("""COMPUTED_VALUE"""),"13/02/2022")</f>
        <v>13/02/2022</v>
      </c>
      <c r="K35" s="84">
        <f>IFERROR(__xludf.DUMMYFUNCTION("""COMPUTED_VALUE"""),0.0)</f>
        <v>0</v>
      </c>
    </row>
    <row r="36">
      <c r="A36" s="11" t="s">
        <v>485</v>
      </c>
      <c r="B36" s="11">
        <v>40.0</v>
      </c>
      <c r="C36" s="11">
        <v>35.0</v>
      </c>
      <c r="D36" s="11" t="s">
        <v>478</v>
      </c>
      <c r="E36" s="11">
        <v>1.0</v>
      </c>
      <c r="G36" s="84" t="str">
        <f>IFERROR(__xludf.DUMMYFUNCTION("""COMPUTED_VALUE"""),"John Staerck")</f>
        <v>John Staerck</v>
      </c>
      <c r="H36" s="84">
        <f>IFERROR(__xludf.DUMMYFUNCTION("""COMPUTED_VALUE"""),40.0)</f>
        <v>40</v>
      </c>
      <c r="I36" s="84">
        <f>IFERROR(__xludf.DUMMYFUNCTION("""COMPUTED_VALUE"""),35.0)</f>
        <v>35</v>
      </c>
      <c r="J36" s="84" t="str">
        <f>IFERROR(__xludf.DUMMYFUNCTION("""COMPUTED_VALUE"""),"15/02/2022")</f>
        <v>15/02/2022</v>
      </c>
      <c r="K36" s="84">
        <f>IFERROR(__xludf.DUMMYFUNCTION("""COMPUTED_VALUE"""),1.0)</f>
        <v>1</v>
      </c>
    </row>
    <row r="41">
      <c r="A41" s="11" t="s">
        <v>486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44823.0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39</v>
      </c>
      <c r="B4" s="5" t="s">
        <v>81</v>
      </c>
      <c r="C4" s="10" t="s">
        <v>30</v>
      </c>
      <c r="D4" s="5" t="s">
        <v>31</v>
      </c>
      <c r="E4" s="5" t="s">
        <v>82</v>
      </c>
      <c r="F4" s="5" t="s">
        <v>26</v>
      </c>
      <c r="G4" s="21" t="s">
        <v>98</v>
      </c>
      <c r="H4" s="18" t="s">
        <v>99</v>
      </c>
    </row>
    <row r="5">
      <c r="A5" s="4" t="s">
        <v>8</v>
      </c>
      <c r="B5" s="5" t="s">
        <v>68</v>
      </c>
      <c r="C5" s="10" t="s">
        <v>30</v>
      </c>
      <c r="D5" s="5" t="s">
        <v>31</v>
      </c>
      <c r="E5" s="5" t="s">
        <v>82</v>
      </c>
      <c r="F5" s="5" t="s">
        <v>72</v>
      </c>
      <c r="G5" s="5"/>
      <c r="H5" s="6" t="s">
        <v>100</v>
      </c>
    </row>
    <row r="6">
      <c r="A6" s="4" t="s">
        <v>14</v>
      </c>
      <c r="B6" s="5" t="s">
        <v>68</v>
      </c>
      <c r="C6" s="10" t="s">
        <v>30</v>
      </c>
      <c r="D6" s="5" t="s">
        <v>31</v>
      </c>
      <c r="E6" s="5" t="s">
        <v>82</v>
      </c>
      <c r="F6" s="5" t="s">
        <v>17</v>
      </c>
      <c r="G6" s="5"/>
      <c r="H6" s="6" t="s">
        <v>100</v>
      </c>
    </row>
    <row r="7">
      <c r="A7" s="4" t="s">
        <v>33</v>
      </c>
      <c r="B7" s="5" t="s">
        <v>68</v>
      </c>
      <c r="C7" s="10" t="s">
        <v>30</v>
      </c>
      <c r="D7" s="5" t="s">
        <v>31</v>
      </c>
      <c r="E7" s="5" t="s">
        <v>82</v>
      </c>
      <c r="F7" s="5" t="s">
        <v>101</v>
      </c>
      <c r="G7" s="5"/>
      <c r="H7" s="6" t="s">
        <v>100</v>
      </c>
    </row>
    <row r="10">
      <c r="A10" s="1">
        <v>44824.0</v>
      </c>
    </row>
    <row r="11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>
      <c r="A12" s="3"/>
      <c r="B12" s="3"/>
      <c r="C12" s="3"/>
      <c r="D12" s="3"/>
      <c r="E12" s="3"/>
      <c r="F12" s="3"/>
      <c r="G12" s="3"/>
      <c r="H12" s="3"/>
    </row>
    <row r="13">
      <c r="A13" s="4" t="s">
        <v>39</v>
      </c>
      <c r="B13" s="5" t="s">
        <v>88</v>
      </c>
      <c r="C13" s="10" t="s">
        <v>30</v>
      </c>
      <c r="D13" s="5" t="s">
        <v>31</v>
      </c>
      <c r="E13" s="5" t="s">
        <v>82</v>
      </c>
      <c r="F13" s="5" t="s">
        <v>102</v>
      </c>
      <c r="G13" s="5"/>
      <c r="H13" s="6"/>
    </row>
    <row r="14">
      <c r="A14" s="4" t="s">
        <v>42</v>
      </c>
      <c r="B14" s="5" t="s">
        <v>103</v>
      </c>
      <c r="C14" s="10" t="s">
        <v>30</v>
      </c>
      <c r="D14" s="5" t="s">
        <v>31</v>
      </c>
      <c r="E14" s="5" t="s">
        <v>82</v>
      </c>
      <c r="F14" s="5" t="s">
        <v>104</v>
      </c>
      <c r="G14" s="21" t="s">
        <v>105</v>
      </c>
      <c r="H14" s="22" t="s">
        <v>106</v>
      </c>
    </row>
    <row r="15">
      <c r="A15" s="4" t="s">
        <v>42</v>
      </c>
      <c r="B15" s="5" t="s">
        <v>64</v>
      </c>
      <c r="C15" s="5"/>
      <c r="D15" s="5" t="s">
        <v>107</v>
      </c>
      <c r="E15" s="5" t="s">
        <v>108</v>
      </c>
      <c r="F15" s="5" t="s">
        <v>67</v>
      </c>
      <c r="G15" s="21"/>
      <c r="H15" s="6"/>
    </row>
    <row r="16">
      <c r="A16" s="4" t="s">
        <v>42</v>
      </c>
      <c r="B16" s="5" t="s">
        <v>88</v>
      </c>
      <c r="C16" s="5">
        <v>3.31</v>
      </c>
      <c r="D16" s="5" t="s">
        <v>59</v>
      </c>
      <c r="E16" s="5" t="s">
        <v>58</v>
      </c>
      <c r="F16" s="5" t="s">
        <v>13</v>
      </c>
      <c r="G16" s="5" t="s">
        <v>109</v>
      </c>
      <c r="H16" s="18" t="s">
        <v>110</v>
      </c>
    </row>
    <row r="17">
      <c r="A17" s="4" t="s">
        <v>14</v>
      </c>
      <c r="B17" s="5" t="s">
        <v>40</v>
      </c>
      <c r="C17" s="5">
        <v>3.15</v>
      </c>
      <c r="D17" s="5" t="s">
        <v>111</v>
      </c>
      <c r="E17" s="5" t="s">
        <v>75</v>
      </c>
      <c r="F17" s="5" t="s">
        <v>61</v>
      </c>
      <c r="G17" s="5"/>
      <c r="H17" s="19"/>
    </row>
    <row r="18">
      <c r="A18" s="4" t="s">
        <v>27</v>
      </c>
      <c r="B18" s="5" t="s">
        <v>47</v>
      </c>
      <c r="C18" s="10" t="s">
        <v>30</v>
      </c>
      <c r="D18" s="5" t="s">
        <v>31</v>
      </c>
      <c r="E18" s="5" t="s">
        <v>62</v>
      </c>
      <c r="F18" s="5" t="s">
        <v>11</v>
      </c>
      <c r="G18" s="5" t="s">
        <v>112</v>
      </c>
      <c r="H18" s="18" t="s">
        <v>113</v>
      </c>
    </row>
    <row r="19">
      <c r="A19" s="4" t="s">
        <v>33</v>
      </c>
      <c r="B19" s="5" t="s">
        <v>71</v>
      </c>
      <c r="C19" s="10" t="s">
        <v>30</v>
      </c>
      <c r="D19" s="5" t="s">
        <v>31</v>
      </c>
      <c r="E19" s="5" t="s">
        <v>82</v>
      </c>
      <c r="F19" s="5" t="s">
        <v>101</v>
      </c>
      <c r="G19" s="5"/>
      <c r="H19" s="6"/>
    </row>
    <row r="22">
      <c r="A22" s="1">
        <v>44825.0</v>
      </c>
    </row>
    <row r="2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</row>
    <row r="24">
      <c r="A24" s="3"/>
      <c r="B24" s="3"/>
      <c r="C24" s="3"/>
      <c r="D24" s="3"/>
      <c r="E24" s="3"/>
      <c r="F24" s="3"/>
      <c r="G24" s="3"/>
      <c r="H24" s="3"/>
    </row>
    <row r="27">
      <c r="A27" s="1">
        <v>44826.0</v>
      </c>
    </row>
    <row r="28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4" t="s">
        <v>42</v>
      </c>
      <c r="B30" s="5" t="s">
        <v>68</v>
      </c>
      <c r="C30" s="10" t="s">
        <v>30</v>
      </c>
      <c r="D30" s="5" t="s">
        <v>31</v>
      </c>
      <c r="E30" s="5" t="s">
        <v>82</v>
      </c>
      <c r="F30" s="5" t="s">
        <v>61</v>
      </c>
      <c r="G30" s="5"/>
      <c r="H30" s="6"/>
    </row>
    <row r="31">
      <c r="A31" s="4" t="s">
        <v>8</v>
      </c>
      <c r="B31" s="5" t="s">
        <v>47</v>
      </c>
      <c r="C31" s="10" t="s">
        <v>30</v>
      </c>
      <c r="D31" s="5" t="s">
        <v>31</v>
      </c>
      <c r="E31" s="5" t="s">
        <v>82</v>
      </c>
      <c r="F31" s="5" t="s">
        <v>11</v>
      </c>
      <c r="G31" s="5"/>
      <c r="H31" s="6"/>
    </row>
    <row r="32">
      <c r="A32" s="4" t="s">
        <v>14</v>
      </c>
      <c r="B32" s="5" t="s">
        <v>88</v>
      </c>
      <c r="C32" s="10" t="s">
        <v>30</v>
      </c>
      <c r="D32" s="5" t="s">
        <v>31</v>
      </c>
      <c r="E32" s="5" t="s">
        <v>82</v>
      </c>
      <c r="F32" s="5" t="s">
        <v>28</v>
      </c>
      <c r="G32" s="5"/>
      <c r="H32" s="6"/>
    </row>
    <row r="33">
      <c r="A33" s="4" t="s">
        <v>27</v>
      </c>
      <c r="B33" s="5" t="s">
        <v>71</v>
      </c>
      <c r="C33" s="10" t="s">
        <v>30</v>
      </c>
      <c r="D33" s="5" t="s">
        <v>31</v>
      </c>
      <c r="E33" s="5" t="s">
        <v>82</v>
      </c>
      <c r="F33" s="5" t="s">
        <v>101</v>
      </c>
      <c r="G33" s="5"/>
      <c r="H33" s="6"/>
    </row>
  </sheetData>
  <mergeCells count="4">
    <mergeCell ref="A1:H1"/>
    <mergeCell ref="A10:H10"/>
    <mergeCell ref="A22:H22"/>
    <mergeCell ref="A27:H27"/>
  </mergeCells>
  <dataValidations>
    <dataValidation type="list" allowBlank="1" sqref="D4:D7 F4:F7 D13:D19 F13:F19 D30:D33 F30:F33">
      <formula1>teachers_list</formula1>
    </dataValidation>
  </dataValidations>
  <hyperlinks>
    <hyperlink r:id="rId1" ref="H4"/>
    <hyperlink r:id="rId2" ref="H14"/>
    <hyperlink r:id="rId3" ref="H16"/>
    <hyperlink r:id="rId4" ref="H18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7" max="7" width="24.25"/>
    <col customWidth="1" min="8" max="8" width="38.5"/>
  </cols>
  <sheetData>
    <row r="1">
      <c r="A1" s="1">
        <v>44830.0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88</v>
      </c>
      <c r="C4" s="8">
        <v>2.12</v>
      </c>
      <c r="D4" s="8" t="s">
        <v>24</v>
      </c>
      <c r="E4" s="8" t="s">
        <v>25</v>
      </c>
      <c r="F4" s="8" t="s">
        <v>72</v>
      </c>
      <c r="G4" s="8" t="s">
        <v>114</v>
      </c>
      <c r="H4" s="9"/>
    </row>
    <row r="5">
      <c r="A5" s="4" t="s">
        <v>42</v>
      </c>
      <c r="B5" s="5" t="s">
        <v>115</v>
      </c>
      <c r="C5" s="5">
        <v>3.31</v>
      </c>
      <c r="D5" s="5" t="s">
        <v>13</v>
      </c>
      <c r="E5" s="5" t="s">
        <v>116</v>
      </c>
      <c r="F5" s="5" t="s">
        <v>35</v>
      </c>
      <c r="G5" s="5" t="s">
        <v>117</v>
      </c>
      <c r="H5" s="6"/>
    </row>
    <row r="6">
      <c r="A6" s="7" t="s">
        <v>42</v>
      </c>
      <c r="B6" s="8" t="s">
        <v>88</v>
      </c>
      <c r="C6" s="8">
        <v>2.12</v>
      </c>
      <c r="D6" s="8" t="s">
        <v>24</v>
      </c>
      <c r="E6" s="8" t="s">
        <v>25</v>
      </c>
      <c r="F6" s="8" t="s">
        <v>31</v>
      </c>
      <c r="G6" s="8" t="s">
        <v>114</v>
      </c>
      <c r="H6" s="9"/>
    </row>
    <row r="7">
      <c r="A7" s="7" t="s">
        <v>8</v>
      </c>
      <c r="B7" s="8" t="s">
        <v>9</v>
      </c>
      <c r="C7" s="8">
        <v>2.13</v>
      </c>
      <c r="D7" s="8" t="s">
        <v>24</v>
      </c>
      <c r="E7" s="8" t="s">
        <v>25</v>
      </c>
      <c r="F7" s="8" t="s">
        <v>118</v>
      </c>
      <c r="G7" s="8" t="s">
        <v>114</v>
      </c>
      <c r="H7" s="9"/>
    </row>
    <row r="8">
      <c r="A8" s="7" t="s">
        <v>14</v>
      </c>
      <c r="B8" s="8" t="s">
        <v>22</v>
      </c>
      <c r="C8" s="8">
        <v>3.09</v>
      </c>
      <c r="D8" s="8" t="s">
        <v>24</v>
      </c>
      <c r="E8" s="8" t="s">
        <v>25</v>
      </c>
      <c r="F8" s="8" t="s">
        <v>76</v>
      </c>
      <c r="G8" s="8" t="s">
        <v>114</v>
      </c>
      <c r="H8" s="9"/>
    </row>
    <row r="9">
      <c r="A9" s="7" t="s">
        <v>27</v>
      </c>
      <c r="B9" s="8" t="s">
        <v>68</v>
      </c>
      <c r="C9" s="8">
        <v>2.13</v>
      </c>
      <c r="D9" s="8" t="s">
        <v>24</v>
      </c>
      <c r="E9" s="8" t="s">
        <v>25</v>
      </c>
      <c r="F9" s="8" t="s">
        <v>52</v>
      </c>
      <c r="G9" s="8" t="s">
        <v>114</v>
      </c>
      <c r="H9" s="9"/>
    </row>
    <row r="12">
      <c r="A12" s="1">
        <v>44831.0</v>
      </c>
    </row>
    <row r="1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>
      <c r="A14" s="3"/>
      <c r="B14" s="3"/>
      <c r="C14" s="3"/>
      <c r="D14" s="3"/>
      <c r="E14" s="3"/>
      <c r="F14" s="3"/>
      <c r="G14" s="3"/>
      <c r="H14" s="3"/>
    </row>
    <row r="15">
      <c r="A15" s="4" t="s">
        <v>39</v>
      </c>
      <c r="B15" s="5" t="s">
        <v>119</v>
      </c>
      <c r="C15" s="5" t="s">
        <v>69</v>
      </c>
      <c r="D15" s="5" t="s">
        <v>41</v>
      </c>
      <c r="E15" s="5" t="s">
        <v>49</v>
      </c>
      <c r="F15" s="5" t="s">
        <v>77</v>
      </c>
      <c r="G15" s="5"/>
      <c r="H15" s="6"/>
    </row>
    <row r="16">
      <c r="A16" s="7" t="s">
        <v>39</v>
      </c>
      <c r="B16" s="8" t="s">
        <v>73</v>
      </c>
      <c r="C16" s="8" t="s">
        <v>120</v>
      </c>
      <c r="D16" s="8" t="s">
        <v>24</v>
      </c>
      <c r="E16" s="8" t="s">
        <v>25</v>
      </c>
      <c r="F16" s="8" t="s">
        <v>76</v>
      </c>
      <c r="G16" s="5"/>
      <c r="H16" s="6"/>
    </row>
    <row r="17">
      <c r="A17" s="7" t="s">
        <v>42</v>
      </c>
      <c r="B17" s="8" t="s">
        <v>47</v>
      </c>
      <c r="C17" s="8">
        <v>2.13</v>
      </c>
      <c r="D17" s="8" t="s">
        <v>24</v>
      </c>
      <c r="E17" s="8" t="s">
        <v>25</v>
      </c>
      <c r="F17" s="8" t="s">
        <v>38</v>
      </c>
      <c r="G17" s="5"/>
      <c r="H17" s="6"/>
    </row>
    <row r="18">
      <c r="A18" s="7" t="s">
        <v>8</v>
      </c>
      <c r="B18" s="8" t="s">
        <v>68</v>
      </c>
      <c r="C18" s="8">
        <v>2.13</v>
      </c>
      <c r="D18" s="8" t="s">
        <v>24</v>
      </c>
      <c r="E18" s="8" t="s">
        <v>25</v>
      </c>
      <c r="F18" s="8" t="s">
        <v>52</v>
      </c>
      <c r="G18" s="5"/>
      <c r="H18" s="6"/>
    </row>
    <row r="19">
      <c r="A19" s="7" t="s">
        <v>14</v>
      </c>
      <c r="B19" s="8" t="s">
        <v>68</v>
      </c>
      <c r="C19" s="8">
        <v>2.13</v>
      </c>
      <c r="D19" s="8" t="s">
        <v>24</v>
      </c>
      <c r="E19" s="8" t="s">
        <v>25</v>
      </c>
      <c r="F19" s="8" t="s">
        <v>70</v>
      </c>
      <c r="G19" s="5"/>
      <c r="H19" s="6"/>
    </row>
    <row r="20">
      <c r="A20" s="7" t="s">
        <v>14</v>
      </c>
      <c r="B20" s="8" t="s">
        <v>88</v>
      </c>
      <c r="C20" s="8">
        <v>3.29</v>
      </c>
      <c r="D20" s="8" t="s">
        <v>21</v>
      </c>
      <c r="E20" s="8" t="s">
        <v>121</v>
      </c>
      <c r="F20" s="8" t="s">
        <v>57</v>
      </c>
      <c r="G20" s="5"/>
      <c r="H20" s="6"/>
    </row>
    <row r="23">
      <c r="A23" s="1">
        <v>44832.0</v>
      </c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7" t="s">
        <v>8</v>
      </c>
      <c r="B26" s="8" t="s">
        <v>43</v>
      </c>
      <c r="C26" s="8">
        <v>3.17</v>
      </c>
      <c r="D26" s="8" t="s">
        <v>24</v>
      </c>
      <c r="E26" s="8" t="s">
        <v>25</v>
      </c>
      <c r="F26" s="8" t="s">
        <v>19</v>
      </c>
      <c r="G26" s="5"/>
      <c r="H26" s="6"/>
    </row>
    <row r="27">
      <c r="A27" s="7" t="s">
        <v>14</v>
      </c>
      <c r="B27" s="8" t="s">
        <v>88</v>
      </c>
      <c r="C27" s="8">
        <v>3.18</v>
      </c>
      <c r="D27" s="8" t="s">
        <v>24</v>
      </c>
      <c r="E27" s="8" t="s">
        <v>25</v>
      </c>
      <c r="F27" s="8" t="s">
        <v>37</v>
      </c>
      <c r="G27" s="5"/>
      <c r="H27" s="6"/>
    </row>
    <row r="28">
      <c r="A28" s="7" t="s">
        <v>14</v>
      </c>
      <c r="B28" s="8" t="s">
        <v>60</v>
      </c>
      <c r="C28" s="8">
        <v>3.15</v>
      </c>
      <c r="D28" s="8" t="s">
        <v>111</v>
      </c>
      <c r="E28" s="8" t="s">
        <v>108</v>
      </c>
      <c r="F28" s="8" t="s">
        <v>17</v>
      </c>
      <c r="G28" s="5"/>
      <c r="H28" s="6"/>
    </row>
    <row r="29">
      <c r="A29" s="7" t="s">
        <v>27</v>
      </c>
      <c r="B29" s="8" t="s">
        <v>18</v>
      </c>
      <c r="C29" s="8">
        <v>3.29</v>
      </c>
      <c r="D29" s="8" t="s">
        <v>24</v>
      </c>
      <c r="E29" s="8" t="s">
        <v>25</v>
      </c>
      <c r="F29" s="8" t="s">
        <v>118</v>
      </c>
      <c r="G29" s="5"/>
      <c r="H29" s="6"/>
    </row>
    <row r="30">
      <c r="A30" s="7" t="s">
        <v>33</v>
      </c>
      <c r="B30" s="8" t="s">
        <v>56</v>
      </c>
      <c r="C30" s="8" t="s">
        <v>65</v>
      </c>
      <c r="D30" s="8" t="s">
        <v>111</v>
      </c>
      <c r="E30" s="8" t="s">
        <v>108</v>
      </c>
      <c r="F30" s="8" t="s">
        <v>57</v>
      </c>
      <c r="G30" s="5"/>
      <c r="H30" s="6"/>
    </row>
    <row r="33">
      <c r="A33" s="1">
        <v>44833.0</v>
      </c>
    </row>
    <row r="34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</row>
    <row r="35">
      <c r="A35" s="3"/>
      <c r="B35" s="3"/>
      <c r="C35" s="3"/>
      <c r="D35" s="3"/>
      <c r="E35" s="3"/>
      <c r="F35" s="3"/>
      <c r="G35" s="3"/>
      <c r="H35" s="3"/>
    </row>
    <row r="36">
      <c r="A36" s="7" t="s">
        <v>39</v>
      </c>
      <c r="B36" s="8" t="s">
        <v>47</v>
      </c>
      <c r="C36" s="8">
        <v>2.13</v>
      </c>
      <c r="D36" s="8" t="s">
        <v>24</v>
      </c>
      <c r="E36" s="8" t="s">
        <v>25</v>
      </c>
      <c r="F36" s="8" t="s">
        <v>44</v>
      </c>
      <c r="G36" s="5"/>
      <c r="H36" s="6"/>
    </row>
    <row r="37">
      <c r="A37" s="7" t="s">
        <v>42</v>
      </c>
      <c r="B37" s="8" t="s">
        <v>18</v>
      </c>
      <c r="C37" s="8">
        <v>2.13</v>
      </c>
      <c r="D37" s="8" t="s">
        <v>24</v>
      </c>
      <c r="E37" s="8" t="s">
        <v>25</v>
      </c>
      <c r="F37" s="8" t="s">
        <v>61</v>
      </c>
      <c r="G37" s="5"/>
      <c r="H37" s="6"/>
    </row>
    <row r="38">
      <c r="A38" s="4" t="s">
        <v>27</v>
      </c>
      <c r="B38" s="5" t="s">
        <v>43</v>
      </c>
      <c r="C38" s="5" t="s">
        <v>23</v>
      </c>
      <c r="D38" s="5" t="s">
        <v>38</v>
      </c>
      <c r="E38" s="5" t="s">
        <v>49</v>
      </c>
      <c r="F38" s="5" t="s">
        <v>41</v>
      </c>
      <c r="G38" s="5"/>
      <c r="H38" s="6"/>
    </row>
    <row r="39">
      <c r="A39" s="7" t="s">
        <v>27</v>
      </c>
      <c r="B39" s="8" t="s">
        <v>68</v>
      </c>
      <c r="C39" s="8" t="s">
        <v>34</v>
      </c>
      <c r="D39" s="8" t="s">
        <v>24</v>
      </c>
      <c r="E39" s="8" t="s">
        <v>25</v>
      </c>
      <c r="F39" s="8" t="s">
        <v>111</v>
      </c>
      <c r="G39" s="5"/>
      <c r="H39" s="6"/>
    </row>
    <row r="40">
      <c r="A40" s="7" t="s">
        <v>33</v>
      </c>
      <c r="B40" s="8" t="s">
        <v>40</v>
      </c>
      <c r="C40" s="8">
        <v>3.39</v>
      </c>
      <c r="D40" s="8" t="s">
        <v>24</v>
      </c>
      <c r="E40" s="8" t="s">
        <v>25</v>
      </c>
      <c r="F40" s="8" t="s">
        <v>26</v>
      </c>
      <c r="G40" s="5"/>
      <c r="H40" s="6"/>
    </row>
    <row r="43">
      <c r="A43" s="1">
        <v>44834.0</v>
      </c>
    </row>
    <row r="44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</row>
    <row r="45">
      <c r="A45" s="3"/>
      <c r="B45" s="3"/>
      <c r="C45" s="3"/>
      <c r="D45" s="3"/>
      <c r="E45" s="3"/>
      <c r="F45" s="3"/>
      <c r="G45" s="3"/>
      <c r="H45" s="3"/>
    </row>
    <row r="46">
      <c r="A46" s="7" t="s">
        <v>42</v>
      </c>
      <c r="B46" s="8" t="s">
        <v>43</v>
      </c>
      <c r="C46" s="8">
        <v>2.13</v>
      </c>
      <c r="D46" s="8" t="s">
        <v>24</v>
      </c>
      <c r="E46" s="8" t="s">
        <v>25</v>
      </c>
      <c r="F46" s="8" t="s">
        <v>38</v>
      </c>
      <c r="G46" s="5"/>
      <c r="H46" s="6"/>
    </row>
    <row r="47">
      <c r="A47" s="7" t="s">
        <v>8</v>
      </c>
      <c r="B47" s="8" t="s">
        <v>73</v>
      </c>
      <c r="C47" s="8" t="s">
        <v>122</v>
      </c>
      <c r="D47" s="8" t="s">
        <v>24</v>
      </c>
      <c r="E47" s="8" t="s">
        <v>25</v>
      </c>
      <c r="F47" s="8" t="s">
        <v>95</v>
      </c>
      <c r="G47" s="5"/>
      <c r="H47" s="6"/>
    </row>
    <row r="48">
      <c r="A48" s="7" t="s">
        <v>14</v>
      </c>
      <c r="B48" s="8" t="s">
        <v>88</v>
      </c>
      <c r="C48" s="8">
        <v>2.14</v>
      </c>
      <c r="D48" s="8" t="s">
        <v>24</v>
      </c>
      <c r="E48" s="8" t="s">
        <v>25</v>
      </c>
      <c r="F48" s="8" t="s">
        <v>35</v>
      </c>
      <c r="G48" s="5"/>
      <c r="H48" s="6"/>
    </row>
    <row r="49">
      <c r="A49" s="7" t="s">
        <v>14</v>
      </c>
      <c r="B49" s="8" t="s">
        <v>88</v>
      </c>
      <c r="C49" s="8" t="s">
        <v>10</v>
      </c>
      <c r="D49" s="8" t="s">
        <v>21</v>
      </c>
      <c r="E49" s="8" t="s">
        <v>121</v>
      </c>
      <c r="F49" s="8" t="s">
        <v>70</v>
      </c>
      <c r="G49" s="5"/>
      <c r="H49" s="6"/>
    </row>
    <row r="50">
      <c r="A50" s="7" t="s">
        <v>27</v>
      </c>
      <c r="B50" s="8" t="s">
        <v>9</v>
      </c>
      <c r="C50" s="8" t="s">
        <v>10</v>
      </c>
      <c r="D50" s="8" t="s">
        <v>24</v>
      </c>
      <c r="E50" s="8" t="s">
        <v>25</v>
      </c>
      <c r="F50" s="8" t="s">
        <v>32</v>
      </c>
      <c r="G50" s="5"/>
      <c r="H50" s="6"/>
    </row>
  </sheetData>
  <mergeCells count="5">
    <mergeCell ref="A1:H1"/>
    <mergeCell ref="A12:H12"/>
    <mergeCell ref="A23:H23"/>
    <mergeCell ref="A33:H33"/>
    <mergeCell ref="A43:H43"/>
  </mergeCells>
  <dataValidations>
    <dataValidation type="list" allowBlank="1" sqref="D4:D9 F4:F9 D15:D20 F15:F20 D26:D30 F26:F30 D36:D40 F36:F40 D46:D50 F46:F50">
      <formula1>teachers_list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44837.0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7" t="s">
        <v>39</v>
      </c>
      <c r="B4" s="8" t="s">
        <v>88</v>
      </c>
      <c r="C4" s="8">
        <v>3.29</v>
      </c>
      <c r="D4" s="8" t="s">
        <v>24</v>
      </c>
      <c r="E4" s="8" t="s">
        <v>25</v>
      </c>
      <c r="F4" s="8" t="s">
        <v>37</v>
      </c>
      <c r="G4" s="5"/>
      <c r="H4" s="6"/>
    </row>
    <row r="5">
      <c r="A5" s="7" t="s">
        <v>42</v>
      </c>
      <c r="B5" s="8" t="s">
        <v>88</v>
      </c>
      <c r="C5" s="8">
        <v>3.14</v>
      </c>
      <c r="D5" s="8" t="s">
        <v>24</v>
      </c>
      <c r="E5" s="8" t="s">
        <v>25</v>
      </c>
      <c r="F5" s="8" t="s">
        <v>70</v>
      </c>
      <c r="G5" s="5"/>
      <c r="H5" s="6"/>
    </row>
    <row r="6">
      <c r="A6" s="7" t="s">
        <v>8</v>
      </c>
      <c r="B6" s="8" t="s">
        <v>9</v>
      </c>
      <c r="C6" s="8">
        <v>3.17</v>
      </c>
      <c r="D6" s="8" t="s">
        <v>24</v>
      </c>
      <c r="E6" s="8" t="s">
        <v>25</v>
      </c>
      <c r="F6" s="8" t="s">
        <v>118</v>
      </c>
      <c r="G6" s="5"/>
      <c r="H6" s="6"/>
    </row>
    <row r="7">
      <c r="A7" s="7" t="s">
        <v>14</v>
      </c>
      <c r="B7" s="8" t="s">
        <v>22</v>
      </c>
      <c r="C7" s="8">
        <v>3.4</v>
      </c>
      <c r="D7" s="8" t="s">
        <v>24</v>
      </c>
      <c r="E7" s="8" t="s">
        <v>25</v>
      </c>
      <c r="F7" s="8" t="s">
        <v>76</v>
      </c>
      <c r="G7" s="5"/>
      <c r="H7" s="6"/>
    </row>
    <row r="8">
      <c r="A8" s="7" t="s">
        <v>27</v>
      </c>
      <c r="B8" s="8" t="s">
        <v>68</v>
      </c>
      <c r="C8" s="8">
        <v>3.39</v>
      </c>
      <c r="D8" s="8" t="s">
        <v>24</v>
      </c>
      <c r="E8" s="8" t="s">
        <v>25</v>
      </c>
      <c r="F8" s="8" t="s">
        <v>72</v>
      </c>
      <c r="G8" s="5"/>
      <c r="H8" s="6"/>
    </row>
    <row r="11">
      <c r="A11" s="1">
        <v>44838.0</v>
      </c>
    </row>
    <row r="12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</row>
    <row r="13">
      <c r="A13" s="3"/>
      <c r="B13" s="3"/>
      <c r="C13" s="3"/>
      <c r="D13" s="3"/>
      <c r="E13" s="3"/>
      <c r="F13" s="3"/>
      <c r="G13" s="3"/>
      <c r="H13" s="3"/>
    </row>
    <row r="14">
      <c r="A14" s="7" t="s">
        <v>123</v>
      </c>
      <c r="B14" s="8" t="s">
        <v>124</v>
      </c>
      <c r="C14" s="8">
        <v>3.18</v>
      </c>
      <c r="D14" s="8" t="s">
        <v>24</v>
      </c>
      <c r="E14" s="8" t="s">
        <v>123</v>
      </c>
      <c r="F14" s="8" t="s">
        <v>21</v>
      </c>
      <c r="G14" s="8"/>
      <c r="H14" s="9"/>
    </row>
    <row r="15">
      <c r="A15" s="7" t="s">
        <v>39</v>
      </c>
      <c r="B15" s="8" t="s">
        <v>47</v>
      </c>
      <c r="C15" s="8">
        <v>2.01</v>
      </c>
      <c r="D15" s="8" t="s">
        <v>44</v>
      </c>
      <c r="E15" s="8" t="s">
        <v>125</v>
      </c>
      <c r="F15" s="8" t="s">
        <v>37</v>
      </c>
      <c r="G15" s="8"/>
      <c r="H15" s="9"/>
    </row>
    <row r="16">
      <c r="A16" s="7" t="s">
        <v>39</v>
      </c>
      <c r="B16" s="8" t="s">
        <v>73</v>
      </c>
      <c r="C16" s="8" t="s">
        <v>120</v>
      </c>
      <c r="D16" s="8" t="s">
        <v>24</v>
      </c>
      <c r="E16" s="8" t="s">
        <v>25</v>
      </c>
      <c r="F16" s="8" t="s">
        <v>76</v>
      </c>
      <c r="G16" s="5"/>
      <c r="H16" s="6"/>
    </row>
    <row r="17">
      <c r="A17" s="7" t="s">
        <v>39</v>
      </c>
      <c r="B17" s="8" t="s">
        <v>88</v>
      </c>
      <c r="C17" s="8">
        <v>3.14</v>
      </c>
      <c r="D17" s="8" t="s">
        <v>26</v>
      </c>
      <c r="E17" s="8" t="s">
        <v>108</v>
      </c>
      <c r="F17" s="8" t="s">
        <v>126</v>
      </c>
      <c r="G17" s="5"/>
      <c r="H17" s="6"/>
    </row>
    <row r="18">
      <c r="A18" s="7" t="s">
        <v>42</v>
      </c>
      <c r="B18" s="8" t="s">
        <v>47</v>
      </c>
      <c r="C18" s="8">
        <v>2.13</v>
      </c>
      <c r="D18" s="8" t="s">
        <v>24</v>
      </c>
      <c r="E18" s="8" t="s">
        <v>25</v>
      </c>
      <c r="F18" s="8" t="s">
        <v>38</v>
      </c>
      <c r="G18" s="5"/>
      <c r="H18" s="6"/>
    </row>
    <row r="19">
      <c r="A19" s="7" t="s">
        <v>42</v>
      </c>
      <c r="B19" s="8" t="s">
        <v>124</v>
      </c>
      <c r="C19" s="8" t="s">
        <v>34</v>
      </c>
      <c r="D19" s="8" t="s">
        <v>26</v>
      </c>
      <c r="E19" s="8" t="s">
        <v>108</v>
      </c>
      <c r="F19" s="8" t="s">
        <v>13</v>
      </c>
      <c r="G19" s="5"/>
      <c r="H19" s="23"/>
    </row>
    <row r="20">
      <c r="A20" s="7" t="s">
        <v>8</v>
      </c>
      <c r="B20" s="8" t="s">
        <v>68</v>
      </c>
      <c r="C20" s="8" t="s">
        <v>127</v>
      </c>
      <c r="D20" s="8" t="s">
        <v>24</v>
      </c>
      <c r="E20" s="8" t="s">
        <v>25</v>
      </c>
      <c r="F20" s="8" t="s">
        <v>52</v>
      </c>
      <c r="G20" s="5"/>
      <c r="H20" s="6"/>
    </row>
    <row r="21">
      <c r="A21" s="7" t="s">
        <v>14</v>
      </c>
      <c r="B21" s="8" t="s">
        <v>68</v>
      </c>
      <c r="C21" s="8" t="s">
        <v>127</v>
      </c>
      <c r="D21" s="8" t="s">
        <v>24</v>
      </c>
      <c r="E21" s="8" t="s">
        <v>25</v>
      </c>
      <c r="F21" s="8" t="s">
        <v>57</v>
      </c>
      <c r="G21" s="5"/>
      <c r="H21" s="6"/>
    </row>
    <row r="22">
      <c r="A22" s="7" t="s">
        <v>14</v>
      </c>
      <c r="B22" s="8" t="s">
        <v>103</v>
      </c>
      <c r="C22" s="8" t="s">
        <v>65</v>
      </c>
      <c r="D22" s="8" t="s">
        <v>26</v>
      </c>
      <c r="E22" s="8" t="s">
        <v>108</v>
      </c>
      <c r="F22" s="8" t="s">
        <v>41</v>
      </c>
      <c r="G22" s="5"/>
      <c r="H22" s="23" t="s">
        <v>128</v>
      </c>
    </row>
    <row r="23">
      <c r="A23" s="7" t="s">
        <v>27</v>
      </c>
      <c r="B23" s="8" t="s">
        <v>22</v>
      </c>
      <c r="C23" s="8">
        <v>3.4</v>
      </c>
      <c r="D23" s="8" t="s">
        <v>24</v>
      </c>
      <c r="E23" s="8" t="s">
        <v>25</v>
      </c>
      <c r="F23" s="8" t="s">
        <v>67</v>
      </c>
      <c r="G23" s="5"/>
      <c r="H23" s="6"/>
    </row>
    <row r="24">
      <c r="A24" s="7" t="s">
        <v>27</v>
      </c>
      <c r="B24" s="8" t="s">
        <v>68</v>
      </c>
      <c r="C24" s="8" t="s">
        <v>65</v>
      </c>
      <c r="D24" s="8" t="s">
        <v>26</v>
      </c>
      <c r="E24" s="8" t="s">
        <v>108</v>
      </c>
      <c r="F24" s="8" t="s">
        <v>19</v>
      </c>
      <c r="G24" s="5"/>
      <c r="H24" s="23" t="s">
        <v>129</v>
      </c>
    </row>
    <row r="25">
      <c r="A25" s="7" t="s">
        <v>33</v>
      </c>
      <c r="B25" s="8" t="s">
        <v>40</v>
      </c>
      <c r="C25" s="8">
        <v>3.39</v>
      </c>
      <c r="D25" s="8" t="s">
        <v>24</v>
      </c>
      <c r="E25" s="8" t="s">
        <v>25</v>
      </c>
      <c r="F25" s="8" t="s">
        <v>67</v>
      </c>
      <c r="G25" s="5"/>
      <c r="H25" s="6"/>
    </row>
    <row r="26">
      <c r="A26" s="7" t="s">
        <v>33</v>
      </c>
      <c r="B26" s="8" t="s">
        <v>68</v>
      </c>
      <c r="C26" s="8" t="s">
        <v>65</v>
      </c>
      <c r="D26" s="8" t="s">
        <v>26</v>
      </c>
      <c r="E26" s="8" t="s">
        <v>108</v>
      </c>
      <c r="F26" s="8" t="s">
        <v>44</v>
      </c>
      <c r="G26" s="5"/>
      <c r="H26" s="23" t="s">
        <v>129</v>
      </c>
    </row>
    <row r="29">
      <c r="A29" s="1">
        <v>44839.0</v>
      </c>
    </row>
    <row r="3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>
      <c r="A31" s="3"/>
      <c r="B31" s="3"/>
      <c r="C31" s="3"/>
      <c r="D31" s="3"/>
      <c r="E31" s="3"/>
      <c r="F31" s="3"/>
      <c r="G31" s="3"/>
      <c r="H31" s="3"/>
    </row>
    <row r="32">
      <c r="A32" s="4" t="s">
        <v>8</v>
      </c>
      <c r="B32" s="5" t="s">
        <v>43</v>
      </c>
      <c r="C32" s="5">
        <v>3.17</v>
      </c>
      <c r="D32" s="5" t="s">
        <v>24</v>
      </c>
      <c r="E32" s="5" t="s">
        <v>25</v>
      </c>
      <c r="F32" s="5" t="s">
        <v>111</v>
      </c>
      <c r="G32" s="5"/>
      <c r="H32" s="6"/>
    </row>
    <row r="33">
      <c r="A33" s="4" t="s">
        <v>14</v>
      </c>
      <c r="B33" s="5" t="s">
        <v>88</v>
      </c>
      <c r="C33" s="5">
        <v>3.18</v>
      </c>
      <c r="D33" s="5" t="s">
        <v>24</v>
      </c>
      <c r="E33" s="5" t="s">
        <v>25</v>
      </c>
      <c r="F33" s="5" t="s">
        <v>70</v>
      </c>
      <c r="G33" s="5"/>
      <c r="H33" s="6"/>
    </row>
    <row r="34">
      <c r="A34" s="4" t="s">
        <v>27</v>
      </c>
      <c r="B34" s="5" t="s">
        <v>18</v>
      </c>
      <c r="C34" s="5">
        <v>3.29</v>
      </c>
      <c r="D34" s="5" t="s">
        <v>24</v>
      </c>
      <c r="E34" s="5" t="s">
        <v>25</v>
      </c>
      <c r="F34" s="5" t="s">
        <v>118</v>
      </c>
      <c r="G34" s="5"/>
      <c r="H34" s="6"/>
    </row>
    <row r="37">
      <c r="A37" s="1">
        <v>44840.0</v>
      </c>
    </row>
    <row r="38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</row>
    <row r="39">
      <c r="A39" s="3"/>
      <c r="B39" s="3"/>
      <c r="C39" s="3"/>
      <c r="D39" s="3"/>
      <c r="E39" s="3"/>
      <c r="F39" s="3"/>
      <c r="G39" s="3"/>
      <c r="H39" s="3"/>
    </row>
    <row r="40">
      <c r="A40" s="4" t="s">
        <v>8</v>
      </c>
      <c r="B40" s="5" t="s">
        <v>53</v>
      </c>
      <c r="C40" s="5">
        <v>3.16</v>
      </c>
      <c r="D40" s="5" t="s">
        <v>74</v>
      </c>
      <c r="E40" s="5" t="s">
        <v>75</v>
      </c>
      <c r="F40" s="5" t="s">
        <v>130</v>
      </c>
      <c r="G40" s="5"/>
      <c r="H40" s="24" t="s">
        <v>131</v>
      </c>
    </row>
    <row r="41">
      <c r="A41" s="4" t="s">
        <v>14</v>
      </c>
      <c r="B41" s="6" t="s">
        <v>22</v>
      </c>
      <c r="C41" s="6">
        <v>3.16</v>
      </c>
      <c r="D41" s="5" t="s">
        <v>74</v>
      </c>
      <c r="E41" s="5" t="s">
        <v>75</v>
      </c>
      <c r="F41" s="5" t="s">
        <v>28</v>
      </c>
      <c r="G41" s="6"/>
      <c r="H41" s="25" t="s">
        <v>131</v>
      </c>
    </row>
    <row r="42">
      <c r="A42" s="4" t="s">
        <v>27</v>
      </c>
      <c r="B42" s="6" t="s">
        <v>73</v>
      </c>
      <c r="C42" s="6">
        <v>3.16</v>
      </c>
      <c r="D42" s="5" t="s">
        <v>74</v>
      </c>
      <c r="E42" s="5" t="s">
        <v>75</v>
      </c>
      <c r="F42" s="5" t="s">
        <v>54</v>
      </c>
      <c r="G42" s="25"/>
      <c r="H42" s="25" t="s">
        <v>131</v>
      </c>
    </row>
    <row r="43">
      <c r="A43" s="4" t="s">
        <v>27</v>
      </c>
      <c r="B43" s="5" t="s">
        <v>68</v>
      </c>
      <c r="C43" s="5">
        <v>2.13</v>
      </c>
      <c r="D43" s="5" t="s">
        <v>24</v>
      </c>
      <c r="E43" s="5" t="s">
        <v>25</v>
      </c>
      <c r="F43" s="5" t="s">
        <v>11</v>
      </c>
      <c r="G43" s="5"/>
      <c r="H43" s="6"/>
    </row>
    <row r="44">
      <c r="A44" s="4" t="s">
        <v>33</v>
      </c>
      <c r="B44" s="5" t="s">
        <v>40</v>
      </c>
      <c r="C44" s="5">
        <v>2.07</v>
      </c>
      <c r="D44" s="5" t="s">
        <v>24</v>
      </c>
      <c r="E44" s="5" t="s">
        <v>25</v>
      </c>
      <c r="F44" s="5" t="s">
        <v>67</v>
      </c>
      <c r="G44" s="5"/>
      <c r="H44" s="6"/>
    </row>
    <row r="47">
      <c r="A47" s="1">
        <v>44841.0</v>
      </c>
    </row>
    <row r="48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</row>
    <row r="49">
      <c r="A49" s="3"/>
      <c r="B49" s="3"/>
      <c r="C49" s="3"/>
      <c r="D49" s="3"/>
      <c r="E49" s="3"/>
      <c r="F49" s="3"/>
      <c r="G49" s="3"/>
      <c r="H49" s="3"/>
    </row>
    <row r="50">
      <c r="A50" s="4" t="s">
        <v>42</v>
      </c>
      <c r="B50" s="5" t="s">
        <v>43</v>
      </c>
      <c r="C50" s="5">
        <v>2.13</v>
      </c>
      <c r="D50" s="5" t="s">
        <v>24</v>
      </c>
      <c r="E50" s="5" t="s">
        <v>25</v>
      </c>
      <c r="F50" s="5" t="s">
        <v>37</v>
      </c>
      <c r="G50" s="5"/>
      <c r="H50" s="6"/>
    </row>
    <row r="51">
      <c r="A51" s="4" t="s">
        <v>8</v>
      </c>
      <c r="B51" s="5" t="s">
        <v>73</v>
      </c>
      <c r="C51" s="5" t="s">
        <v>122</v>
      </c>
      <c r="D51" s="5" t="s">
        <v>24</v>
      </c>
      <c r="E51" s="5" t="s">
        <v>25</v>
      </c>
      <c r="F51" s="5" t="s">
        <v>57</v>
      </c>
      <c r="G51" s="5"/>
      <c r="H51" s="6"/>
    </row>
    <row r="52">
      <c r="A52" s="4" t="s">
        <v>14</v>
      </c>
      <c r="B52" s="5" t="s">
        <v>88</v>
      </c>
      <c r="C52" s="5">
        <v>2.14</v>
      </c>
      <c r="D52" s="5" t="s">
        <v>24</v>
      </c>
      <c r="E52" s="5" t="s">
        <v>25</v>
      </c>
      <c r="F52" s="5" t="s">
        <v>26</v>
      </c>
      <c r="G52" s="5"/>
      <c r="H52" s="6"/>
    </row>
    <row r="53">
      <c r="A53" s="4" t="s">
        <v>27</v>
      </c>
      <c r="B53" s="5" t="s">
        <v>9</v>
      </c>
      <c r="C53" s="5" t="s">
        <v>10</v>
      </c>
      <c r="D53" s="5" t="s">
        <v>24</v>
      </c>
      <c r="E53" s="5" t="s">
        <v>25</v>
      </c>
      <c r="F53" s="5" t="s">
        <v>32</v>
      </c>
      <c r="G53" s="5"/>
      <c r="H53" s="6"/>
    </row>
  </sheetData>
  <mergeCells count="5">
    <mergeCell ref="A1:H1"/>
    <mergeCell ref="A11:H11"/>
    <mergeCell ref="A29:H29"/>
    <mergeCell ref="A37:H37"/>
    <mergeCell ref="A47:H47"/>
  </mergeCells>
  <dataValidations>
    <dataValidation type="list" allowBlank="1" sqref="D4:D8 F4:F8 D14:D26 F14:F26 D32:D34 F32:F34 D40:D44 F40:F44 D50:D53 F50:F53">
      <formula1>teachers_list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44844.0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44845.0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44846.0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 t="s">
        <v>123</v>
      </c>
      <c r="B16" s="5" t="s">
        <v>132</v>
      </c>
      <c r="C16" s="5">
        <v>3.11</v>
      </c>
      <c r="D16" s="5" t="s">
        <v>126</v>
      </c>
      <c r="E16" s="5"/>
      <c r="F16" s="5" t="s">
        <v>21</v>
      </c>
      <c r="G16" s="5"/>
      <c r="H16" s="6"/>
    </row>
    <row r="19">
      <c r="A19" s="1">
        <v>44847.0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7" t="s">
        <v>39</v>
      </c>
      <c r="B22" s="8" t="s">
        <v>71</v>
      </c>
      <c r="C22" s="8" t="s">
        <v>34</v>
      </c>
      <c r="D22" s="8" t="s">
        <v>133</v>
      </c>
      <c r="E22" s="8" t="s">
        <v>134</v>
      </c>
      <c r="F22" s="8" t="s">
        <v>26</v>
      </c>
      <c r="G22" s="8"/>
      <c r="H22" s="26"/>
    </row>
    <row r="23">
      <c r="A23" s="7" t="s">
        <v>42</v>
      </c>
      <c r="B23" s="8" t="s">
        <v>68</v>
      </c>
      <c r="C23" s="8">
        <v>3.11</v>
      </c>
      <c r="D23" s="8" t="s">
        <v>31</v>
      </c>
      <c r="E23" s="8" t="s">
        <v>20</v>
      </c>
      <c r="F23" s="8" t="s">
        <v>32</v>
      </c>
      <c r="G23" s="14" t="s">
        <v>135</v>
      </c>
      <c r="H23" s="9" t="s">
        <v>136</v>
      </c>
    </row>
    <row r="24">
      <c r="A24" s="4" t="s">
        <v>8</v>
      </c>
      <c r="B24" s="5" t="s">
        <v>68</v>
      </c>
      <c r="C24" s="5" t="s">
        <v>137</v>
      </c>
      <c r="D24" s="5" t="s">
        <v>26</v>
      </c>
      <c r="E24" s="5" t="s">
        <v>108</v>
      </c>
      <c r="F24" s="5" t="s">
        <v>126</v>
      </c>
      <c r="G24" s="5"/>
      <c r="H24" s="27" t="s">
        <v>138</v>
      </c>
    </row>
    <row r="25" ht="24.0" customHeight="1">
      <c r="A25" s="7" t="s">
        <v>8</v>
      </c>
      <c r="B25" s="8" t="s">
        <v>47</v>
      </c>
      <c r="C25" s="8">
        <v>3.11</v>
      </c>
      <c r="D25" s="8" t="s">
        <v>31</v>
      </c>
      <c r="E25" s="8" t="s">
        <v>20</v>
      </c>
      <c r="F25" s="8" t="s">
        <v>13</v>
      </c>
      <c r="G25" s="28" t="s">
        <v>139</v>
      </c>
      <c r="H25" s="29" t="s">
        <v>140</v>
      </c>
    </row>
    <row r="26">
      <c r="A26" s="7" t="s">
        <v>14</v>
      </c>
      <c r="B26" s="8" t="s">
        <v>88</v>
      </c>
      <c r="C26" s="8">
        <v>3.11</v>
      </c>
      <c r="D26" s="8" t="s">
        <v>31</v>
      </c>
      <c r="E26" s="8" t="s">
        <v>20</v>
      </c>
      <c r="F26" s="8" t="s">
        <v>54</v>
      </c>
      <c r="G26" s="14" t="s">
        <v>135</v>
      </c>
      <c r="H26" s="9" t="s">
        <v>136</v>
      </c>
    </row>
    <row r="27">
      <c r="A27" s="7" t="s">
        <v>27</v>
      </c>
      <c r="B27" s="8" t="s">
        <v>71</v>
      </c>
      <c r="C27" s="8">
        <v>3.11</v>
      </c>
      <c r="D27" s="8" t="s">
        <v>31</v>
      </c>
      <c r="E27" s="8" t="s">
        <v>20</v>
      </c>
      <c r="F27" s="8" t="s">
        <v>11</v>
      </c>
      <c r="G27" s="14" t="s">
        <v>135</v>
      </c>
      <c r="H27" s="9" t="s">
        <v>136</v>
      </c>
    </row>
    <row r="30">
      <c r="A30" s="1">
        <v>44848.0</v>
      </c>
    </row>
    <row r="31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</row>
    <row r="32">
      <c r="A32" s="3"/>
      <c r="B32" s="3"/>
      <c r="C32" s="3"/>
      <c r="D32" s="3"/>
      <c r="E32" s="3"/>
      <c r="F32" s="3"/>
      <c r="G32" s="3"/>
      <c r="H32" s="3"/>
    </row>
    <row r="33">
      <c r="A33" s="7" t="s">
        <v>39</v>
      </c>
      <c r="B33" s="8" t="s">
        <v>81</v>
      </c>
      <c r="C33" s="8">
        <v>2.03</v>
      </c>
      <c r="D33" s="8" t="s">
        <v>17</v>
      </c>
      <c r="E33" s="8" t="s">
        <v>141</v>
      </c>
      <c r="F33" s="8" t="s">
        <v>54</v>
      </c>
      <c r="G33" s="14"/>
      <c r="H33" s="9"/>
    </row>
    <row r="34">
      <c r="A34" s="4" t="s">
        <v>39</v>
      </c>
      <c r="B34" s="5" t="s">
        <v>68</v>
      </c>
      <c r="C34" s="5">
        <v>3.11</v>
      </c>
      <c r="D34" s="8" t="s">
        <v>31</v>
      </c>
      <c r="E34" s="5" t="s">
        <v>20</v>
      </c>
      <c r="F34" s="8" t="s">
        <v>67</v>
      </c>
      <c r="G34" s="30" t="s">
        <v>135</v>
      </c>
      <c r="H34" s="6" t="s">
        <v>136</v>
      </c>
    </row>
    <row r="35">
      <c r="A35" s="4" t="s">
        <v>42</v>
      </c>
      <c r="B35" s="5" t="s">
        <v>88</v>
      </c>
      <c r="C35" s="5">
        <v>3.11</v>
      </c>
      <c r="D35" s="8" t="s">
        <v>31</v>
      </c>
      <c r="E35" s="5" t="s">
        <v>20</v>
      </c>
      <c r="F35" s="8" t="s">
        <v>44</v>
      </c>
      <c r="G35" s="30" t="s">
        <v>135</v>
      </c>
      <c r="H35" s="22" t="s">
        <v>142</v>
      </c>
    </row>
    <row r="36">
      <c r="A36" s="4" t="s">
        <v>42</v>
      </c>
      <c r="B36" s="5" t="s">
        <v>36</v>
      </c>
      <c r="C36" s="5">
        <v>1.11</v>
      </c>
      <c r="D36" s="8" t="s">
        <v>17</v>
      </c>
      <c r="E36" s="5" t="s">
        <v>141</v>
      </c>
      <c r="F36" s="8" t="s">
        <v>38</v>
      </c>
      <c r="G36" s="30"/>
      <c r="H36" s="31" t="s">
        <v>143</v>
      </c>
    </row>
    <row r="37">
      <c r="A37" s="4" t="s">
        <v>8</v>
      </c>
      <c r="B37" s="5" t="s">
        <v>88</v>
      </c>
      <c r="C37" s="5">
        <v>3.1</v>
      </c>
      <c r="D37" s="8" t="s">
        <v>31</v>
      </c>
      <c r="E37" s="5" t="s">
        <v>20</v>
      </c>
      <c r="F37" s="8" t="s">
        <v>57</v>
      </c>
      <c r="G37" s="30" t="s">
        <v>135</v>
      </c>
      <c r="H37" s="6" t="s">
        <v>136</v>
      </c>
    </row>
    <row r="38">
      <c r="A38" s="4" t="s">
        <v>8</v>
      </c>
      <c r="B38" s="5" t="s">
        <v>144</v>
      </c>
      <c r="C38" s="5">
        <v>1.11</v>
      </c>
      <c r="D38" s="8" t="s">
        <v>17</v>
      </c>
      <c r="E38" s="5" t="s">
        <v>141</v>
      </c>
      <c r="F38" s="8" t="s">
        <v>74</v>
      </c>
      <c r="G38" s="30"/>
      <c r="H38" s="31" t="s">
        <v>143</v>
      </c>
    </row>
    <row r="39">
      <c r="A39" s="4" t="s">
        <v>14</v>
      </c>
      <c r="B39" s="5" t="s">
        <v>71</v>
      </c>
      <c r="C39" s="5">
        <v>3.11</v>
      </c>
      <c r="D39" s="8" t="s">
        <v>31</v>
      </c>
      <c r="E39" s="5" t="s">
        <v>20</v>
      </c>
      <c r="F39" s="8" t="s">
        <v>35</v>
      </c>
      <c r="G39" s="30"/>
      <c r="H39" s="22" t="s">
        <v>145</v>
      </c>
    </row>
    <row r="40">
      <c r="A40" s="4" t="s">
        <v>14</v>
      </c>
      <c r="B40" s="5" t="s">
        <v>146</v>
      </c>
      <c r="C40" s="5">
        <v>1.11</v>
      </c>
      <c r="D40" s="8" t="s">
        <v>17</v>
      </c>
      <c r="E40" s="5" t="s">
        <v>141</v>
      </c>
      <c r="F40" s="8" t="s">
        <v>41</v>
      </c>
      <c r="G40" s="30"/>
      <c r="H40" s="31" t="s">
        <v>143</v>
      </c>
    </row>
    <row r="41">
      <c r="A41" s="4" t="s">
        <v>27</v>
      </c>
      <c r="B41" s="5" t="s">
        <v>68</v>
      </c>
      <c r="C41" s="5">
        <v>3.11</v>
      </c>
      <c r="D41" s="8" t="s">
        <v>31</v>
      </c>
      <c r="E41" s="5" t="s">
        <v>20</v>
      </c>
      <c r="F41" s="32" t="s">
        <v>66</v>
      </c>
      <c r="G41" s="30" t="s">
        <v>135</v>
      </c>
      <c r="H41" s="6" t="s">
        <v>136</v>
      </c>
    </row>
  </sheetData>
  <mergeCells count="5">
    <mergeCell ref="A1:H1"/>
    <mergeCell ref="A7:H7"/>
    <mergeCell ref="A13:H13"/>
    <mergeCell ref="A19:H19"/>
    <mergeCell ref="A30:H30"/>
  </mergeCells>
  <dataValidations>
    <dataValidation type="list" allowBlank="1" sqref="D4 F4 D10 F10 D16 F16 D22:D27 F22:F27 D33:D41 F33:F41">
      <formula1>teachers_list</formula1>
    </dataValidation>
  </dataValidations>
  <hyperlinks>
    <hyperlink r:id="rId1" ref="H25"/>
    <hyperlink r:id="rId2" ref="H35"/>
    <hyperlink r:id="rId3" ref="H36"/>
    <hyperlink r:id="rId4" ref="H38"/>
    <hyperlink r:id="rId5" ref="H39"/>
    <hyperlink r:id="rId6" ref="H40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26.0"/>
    <col customWidth="1" min="6" max="6" width="23.13"/>
    <col customWidth="1" min="8" max="8" width="38.5"/>
  </cols>
  <sheetData>
    <row r="1">
      <c r="A1" s="1">
        <v>44851.0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/>
      <c r="B4" s="5"/>
      <c r="C4" s="5"/>
      <c r="D4" s="5"/>
      <c r="E4" s="5"/>
      <c r="F4" s="5"/>
      <c r="G4" s="5"/>
      <c r="H4" s="6"/>
    </row>
    <row r="7">
      <c r="A7" s="1">
        <v>44852.0</v>
      </c>
    </row>
    <row r="8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>
      <c r="A9" s="3"/>
      <c r="B9" s="3"/>
      <c r="C9" s="3"/>
      <c r="D9" s="3"/>
      <c r="E9" s="3"/>
      <c r="F9" s="3"/>
      <c r="G9" s="3"/>
      <c r="H9" s="3"/>
    </row>
    <row r="10">
      <c r="A10" s="4"/>
      <c r="B10" s="5"/>
      <c r="C10" s="5"/>
      <c r="D10" s="5"/>
      <c r="E10" s="5"/>
      <c r="F10" s="5"/>
      <c r="G10" s="5"/>
      <c r="H10" s="6"/>
    </row>
    <row r="13">
      <c r="A13" s="1">
        <v>44853.0</v>
      </c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>
      <c r="A15" s="3"/>
      <c r="B15" s="3"/>
      <c r="C15" s="3"/>
      <c r="D15" s="3"/>
      <c r="E15" s="3"/>
      <c r="F15" s="3"/>
      <c r="G15" s="3"/>
      <c r="H15" s="3"/>
    </row>
    <row r="16">
      <c r="A16" s="4">
        <v>1.0</v>
      </c>
      <c r="B16" s="5" t="s">
        <v>147</v>
      </c>
      <c r="C16" s="5" t="s">
        <v>148</v>
      </c>
      <c r="D16" s="5" t="s">
        <v>149</v>
      </c>
      <c r="E16" s="5" t="s">
        <v>150</v>
      </c>
      <c r="F16" s="5" t="s">
        <v>151</v>
      </c>
      <c r="G16" s="5"/>
      <c r="H16" s="6"/>
    </row>
    <row r="17">
      <c r="A17" s="33">
        <v>3.0</v>
      </c>
      <c r="B17" s="33" t="s">
        <v>152</v>
      </c>
      <c r="C17" s="11" t="s">
        <v>148</v>
      </c>
      <c r="D17" s="5" t="s">
        <v>149</v>
      </c>
      <c r="E17" s="5" t="s">
        <v>150</v>
      </c>
      <c r="F17" s="11" t="s">
        <v>153</v>
      </c>
    </row>
    <row r="18">
      <c r="A18" s="33">
        <v>5.0</v>
      </c>
      <c r="B18" s="33">
        <v>8.0</v>
      </c>
      <c r="C18" s="11" t="s">
        <v>154</v>
      </c>
      <c r="D18" s="5" t="s">
        <v>149</v>
      </c>
      <c r="E18" s="5" t="s">
        <v>150</v>
      </c>
      <c r="F18" s="11" t="s">
        <v>155</v>
      </c>
    </row>
    <row r="19">
      <c r="A19" s="33">
        <v>6.0</v>
      </c>
      <c r="B19" s="33" t="s">
        <v>124</v>
      </c>
      <c r="C19" s="11" t="s">
        <v>156</v>
      </c>
      <c r="D19" s="5" t="s">
        <v>149</v>
      </c>
      <c r="E19" s="5" t="s">
        <v>150</v>
      </c>
      <c r="F19" s="5" t="s">
        <v>151</v>
      </c>
    </row>
    <row r="21">
      <c r="A21" s="1"/>
    </row>
    <row r="2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3"/>
      <c r="B23" s="3"/>
      <c r="C23" s="3"/>
      <c r="D23" s="3"/>
      <c r="E23" s="3"/>
      <c r="F23" s="3"/>
      <c r="G23" s="3"/>
      <c r="H23" s="3"/>
    </row>
    <row r="24">
      <c r="A24" s="4" t="s">
        <v>39</v>
      </c>
      <c r="B24" s="5" t="s">
        <v>71</v>
      </c>
      <c r="C24" s="5" t="s">
        <v>34</v>
      </c>
      <c r="D24" s="5" t="s">
        <v>133</v>
      </c>
      <c r="E24" s="5" t="s">
        <v>134</v>
      </c>
      <c r="F24" s="5" t="s">
        <v>61</v>
      </c>
      <c r="G24" s="5" t="s">
        <v>157</v>
      </c>
      <c r="H24" s="6"/>
    </row>
    <row r="25">
      <c r="A25" s="4" t="s">
        <v>42</v>
      </c>
      <c r="B25" s="5" t="s">
        <v>22</v>
      </c>
      <c r="C25" s="5">
        <v>3.39</v>
      </c>
      <c r="D25" s="5" t="s">
        <v>133</v>
      </c>
      <c r="E25" s="5" t="s">
        <v>134</v>
      </c>
      <c r="F25" s="5" t="s">
        <v>32</v>
      </c>
      <c r="G25" s="34" t="s">
        <v>157</v>
      </c>
      <c r="H25" s="6"/>
    </row>
    <row r="26">
      <c r="A26" s="4" t="s">
        <v>14</v>
      </c>
      <c r="B26" s="5" t="s">
        <v>64</v>
      </c>
      <c r="C26" s="5">
        <v>2.14</v>
      </c>
      <c r="D26" s="5" t="s">
        <v>133</v>
      </c>
      <c r="E26" s="5" t="s">
        <v>134</v>
      </c>
      <c r="F26" s="5" t="s">
        <v>24</v>
      </c>
      <c r="G26" s="34" t="s">
        <v>157</v>
      </c>
      <c r="H26" s="6"/>
    </row>
    <row r="27">
      <c r="A27" s="4" t="s">
        <v>27</v>
      </c>
      <c r="B27" s="5" t="s">
        <v>68</v>
      </c>
      <c r="C27" s="5">
        <v>3.29</v>
      </c>
      <c r="D27" s="5" t="s">
        <v>133</v>
      </c>
      <c r="E27" s="5" t="s">
        <v>134</v>
      </c>
      <c r="F27" s="5" t="s">
        <v>111</v>
      </c>
      <c r="G27" s="34" t="s">
        <v>157</v>
      </c>
      <c r="H27" s="6"/>
    </row>
    <row r="28">
      <c r="A28" s="4" t="s">
        <v>33</v>
      </c>
      <c r="B28" s="5" t="s">
        <v>103</v>
      </c>
      <c r="C28" s="5">
        <v>3.38</v>
      </c>
      <c r="D28" s="5" t="s">
        <v>133</v>
      </c>
      <c r="E28" s="5" t="s">
        <v>134</v>
      </c>
      <c r="F28" s="5" t="s">
        <v>158</v>
      </c>
      <c r="G28" s="34" t="s">
        <v>157</v>
      </c>
      <c r="H28" s="6"/>
    </row>
    <row r="31">
      <c r="A31" s="1">
        <v>44855.0</v>
      </c>
    </row>
    <row r="32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</row>
    <row r="33">
      <c r="A33" s="3"/>
      <c r="B33" s="3"/>
      <c r="C33" s="3"/>
      <c r="D33" s="3"/>
      <c r="E33" s="3"/>
      <c r="F33" s="3"/>
      <c r="G33" s="3"/>
      <c r="H33" s="3"/>
    </row>
    <row r="34">
      <c r="A34" s="4"/>
      <c r="B34" s="5"/>
      <c r="C34" s="5"/>
      <c r="D34" s="5"/>
      <c r="E34" s="5"/>
      <c r="F34" s="5"/>
      <c r="G34" s="5"/>
      <c r="H34" s="6"/>
    </row>
  </sheetData>
  <mergeCells count="5">
    <mergeCell ref="A1:H1"/>
    <mergeCell ref="A7:H7"/>
    <mergeCell ref="A13:H13"/>
    <mergeCell ref="A21:H21"/>
    <mergeCell ref="A31:H31"/>
  </mergeCells>
  <dataValidations>
    <dataValidation type="list" allowBlank="1" sqref="D4 F4 D10 F10 F16 D16:D19 F19 D24:D28 F24:F28 D34 F34">
      <formula1>teachers_list</formula1>
    </dataValidation>
  </dataValidations>
  <drawing r:id="rId1"/>
</worksheet>
</file>