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08"/>
  <workbookPr defaultThemeVersion="124226"/>
  <mc:AlternateContent xmlns:mc="http://schemas.openxmlformats.org/markup-compatibility/2006">
    <mc:Choice Requires="x15">
      <x15ac:absPath xmlns:x15ac="http://schemas.microsoft.com/office/spreadsheetml/2010/11/ac" url="/Users/dgalizia/Downloads/"/>
    </mc:Choice>
  </mc:AlternateContent>
  <xr:revisionPtr revIDLastSave="0" documentId="8_{B41DBA06-737D-B74C-AA51-F0386991A521}" xr6:coauthVersionLast="47" xr6:coauthVersionMax="47" xr10:uidLastSave="{00000000-0000-0000-0000-000000000000}"/>
  <bookViews>
    <workbookView xWindow="0" yWindow="0" windowWidth="33600" windowHeight="21000" activeTab="1" xr2:uid="{00000000-000D-0000-FFFF-FFFF00000000}"/>
  </bookViews>
  <sheets>
    <sheet name="Case Study" sheetId="8463" r:id="rId1"/>
    <sheet name="Solution"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33" i="1" l="1"/>
  <c r="B26" i="1"/>
  <c r="B23" i="1"/>
  <c r="B22" i="1"/>
  <c r="B21" i="1"/>
  <c r="B20" i="1"/>
  <c r="B18" i="1"/>
  <c r="B17" i="1"/>
  <c r="B16" i="1"/>
  <c r="E15" i="1"/>
  <c r="E3" i="1"/>
  <c r="E4" i="1"/>
  <c r="E5" i="1"/>
  <c r="E6" i="1"/>
  <c r="E7" i="1"/>
  <c r="E8" i="1"/>
  <c r="E9" i="1"/>
  <c r="E10" i="1"/>
  <c r="E11" i="1"/>
  <c r="E12" i="1"/>
  <c r="E13" i="1"/>
  <c r="E2" i="1"/>
  <c r="C15" i="1" l="1"/>
  <c r="C3" i="1"/>
  <c r="C4" i="1"/>
  <c r="C5" i="1"/>
  <c r="C6" i="1"/>
  <c r="C7" i="1"/>
  <c r="C8" i="1"/>
  <c r="C9" i="1"/>
  <c r="C10" i="1"/>
  <c r="C11" i="1"/>
  <c r="C12" i="1"/>
  <c r="C13" i="1"/>
  <c r="C2" i="1"/>
</calcChain>
</file>

<file path=xl/sharedStrings.xml><?xml version="1.0" encoding="utf-8"?>
<sst xmlns="http://schemas.openxmlformats.org/spreadsheetml/2006/main" count="49" uniqueCount="40">
  <si>
    <t>Date</t>
  </si>
  <si>
    <t>AAPL</t>
  </si>
  <si>
    <t>AAPL return</t>
  </si>
  <si>
    <t>S&amp;P 500</t>
  </si>
  <si>
    <t>S&amp;P 500 return</t>
  </si>
  <si>
    <t>COVAR</t>
  </si>
  <si>
    <t>VAR</t>
  </si>
  <si>
    <t>Beta</t>
  </si>
  <si>
    <t>CORREL</t>
  </si>
  <si>
    <t>STDEV AAPL</t>
  </si>
  <si>
    <t>STDEV S&amp;P 500</t>
  </si>
  <si>
    <t>Beta (function SLOPE)</t>
  </si>
  <si>
    <t>average</t>
  </si>
  <si>
    <t>To do this you can use http://finance.yahoo.com. In the Market Summary box you can click on Historical prices</t>
  </si>
  <si>
    <t>or export to microsoft excel.</t>
  </si>
  <si>
    <t>Explain the obtained results.</t>
  </si>
  <si>
    <t>CASE STUDY : Calculation of Standard Deviation and Beta using 3 different methods and applying the obtained Beta in Expected rate of Return</t>
  </si>
  <si>
    <t>Finally you will use such obtained Beta to calculate the Expected rate of Return of Apple.</t>
  </si>
  <si>
    <t>Based on 1 year montly stocks datas you will have to calculate the monthly returns of Apple.</t>
  </si>
  <si>
    <t>To ensure your boss the goal of your job is to determine the risk of each stock through Variance and Standard deviation and to obtain the Beta of Apple using 3 different methods.</t>
  </si>
  <si>
    <t>1. Import the monthly prices of Apple stocks.</t>
  </si>
  <si>
    <t>monthly and select some period, we suggest to use January 3, 2005 as the start date and January 3, 2006 as the end date to obtain the prices. You can click on download</t>
  </si>
  <si>
    <t>2. Regarding Market indeks we sugest you to use S&amp;P 500 indeks</t>
  </si>
  <si>
    <t>3. Firstly add your stock prices in 1 column and keep 1 column on the rigth side for S&amp;P 500 prices, all in separate sheet Solution. Calculate the monthly returns of Apple and of S&amp;P 500.</t>
  </si>
  <si>
    <t>4. Calculate Average Return of Apple and S&amp;P 500 in a separate line</t>
  </si>
  <si>
    <t>5. Calculate Beta of Apple and S&amp;P 500 in a separate line using Covariance method. To do this you need Covariance and Market Variance</t>
  </si>
  <si>
    <t>6. Calculate Beta of Apple and S&amp;P 500 in a separate line using Slope method (linear regression). To do this you need Returns of each stock and Returns of S&amp;P 500</t>
  </si>
  <si>
    <t>7. Calculate Beta of Apple and S&amp;P 500 in a separate line using Correlation method. To do this you need Correlation, Standard deviation of each stock and standard deviation of S&amp;P 500</t>
  </si>
  <si>
    <t>Expected Return</t>
  </si>
  <si>
    <t>Rf</t>
  </si>
  <si>
    <t>Rm</t>
  </si>
  <si>
    <t>Return (CAPM)</t>
  </si>
  <si>
    <t>8. Calculate Expected return of Apple using CAPM model. To do this you need Beta, Risk free rate which is estimated here at 4% and Equity Market Return rate estimated at 10%.</t>
  </si>
  <si>
    <t xml:space="preserve">      Did you obtain the same Beta with 3 methods ? Is your boss happy with your calculation ? What is relation between your risk and return on Apple stock in 2005 ?</t>
  </si>
  <si>
    <t>Learning outcome : Learn to calculate the Standard Deviation as measurement of risk, learn how to obtain Beta with 3 different methods and how to use CAPM model based on such obtained Betas</t>
  </si>
  <si>
    <t>9. Do the Chart with characteristic line (relation between stock return and market return)</t>
  </si>
  <si>
    <t>10. Risk and Return analysis.</t>
  </si>
  <si>
    <t>Consider you are working as CFO in Apple. Your boss wants to determine the Expected rate of Return on Apple stock.</t>
  </si>
  <si>
    <t xml:space="preserve">In order to be sure that you manage well the calculations your boss wants you to do the exercice on a past year 2005 and to obtain the same beta using 3 different methods. </t>
  </si>
  <si>
    <t xml:space="preserve">       Would would you suggest to your boss regarding the performance of Apple and associated risk compared to other stocks or Market index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</si>
</sst>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 #,##0.00_-;_-* &quot;-&quot;??_-;_-@_-"/>
    <numFmt numFmtId="164" formatCode="_-* #,##0.00000\ _k_n_-;\-* #,##0.00000\ _k_n_-;_-* &quot;-&quot;????????\ _k_n_-;_-@_-"/>
    <numFmt numFmtId="165" formatCode="0.000000"/>
    <numFmt numFmtId="166" formatCode="_-* #,##0.00000_-;\-* #,##0.00000_-;_-* &quot;-&quot;??_-;_-@_-"/>
    <numFmt numFmtId="167" formatCode="0.000%"/>
    <numFmt numFmtId="168" formatCode="0.00000"/>
    <numFmt numFmtId="169" formatCode="0.000"/>
    <numFmt numFmtId="170" formatCode="_-* #,##0.000\ _k_n_-;\-* #,##0.000\ _k_n_-;_-* &quot;-&quot;????????\ _k_n_-;_-@_-"/>
    <numFmt numFmtId="171" formatCode="_-* #,##0.000\ _k_n_-;\-* #,##0.000\ _k_n_-;_-* &quot;-&quot;???\ _k_n_-;_-@_-"/>
  </numFmts>
  <fonts count="9" x14ac:knownFonts="1">
    <font>
      <sz val="10"/>
      <name val="Arial"/>
    </font>
    <font>
      <sz val="10"/>
      <name val="Arial"/>
      <family val="2"/>
    </font>
    <font>
      <b/>
      <sz val="10"/>
      <name val="Arial"/>
      <family val="2"/>
    </font>
    <font>
      <sz val="10"/>
      <name val="Arial"/>
      <family val="2"/>
    </font>
    <font>
      <b/>
      <sz val="11"/>
      <name val="Calibri"/>
      <family val="2"/>
    </font>
    <font>
      <sz val="11"/>
      <color rgb="FF000000"/>
      <name val="Calibri"/>
      <family val="2"/>
    </font>
    <font>
      <b/>
      <sz val="11"/>
      <color rgb="FF000000"/>
      <name val="Calibri"/>
      <family val="2"/>
    </font>
    <font>
      <sz val="10"/>
      <name val="Arial"/>
      <family val="2"/>
    </font>
    <font>
      <b/>
      <sz val="10"/>
      <color rgb="FFFF0000"/>
      <name val="Arial"/>
      <family val="2"/>
    </font>
  </fonts>
  <fills count="5">
    <fill>
      <patternFill patternType="none"/>
    </fill>
    <fill>
      <patternFill patternType="gray125"/>
    </fill>
    <fill>
      <patternFill patternType="solid">
        <fgColor rgb="FF00B0F0"/>
        <bgColor indexed="64"/>
      </patternFill>
    </fill>
    <fill>
      <patternFill patternType="solid">
        <fgColor theme="0" tint="-0.14999847407452621"/>
        <bgColor indexed="64"/>
      </patternFill>
    </fill>
    <fill>
      <patternFill patternType="solid">
        <fgColor theme="8" tint="0.79998168889431442"/>
        <bgColor indexed="64"/>
      </patternFill>
    </fill>
  </fills>
  <borders count="9">
    <border>
      <left/>
      <right/>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bottom style="thin">
        <color indexed="64"/>
      </bottom>
      <diagonal/>
    </border>
  </borders>
  <cellStyleXfs count="4">
    <xf numFmtId="0" fontId="0" fillId="0" borderId="0"/>
    <xf numFmtId="43" fontId="5" fillId="0" borderId="0" applyFont="0" applyFill="0" applyBorder="0" applyAlignment="0" applyProtection="0"/>
    <xf numFmtId="0" fontId="5" fillId="0" borderId="0" applyBorder="0"/>
    <xf numFmtId="9" fontId="1" fillId="0" borderId="0" applyFont="0" applyFill="0" applyBorder="0" applyAlignment="0" applyProtection="0"/>
  </cellStyleXfs>
  <cellXfs count="29">
    <xf numFmtId="0" fontId="0" fillId="0" borderId="0" xfId="0"/>
    <xf numFmtId="0" fontId="2" fillId="0" borderId="0" xfId="0" applyFont="1"/>
    <xf numFmtId="0" fontId="0" fillId="2" borderId="0" xfId="0" applyFill="1"/>
    <xf numFmtId="0" fontId="6" fillId="3" borderId="1" xfId="2" applyFont="1" applyFill="1" applyBorder="1"/>
    <xf numFmtId="0" fontId="6" fillId="3" borderId="2" xfId="2" applyFont="1" applyFill="1" applyBorder="1"/>
    <xf numFmtId="0" fontId="6" fillId="3" borderId="3" xfId="2" applyFont="1" applyFill="1" applyBorder="1"/>
    <xf numFmtId="0" fontId="0" fillId="4" borderId="0" xfId="0" applyFill="1"/>
    <xf numFmtId="0" fontId="6" fillId="3" borderId="0" xfId="2" applyFont="1" applyFill="1" applyBorder="1"/>
    <xf numFmtId="165" fontId="0" fillId="0" borderId="0" xfId="0" applyNumberFormat="1"/>
    <xf numFmtId="10" fontId="7" fillId="4" borderId="0" xfId="3" applyNumberFormat="1" applyFont="1" applyFill="1"/>
    <xf numFmtId="14" fontId="0" fillId="2" borderId="0" xfId="0" applyNumberFormat="1" applyFill="1"/>
    <xf numFmtId="0" fontId="6" fillId="3" borderId="4" xfId="2" applyFont="1" applyFill="1" applyBorder="1"/>
    <xf numFmtId="10" fontId="0" fillId="0" borderId="0" xfId="0" applyNumberFormat="1"/>
    <xf numFmtId="167" fontId="0" fillId="0" borderId="0" xfId="0" applyNumberFormat="1"/>
    <xf numFmtId="170" fontId="6" fillId="3" borderId="5" xfId="2" applyNumberFormat="1" applyFont="1" applyFill="1" applyBorder="1" applyAlignment="1">
      <alignment horizontal="left" vertical="top"/>
    </xf>
    <xf numFmtId="168" fontId="2" fillId="3" borderId="0" xfId="0" applyNumberFormat="1" applyFont="1" applyFill="1"/>
    <xf numFmtId="165" fontId="6" fillId="3" borderId="6" xfId="2" applyNumberFormat="1" applyFont="1" applyFill="1" applyBorder="1" applyAlignment="1">
      <alignment horizontal="right"/>
    </xf>
    <xf numFmtId="166" fontId="4" fillId="3" borderId="7" xfId="1" applyNumberFormat="1" applyFont="1" applyFill="1" applyBorder="1" applyAlignment="1">
      <alignment horizontal="right"/>
    </xf>
    <xf numFmtId="170" fontId="6" fillId="3" borderId="8" xfId="2" applyNumberFormat="1" applyFont="1" applyFill="1" applyBorder="1" applyAlignment="1">
      <alignment horizontal="right" vertical="top" indent="1"/>
    </xf>
    <xf numFmtId="165" fontId="6" fillId="0" borderId="0" xfId="2" applyNumberFormat="1" applyFont="1" applyBorder="1" applyAlignment="1">
      <alignment horizontal="right"/>
    </xf>
    <xf numFmtId="166" fontId="4" fillId="0" borderId="0" xfId="1" applyNumberFormat="1" applyFont="1" applyFill="1" applyBorder="1" applyAlignment="1">
      <alignment horizontal="right"/>
    </xf>
    <xf numFmtId="164" fontId="6" fillId="0" borderId="0" xfId="2" applyNumberFormat="1" applyFont="1" applyBorder="1" applyAlignment="1">
      <alignment horizontal="right" vertical="top" indent="1"/>
    </xf>
    <xf numFmtId="169" fontId="2" fillId="3" borderId="0" xfId="0" applyNumberFormat="1" applyFont="1" applyFill="1" applyAlignment="1">
      <alignment horizontal="center"/>
    </xf>
    <xf numFmtId="0" fontId="8" fillId="0" borderId="0" xfId="0" applyFont="1" applyAlignment="1">
      <alignment vertical="center"/>
    </xf>
    <xf numFmtId="0" fontId="8" fillId="0" borderId="0" xfId="0" applyFont="1"/>
    <xf numFmtId="0" fontId="3" fillId="0" borderId="0" xfId="0" applyFont="1"/>
    <xf numFmtId="9" fontId="0" fillId="0" borderId="0" xfId="0" applyNumberFormat="1"/>
    <xf numFmtId="0" fontId="2" fillId="3" borderId="0" xfId="0" applyFont="1" applyFill="1"/>
    <xf numFmtId="171" fontId="2" fillId="3" borderId="0" xfId="0" applyNumberFormat="1" applyFont="1" applyFill="1"/>
  </cellXfs>
  <cellStyles count="4">
    <cellStyle name="Comma 2" xfId="1" xr:uid="{00000000-0005-0000-0000-000000000000}"/>
    <cellStyle name="Normal" xfId="0" builtinId="0"/>
    <cellStyle name="Normal 2" xfId="2" xr:uid="{00000000-0005-0000-0000-000002000000}"/>
    <cellStyle name="Per 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168233</xdr:colOff>
      <xdr:row>0</xdr:row>
      <xdr:rowOff>361208</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474519" cy="3612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2</xdr:col>
      <xdr:colOff>168233</xdr:colOff>
      <xdr:row>0</xdr:row>
      <xdr:rowOff>361208</xdr:rowOff>
    </xdr:to>
    <xdr:pic>
      <xdr:nvPicPr>
        <xdr:cNvPr id="3" name="Picture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474519" cy="3612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9"/>
  <sheetViews>
    <sheetView workbookViewId="0">
      <selection activeCell="A27" sqref="A27"/>
    </sheetView>
  </sheetViews>
  <sheetFormatPr baseColWidth="10" defaultColWidth="8.83203125" defaultRowHeight="13" x14ac:dyDescent="0.15"/>
  <sheetData>
    <row r="1" spans="1:5" ht="44.25" customHeight="1" x14ac:dyDescent="0.15"/>
    <row r="2" spans="1:5" x14ac:dyDescent="0.15">
      <c r="A2" s="23" t="s">
        <v>16</v>
      </c>
    </row>
    <row r="3" spans="1:5" x14ac:dyDescent="0.15">
      <c r="A3" s="23"/>
    </row>
    <row r="4" spans="1:5" x14ac:dyDescent="0.15">
      <c r="A4" s="23" t="s">
        <v>34</v>
      </c>
    </row>
    <row r="5" spans="1:5" x14ac:dyDescent="0.15">
      <c r="C5" s="24"/>
    </row>
    <row r="9" spans="1:5" x14ac:dyDescent="0.15">
      <c r="A9" s="25" t="s">
        <v>37</v>
      </c>
    </row>
    <row r="10" spans="1:5" x14ac:dyDescent="0.15">
      <c r="A10" s="25" t="s">
        <v>38</v>
      </c>
    </row>
    <row r="11" spans="1:5" x14ac:dyDescent="0.15">
      <c r="A11" s="25" t="s">
        <v>18</v>
      </c>
    </row>
    <row r="12" spans="1:5" x14ac:dyDescent="0.15">
      <c r="A12" s="25" t="s">
        <v>19</v>
      </c>
    </row>
    <row r="13" spans="1:5" x14ac:dyDescent="0.15">
      <c r="A13" s="25" t="s">
        <v>17</v>
      </c>
    </row>
    <row r="15" spans="1:5" x14ac:dyDescent="0.15">
      <c r="A15" s="25" t="s">
        <v>20</v>
      </c>
      <c r="E15" s="25" t="s">
        <v>13</v>
      </c>
    </row>
    <row r="16" spans="1:5" x14ac:dyDescent="0.15">
      <c r="A16" s="25" t="s">
        <v>21</v>
      </c>
    </row>
    <row r="17" spans="1:18" x14ac:dyDescent="0.15">
      <c r="A17" s="25" t="s">
        <v>14</v>
      </c>
    </row>
    <row r="19" spans="1:18" x14ac:dyDescent="0.15">
      <c r="A19" s="25" t="s">
        <v>22</v>
      </c>
      <c r="G19" s="25" t="s">
        <v>13</v>
      </c>
    </row>
    <row r="20" spans="1:18" x14ac:dyDescent="0.15">
      <c r="A20" s="25" t="s">
        <v>21</v>
      </c>
    </row>
    <row r="21" spans="1:18" x14ac:dyDescent="0.15">
      <c r="A21" s="25" t="s">
        <v>14</v>
      </c>
    </row>
    <row r="23" spans="1:18" x14ac:dyDescent="0.15">
      <c r="A23" s="25" t="s">
        <v>23</v>
      </c>
    </row>
    <row r="25" spans="1:18" x14ac:dyDescent="0.15">
      <c r="A25" s="25" t="s">
        <v>24</v>
      </c>
      <c r="H25" s="25" t="s">
        <v>15</v>
      </c>
    </row>
    <row r="27" spans="1:18" x14ac:dyDescent="0.15">
      <c r="A27" s="25" t="s">
        <v>25</v>
      </c>
      <c r="N27" s="25" t="s">
        <v>15</v>
      </c>
    </row>
    <row r="29" spans="1:18" x14ac:dyDescent="0.15">
      <c r="A29" s="25" t="s">
        <v>26</v>
      </c>
      <c r="P29" s="25" t="s">
        <v>15</v>
      </c>
    </row>
    <row r="31" spans="1:18" x14ac:dyDescent="0.15">
      <c r="A31" s="25" t="s">
        <v>27</v>
      </c>
      <c r="R31" s="25" t="s">
        <v>15</v>
      </c>
    </row>
    <row r="33" spans="1:18" x14ac:dyDescent="0.15">
      <c r="A33" s="25" t="s">
        <v>32</v>
      </c>
      <c r="R33" s="25" t="s">
        <v>15</v>
      </c>
    </row>
    <row r="35" spans="1:18" x14ac:dyDescent="0.15">
      <c r="A35" t="s">
        <v>35</v>
      </c>
      <c r="I35" s="25" t="s">
        <v>15</v>
      </c>
    </row>
    <row r="37" spans="1:18" x14ac:dyDescent="0.15">
      <c r="A37" s="25" t="s">
        <v>36</v>
      </c>
    </row>
    <row r="38" spans="1:18" x14ac:dyDescent="0.15">
      <c r="A38" s="25" t="s">
        <v>33</v>
      </c>
    </row>
    <row r="39" spans="1:18" x14ac:dyDescent="0.15">
      <c r="A39" s="25" t="s">
        <v>39</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3"/>
  <sheetViews>
    <sheetView showGridLines="0" tabSelected="1" workbookViewId="0">
      <pane xSplit="1" ySplit="1" topLeftCell="B11" activePane="bottomRight" state="frozen"/>
      <selection pane="topRight" activeCell="B1" sqref="B1"/>
      <selection pane="bottomLeft" activeCell="A3" sqref="A3"/>
      <selection pane="bottomRight" activeCell="B33" sqref="B33"/>
    </sheetView>
  </sheetViews>
  <sheetFormatPr baseColWidth="10" defaultColWidth="8.83203125" defaultRowHeight="13" x14ac:dyDescent="0.15"/>
  <cols>
    <col min="1" max="1" width="19.1640625" bestFit="1" customWidth="1"/>
    <col min="2" max="2" width="10.5" bestFit="1" customWidth="1"/>
    <col min="3" max="3" width="12.5" bestFit="1" customWidth="1"/>
    <col min="4" max="4" width="7.83203125" bestFit="1" customWidth="1"/>
    <col min="5" max="5" width="12.1640625" customWidth="1"/>
  </cols>
  <sheetData>
    <row r="1" spans="1:10" x14ac:dyDescent="0.15">
      <c r="A1" s="2" t="s">
        <v>0</v>
      </c>
      <c r="B1" s="2" t="s">
        <v>1</v>
      </c>
      <c r="C1" s="2" t="s">
        <v>2</v>
      </c>
      <c r="D1" s="2" t="s">
        <v>3</v>
      </c>
      <c r="E1" s="2" t="s">
        <v>4</v>
      </c>
    </row>
    <row r="2" spans="1:10" x14ac:dyDescent="0.15">
      <c r="A2" s="10">
        <v>38720</v>
      </c>
      <c r="B2" s="6">
        <v>75.510000000000005</v>
      </c>
      <c r="C2" s="9">
        <f>(B2-B3)/B3</f>
        <v>5.0354708582556744E-2</v>
      </c>
      <c r="D2" s="6">
        <v>1280.08</v>
      </c>
      <c r="E2" s="9">
        <f>D2/D3-1</f>
        <v>2.5466838635253009E-2</v>
      </c>
      <c r="F2" s="12"/>
      <c r="G2" s="12"/>
      <c r="H2" s="12"/>
      <c r="I2" s="12"/>
      <c r="J2" s="12"/>
    </row>
    <row r="3" spans="1:10" x14ac:dyDescent="0.15">
      <c r="A3" s="10">
        <v>38687</v>
      </c>
      <c r="B3" s="6">
        <v>71.89</v>
      </c>
      <c r="C3" s="9">
        <f t="shared" ref="C3:C13" si="0">(B3-B4)/B4</f>
        <v>6.0011795930404128E-2</v>
      </c>
      <c r="D3" s="6">
        <v>1248.29</v>
      </c>
      <c r="E3" s="9">
        <f t="shared" ref="E3:E13" si="1">D3/D4-1</f>
        <v>-9.5239619681797283E-4</v>
      </c>
      <c r="F3" s="12"/>
      <c r="G3" s="12"/>
      <c r="H3" s="12"/>
      <c r="I3" s="12"/>
      <c r="J3" s="12"/>
    </row>
    <row r="4" spans="1:10" x14ac:dyDescent="0.15">
      <c r="A4" s="10">
        <v>38657</v>
      </c>
      <c r="B4" s="6">
        <v>67.819999999999993</v>
      </c>
      <c r="C4" s="9">
        <f t="shared" si="0"/>
        <v>0.17763500607744381</v>
      </c>
      <c r="D4" s="6">
        <v>1249.48</v>
      </c>
      <c r="E4" s="9">
        <f t="shared" si="1"/>
        <v>3.518612107604735E-2</v>
      </c>
      <c r="F4" s="12"/>
      <c r="G4" s="12"/>
      <c r="H4" s="12"/>
      <c r="I4" s="12"/>
      <c r="J4" s="12"/>
    </row>
    <row r="5" spans="1:10" x14ac:dyDescent="0.15">
      <c r="A5" s="10">
        <v>38628</v>
      </c>
      <c r="B5" s="6">
        <v>57.59</v>
      </c>
      <c r="C5" s="9">
        <f t="shared" si="0"/>
        <v>7.4239880619287518E-2</v>
      </c>
      <c r="D5" s="6">
        <v>1207.01</v>
      </c>
      <c r="E5" s="9">
        <f t="shared" si="1"/>
        <v>-1.7740741042146402E-2</v>
      </c>
      <c r="F5" s="12"/>
      <c r="G5" s="12"/>
      <c r="H5" s="12"/>
      <c r="I5" s="12"/>
      <c r="J5" s="12"/>
    </row>
    <row r="6" spans="1:10" x14ac:dyDescent="0.15">
      <c r="A6" s="10">
        <v>38596</v>
      </c>
      <c r="B6" s="6">
        <v>53.61</v>
      </c>
      <c r="C6" s="9">
        <f t="shared" si="0"/>
        <v>0.14331413947536786</v>
      </c>
      <c r="D6" s="6">
        <v>1228.81</v>
      </c>
      <c r="E6" s="9">
        <f t="shared" si="1"/>
        <v>6.9489400408087043E-3</v>
      </c>
      <c r="F6" s="12"/>
      <c r="G6" s="12"/>
      <c r="H6" s="12"/>
      <c r="I6" s="12"/>
      <c r="J6" s="12"/>
    </row>
    <row r="7" spans="1:10" x14ac:dyDescent="0.15">
      <c r="A7" s="10">
        <v>38565</v>
      </c>
      <c r="B7" s="6">
        <v>46.89</v>
      </c>
      <c r="C7" s="9">
        <f t="shared" si="0"/>
        <v>9.9413833528722212E-2</v>
      </c>
      <c r="D7" s="6">
        <v>1220.33</v>
      </c>
      <c r="E7" s="9">
        <f t="shared" si="1"/>
        <v>-1.1222025960556881E-2</v>
      </c>
      <c r="F7" s="12"/>
      <c r="G7" s="12"/>
      <c r="H7" s="12"/>
      <c r="I7" s="12"/>
      <c r="J7" s="12"/>
    </row>
    <row r="8" spans="1:10" x14ac:dyDescent="0.15">
      <c r="A8" s="10">
        <v>38534</v>
      </c>
      <c r="B8" s="6">
        <v>42.65</v>
      </c>
      <c r="C8" s="9">
        <f t="shared" si="0"/>
        <v>0.15865254007063287</v>
      </c>
      <c r="D8" s="6">
        <v>1234.18</v>
      </c>
      <c r="E8" s="9">
        <f t="shared" si="1"/>
        <v>3.5968203604375137E-2</v>
      </c>
      <c r="F8" s="12"/>
      <c r="G8" s="12"/>
      <c r="H8" s="12"/>
      <c r="I8" s="12"/>
      <c r="J8" s="12"/>
    </row>
    <row r="9" spans="1:10" x14ac:dyDescent="0.15">
      <c r="A9" s="10">
        <v>38504</v>
      </c>
      <c r="B9" s="6">
        <v>36.81</v>
      </c>
      <c r="C9" s="9">
        <f t="shared" si="0"/>
        <v>-7.4195171026156845E-2</v>
      </c>
      <c r="D9" s="6">
        <v>1191.33</v>
      </c>
      <c r="E9" s="9">
        <f t="shared" si="1"/>
        <v>-1.4267729752415192E-4</v>
      </c>
      <c r="F9" s="12"/>
      <c r="G9" s="12"/>
      <c r="H9" s="12"/>
      <c r="I9" s="12"/>
      <c r="J9" s="12"/>
    </row>
    <row r="10" spans="1:10" x14ac:dyDescent="0.15">
      <c r="A10" s="10">
        <v>38474</v>
      </c>
      <c r="B10" s="6">
        <v>39.76</v>
      </c>
      <c r="C10" s="9">
        <f t="shared" si="0"/>
        <v>0.1026067665002772</v>
      </c>
      <c r="D10" s="6">
        <v>1191.5</v>
      </c>
      <c r="E10" s="9">
        <f t="shared" si="1"/>
        <v>2.9952024895189666E-2</v>
      </c>
      <c r="F10" s="12"/>
      <c r="G10" s="12"/>
      <c r="H10" s="12"/>
      <c r="I10" s="12"/>
      <c r="J10" s="12"/>
    </row>
    <row r="11" spans="1:10" x14ac:dyDescent="0.15">
      <c r="A11" s="10">
        <v>38443</v>
      </c>
      <c r="B11" s="6">
        <v>36.06</v>
      </c>
      <c r="C11" s="9">
        <f t="shared" si="0"/>
        <v>-0.13462922966162705</v>
      </c>
      <c r="D11" s="6">
        <v>1156.8499999999999</v>
      </c>
      <c r="E11" s="9">
        <f t="shared" si="1"/>
        <v>-2.010858977291019E-2</v>
      </c>
      <c r="F11" s="12"/>
      <c r="G11" s="12"/>
      <c r="H11" s="12"/>
      <c r="I11" s="12"/>
      <c r="J11" s="12"/>
    </row>
    <row r="12" spans="1:10" x14ac:dyDescent="0.15">
      <c r="A12" s="10">
        <v>38412</v>
      </c>
      <c r="B12" s="6">
        <v>41.67</v>
      </c>
      <c r="C12" s="9">
        <f t="shared" si="0"/>
        <v>-7.111012037449839E-2</v>
      </c>
      <c r="D12" s="6">
        <v>1180.5899999999999</v>
      </c>
      <c r="E12" s="9">
        <f t="shared" si="1"/>
        <v>-1.9117647058823573E-2</v>
      </c>
      <c r="F12" s="12"/>
      <c r="G12" s="12"/>
      <c r="H12" s="12"/>
      <c r="I12" s="12"/>
      <c r="J12" s="12"/>
    </row>
    <row r="13" spans="1:10" x14ac:dyDescent="0.15">
      <c r="A13" s="10">
        <v>38384</v>
      </c>
      <c r="B13" s="6">
        <v>44.86</v>
      </c>
      <c r="C13" s="9">
        <f t="shared" si="0"/>
        <v>0.16671001300390106</v>
      </c>
      <c r="D13" s="6">
        <v>1203.5999999999999</v>
      </c>
      <c r="E13" s="9">
        <f t="shared" si="1"/>
        <v>1.8903383646414307E-2</v>
      </c>
      <c r="F13" s="12"/>
      <c r="G13" s="12"/>
      <c r="H13" s="12"/>
      <c r="I13" s="12"/>
      <c r="J13" s="12"/>
    </row>
    <row r="14" spans="1:10" x14ac:dyDescent="0.15">
      <c r="A14" s="10">
        <v>38355</v>
      </c>
      <c r="B14" s="6">
        <v>38.450000000000003</v>
      </c>
      <c r="C14" s="6"/>
      <c r="D14" s="6">
        <v>1181.27</v>
      </c>
      <c r="E14" s="6"/>
    </row>
    <row r="15" spans="1:10" ht="14" thickBot="1" x14ac:dyDescent="0.2">
      <c r="A15" t="s">
        <v>12</v>
      </c>
      <c r="C15" s="12">
        <f>AVERAGE(C2:C13)</f>
        <v>6.2750346893859277E-2</v>
      </c>
      <c r="D15" s="12"/>
      <c r="E15" s="12">
        <f>AVERAGE(E2:E13)</f>
        <v>6.92845288077575E-3</v>
      </c>
      <c r="F15" s="12"/>
      <c r="H15" s="12"/>
      <c r="I15" s="12"/>
      <c r="J15" s="12"/>
    </row>
    <row r="16" spans="1:10" ht="15" x14ac:dyDescent="0.2">
      <c r="A16" s="3" t="s">
        <v>5</v>
      </c>
      <c r="B16" s="16">
        <f>_xlfn.COVARIANCE.S(C2:C13,E2:E13)</f>
        <v>1.5299907426846763E-3</v>
      </c>
      <c r="C16" s="19"/>
    </row>
    <row r="17" spans="1:9" ht="15" x14ac:dyDescent="0.2">
      <c r="A17" s="4" t="s">
        <v>6</v>
      </c>
      <c r="B17" s="17">
        <f>VAR(E2:E13)</f>
        <v>4.6531614616842113E-4</v>
      </c>
      <c r="C17" s="20"/>
    </row>
    <row r="18" spans="1:9" ht="15" x14ac:dyDescent="0.2">
      <c r="A18" s="5" t="s">
        <v>7</v>
      </c>
      <c r="B18" s="18">
        <f>B16/B17</f>
        <v>3.2880671674154551</v>
      </c>
      <c r="C18" s="21"/>
    </row>
    <row r="20" spans="1:9" ht="15" x14ac:dyDescent="0.2">
      <c r="A20" s="7" t="s">
        <v>8</v>
      </c>
      <c r="B20" s="15">
        <f>CORREL(C2:C13,E2:E13)</f>
        <v>0.6832162520432512</v>
      </c>
    </row>
    <row r="21" spans="1:9" ht="15" x14ac:dyDescent="0.2">
      <c r="A21" s="7" t="s">
        <v>9</v>
      </c>
      <c r="B21" s="15">
        <f>STDEV(C2:C13)</f>
        <v>0.10381415018868984</v>
      </c>
    </row>
    <row r="22" spans="1:9" ht="15" x14ac:dyDescent="0.2">
      <c r="A22" s="7" t="s">
        <v>10</v>
      </c>
      <c r="B22" s="15">
        <f>STDEV(E2:E13)</f>
        <v>2.1571187871056642E-2</v>
      </c>
    </row>
    <row r="23" spans="1:9" ht="15" x14ac:dyDescent="0.2">
      <c r="A23" s="7" t="s">
        <v>7</v>
      </c>
      <c r="B23" s="22">
        <f>B20*B21/B22</f>
        <v>3.288067167415456</v>
      </c>
      <c r="C23" s="8"/>
      <c r="I23" s="13"/>
    </row>
    <row r="26" spans="1:9" ht="15" x14ac:dyDescent="0.2">
      <c r="A26" s="11" t="s">
        <v>11</v>
      </c>
      <c r="B26" s="14">
        <f>SLOPE(C2:C13,E2:E13)</f>
        <v>3.2880671674154556</v>
      </c>
    </row>
    <row r="29" spans="1:9" x14ac:dyDescent="0.15">
      <c r="A29" s="1" t="s">
        <v>28</v>
      </c>
    </row>
    <row r="30" spans="1:9" x14ac:dyDescent="0.15">
      <c r="A30" s="25" t="s">
        <v>29</v>
      </c>
      <c r="B30" s="26">
        <v>0.04</v>
      </c>
    </row>
    <row r="31" spans="1:9" x14ac:dyDescent="0.15">
      <c r="A31" s="25" t="s">
        <v>30</v>
      </c>
      <c r="B31" s="26">
        <v>0.1</v>
      </c>
    </row>
    <row r="33" spans="1:2" x14ac:dyDescent="0.15">
      <c r="A33" s="27" t="s">
        <v>31</v>
      </c>
      <c r="B33" s="28">
        <f>B30+B26*(B31-B30)</f>
        <v>0.23728403004492735</v>
      </c>
    </row>
  </sheetData>
  <phoneticPr fontId="0" type="noConversion"/>
  <pageMargins left="0.75" right="0.75" top="1" bottom="1" header="0.5" footer="0.5"/>
  <pageSetup paperSize="9" orientation="portrait" horizontalDpi="4294967295" verticalDpi="4294967295" r:id="rId1"/>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Case Study</vt:lpstr>
      <vt:lpstr>Solution</vt:lpstr>
    </vt:vector>
  </TitlesOfParts>
  <Company>Home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Vance Lesseig</dc:creator>
  <cp:lastModifiedBy>Domenico Galizia</cp:lastModifiedBy>
  <dcterms:created xsi:type="dcterms:W3CDTF">2006-05-24T18:28:37Z</dcterms:created>
  <dcterms:modified xsi:type="dcterms:W3CDTF">2025-07-01T12:27:37Z</dcterms:modified>
</cp:coreProperties>
</file>