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008"/>
  <workbookPr defaultThemeVersion="124226"/>
  <mc:AlternateContent xmlns:mc="http://schemas.openxmlformats.org/markup-compatibility/2006">
    <mc:Choice Requires="x15">
      <x15ac:absPath xmlns:x15ac="http://schemas.microsoft.com/office/spreadsheetml/2010/11/ac" url="/Users/dgalizia/Downloads/"/>
    </mc:Choice>
  </mc:AlternateContent>
  <xr:revisionPtr revIDLastSave="0" documentId="8_{B36A838C-23DA-B74F-98C9-822340538850}" xr6:coauthVersionLast="47" xr6:coauthVersionMax="47" xr10:uidLastSave="{00000000-0000-0000-0000-000000000000}"/>
  <bookViews>
    <workbookView xWindow="240" yWindow="500" windowWidth="20400" windowHeight="7500" activeTab="2" xr2:uid="{00000000-000D-0000-FFFF-FFFF00000000}"/>
  </bookViews>
  <sheets>
    <sheet name="Case Study intro" sheetId="8463" r:id="rId1"/>
    <sheet name="Inputs Prices" sheetId="1" r:id="rId2"/>
    <sheet name="Risk and Expected Returns" sheetId="8462"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N97" i="8462" l="1"/>
  <c r="M97" i="8462"/>
  <c r="L97" i="8462"/>
  <c r="K97" i="8462"/>
  <c r="J97" i="8462"/>
  <c r="I97" i="8462"/>
  <c r="H97" i="8462"/>
  <c r="G97" i="8462"/>
  <c r="F97" i="8462"/>
  <c r="E97" i="8462"/>
  <c r="D97" i="8462"/>
  <c r="C97" i="8462"/>
  <c r="B97" i="8462"/>
  <c r="N96" i="8462"/>
  <c r="M96" i="8462"/>
  <c r="L96" i="8462"/>
  <c r="K96" i="8462"/>
  <c r="J96" i="8462"/>
  <c r="I96" i="8462"/>
  <c r="H96" i="8462"/>
  <c r="G96" i="8462"/>
  <c r="F96" i="8462"/>
  <c r="E96" i="8462"/>
  <c r="D96" i="8462"/>
  <c r="C96" i="8462"/>
  <c r="B96" i="8462"/>
  <c r="N95" i="8462"/>
  <c r="M95" i="8462"/>
  <c r="L95" i="8462"/>
  <c r="K95" i="8462"/>
  <c r="J95" i="8462"/>
  <c r="I95" i="8462"/>
  <c r="H95" i="8462"/>
  <c r="G95" i="8462"/>
  <c r="F95" i="8462"/>
  <c r="E95" i="8462"/>
  <c r="D95" i="8462"/>
  <c r="C95" i="8462"/>
  <c r="B95" i="8462"/>
  <c r="O88" i="8462"/>
  <c r="N88" i="8462"/>
  <c r="M88" i="8462"/>
  <c r="L88" i="8462"/>
  <c r="K88" i="8462"/>
  <c r="J88" i="8462"/>
  <c r="I88" i="8462"/>
  <c r="H88" i="8462"/>
  <c r="G88" i="8462"/>
  <c r="F88" i="8462"/>
  <c r="E88" i="8462"/>
  <c r="D88" i="8462"/>
  <c r="C88" i="8462"/>
  <c r="B88" i="8462"/>
  <c r="O81" i="8462"/>
  <c r="N81" i="8462"/>
  <c r="M81" i="8462"/>
  <c r="L81" i="8462"/>
  <c r="K81" i="8462"/>
  <c r="J81" i="8462"/>
  <c r="I81" i="8462"/>
  <c r="H81" i="8462"/>
  <c r="G81" i="8462"/>
  <c r="F81" i="8462"/>
  <c r="E81" i="8462"/>
  <c r="D81" i="8462"/>
  <c r="C81" i="8462"/>
  <c r="B81" i="8462"/>
  <c r="O79" i="8462"/>
  <c r="N79" i="8462"/>
  <c r="M79" i="8462"/>
  <c r="L79" i="8462"/>
  <c r="K79" i="8462"/>
  <c r="J79" i="8462"/>
  <c r="I79" i="8462"/>
  <c r="H79" i="8462"/>
  <c r="G79" i="8462"/>
  <c r="F79" i="8462"/>
  <c r="E79" i="8462"/>
  <c r="D79" i="8462"/>
  <c r="C79" i="8462"/>
  <c r="B79" i="8462"/>
  <c r="O77" i="8462"/>
  <c r="N77" i="8462"/>
  <c r="M77" i="8462"/>
  <c r="L77" i="8462"/>
  <c r="K77" i="8462"/>
  <c r="J77" i="8462"/>
  <c r="I77" i="8462"/>
  <c r="H77" i="8462"/>
  <c r="G77" i="8462"/>
  <c r="F77" i="8462"/>
  <c r="E77" i="8462"/>
  <c r="D77" i="8462"/>
  <c r="C77" i="8462"/>
  <c r="B77" i="8462"/>
  <c r="C75" i="8462"/>
  <c r="O75" i="8462"/>
  <c r="N75" i="8462"/>
  <c r="M75" i="8462"/>
  <c r="L75" i="8462"/>
  <c r="K75" i="8462"/>
  <c r="J75" i="8462"/>
  <c r="I75" i="8462"/>
  <c r="H75" i="8462"/>
  <c r="G75" i="8462"/>
  <c r="F75" i="8462"/>
  <c r="E75" i="8462"/>
  <c r="D75" i="8462"/>
  <c r="B75" i="8462"/>
  <c r="O73" i="8462"/>
  <c r="N73" i="8462"/>
  <c r="M73" i="8462"/>
  <c r="L73" i="8462"/>
  <c r="K73" i="8462"/>
  <c r="J73" i="8462"/>
  <c r="I73" i="8462"/>
  <c r="H73" i="8462"/>
  <c r="C73" i="8462"/>
  <c r="D73" i="8462"/>
  <c r="E73" i="8462"/>
  <c r="F73" i="8462"/>
  <c r="G73" i="8462"/>
  <c r="B73" i="8462"/>
  <c r="O74" i="8462"/>
  <c r="N74" i="8462"/>
  <c r="M74" i="8462"/>
  <c r="L74" i="8462"/>
  <c r="K74" i="8462"/>
  <c r="J74" i="8462"/>
  <c r="I74" i="8462"/>
  <c r="H74" i="8462"/>
  <c r="G74" i="8462"/>
  <c r="F74" i="8462"/>
  <c r="E74" i="8462"/>
  <c r="D74" i="8462"/>
  <c r="C74" i="8462"/>
  <c r="B74" i="8462"/>
  <c r="O69" i="8462"/>
  <c r="N69" i="8462"/>
  <c r="M69" i="8462"/>
  <c r="L69" i="8462"/>
  <c r="K69" i="8462"/>
  <c r="J69" i="8462"/>
  <c r="I69" i="8462"/>
  <c r="H69" i="8462"/>
  <c r="G69" i="8462"/>
  <c r="F69" i="8462"/>
  <c r="E69" i="8462"/>
  <c r="D69" i="8462"/>
  <c r="C69" i="8462"/>
  <c r="B69" i="8462"/>
  <c r="O71" i="8462"/>
  <c r="N71" i="8462"/>
  <c r="M71" i="8462"/>
  <c r="L71" i="8462"/>
  <c r="K71" i="8462"/>
  <c r="J71" i="8462"/>
  <c r="I71" i="8462"/>
  <c r="H71" i="8462"/>
  <c r="G71" i="8462"/>
  <c r="F71" i="8462"/>
  <c r="E71" i="8462"/>
  <c r="D71" i="8462"/>
  <c r="C71" i="8462"/>
  <c r="B71" i="8462"/>
  <c r="O67" i="8462"/>
  <c r="N67" i="8462"/>
  <c r="M67" i="8462"/>
  <c r="L67" i="8462"/>
  <c r="K67" i="8462"/>
  <c r="J67" i="8462"/>
  <c r="I67" i="8462"/>
  <c r="H67" i="8462"/>
  <c r="G67" i="8462"/>
  <c r="F67" i="8462"/>
  <c r="E67" i="8462"/>
  <c r="D67" i="8462"/>
  <c r="C67" i="8462"/>
  <c r="B67" i="8462"/>
  <c r="O65" i="8462"/>
  <c r="N65" i="8462"/>
  <c r="M65" i="8462"/>
  <c r="L65" i="8462"/>
  <c r="K65" i="8462"/>
  <c r="J65" i="8462"/>
  <c r="I65" i="8462"/>
  <c r="H65" i="8462"/>
  <c r="G65" i="8462"/>
  <c r="F65" i="8462"/>
  <c r="E65" i="8462"/>
  <c r="D65" i="8462"/>
  <c r="C65" i="8462"/>
  <c r="B65" i="8462"/>
  <c r="O51" i="8462" l="1"/>
  <c r="O52" i="8462"/>
  <c r="O53" i="8462"/>
  <c r="O54" i="8462"/>
  <c r="O55" i="8462"/>
  <c r="O56" i="8462"/>
  <c r="O57" i="8462"/>
  <c r="O58" i="8462"/>
  <c r="O59" i="8462"/>
  <c r="O60" i="8462"/>
  <c r="O61" i="8462"/>
  <c r="O62" i="8462"/>
  <c r="O63" i="8462"/>
  <c r="N50" i="8462"/>
  <c r="N51" i="8462"/>
  <c r="N52" i="8462"/>
  <c r="N53" i="8462"/>
  <c r="N54" i="8462"/>
  <c r="N55" i="8462"/>
  <c r="N56" i="8462"/>
  <c r="N57" i="8462"/>
  <c r="N58" i="8462"/>
  <c r="N59" i="8462"/>
  <c r="N60" i="8462"/>
  <c r="N61" i="8462"/>
  <c r="N62" i="8462"/>
  <c r="N63" i="8462"/>
  <c r="O5" i="8462"/>
  <c r="O6" i="8462"/>
  <c r="O7" i="8462"/>
  <c r="O8" i="8462"/>
  <c r="O9" i="8462"/>
  <c r="O10" i="8462"/>
  <c r="O11" i="8462"/>
  <c r="O12" i="8462"/>
  <c r="O13" i="8462"/>
  <c r="O14" i="8462"/>
  <c r="O15" i="8462"/>
  <c r="O16" i="8462"/>
  <c r="O17" i="8462"/>
  <c r="O18" i="8462"/>
  <c r="O19" i="8462"/>
  <c r="O20" i="8462"/>
  <c r="O21" i="8462"/>
  <c r="O22" i="8462"/>
  <c r="O23" i="8462"/>
  <c r="O24" i="8462"/>
  <c r="O25" i="8462"/>
  <c r="O26" i="8462"/>
  <c r="O27" i="8462"/>
  <c r="O28" i="8462"/>
  <c r="O29" i="8462"/>
  <c r="O30" i="8462"/>
  <c r="O31" i="8462"/>
  <c r="O32" i="8462"/>
  <c r="O33" i="8462"/>
  <c r="O34" i="8462"/>
  <c r="O35" i="8462"/>
  <c r="O36" i="8462"/>
  <c r="O37" i="8462"/>
  <c r="O38" i="8462"/>
  <c r="O39" i="8462"/>
  <c r="O40" i="8462"/>
  <c r="O41" i="8462"/>
  <c r="O42" i="8462"/>
  <c r="O43" i="8462"/>
  <c r="O44" i="8462"/>
  <c r="O45" i="8462"/>
  <c r="O46" i="8462"/>
  <c r="O47" i="8462"/>
  <c r="O48" i="8462"/>
  <c r="O49" i="8462"/>
  <c r="O50" i="8462"/>
  <c r="N5" i="8462"/>
  <c r="N6" i="8462"/>
  <c r="N7" i="8462"/>
  <c r="N8" i="8462"/>
  <c r="N9" i="8462"/>
  <c r="N10" i="8462"/>
  <c r="N11" i="8462"/>
  <c r="N12" i="8462"/>
  <c r="N13" i="8462"/>
  <c r="N14" i="8462"/>
  <c r="N15" i="8462"/>
  <c r="N16" i="8462"/>
  <c r="N17" i="8462"/>
  <c r="N18" i="8462"/>
  <c r="N19" i="8462"/>
  <c r="N20" i="8462"/>
  <c r="N21" i="8462"/>
  <c r="N22" i="8462"/>
  <c r="N23" i="8462"/>
  <c r="N24" i="8462"/>
  <c r="N25" i="8462"/>
  <c r="N26" i="8462"/>
  <c r="N27" i="8462"/>
  <c r="N28" i="8462"/>
  <c r="N29" i="8462"/>
  <c r="N30" i="8462"/>
  <c r="N31" i="8462"/>
  <c r="N32" i="8462"/>
  <c r="N33" i="8462"/>
  <c r="N34" i="8462"/>
  <c r="N35" i="8462"/>
  <c r="N36" i="8462"/>
  <c r="N37" i="8462"/>
  <c r="N38" i="8462"/>
  <c r="N39" i="8462"/>
  <c r="N40" i="8462"/>
  <c r="N41" i="8462"/>
  <c r="N42" i="8462"/>
  <c r="N43" i="8462"/>
  <c r="N44" i="8462"/>
  <c r="N45" i="8462"/>
  <c r="N46" i="8462"/>
  <c r="N47" i="8462"/>
  <c r="N48" i="8462"/>
  <c r="N49" i="8462"/>
  <c r="O4" i="8462"/>
  <c r="N4" i="8462"/>
  <c r="B5" i="8462"/>
  <c r="C5" i="8462"/>
  <c r="D5" i="8462"/>
  <c r="E5" i="8462"/>
  <c r="F5" i="8462"/>
  <c r="G5" i="8462"/>
  <c r="H5" i="8462"/>
  <c r="I5" i="8462"/>
  <c r="J5" i="8462"/>
  <c r="K5" i="8462"/>
  <c r="L5" i="8462"/>
  <c r="M5" i="8462"/>
  <c r="B6" i="8462"/>
  <c r="C6" i="8462"/>
  <c r="D6" i="8462"/>
  <c r="E6" i="8462"/>
  <c r="F6" i="8462"/>
  <c r="G6" i="8462"/>
  <c r="H6" i="8462"/>
  <c r="I6" i="8462"/>
  <c r="J6" i="8462"/>
  <c r="K6" i="8462"/>
  <c r="L6" i="8462"/>
  <c r="M6" i="8462"/>
  <c r="B7" i="8462"/>
  <c r="C7" i="8462"/>
  <c r="D7" i="8462"/>
  <c r="E7" i="8462"/>
  <c r="F7" i="8462"/>
  <c r="G7" i="8462"/>
  <c r="H7" i="8462"/>
  <c r="I7" i="8462"/>
  <c r="J7" i="8462"/>
  <c r="K7" i="8462"/>
  <c r="L7" i="8462"/>
  <c r="M7" i="8462"/>
  <c r="B8" i="8462"/>
  <c r="C8" i="8462"/>
  <c r="D8" i="8462"/>
  <c r="E8" i="8462"/>
  <c r="F8" i="8462"/>
  <c r="G8" i="8462"/>
  <c r="H8" i="8462"/>
  <c r="I8" i="8462"/>
  <c r="J8" i="8462"/>
  <c r="K8" i="8462"/>
  <c r="L8" i="8462"/>
  <c r="M8" i="8462"/>
  <c r="B9" i="8462"/>
  <c r="C9" i="8462"/>
  <c r="D9" i="8462"/>
  <c r="E9" i="8462"/>
  <c r="F9" i="8462"/>
  <c r="G9" i="8462"/>
  <c r="H9" i="8462"/>
  <c r="I9" i="8462"/>
  <c r="J9" i="8462"/>
  <c r="K9" i="8462"/>
  <c r="L9" i="8462"/>
  <c r="M9" i="8462"/>
  <c r="B10" i="8462"/>
  <c r="C10" i="8462"/>
  <c r="D10" i="8462"/>
  <c r="E10" i="8462"/>
  <c r="F10" i="8462"/>
  <c r="G10" i="8462"/>
  <c r="H10" i="8462"/>
  <c r="I10" i="8462"/>
  <c r="J10" i="8462"/>
  <c r="K10" i="8462"/>
  <c r="L10" i="8462"/>
  <c r="M10" i="8462"/>
  <c r="B11" i="8462"/>
  <c r="C11" i="8462"/>
  <c r="D11" i="8462"/>
  <c r="E11" i="8462"/>
  <c r="F11" i="8462"/>
  <c r="G11" i="8462"/>
  <c r="H11" i="8462"/>
  <c r="I11" i="8462"/>
  <c r="J11" i="8462"/>
  <c r="K11" i="8462"/>
  <c r="L11" i="8462"/>
  <c r="M11" i="8462"/>
  <c r="B12" i="8462"/>
  <c r="C12" i="8462"/>
  <c r="D12" i="8462"/>
  <c r="E12" i="8462"/>
  <c r="F12" i="8462"/>
  <c r="G12" i="8462"/>
  <c r="H12" i="8462"/>
  <c r="I12" i="8462"/>
  <c r="J12" i="8462"/>
  <c r="K12" i="8462"/>
  <c r="L12" i="8462"/>
  <c r="M12" i="8462"/>
  <c r="B13" i="8462"/>
  <c r="C13" i="8462"/>
  <c r="D13" i="8462"/>
  <c r="E13" i="8462"/>
  <c r="F13" i="8462"/>
  <c r="G13" i="8462"/>
  <c r="H13" i="8462"/>
  <c r="I13" i="8462"/>
  <c r="J13" i="8462"/>
  <c r="K13" i="8462"/>
  <c r="L13" i="8462"/>
  <c r="M13" i="8462"/>
  <c r="B14" i="8462"/>
  <c r="C14" i="8462"/>
  <c r="D14" i="8462"/>
  <c r="E14" i="8462"/>
  <c r="F14" i="8462"/>
  <c r="G14" i="8462"/>
  <c r="H14" i="8462"/>
  <c r="I14" i="8462"/>
  <c r="J14" i="8462"/>
  <c r="K14" i="8462"/>
  <c r="L14" i="8462"/>
  <c r="M14" i="8462"/>
  <c r="B15" i="8462"/>
  <c r="C15" i="8462"/>
  <c r="D15" i="8462"/>
  <c r="E15" i="8462"/>
  <c r="F15" i="8462"/>
  <c r="G15" i="8462"/>
  <c r="H15" i="8462"/>
  <c r="I15" i="8462"/>
  <c r="J15" i="8462"/>
  <c r="K15" i="8462"/>
  <c r="L15" i="8462"/>
  <c r="M15" i="8462"/>
  <c r="B16" i="8462"/>
  <c r="C16" i="8462"/>
  <c r="D16" i="8462"/>
  <c r="E16" i="8462"/>
  <c r="F16" i="8462"/>
  <c r="G16" i="8462"/>
  <c r="H16" i="8462"/>
  <c r="I16" i="8462"/>
  <c r="J16" i="8462"/>
  <c r="K16" i="8462"/>
  <c r="L16" i="8462"/>
  <c r="M16" i="8462"/>
  <c r="B17" i="8462"/>
  <c r="C17" i="8462"/>
  <c r="D17" i="8462"/>
  <c r="E17" i="8462"/>
  <c r="F17" i="8462"/>
  <c r="G17" i="8462"/>
  <c r="H17" i="8462"/>
  <c r="I17" i="8462"/>
  <c r="J17" i="8462"/>
  <c r="K17" i="8462"/>
  <c r="L17" i="8462"/>
  <c r="M17" i="8462"/>
  <c r="B18" i="8462"/>
  <c r="C18" i="8462"/>
  <c r="D18" i="8462"/>
  <c r="E18" i="8462"/>
  <c r="F18" i="8462"/>
  <c r="G18" i="8462"/>
  <c r="H18" i="8462"/>
  <c r="I18" i="8462"/>
  <c r="J18" i="8462"/>
  <c r="K18" i="8462"/>
  <c r="L18" i="8462"/>
  <c r="M18" i="8462"/>
  <c r="B19" i="8462"/>
  <c r="C19" i="8462"/>
  <c r="D19" i="8462"/>
  <c r="E19" i="8462"/>
  <c r="F19" i="8462"/>
  <c r="G19" i="8462"/>
  <c r="H19" i="8462"/>
  <c r="I19" i="8462"/>
  <c r="J19" i="8462"/>
  <c r="K19" i="8462"/>
  <c r="L19" i="8462"/>
  <c r="M19" i="8462"/>
  <c r="B20" i="8462"/>
  <c r="C20" i="8462"/>
  <c r="D20" i="8462"/>
  <c r="E20" i="8462"/>
  <c r="F20" i="8462"/>
  <c r="G20" i="8462"/>
  <c r="H20" i="8462"/>
  <c r="I20" i="8462"/>
  <c r="J20" i="8462"/>
  <c r="K20" i="8462"/>
  <c r="L20" i="8462"/>
  <c r="M20" i="8462"/>
  <c r="B21" i="8462"/>
  <c r="C21" i="8462"/>
  <c r="D21" i="8462"/>
  <c r="E21" i="8462"/>
  <c r="F21" i="8462"/>
  <c r="G21" i="8462"/>
  <c r="H21" i="8462"/>
  <c r="I21" i="8462"/>
  <c r="J21" i="8462"/>
  <c r="K21" i="8462"/>
  <c r="L21" i="8462"/>
  <c r="M21" i="8462"/>
  <c r="B22" i="8462"/>
  <c r="C22" i="8462"/>
  <c r="D22" i="8462"/>
  <c r="E22" i="8462"/>
  <c r="F22" i="8462"/>
  <c r="G22" i="8462"/>
  <c r="H22" i="8462"/>
  <c r="I22" i="8462"/>
  <c r="J22" i="8462"/>
  <c r="K22" i="8462"/>
  <c r="L22" i="8462"/>
  <c r="M22" i="8462"/>
  <c r="B23" i="8462"/>
  <c r="C23" i="8462"/>
  <c r="D23" i="8462"/>
  <c r="E23" i="8462"/>
  <c r="F23" i="8462"/>
  <c r="G23" i="8462"/>
  <c r="H23" i="8462"/>
  <c r="I23" i="8462"/>
  <c r="J23" i="8462"/>
  <c r="K23" i="8462"/>
  <c r="L23" i="8462"/>
  <c r="M23" i="8462"/>
  <c r="B24" i="8462"/>
  <c r="C24" i="8462"/>
  <c r="D24" i="8462"/>
  <c r="E24" i="8462"/>
  <c r="F24" i="8462"/>
  <c r="G24" i="8462"/>
  <c r="H24" i="8462"/>
  <c r="I24" i="8462"/>
  <c r="J24" i="8462"/>
  <c r="K24" i="8462"/>
  <c r="L24" i="8462"/>
  <c r="M24" i="8462"/>
  <c r="B25" i="8462"/>
  <c r="C25" i="8462"/>
  <c r="D25" i="8462"/>
  <c r="E25" i="8462"/>
  <c r="F25" i="8462"/>
  <c r="G25" i="8462"/>
  <c r="H25" i="8462"/>
  <c r="I25" i="8462"/>
  <c r="J25" i="8462"/>
  <c r="K25" i="8462"/>
  <c r="L25" i="8462"/>
  <c r="M25" i="8462"/>
  <c r="B26" i="8462"/>
  <c r="C26" i="8462"/>
  <c r="D26" i="8462"/>
  <c r="E26" i="8462"/>
  <c r="F26" i="8462"/>
  <c r="G26" i="8462"/>
  <c r="H26" i="8462"/>
  <c r="I26" i="8462"/>
  <c r="J26" i="8462"/>
  <c r="K26" i="8462"/>
  <c r="L26" i="8462"/>
  <c r="M26" i="8462"/>
  <c r="B27" i="8462"/>
  <c r="C27" i="8462"/>
  <c r="D27" i="8462"/>
  <c r="E27" i="8462"/>
  <c r="F27" i="8462"/>
  <c r="G27" i="8462"/>
  <c r="H27" i="8462"/>
  <c r="I27" i="8462"/>
  <c r="J27" i="8462"/>
  <c r="K27" i="8462"/>
  <c r="L27" i="8462"/>
  <c r="M27" i="8462"/>
  <c r="B28" i="8462"/>
  <c r="C28" i="8462"/>
  <c r="D28" i="8462"/>
  <c r="E28" i="8462"/>
  <c r="F28" i="8462"/>
  <c r="G28" i="8462"/>
  <c r="H28" i="8462"/>
  <c r="I28" i="8462"/>
  <c r="J28" i="8462"/>
  <c r="K28" i="8462"/>
  <c r="L28" i="8462"/>
  <c r="M28" i="8462"/>
  <c r="B29" i="8462"/>
  <c r="C29" i="8462"/>
  <c r="D29" i="8462"/>
  <c r="E29" i="8462"/>
  <c r="F29" i="8462"/>
  <c r="G29" i="8462"/>
  <c r="H29" i="8462"/>
  <c r="I29" i="8462"/>
  <c r="J29" i="8462"/>
  <c r="K29" i="8462"/>
  <c r="L29" i="8462"/>
  <c r="M29" i="8462"/>
  <c r="B30" i="8462"/>
  <c r="C30" i="8462"/>
  <c r="D30" i="8462"/>
  <c r="E30" i="8462"/>
  <c r="F30" i="8462"/>
  <c r="G30" i="8462"/>
  <c r="H30" i="8462"/>
  <c r="I30" i="8462"/>
  <c r="J30" i="8462"/>
  <c r="K30" i="8462"/>
  <c r="L30" i="8462"/>
  <c r="M30" i="8462"/>
  <c r="B31" i="8462"/>
  <c r="C31" i="8462"/>
  <c r="D31" i="8462"/>
  <c r="E31" i="8462"/>
  <c r="F31" i="8462"/>
  <c r="G31" i="8462"/>
  <c r="H31" i="8462"/>
  <c r="I31" i="8462"/>
  <c r="J31" i="8462"/>
  <c r="K31" i="8462"/>
  <c r="L31" i="8462"/>
  <c r="M31" i="8462"/>
  <c r="B32" i="8462"/>
  <c r="C32" i="8462"/>
  <c r="D32" i="8462"/>
  <c r="E32" i="8462"/>
  <c r="F32" i="8462"/>
  <c r="G32" i="8462"/>
  <c r="H32" i="8462"/>
  <c r="I32" i="8462"/>
  <c r="J32" i="8462"/>
  <c r="K32" i="8462"/>
  <c r="L32" i="8462"/>
  <c r="M32" i="8462"/>
  <c r="B33" i="8462"/>
  <c r="C33" i="8462"/>
  <c r="D33" i="8462"/>
  <c r="E33" i="8462"/>
  <c r="F33" i="8462"/>
  <c r="G33" i="8462"/>
  <c r="H33" i="8462"/>
  <c r="I33" i="8462"/>
  <c r="J33" i="8462"/>
  <c r="K33" i="8462"/>
  <c r="L33" i="8462"/>
  <c r="M33" i="8462"/>
  <c r="B34" i="8462"/>
  <c r="C34" i="8462"/>
  <c r="D34" i="8462"/>
  <c r="E34" i="8462"/>
  <c r="F34" i="8462"/>
  <c r="G34" i="8462"/>
  <c r="H34" i="8462"/>
  <c r="I34" i="8462"/>
  <c r="J34" i="8462"/>
  <c r="K34" i="8462"/>
  <c r="L34" i="8462"/>
  <c r="M34" i="8462"/>
  <c r="B35" i="8462"/>
  <c r="C35" i="8462"/>
  <c r="D35" i="8462"/>
  <c r="E35" i="8462"/>
  <c r="F35" i="8462"/>
  <c r="G35" i="8462"/>
  <c r="H35" i="8462"/>
  <c r="I35" i="8462"/>
  <c r="J35" i="8462"/>
  <c r="K35" i="8462"/>
  <c r="L35" i="8462"/>
  <c r="M35" i="8462"/>
  <c r="B36" i="8462"/>
  <c r="C36" i="8462"/>
  <c r="D36" i="8462"/>
  <c r="E36" i="8462"/>
  <c r="F36" i="8462"/>
  <c r="G36" i="8462"/>
  <c r="H36" i="8462"/>
  <c r="I36" i="8462"/>
  <c r="J36" i="8462"/>
  <c r="K36" i="8462"/>
  <c r="L36" i="8462"/>
  <c r="M36" i="8462"/>
  <c r="B37" i="8462"/>
  <c r="C37" i="8462"/>
  <c r="D37" i="8462"/>
  <c r="E37" i="8462"/>
  <c r="F37" i="8462"/>
  <c r="G37" i="8462"/>
  <c r="H37" i="8462"/>
  <c r="I37" i="8462"/>
  <c r="J37" i="8462"/>
  <c r="K37" i="8462"/>
  <c r="L37" i="8462"/>
  <c r="M37" i="8462"/>
  <c r="B38" i="8462"/>
  <c r="C38" i="8462"/>
  <c r="D38" i="8462"/>
  <c r="E38" i="8462"/>
  <c r="F38" i="8462"/>
  <c r="G38" i="8462"/>
  <c r="H38" i="8462"/>
  <c r="I38" i="8462"/>
  <c r="J38" i="8462"/>
  <c r="K38" i="8462"/>
  <c r="L38" i="8462"/>
  <c r="M38" i="8462"/>
  <c r="B39" i="8462"/>
  <c r="C39" i="8462"/>
  <c r="D39" i="8462"/>
  <c r="E39" i="8462"/>
  <c r="F39" i="8462"/>
  <c r="G39" i="8462"/>
  <c r="H39" i="8462"/>
  <c r="I39" i="8462"/>
  <c r="J39" i="8462"/>
  <c r="K39" i="8462"/>
  <c r="L39" i="8462"/>
  <c r="M39" i="8462"/>
  <c r="B40" i="8462"/>
  <c r="C40" i="8462"/>
  <c r="D40" i="8462"/>
  <c r="E40" i="8462"/>
  <c r="F40" i="8462"/>
  <c r="G40" i="8462"/>
  <c r="H40" i="8462"/>
  <c r="I40" i="8462"/>
  <c r="J40" i="8462"/>
  <c r="K40" i="8462"/>
  <c r="L40" i="8462"/>
  <c r="M40" i="8462"/>
  <c r="B41" i="8462"/>
  <c r="C41" i="8462"/>
  <c r="D41" i="8462"/>
  <c r="E41" i="8462"/>
  <c r="F41" i="8462"/>
  <c r="G41" i="8462"/>
  <c r="H41" i="8462"/>
  <c r="I41" i="8462"/>
  <c r="J41" i="8462"/>
  <c r="K41" i="8462"/>
  <c r="L41" i="8462"/>
  <c r="M41" i="8462"/>
  <c r="B42" i="8462"/>
  <c r="C42" i="8462"/>
  <c r="D42" i="8462"/>
  <c r="E42" i="8462"/>
  <c r="F42" i="8462"/>
  <c r="G42" i="8462"/>
  <c r="H42" i="8462"/>
  <c r="I42" i="8462"/>
  <c r="J42" i="8462"/>
  <c r="K42" i="8462"/>
  <c r="L42" i="8462"/>
  <c r="M42" i="8462"/>
  <c r="B43" i="8462"/>
  <c r="C43" i="8462"/>
  <c r="D43" i="8462"/>
  <c r="E43" i="8462"/>
  <c r="F43" i="8462"/>
  <c r="G43" i="8462"/>
  <c r="H43" i="8462"/>
  <c r="I43" i="8462"/>
  <c r="J43" i="8462"/>
  <c r="K43" i="8462"/>
  <c r="L43" i="8462"/>
  <c r="M43" i="8462"/>
  <c r="B44" i="8462"/>
  <c r="C44" i="8462"/>
  <c r="D44" i="8462"/>
  <c r="E44" i="8462"/>
  <c r="F44" i="8462"/>
  <c r="G44" i="8462"/>
  <c r="H44" i="8462"/>
  <c r="I44" i="8462"/>
  <c r="J44" i="8462"/>
  <c r="K44" i="8462"/>
  <c r="L44" i="8462"/>
  <c r="M44" i="8462"/>
  <c r="B45" i="8462"/>
  <c r="C45" i="8462"/>
  <c r="D45" i="8462"/>
  <c r="E45" i="8462"/>
  <c r="F45" i="8462"/>
  <c r="G45" i="8462"/>
  <c r="H45" i="8462"/>
  <c r="I45" i="8462"/>
  <c r="J45" i="8462"/>
  <c r="K45" i="8462"/>
  <c r="L45" i="8462"/>
  <c r="M45" i="8462"/>
  <c r="B46" i="8462"/>
  <c r="C46" i="8462"/>
  <c r="D46" i="8462"/>
  <c r="E46" i="8462"/>
  <c r="F46" i="8462"/>
  <c r="G46" i="8462"/>
  <c r="H46" i="8462"/>
  <c r="I46" i="8462"/>
  <c r="J46" i="8462"/>
  <c r="K46" i="8462"/>
  <c r="L46" i="8462"/>
  <c r="M46" i="8462"/>
  <c r="B47" i="8462"/>
  <c r="C47" i="8462"/>
  <c r="D47" i="8462"/>
  <c r="E47" i="8462"/>
  <c r="F47" i="8462"/>
  <c r="G47" i="8462"/>
  <c r="H47" i="8462"/>
  <c r="I47" i="8462"/>
  <c r="J47" i="8462"/>
  <c r="K47" i="8462"/>
  <c r="L47" i="8462"/>
  <c r="M47" i="8462"/>
  <c r="B48" i="8462"/>
  <c r="C48" i="8462"/>
  <c r="D48" i="8462"/>
  <c r="E48" i="8462"/>
  <c r="F48" i="8462"/>
  <c r="G48" i="8462"/>
  <c r="H48" i="8462"/>
  <c r="I48" i="8462"/>
  <c r="J48" i="8462"/>
  <c r="K48" i="8462"/>
  <c r="L48" i="8462"/>
  <c r="M48" i="8462"/>
  <c r="B49" i="8462"/>
  <c r="C49" i="8462"/>
  <c r="D49" i="8462"/>
  <c r="E49" i="8462"/>
  <c r="F49" i="8462"/>
  <c r="G49" i="8462"/>
  <c r="H49" i="8462"/>
  <c r="I49" i="8462"/>
  <c r="J49" i="8462"/>
  <c r="K49" i="8462"/>
  <c r="L49" i="8462"/>
  <c r="M49" i="8462"/>
  <c r="B50" i="8462"/>
  <c r="C50" i="8462"/>
  <c r="D50" i="8462"/>
  <c r="E50" i="8462"/>
  <c r="F50" i="8462"/>
  <c r="G50" i="8462"/>
  <c r="H50" i="8462"/>
  <c r="I50" i="8462"/>
  <c r="J50" i="8462"/>
  <c r="K50" i="8462"/>
  <c r="L50" i="8462"/>
  <c r="M50" i="8462"/>
  <c r="B51" i="8462"/>
  <c r="C51" i="8462"/>
  <c r="D51" i="8462"/>
  <c r="E51" i="8462"/>
  <c r="F51" i="8462"/>
  <c r="G51" i="8462"/>
  <c r="H51" i="8462"/>
  <c r="I51" i="8462"/>
  <c r="J51" i="8462"/>
  <c r="K51" i="8462"/>
  <c r="L51" i="8462"/>
  <c r="M51" i="8462"/>
  <c r="B52" i="8462"/>
  <c r="C52" i="8462"/>
  <c r="D52" i="8462"/>
  <c r="E52" i="8462"/>
  <c r="F52" i="8462"/>
  <c r="G52" i="8462"/>
  <c r="H52" i="8462"/>
  <c r="I52" i="8462"/>
  <c r="J52" i="8462"/>
  <c r="K52" i="8462"/>
  <c r="L52" i="8462"/>
  <c r="M52" i="8462"/>
  <c r="B53" i="8462"/>
  <c r="C53" i="8462"/>
  <c r="D53" i="8462"/>
  <c r="E53" i="8462"/>
  <c r="F53" i="8462"/>
  <c r="G53" i="8462"/>
  <c r="H53" i="8462"/>
  <c r="I53" i="8462"/>
  <c r="J53" i="8462"/>
  <c r="K53" i="8462"/>
  <c r="L53" i="8462"/>
  <c r="M53" i="8462"/>
  <c r="B54" i="8462"/>
  <c r="C54" i="8462"/>
  <c r="D54" i="8462"/>
  <c r="E54" i="8462"/>
  <c r="F54" i="8462"/>
  <c r="G54" i="8462"/>
  <c r="H54" i="8462"/>
  <c r="I54" i="8462"/>
  <c r="J54" i="8462"/>
  <c r="K54" i="8462"/>
  <c r="L54" i="8462"/>
  <c r="M54" i="8462"/>
  <c r="B55" i="8462"/>
  <c r="C55" i="8462"/>
  <c r="D55" i="8462"/>
  <c r="E55" i="8462"/>
  <c r="F55" i="8462"/>
  <c r="G55" i="8462"/>
  <c r="H55" i="8462"/>
  <c r="I55" i="8462"/>
  <c r="J55" i="8462"/>
  <c r="K55" i="8462"/>
  <c r="L55" i="8462"/>
  <c r="M55" i="8462"/>
  <c r="B56" i="8462"/>
  <c r="C56" i="8462"/>
  <c r="D56" i="8462"/>
  <c r="E56" i="8462"/>
  <c r="F56" i="8462"/>
  <c r="G56" i="8462"/>
  <c r="H56" i="8462"/>
  <c r="I56" i="8462"/>
  <c r="J56" i="8462"/>
  <c r="K56" i="8462"/>
  <c r="L56" i="8462"/>
  <c r="M56" i="8462"/>
  <c r="B57" i="8462"/>
  <c r="C57" i="8462"/>
  <c r="D57" i="8462"/>
  <c r="E57" i="8462"/>
  <c r="F57" i="8462"/>
  <c r="G57" i="8462"/>
  <c r="H57" i="8462"/>
  <c r="I57" i="8462"/>
  <c r="J57" i="8462"/>
  <c r="K57" i="8462"/>
  <c r="L57" i="8462"/>
  <c r="M57" i="8462"/>
  <c r="B58" i="8462"/>
  <c r="C58" i="8462"/>
  <c r="D58" i="8462"/>
  <c r="E58" i="8462"/>
  <c r="F58" i="8462"/>
  <c r="G58" i="8462"/>
  <c r="H58" i="8462"/>
  <c r="I58" i="8462"/>
  <c r="J58" i="8462"/>
  <c r="K58" i="8462"/>
  <c r="L58" i="8462"/>
  <c r="M58" i="8462"/>
  <c r="B59" i="8462"/>
  <c r="C59" i="8462"/>
  <c r="D59" i="8462"/>
  <c r="E59" i="8462"/>
  <c r="F59" i="8462"/>
  <c r="G59" i="8462"/>
  <c r="H59" i="8462"/>
  <c r="I59" i="8462"/>
  <c r="J59" i="8462"/>
  <c r="K59" i="8462"/>
  <c r="L59" i="8462"/>
  <c r="M59" i="8462"/>
  <c r="B60" i="8462"/>
  <c r="C60" i="8462"/>
  <c r="D60" i="8462"/>
  <c r="E60" i="8462"/>
  <c r="F60" i="8462"/>
  <c r="G60" i="8462"/>
  <c r="H60" i="8462"/>
  <c r="I60" i="8462"/>
  <c r="J60" i="8462"/>
  <c r="K60" i="8462"/>
  <c r="L60" i="8462"/>
  <c r="M60" i="8462"/>
  <c r="B61" i="8462"/>
  <c r="C61" i="8462"/>
  <c r="D61" i="8462"/>
  <c r="E61" i="8462"/>
  <c r="F61" i="8462"/>
  <c r="G61" i="8462"/>
  <c r="H61" i="8462"/>
  <c r="I61" i="8462"/>
  <c r="J61" i="8462"/>
  <c r="K61" i="8462"/>
  <c r="L61" i="8462"/>
  <c r="M61" i="8462"/>
  <c r="B62" i="8462"/>
  <c r="C62" i="8462"/>
  <c r="D62" i="8462"/>
  <c r="E62" i="8462"/>
  <c r="F62" i="8462"/>
  <c r="G62" i="8462"/>
  <c r="H62" i="8462"/>
  <c r="I62" i="8462"/>
  <c r="J62" i="8462"/>
  <c r="K62" i="8462"/>
  <c r="L62" i="8462"/>
  <c r="M62" i="8462"/>
  <c r="B63" i="8462"/>
  <c r="C63" i="8462"/>
  <c r="D63" i="8462"/>
  <c r="E63" i="8462"/>
  <c r="F63" i="8462"/>
  <c r="G63" i="8462"/>
  <c r="H63" i="8462"/>
  <c r="I63" i="8462"/>
  <c r="J63" i="8462"/>
  <c r="K63" i="8462"/>
  <c r="L63" i="8462"/>
  <c r="M63" i="8462"/>
  <c r="L4" i="8462"/>
  <c r="M4" i="8462"/>
  <c r="C4" i="8462"/>
  <c r="D4" i="8462"/>
  <c r="E4" i="8462"/>
  <c r="F4" i="8462"/>
  <c r="G4" i="8462"/>
  <c r="H4" i="8462"/>
  <c r="I4" i="8462"/>
  <c r="J4" i="8462"/>
  <c r="K4" i="8462"/>
  <c r="B4" i="8462"/>
  <c r="H78" i="1"/>
  <c r="H79" i="1" s="1"/>
  <c r="H80" i="1" s="1"/>
  <c r="H81" i="1" s="1"/>
  <c r="H82" i="1" s="1"/>
  <c r="H83" i="1" s="1"/>
  <c r="H84" i="1" s="1"/>
  <c r="H85" i="1" s="1"/>
  <c r="H86" i="1" s="1"/>
  <c r="H87" i="1" s="1"/>
  <c r="H88" i="1" s="1"/>
  <c r="H89" i="1" s="1"/>
  <c r="H90" i="1" s="1"/>
  <c r="H91" i="1" s="1"/>
  <c r="H92" i="1" s="1"/>
  <c r="H93" i="1" s="1"/>
  <c r="H94" i="1" s="1"/>
  <c r="H95" i="1" s="1"/>
  <c r="H96" i="1" s="1"/>
  <c r="H97" i="1" s="1"/>
  <c r="H98" i="1" s="1"/>
  <c r="H99" i="1" s="1"/>
  <c r="H100" i="1" s="1"/>
  <c r="H101" i="1" s="1"/>
  <c r="H102" i="1" s="1"/>
  <c r="H103" i="1" s="1"/>
  <c r="H104" i="1" s="1"/>
  <c r="H105" i="1" s="1"/>
  <c r="H106" i="1" s="1"/>
  <c r="H107" i="1" s="1"/>
  <c r="H108" i="1" s="1"/>
  <c r="H109" i="1" s="1"/>
  <c r="H110" i="1" s="1"/>
  <c r="H111" i="1" s="1"/>
  <c r="H112" i="1" s="1"/>
  <c r="H113" i="1" s="1"/>
  <c r="H114" i="1" s="1"/>
  <c r="H115" i="1" s="1"/>
  <c r="H116" i="1" s="1"/>
  <c r="H117" i="1" s="1"/>
  <c r="H118" i="1" s="1"/>
  <c r="H119" i="1" s="1"/>
  <c r="H120" i="1" s="1"/>
  <c r="H121" i="1" s="1"/>
  <c r="H122" i="1" s="1"/>
  <c r="H123" i="1" s="1"/>
  <c r="H124" i="1" s="1"/>
  <c r="H125" i="1" s="1"/>
  <c r="H126" i="1" s="1"/>
  <c r="H127" i="1" s="1"/>
  <c r="H128" i="1" s="1"/>
  <c r="H129" i="1" s="1"/>
  <c r="H130" i="1" s="1"/>
  <c r="H131" i="1" s="1"/>
  <c r="H132" i="1" s="1"/>
  <c r="H133" i="1" s="1"/>
  <c r="H134" i="1" s="1"/>
  <c r="H135" i="1" s="1"/>
  <c r="H136" i="1" s="1"/>
  <c r="H137" i="1" s="1"/>
</calcChain>
</file>

<file path=xl/sharedStrings.xml><?xml version="1.0" encoding="utf-8"?>
<sst xmlns="http://schemas.openxmlformats.org/spreadsheetml/2006/main" count="107" uniqueCount="66">
  <si>
    <t>Date</t>
  </si>
  <si>
    <t>PG</t>
  </si>
  <si>
    <t>ADM</t>
  </si>
  <si>
    <t>HSY</t>
  </si>
  <si>
    <t>SIRI</t>
  </si>
  <si>
    <t>YHOO</t>
  </si>
  <si>
    <t>WMT</t>
  </si>
  <si>
    <t>DE</t>
  </si>
  <si>
    <t>Mean</t>
  </si>
  <si>
    <t>CAT</t>
  </si>
  <si>
    <t>AAPL</t>
  </si>
  <si>
    <t>BA</t>
  </si>
  <si>
    <t>C</t>
  </si>
  <si>
    <t>MOT</t>
  </si>
  <si>
    <t>SP 500</t>
  </si>
  <si>
    <t>Market Equity premium</t>
  </si>
  <si>
    <t>1. Rates of Return</t>
  </si>
  <si>
    <t>2. Mean</t>
  </si>
  <si>
    <t>3. Std. Dev</t>
  </si>
  <si>
    <t>4. Variance</t>
  </si>
  <si>
    <t>5. Correlation</t>
  </si>
  <si>
    <t>Risk Free (Annual)</t>
  </si>
  <si>
    <t>6. Covar</t>
  </si>
  <si>
    <t>Expected Return</t>
  </si>
  <si>
    <t>Standard Deviation</t>
  </si>
  <si>
    <t>Expected Returns</t>
  </si>
  <si>
    <t>Annual</t>
  </si>
  <si>
    <t>7. Covar 2</t>
  </si>
  <si>
    <t>8. Coeff Var</t>
  </si>
  <si>
    <t xml:space="preserve">11.  Expected Return </t>
  </si>
  <si>
    <t>9.  Beta (Covariance method)</t>
  </si>
  <si>
    <t>10. Beta (SLOPE method)</t>
  </si>
  <si>
    <t>10. Beta (Correlation method)</t>
  </si>
  <si>
    <t>CASE STUDY : Calculation of Standard Deviation, Beta using 3 different methods and applying the obtained Beta in Expected rate of Return</t>
  </si>
  <si>
    <t>Learning outcome : Learn to calculate the Standard Deviation as measureemnt of risk, learn how to obtain Beta with 3 different methods and how to use CAPM model based on such obtained Betas</t>
  </si>
  <si>
    <t>in portfolio of 12 stocks in comparison with market indeks S&amp;P 500</t>
  </si>
  <si>
    <t>Based on 5 years montly stocks datas you will have to calculate the monthly returns in a separate sheet. Your portfolio is based on 12 stocks equally weighted.</t>
  </si>
  <si>
    <t>The goal of your job is to determine the risk of each stock through Variance and Standard deviation and to obtain the Beta of each stock using 3 different methods.</t>
  </si>
  <si>
    <t>Finally you will use such obtained Betas to calculate the Expected rate of Return of each stock and of all portfolio.</t>
  </si>
  <si>
    <t>1. Import the monthly prices of your 12 stocks.</t>
  </si>
  <si>
    <t>To do this you can use http://finance.yahoo.com. In the Market Summary box you can click on Historical prices</t>
  </si>
  <si>
    <t>or export to microsoft excel.</t>
  </si>
  <si>
    <t>monthly and select some period, we suggest to use May 24, 2001 as the start date and May 1, 2006 as the end date to obtain the prices. You can click on download</t>
  </si>
  <si>
    <t>3. Firstly add your stock prices in 12 columns and keep 1 column on the rigth side for S&amp;P 500 prices, all in separate sheet Input Prices. Calculate the monthly returns of each stock and of S&amp;P 500.</t>
  </si>
  <si>
    <t>in separate shet Risk and Expected Return</t>
  </si>
  <si>
    <t>4. Using conditional formating select all obtained monthly returns and define the formating reflecting your value (green for highest and red for lowest value for exemple)</t>
  </si>
  <si>
    <t>Portfolio</t>
  </si>
  <si>
    <t>5. Calculate Average Return of all portfolio for each month in a separate column</t>
  </si>
  <si>
    <t>6. Calculate Average Return of each stock and S&amp;P 500 in a separate line</t>
  </si>
  <si>
    <t>7. Calculate Standard Deviation of each stock and S&amp;P 500 in a separate line</t>
  </si>
  <si>
    <t>8. Calculate Variance of each stock and S&amp;P 500 in a separate line</t>
  </si>
  <si>
    <t>9. Calculate Correlation of each stock and S&amp;P 500 in a separate line</t>
  </si>
  <si>
    <t>Explain the obtained results.</t>
  </si>
  <si>
    <t>10. Calculate Covariance of each stock and S&amp;P 500 in a separate line. To do this you need correlation, Standard deviation of each stock and Standard Deviation of S&amp;P 500</t>
  </si>
  <si>
    <t>11. You can double check the obtained Covariance results by doing the same using Excel formula</t>
  </si>
  <si>
    <t>12. Calculate Coefficient of Variation of each stock and S&amp;P 500 in a separate line. To do this you need Standard deviation and Mean</t>
  </si>
  <si>
    <t>13. Calculate Beta of each stock and S&amp;P 500 in a separate line using Covariance method. To do this you need Covariance and Market Variance</t>
  </si>
  <si>
    <t>14. Calculate Beta of each stock and S&amp;P 500 in a separate line using Slope method (linear regression). To do this you need Returns of each stock and Returns of S&amp;P 500</t>
  </si>
  <si>
    <t>15. Calculate Beta of each stock and S&amp;P 500 in a separate line using Correlation method. To do this you need Correlation, Standard deviation of each stock and standard deviation of S&amp;P 500</t>
  </si>
  <si>
    <t>16. Calculate Expected return of each stock and portfolio using CAPM model. To do this you need Beta, Risk free rate which is estimated here at 2% and Equity Market risk premium estimated at 12%.</t>
  </si>
  <si>
    <t>Consider you are working as financial analyst in an investment fund. You manage with portfolio of 12 different companies from different industries with different risks.</t>
  </si>
  <si>
    <t>You will have to explain the obtained results and to conclude what should you do in your portfolio do optimize the risk and to get the best Expected rate of Return.</t>
  </si>
  <si>
    <t>2. Regarding Market index we sugest you to use S&amp;P 500 index.</t>
  </si>
  <si>
    <t>17. Risk and Return analysis. In a chart add 3 curves for your 12 stocks and S&amp;P 500 indeks on annual basis in order to compare it and to have yearly results : Standard Deviation, Mean and Expected Return. Do a summary of all obtained results</t>
  </si>
  <si>
    <t xml:space="preserve">       and try to see whaw would you change iny our portfolio in order to optimize it in terms of risk and returns. Is your Portfolio performing better than market ? Is your portfolio more or less risky than market ? Is your boss happy with your proposal</t>
  </si>
  <si>
    <t xml:space="preserve">       of portfolio and would would you suggest him to improve the future performance of your portfolio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</si>
</sst>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3" formatCode="_-* #,##0.00_-;\-* #,##0.00_-;_-* &quot;-&quot;??_-;_-@_-"/>
    <numFmt numFmtId="165" formatCode="0.000000"/>
    <numFmt numFmtId="166" formatCode="0.000"/>
    <numFmt numFmtId="167" formatCode="_-* #,##0.00000\ _k_n_-;\-* #,##0.00000\ _k_n_-;_-* &quot;-&quot;????????\ _k_n_-;_-@_-"/>
    <numFmt numFmtId="168" formatCode="_-* #,##0.000\ _k_n_-;\-* #,##0.000\ _k_n_-;_-* &quot;-&quot;????????\ _k_n_-;_-@_-"/>
    <numFmt numFmtId="176" formatCode="0.0E+00"/>
    <numFmt numFmtId="179" formatCode="_-* #,##0.000_-;\-* #,##0.000_-;_-* &quot;-&quot;??_-;_-@_-"/>
    <numFmt numFmtId="181" formatCode="_-* #,##0.00000_-;\-* #,##0.00000_-;_-* &quot;-&quot;??_-;_-@_-"/>
    <numFmt numFmtId="182" formatCode="_-* #,##0.000000_-;\-* #,##0.000000_-;_-* &quot;-&quot;??_-;_-@_-"/>
    <numFmt numFmtId="183" formatCode="_-* #,##0.0000000_-;\-* #,##0.0000000_-;_-* &quot;-&quot;??_-;_-@_-"/>
    <numFmt numFmtId="184" formatCode="_-* #,##0.00000000_-;\-* #,##0.00000000_-;_-* &quot;-&quot;??_-;_-@_-"/>
  </numFmts>
  <fonts count="10" x14ac:knownFonts="1">
    <font>
      <sz val="10"/>
      <name val="Arial"/>
    </font>
    <font>
      <sz val="10"/>
      <name val="Arial"/>
      <family val="2"/>
    </font>
    <font>
      <sz val="8"/>
      <name val="Arial"/>
      <family val="2"/>
    </font>
    <font>
      <b/>
      <sz val="10"/>
      <name val="Arial"/>
      <family val="2"/>
    </font>
    <font>
      <sz val="10"/>
      <name val="Arial"/>
      <family val="2"/>
    </font>
    <font>
      <sz val="11"/>
      <color rgb="FF000000"/>
      <name val="Calibri"/>
      <family val="2"/>
    </font>
    <font>
      <b/>
      <sz val="11"/>
      <color rgb="FF000000"/>
      <name val="Calibri"/>
      <family val="2"/>
    </font>
    <font>
      <b/>
      <sz val="10"/>
      <color rgb="FFFF0000"/>
      <name val="Arial"/>
      <family val="2"/>
    </font>
    <font>
      <b/>
      <sz val="10"/>
      <color theme="1"/>
      <name val="Arial"/>
      <family val="2"/>
    </font>
    <font>
      <sz val="10"/>
      <name val="Arial"/>
      <family val="2"/>
    </font>
  </fonts>
  <fills count="5">
    <fill>
      <patternFill patternType="none"/>
    </fill>
    <fill>
      <patternFill patternType="gray125"/>
    </fill>
    <fill>
      <patternFill patternType="solid">
        <fgColor rgb="FF00B0F0"/>
        <bgColor indexed="64"/>
      </patternFill>
    </fill>
    <fill>
      <patternFill patternType="solid">
        <fgColor theme="0"/>
        <bgColor indexed="64"/>
      </patternFill>
    </fill>
    <fill>
      <patternFill patternType="solid">
        <fgColor theme="8" tint="0.59999389629810485"/>
        <bgColor indexed="64"/>
      </patternFill>
    </fill>
  </fills>
  <borders count="1">
    <border>
      <left/>
      <right/>
      <top/>
      <bottom/>
      <diagonal/>
    </border>
  </borders>
  <cellStyleXfs count="4">
    <xf numFmtId="0" fontId="0" fillId="0" borderId="0"/>
    <xf numFmtId="9" fontId="1" fillId="0" borderId="0" applyFont="0" applyFill="0" applyBorder="0" applyAlignment="0" applyProtection="0"/>
    <xf numFmtId="0" fontId="5" fillId="0" borderId="0" applyBorder="0"/>
    <xf numFmtId="43" fontId="9" fillId="0" borderId="0" applyFont="0" applyFill="0" applyBorder="0" applyAlignment="0" applyProtection="0"/>
  </cellStyleXfs>
  <cellXfs count="37">
    <xf numFmtId="0" fontId="0" fillId="0" borderId="0" xfId="0"/>
    <xf numFmtId="0" fontId="3" fillId="0" borderId="0" xfId="0" applyFont="1"/>
    <xf numFmtId="10" fontId="0" fillId="0" borderId="0" xfId="0" applyNumberFormat="1"/>
    <xf numFmtId="0" fontId="0" fillId="2" borderId="0" xfId="0" applyFill="1"/>
    <xf numFmtId="0" fontId="3" fillId="3" borderId="0" xfId="0" applyFont="1" applyFill="1"/>
    <xf numFmtId="15" fontId="0" fillId="0" borderId="0" xfId="0" applyNumberFormat="1"/>
    <xf numFmtId="14" fontId="0" fillId="2" borderId="0" xfId="0" applyNumberFormat="1" applyFill="1"/>
    <xf numFmtId="14" fontId="0" fillId="0" borderId="0" xfId="0" applyNumberFormat="1"/>
    <xf numFmtId="14" fontId="0" fillId="2" borderId="0" xfId="0" applyNumberFormat="1" applyFill="1" applyAlignment="1">
      <alignment horizontal="center"/>
    </xf>
    <xf numFmtId="0" fontId="0" fillId="2" borderId="0" xfId="0" applyFill="1" applyAlignment="1">
      <alignment horizontal="center"/>
    </xf>
    <xf numFmtId="0" fontId="0" fillId="4" borderId="0" xfId="0" applyFill="1"/>
    <xf numFmtId="0" fontId="3" fillId="4" borderId="0" xfId="0" applyFont="1" applyFill="1"/>
    <xf numFmtId="10" fontId="0" fillId="4" borderId="0" xfId="0" applyNumberFormat="1" applyFill="1"/>
    <xf numFmtId="10" fontId="0" fillId="0" borderId="0" xfId="1" applyNumberFormat="1" applyFont="1"/>
    <xf numFmtId="10" fontId="0" fillId="0" borderId="0" xfId="1" applyNumberFormat="1" applyFont="1" applyFill="1"/>
    <xf numFmtId="10" fontId="0" fillId="4" borderId="0" xfId="1" applyNumberFormat="1" applyFont="1" applyFill="1"/>
    <xf numFmtId="0" fontId="4" fillId="4" borderId="0" xfId="0" applyFont="1" applyFill="1"/>
    <xf numFmtId="0" fontId="4" fillId="0" borderId="0" xfId="0" applyFont="1"/>
    <xf numFmtId="0" fontId="4" fillId="0" borderId="0" xfId="0" applyFont="1" applyAlignment="1">
      <alignment horizontal="center"/>
    </xf>
    <xf numFmtId="166" fontId="0" fillId="0" borderId="0" xfId="0" applyNumberFormat="1"/>
    <xf numFmtId="0" fontId="6" fillId="0" borderId="0" xfId="2" applyFont="1" applyBorder="1"/>
    <xf numFmtId="167" fontId="6" fillId="0" borderId="0" xfId="2" applyNumberFormat="1" applyFont="1" applyBorder="1" applyAlignment="1">
      <alignment horizontal="left" vertical="top"/>
    </xf>
    <xf numFmtId="165" fontId="5" fillId="4" borderId="0" xfId="2" applyNumberFormat="1" applyFill="1" applyBorder="1" applyAlignment="1">
      <alignment horizontal="right"/>
    </xf>
    <xf numFmtId="168" fontId="6" fillId="0" borderId="0" xfId="2" applyNumberFormat="1" applyFont="1" applyBorder="1" applyAlignment="1">
      <alignment horizontal="right" vertical="top"/>
    </xf>
    <xf numFmtId="0" fontId="6" fillId="4" borderId="0" xfId="2" applyFont="1" applyFill="1" applyBorder="1"/>
    <xf numFmtId="168" fontId="6" fillId="4" borderId="0" xfId="2" applyNumberFormat="1" applyFont="1" applyFill="1" applyBorder="1" applyAlignment="1">
      <alignment horizontal="right" vertical="top"/>
    </xf>
    <xf numFmtId="166" fontId="8" fillId="4" borderId="0" xfId="0" applyNumberFormat="1" applyFont="1" applyFill="1" applyAlignment="1">
      <alignment horizontal="center"/>
    </xf>
    <xf numFmtId="0" fontId="7" fillId="0" borderId="0" xfId="0" applyFont="1" applyAlignment="1">
      <alignment vertical="center"/>
    </xf>
    <xf numFmtId="0" fontId="7" fillId="0" borderId="0" xfId="0" applyFont="1"/>
    <xf numFmtId="0" fontId="1" fillId="2" borderId="0" xfId="0" applyFont="1" applyFill="1"/>
    <xf numFmtId="165" fontId="0" fillId="4" borderId="0" xfId="0" applyNumberFormat="1" applyFill="1"/>
    <xf numFmtId="176" fontId="0" fillId="4" borderId="0" xfId="0" applyNumberFormat="1" applyFill="1"/>
    <xf numFmtId="179" fontId="0" fillId="4" borderId="0" xfId="3" applyNumberFormat="1" applyFont="1" applyFill="1"/>
    <xf numFmtId="181" fontId="0" fillId="4" borderId="0" xfId="3" applyNumberFormat="1" applyFont="1" applyFill="1"/>
    <xf numFmtId="182" fontId="0" fillId="4" borderId="0" xfId="3" applyNumberFormat="1" applyFont="1" applyFill="1"/>
    <xf numFmtId="183" fontId="0" fillId="4" borderId="0" xfId="3" applyNumberFormat="1" applyFont="1" applyFill="1"/>
    <xf numFmtId="184" fontId="0" fillId="4" borderId="0" xfId="3" applyNumberFormat="1" applyFont="1" applyFill="1"/>
  </cellXfs>
  <cellStyles count="4">
    <cellStyle name="Comma" xfId="3" builtinId="3"/>
    <cellStyle name="Normal" xfId="0" builtinId="0"/>
    <cellStyle name="Normal 2" xfId="2" xr:uid="{00000000-0005-0000-0000-000001000000}"/>
    <cellStyle name="Per cent" xfId="1"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RU"/>
        </a:p>
      </c:txPr>
    </c:title>
    <c:autoTitleDeleted val="0"/>
    <c:plotArea>
      <c:layout/>
      <c:lineChart>
        <c:grouping val="standard"/>
        <c:varyColors val="0"/>
        <c:ser>
          <c:idx val="0"/>
          <c:order val="0"/>
          <c:tx>
            <c:strRef>
              <c:f>'Risk and Expected Returns'!$A$95</c:f>
              <c:strCache>
                <c:ptCount val="1"/>
                <c:pt idx="0">
                  <c:v>Expected Return</c:v>
                </c:pt>
              </c:strCache>
            </c:strRef>
          </c:tx>
          <c:spPr>
            <a:ln w="28575" cap="rnd">
              <a:solidFill>
                <a:schemeClr val="accent1"/>
              </a:solidFill>
              <a:round/>
            </a:ln>
            <a:effectLst/>
          </c:spPr>
          <c:marker>
            <c:symbol val="none"/>
          </c:marker>
          <c:cat>
            <c:strRef>
              <c:f>'Risk and Expected Returns'!$C$94:$O$94</c:f>
              <c:strCache>
                <c:ptCount val="12"/>
                <c:pt idx="0">
                  <c:v>ADM</c:v>
                </c:pt>
                <c:pt idx="1">
                  <c:v>BA</c:v>
                </c:pt>
                <c:pt idx="2">
                  <c:v>C</c:v>
                </c:pt>
                <c:pt idx="3">
                  <c:v>CAT</c:v>
                </c:pt>
                <c:pt idx="4">
                  <c:v>DE</c:v>
                </c:pt>
                <c:pt idx="5">
                  <c:v>HSY</c:v>
                </c:pt>
                <c:pt idx="6">
                  <c:v>MOT</c:v>
                </c:pt>
                <c:pt idx="7">
                  <c:v>PG</c:v>
                </c:pt>
                <c:pt idx="8">
                  <c:v>SIRI</c:v>
                </c:pt>
                <c:pt idx="9">
                  <c:v>WMT</c:v>
                </c:pt>
                <c:pt idx="10">
                  <c:v>YHOO</c:v>
                </c:pt>
                <c:pt idx="11">
                  <c:v>SP 500</c:v>
                </c:pt>
              </c:strCache>
            </c:strRef>
          </c:cat>
          <c:val>
            <c:numRef>
              <c:f>'Risk and Expected Returns'!$C$95:$O$95</c:f>
              <c:numCache>
                <c:formatCode>0.00%</c:formatCode>
                <c:ptCount val="13"/>
                <c:pt idx="0">
                  <c:v>0.12806546190228341</c:v>
                </c:pt>
                <c:pt idx="1">
                  <c:v>0.15413586198472992</c:v>
                </c:pt>
                <c:pt idx="2">
                  <c:v>0.17655903471582582</c:v>
                </c:pt>
                <c:pt idx="3">
                  <c:v>0.18858289212801979</c:v>
                </c:pt>
                <c:pt idx="4">
                  <c:v>0.1396405914156478</c:v>
                </c:pt>
                <c:pt idx="5">
                  <c:v>3.411620765757626E-2</c:v>
                </c:pt>
                <c:pt idx="6">
                  <c:v>0.16002220294344402</c:v>
                </c:pt>
                <c:pt idx="7">
                  <c:v>3.8609706058750429E-2</c:v>
                </c:pt>
                <c:pt idx="8">
                  <c:v>0.61010147657974734</c:v>
                </c:pt>
                <c:pt idx="9">
                  <c:v>2.5071203854707128E-2</c:v>
                </c:pt>
                <c:pt idx="10">
                  <c:v>0.31913451213715938</c:v>
                </c:pt>
                <c:pt idx="11">
                  <c:v>0.14000000000000001</c:v>
                </c:pt>
              </c:numCache>
            </c:numRef>
          </c:val>
          <c:smooth val="0"/>
          <c:extLst>
            <c:ext xmlns:c16="http://schemas.microsoft.com/office/drawing/2014/chart" uri="{C3380CC4-5D6E-409C-BE32-E72D297353CC}">
              <c16:uniqueId val="{00000000-CA08-9A47-A293-1CF26AE28526}"/>
            </c:ext>
          </c:extLst>
        </c:ser>
        <c:ser>
          <c:idx val="1"/>
          <c:order val="1"/>
          <c:tx>
            <c:strRef>
              <c:f>'Risk and Expected Returns'!$A$96</c:f>
              <c:strCache>
                <c:ptCount val="1"/>
                <c:pt idx="0">
                  <c:v>Standard Deviation</c:v>
                </c:pt>
              </c:strCache>
            </c:strRef>
          </c:tx>
          <c:spPr>
            <a:ln w="28575" cap="rnd">
              <a:solidFill>
                <a:schemeClr val="accent2"/>
              </a:solidFill>
              <a:round/>
            </a:ln>
            <a:effectLst/>
          </c:spPr>
          <c:marker>
            <c:symbol val="none"/>
          </c:marker>
          <c:cat>
            <c:strRef>
              <c:f>'Risk and Expected Returns'!$C$94:$O$94</c:f>
              <c:strCache>
                <c:ptCount val="12"/>
                <c:pt idx="0">
                  <c:v>ADM</c:v>
                </c:pt>
                <c:pt idx="1">
                  <c:v>BA</c:v>
                </c:pt>
                <c:pt idx="2">
                  <c:v>C</c:v>
                </c:pt>
                <c:pt idx="3">
                  <c:v>CAT</c:v>
                </c:pt>
                <c:pt idx="4">
                  <c:v>DE</c:v>
                </c:pt>
                <c:pt idx="5">
                  <c:v>HSY</c:v>
                </c:pt>
                <c:pt idx="6">
                  <c:v>MOT</c:v>
                </c:pt>
                <c:pt idx="7">
                  <c:v>PG</c:v>
                </c:pt>
                <c:pt idx="8">
                  <c:v>SIRI</c:v>
                </c:pt>
                <c:pt idx="9">
                  <c:v>WMT</c:v>
                </c:pt>
                <c:pt idx="10">
                  <c:v>YHOO</c:v>
                </c:pt>
                <c:pt idx="11">
                  <c:v>SP 500</c:v>
                </c:pt>
              </c:strCache>
            </c:strRef>
          </c:cat>
          <c:val>
            <c:numRef>
              <c:f>'Risk and Expected Returns'!$C$96:$O$96</c:f>
              <c:numCache>
                <c:formatCode>0.00%</c:formatCode>
                <c:ptCount val="13"/>
                <c:pt idx="0">
                  <c:v>0.2809292254981211</c:v>
                </c:pt>
                <c:pt idx="1">
                  <c:v>0.30300166213525548</c:v>
                </c:pt>
                <c:pt idx="2">
                  <c:v>0.2343933067934415</c:v>
                </c:pt>
                <c:pt idx="3">
                  <c:v>0.27710340011636497</c:v>
                </c:pt>
                <c:pt idx="4">
                  <c:v>0.25599580949507256</c:v>
                </c:pt>
                <c:pt idx="5">
                  <c:v>0.20287089794865881</c:v>
                </c:pt>
                <c:pt idx="6">
                  <c:v>0.33566443779818217</c:v>
                </c:pt>
                <c:pt idx="7">
                  <c:v>0.12659854487171285</c:v>
                </c:pt>
                <c:pt idx="8">
                  <c:v>1.3249299981548925</c:v>
                </c:pt>
                <c:pt idx="9">
                  <c:v>7.785814108732643E-2</c:v>
                </c:pt>
                <c:pt idx="10">
                  <c:v>0.53330201992815562</c:v>
                </c:pt>
                <c:pt idx="11">
                  <c:v>0.13586419080760018</c:v>
                </c:pt>
              </c:numCache>
            </c:numRef>
          </c:val>
          <c:smooth val="0"/>
          <c:extLst>
            <c:ext xmlns:c16="http://schemas.microsoft.com/office/drawing/2014/chart" uri="{C3380CC4-5D6E-409C-BE32-E72D297353CC}">
              <c16:uniqueId val="{00000001-CA08-9A47-A293-1CF26AE28526}"/>
            </c:ext>
          </c:extLst>
        </c:ser>
        <c:ser>
          <c:idx val="2"/>
          <c:order val="2"/>
          <c:tx>
            <c:strRef>
              <c:f>'Risk and Expected Returns'!$A$97</c:f>
              <c:strCache>
                <c:ptCount val="1"/>
                <c:pt idx="0">
                  <c:v>Mean</c:v>
                </c:pt>
              </c:strCache>
            </c:strRef>
          </c:tx>
          <c:spPr>
            <a:ln w="28575" cap="rnd">
              <a:solidFill>
                <a:schemeClr val="accent3"/>
              </a:solidFill>
              <a:round/>
            </a:ln>
            <a:effectLst/>
          </c:spPr>
          <c:marker>
            <c:symbol val="none"/>
          </c:marker>
          <c:cat>
            <c:strRef>
              <c:f>'Risk and Expected Returns'!$C$94:$O$94</c:f>
              <c:strCache>
                <c:ptCount val="12"/>
                <c:pt idx="0">
                  <c:v>ADM</c:v>
                </c:pt>
                <c:pt idx="1">
                  <c:v>BA</c:v>
                </c:pt>
                <c:pt idx="2">
                  <c:v>C</c:v>
                </c:pt>
                <c:pt idx="3">
                  <c:v>CAT</c:v>
                </c:pt>
                <c:pt idx="4">
                  <c:v>DE</c:v>
                </c:pt>
                <c:pt idx="5">
                  <c:v>HSY</c:v>
                </c:pt>
                <c:pt idx="6">
                  <c:v>MOT</c:v>
                </c:pt>
                <c:pt idx="7">
                  <c:v>PG</c:v>
                </c:pt>
                <c:pt idx="8">
                  <c:v>SIRI</c:v>
                </c:pt>
                <c:pt idx="9">
                  <c:v>WMT</c:v>
                </c:pt>
                <c:pt idx="10">
                  <c:v>YHOO</c:v>
                </c:pt>
                <c:pt idx="11">
                  <c:v>SP 500</c:v>
                </c:pt>
              </c:strCache>
            </c:strRef>
          </c:cat>
          <c:val>
            <c:numRef>
              <c:f>'Risk and Expected Returns'!$C$97:$O$97</c:f>
              <c:numCache>
                <c:formatCode>0.00%</c:formatCode>
                <c:ptCount val="13"/>
                <c:pt idx="0">
                  <c:v>0.29835038320501428</c:v>
                </c:pt>
                <c:pt idx="1">
                  <c:v>0.1231155826307796</c:v>
                </c:pt>
                <c:pt idx="2">
                  <c:v>6.2600885026037334E-2</c:v>
                </c:pt>
                <c:pt idx="3">
                  <c:v>0.26380647283800268</c:v>
                </c:pt>
                <c:pt idx="4">
                  <c:v>0.22153077127526338</c:v>
                </c:pt>
                <c:pt idx="5">
                  <c:v>0.16438024573013219</c:v>
                </c:pt>
                <c:pt idx="6">
                  <c:v>0.16304478693363406</c:v>
                </c:pt>
                <c:pt idx="7">
                  <c:v>0.13753387204768658</c:v>
                </c:pt>
                <c:pt idx="8">
                  <c:v>0.38647344626888513</c:v>
                </c:pt>
                <c:pt idx="9">
                  <c:v>-5.2400828098397856E-4</c:v>
                </c:pt>
                <c:pt idx="10">
                  <c:v>0.39362135107173091</c:v>
                </c:pt>
                <c:pt idx="11">
                  <c:v>1.3019047473031221E-2</c:v>
                </c:pt>
              </c:numCache>
            </c:numRef>
          </c:val>
          <c:smooth val="0"/>
          <c:extLst>
            <c:ext xmlns:c16="http://schemas.microsoft.com/office/drawing/2014/chart" uri="{C3380CC4-5D6E-409C-BE32-E72D297353CC}">
              <c16:uniqueId val="{00000002-CA08-9A47-A293-1CF26AE28526}"/>
            </c:ext>
          </c:extLst>
        </c:ser>
        <c:dLbls>
          <c:showLegendKey val="0"/>
          <c:showVal val="0"/>
          <c:showCatName val="0"/>
          <c:showSerName val="0"/>
          <c:showPercent val="0"/>
          <c:showBubbleSize val="0"/>
        </c:dLbls>
        <c:smooth val="0"/>
        <c:axId val="353548480"/>
        <c:axId val="1292086480"/>
      </c:lineChart>
      <c:catAx>
        <c:axId val="3535484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RU"/>
          </a:p>
        </c:txPr>
        <c:crossAx val="1292086480"/>
        <c:crosses val="autoZero"/>
        <c:auto val="1"/>
        <c:lblAlgn val="ctr"/>
        <c:lblOffset val="100"/>
        <c:noMultiLvlLbl val="0"/>
      </c:catAx>
      <c:valAx>
        <c:axId val="129208648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RU"/>
          </a:p>
        </c:txPr>
        <c:crossAx val="3535484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RU"/>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RU"/>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73726</xdr:colOff>
      <xdr:row>0</xdr:row>
      <xdr:rowOff>18060</xdr:rowOff>
    </xdr:from>
    <xdr:to>
      <xdr:col>2</xdr:col>
      <xdr:colOff>241959</xdr:colOff>
      <xdr:row>0</xdr:row>
      <xdr:rowOff>379268</xdr:rowOff>
    </xdr:to>
    <xdr:pic>
      <xdr:nvPicPr>
        <xdr:cNvPr id="2" name="Picture 1">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3726" y="18060"/>
          <a:ext cx="1474519" cy="36120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215900</xdr:colOff>
      <xdr:row>103</xdr:row>
      <xdr:rowOff>107950</xdr:rowOff>
    </xdr:from>
    <xdr:to>
      <xdr:col>11</xdr:col>
      <xdr:colOff>114300</xdr:colOff>
      <xdr:row>124</xdr:row>
      <xdr:rowOff>38100</xdr:rowOff>
    </xdr:to>
    <xdr:graphicFrame macro="">
      <xdr:nvGraphicFramePr>
        <xdr:cNvPr id="3" name="Chart 2">
          <a:extLst>
            <a:ext uri="{FF2B5EF4-FFF2-40B4-BE49-F238E27FC236}">
              <a16:creationId xmlns:a16="http://schemas.microsoft.com/office/drawing/2014/main" id="{E1CC3236-1E35-74A7-3C45-80726488DFF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54"/>
  <sheetViews>
    <sheetView topLeftCell="A33" workbookViewId="0">
      <selection activeCell="B42" sqref="B42"/>
    </sheetView>
  </sheetViews>
  <sheetFormatPr baseColWidth="10" defaultColWidth="8.83203125" defaultRowHeight="13" x14ac:dyDescent="0.15"/>
  <sheetData>
    <row r="1" spans="1:5" ht="44.25" customHeight="1" x14ac:dyDescent="0.15"/>
    <row r="2" spans="1:5" x14ac:dyDescent="0.15">
      <c r="A2" s="27" t="s">
        <v>33</v>
      </c>
    </row>
    <row r="3" spans="1:5" x14ac:dyDescent="0.15">
      <c r="A3" s="27"/>
    </row>
    <row r="4" spans="1:5" x14ac:dyDescent="0.15">
      <c r="A4" s="27" t="s">
        <v>34</v>
      </c>
    </row>
    <row r="5" spans="1:5" x14ac:dyDescent="0.15">
      <c r="C5" s="28" t="s">
        <v>35</v>
      </c>
    </row>
    <row r="9" spans="1:5" x14ac:dyDescent="0.15">
      <c r="A9" s="17" t="s">
        <v>60</v>
      </c>
    </row>
    <row r="10" spans="1:5" x14ac:dyDescent="0.15">
      <c r="A10" s="17" t="s">
        <v>36</v>
      </c>
    </row>
    <row r="11" spans="1:5" x14ac:dyDescent="0.15">
      <c r="A11" s="17" t="s">
        <v>37</v>
      </c>
    </row>
    <row r="12" spans="1:5" x14ac:dyDescent="0.15">
      <c r="A12" s="17" t="s">
        <v>38</v>
      </c>
    </row>
    <row r="13" spans="1:5" x14ac:dyDescent="0.15">
      <c r="A13" s="17" t="s">
        <v>61</v>
      </c>
    </row>
    <row r="15" spans="1:5" x14ac:dyDescent="0.15">
      <c r="A15" s="17" t="s">
        <v>39</v>
      </c>
      <c r="E15" s="17" t="s">
        <v>40</v>
      </c>
    </row>
    <row r="16" spans="1:5" x14ac:dyDescent="0.15">
      <c r="A16" s="17" t="s">
        <v>42</v>
      </c>
    </row>
    <row r="17" spans="1:8" x14ac:dyDescent="0.15">
      <c r="A17" s="17" t="s">
        <v>41</v>
      </c>
    </row>
    <row r="19" spans="1:8" x14ac:dyDescent="0.15">
      <c r="A19" s="17" t="s">
        <v>62</v>
      </c>
      <c r="G19" s="17" t="s">
        <v>40</v>
      </c>
    </row>
    <row r="20" spans="1:8" x14ac:dyDescent="0.15">
      <c r="A20" s="17" t="s">
        <v>42</v>
      </c>
    </row>
    <row r="21" spans="1:8" x14ac:dyDescent="0.15">
      <c r="A21" s="17" t="s">
        <v>41</v>
      </c>
    </row>
    <row r="23" spans="1:8" x14ac:dyDescent="0.15">
      <c r="A23" s="17" t="s">
        <v>43</v>
      </c>
    </row>
    <row r="24" spans="1:8" x14ac:dyDescent="0.15">
      <c r="A24" s="17" t="s">
        <v>44</v>
      </c>
    </row>
    <row r="26" spans="1:8" x14ac:dyDescent="0.15">
      <c r="A26" s="17" t="s">
        <v>45</v>
      </c>
    </row>
    <row r="28" spans="1:8" x14ac:dyDescent="0.15">
      <c r="A28" s="17" t="s">
        <v>47</v>
      </c>
      <c r="H28" s="17" t="s">
        <v>52</v>
      </c>
    </row>
    <row r="30" spans="1:8" x14ac:dyDescent="0.15">
      <c r="A30" s="17" t="s">
        <v>48</v>
      </c>
      <c r="H30" s="17" t="s">
        <v>52</v>
      </c>
    </row>
    <row r="32" spans="1:8" x14ac:dyDescent="0.15">
      <c r="A32" s="17" t="s">
        <v>49</v>
      </c>
      <c r="H32" s="17" t="s">
        <v>52</v>
      </c>
    </row>
    <row r="34" spans="1:18" x14ac:dyDescent="0.15">
      <c r="A34" s="17" t="s">
        <v>50</v>
      </c>
      <c r="G34" s="17" t="s">
        <v>52</v>
      </c>
    </row>
    <row r="36" spans="1:18" x14ac:dyDescent="0.15">
      <c r="A36" s="17" t="s">
        <v>51</v>
      </c>
      <c r="G36" s="17" t="s">
        <v>52</v>
      </c>
    </row>
    <row r="38" spans="1:18" x14ac:dyDescent="0.15">
      <c r="A38" s="17" t="s">
        <v>53</v>
      </c>
      <c r="P38" s="17" t="s">
        <v>52</v>
      </c>
    </row>
    <row r="40" spans="1:18" x14ac:dyDescent="0.15">
      <c r="A40" s="17" t="s">
        <v>54</v>
      </c>
      <c r="J40" s="17" t="s">
        <v>52</v>
      </c>
    </row>
    <row r="42" spans="1:18" x14ac:dyDescent="0.15">
      <c r="A42" s="17" t="s">
        <v>55</v>
      </c>
      <c r="M42" s="17" t="s">
        <v>52</v>
      </c>
    </row>
    <row r="44" spans="1:18" x14ac:dyDescent="0.15">
      <c r="A44" s="17" t="s">
        <v>56</v>
      </c>
      <c r="N44" s="17" t="s">
        <v>52</v>
      </c>
    </row>
    <row r="46" spans="1:18" x14ac:dyDescent="0.15">
      <c r="A46" s="17" t="s">
        <v>57</v>
      </c>
      <c r="P46" s="17" t="s">
        <v>52</v>
      </c>
    </row>
    <row r="48" spans="1:18" x14ac:dyDescent="0.15">
      <c r="A48" s="17" t="s">
        <v>58</v>
      </c>
      <c r="R48" s="17" t="s">
        <v>52</v>
      </c>
    </row>
    <row r="50" spans="1:18" x14ac:dyDescent="0.15">
      <c r="A50" s="17" t="s">
        <v>59</v>
      </c>
      <c r="R50" s="17" t="s">
        <v>52</v>
      </c>
    </row>
    <row r="52" spans="1:18" x14ac:dyDescent="0.15">
      <c r="A52" s="17" t="s">
        <v>63</v>
      </c>
    </row>
    <row r="53" spans="1:18" x14ac:dyDescent="0.15">
      <c r="A53" s="17" t="s">
        <v>64</v>
      </c>
    </row>
    <row r="54" spans="1:18" x14ac:dyDescent="0.15">
      <c r="A54" s="17" t="s">
        <v>65</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137"/>
  <sheetViews>
    <sheetView workbookViewId="0">
      <pane xSplit="1" ySplit="2" topLeftCell="B3" activePane="bottomRight" state="frozen"/>
      <selection pane="topRight" activeCell="B1" sqref="B1"/>
      <selection pane="bottomLeft" activeCell="A3" sqref="A3"/>
      <selection pane="bottomRight" activeCell="F55" sqref="F55"/>
    </sheetView>
  </sheetViews>
  <sheetFormatPr baseColWidth="10" defaultColWidth="8.83203125" defaultRowHeight="13" x14ac:dyDescent="0.15"/>
  <cols>
    <col min="1" max="1" width="10" customWidth="1"/>
  </cols>
  <sheetData>
    <row r="1" spans="1:15" x14ac:dyDescent="0.15">
      <c r="A1" s="3" t="s">
        <v>0</v>
      </c>
      <c r="B1" s="3" t="s">
        <v>10</v>
      </c>
      <c r="C1" s="3" t="s">
        <v>2</v>
      </c>
      <c r="D1" s="3" t="s">
        <v>11</v>
      </c>
      <c r="E1" s="3" t="s">
        <v>12</v>
      </c>
      <c r="F1" s="3" t="s">
        <v>9</v>
      </c>
      <c r="G1" s="3" t="s">
        <v>7</v>
      </c>
      <c r="H1" s="3" t="s">
        <v>3</v>
      </c>
      <c r="I1" s="3" t="s">
        <v>13</v>
      </c>
      <c r="J1" s="3" t="s">
        <v>1</v>
      </c>
      <c r="K1" s="3" t="s">
        <v>4</v>
      </c>
      <c r="L1" s="3" t="s">
        <v>6</v>
      </c>
      <c r="M1" s="3" t="s">
        <v>5</v>
      </c>
      <c r="O1" s="3" t="s">
        <v>14</v>
      </c>
    </row>
    <row r="2" spans="1:15" x14ac:dyDescent="0.15">
      <c r="A2" s="6">
        <v>38838</v>
      </c>
      <c r="B2">
        <v>63.55</v>
      </c>
      <c r="C2">
        <v>42.71</v>
      </c>
      <c r="D2">
        <v>83.5</v>
      </c>
      <c r="E2">
        <v>49.57</v>
      </c>
      <c r="F2">
        <v>74.42</v>
      </c>
      <c r="G2">
        <v>87.08</v>
      </c>
      <c r="H2">
        <v>56.82</v>
      </c>
      <c r="I2">
        <v>21.28</v>
      </c>
      <c r="J2">
        <v>55.13</v>
      </c>
      <c r="K2">
        <v>4.18</v>
      </c>
      <c r="L2">
        <v>47.52</v>
      </c>
      <c r="M2">
        <v>33.020000000000003</v>
      </c>
      <c r="O2">
        <v>1280.1600000000001</v>
      </c>
    </row>
    <row r="3" spans="1:15" x14ac:dyDescent="0.15">
      <c r="A3" s="6">
        <v>38810</v>
      </c>
      <c r="B3">
        <v>70.39</v>
      </c>
      <c r="C3">
        <v>36.26</v>
      </c>
      <c r="D3">
        <v>83.17</v>
      </c>
      <c r="E3">
        <v>49.95</v>
      </c>
      <c r="F3">
        <v>75.739999999999995</v>
      </c>
      <c r="G3">
        <v>87.78</v>
      </c>
      <c r="H3">
        <v>53.11</v>
      </c>
      <c r="I3">
        <v>21.35</v>
      </c>
      <c r="J3">
        <v>58.21</v>
      </c>
      <c r="K3">
        <v>4.68</v>
      </c>
      <c r="L3">
        <v>47.32</v>
      </c>
      <c r="M3">
        <v>32.78</v>
      </c>
      <c r="O3">
        <v>1310.6099999999999</v>
      </c>
    </row>
    <row r="4" spans="1:15" x14ac:dyDescent="0.15">
      <c r="A4" s="6">
        <v>38777</v>
      </c>
      <c r="B4">
        <v>62.72</v>
      </c>
      <c r="C4">
        <v>33.57</v>
      </c>
      <c r="D4">
        <v>77.66</v>
      </c>
      <c r="E4">
        <v>46.75</v>
      </c>
      <c r="F4">
        <v>71.58</v>
      </c>
      <c r="G4">
        <v>79.05</v>
      </c>
      <c r="H4">
        <v>52</v>
      </c>
      <c r="I4">
        <v>22.91</v>
      </c>
      <c r="J4">
        <v>57.31</v>
      </c>
      <c r="K4">
        <v>5.07</v>
      </c>
      <c r="L4">
        <v>46.38</v>
      </c>
      <c r="M4">
        <v>32.26</v>
      </c>
      <c r="O4">
        <v>1294.8699999999999</v>
      </c>
    </row>
    <row r="5" spans="1:15" x14ac:dyDescent="0.15">
      <c r="A5" s="6">
        <v>38749</v>
      </c>
      <c r="B5">
        <v>68.489999999999995</v>
      </c>
      <c r="C5">
        <v>31.65</v>
      </c>
      <c r="D5">
        <v>72.44</v>
      </c>
      <c r="E5">
        <v>45.89</v>
      </c>
      <c r="F5">
        <v>72.849999999999994</v>
      </c>
      <c r="G5">
        <v>75.89</v>
      </c>
      <c r="H5">
        <v>50.93</v>
      </c>
      <c r="I5">
        <v>21.36</v>
      </c>
      <c r="J5">
        <v>59.6</v>
      </c>
      <c r="K5">
        <v>5.1100000000000003</v>
      </c>
      <c r="L5">
        <v>47.08</v>
      </c>
      <c r="M5">
        <v>32.06</v>
      </c>
      <c r="O5">
        <v>1280.6600000000001</v>
      </c>
    </row>
    <row r="6" spans="1:15" x14ac:dyDescent="0.15">
      <c r="A6" s="6">
        <v>38720</v>
      </c>
      <c r="B6">
        <v>75.510000000000005</v>
      </c>
      <c r="C6">
        <v>31.33</v>
      </c>
      <c r="D6">
        <v>67.790000000000006</v>
      </c>
      <c r="E6">
        <v>45.61</v>
      </c>
      <c r="F6">
        <v>67.69</v>
      </c>
      <c r="G6">
        <v>71.41</v>
      </c>
      <c r="H6">
        <v>50.74</v>
      </c>
      <c r="I6">
        <v>22.67</v>
      </c>
      <c r="J6">
        <v>58.9</v>
      </c>
      <c r="K6">
        <v>5.67</v>
      </c>
      <c r="L6">
        <v>44.87</v>
      </c>
      <c r="M6">
        <v>34.380000000000003</v>
      </c>
      <c r="O6">
        <v>1280.08</v>
      </c>
    </row>
    <row r="7" spans="1:15" x14ac:dyDescent="0.15">
      <c r="A7" s="6">
        <v>38687</v>
      </c>
      <c r="B7">
        <v>71.89</v>
      </c>
      <c r="C7">
        <v>24.52</v>
      </c>
      <c r="D7">
        <v>69.709999999999994</v>
      </c>
      <c r="E7">
        <v>47.52</v>
      </c>
      <c r="F7">
        <v>57.36</v>
      </c>
      <c r="G7">
        <v>67.77</v>
      </c>
      <c r="H7">
        <v>54.75</v>
      </c>
      <c r="I7">
        <v>22.55</v>
      </c>
      <c r="J7">
        <v>57.29</v>
      </c>
      <c r="K7">
        <v>6.7</v>
      </c>
      <c r="L7">
        <v>45.66</v>
      </c>
      <c r="M7">
        <v>39.18</v>
      </c>
      <c r="O7">
        <v>1248.29</v>
      </c>
    </row>
    <row r="8" spans="1:15" x14ac:dyDescent="0.15">
      <c r="A8" s="6">
        <v>38657</v>
      </c>
      <c r="B8">
        <v>67.819999999999993</v>
      </c>
      <c r="C8">
        <v>23.44</v>
      </c>
      <c r="D8">
        <v>67.67</v>
      </c>
      <c r="E8">
        <v>47.54</v>
      </c>
      <c r="F8">
        <v>57.37</v>
      </c>
      <c r="G8">
        <v>68.62</v>
      </c>
      <c r="H8">
        <v>53.73</v>
      </c>
      <c r="I8">
        <v>24</v>
      </c>
      <c r="J8">
        <v>56.6</v>
      </c>
      <c r="K8">
        <v>7.15</v>
      </c>
      <c r="L8">
        <v>45.61</v>
      </c>
      <c r="M8">
        <v>40.229999999999997</v>
      </c>
      <c r="O8">
        <v>1249.48</v>
      </c>
    </row>
    <row r="9" spans="1:15" x14ac:dyDescent="0.15">
      <c r="A9" s="6">
        <v>38628</v>
      </c>
      <c r="B9">
        <v>57.59</v>
      </c>
      <c r="C9">
        <v>24.15</v>
      </c>
      <c r="D9">
        <v>63.91</v>
      </c>
      <c r="E9">
        <v>44.4</v>
      </c>
      <c r="F9">
        <v>52.22</v>
      </c>
      <c r="G9">
        <v>60.04</v>
      </c>
      <c r="H9">
        <v>56.07</v>
      </c>
      <c r="I9">
        <v>22.08</v>
      </c>
      <c r="J9">
        <v>55.42</v>
      </c>
      <c r="K9">
        <v>6.23</v>
      </c>
      <c r="L9">
        <v>45.86</v>
      </c>
      <c r="M9">
        <v>36.97</v>
      </c>
      <c r="O9">
        <v>1207.01</v>
      </c>
    </row>
    <row r="10" spans="1:15" x14ac:dyDescent="0.15">
      <c r="A10" s="6">
        <v>38596</v>
      </c>
      <c r="B10">
        <v>53.61</v>
      </c>
      <c r="C10">
        <v>24.44</v>
      </c>
      <c r="D10">
        <v>67.180000000000007</v>
      </c>
      <c r="E10">
        <v>44.15</v>
      </c>
      <c r="F10">
        <v>58.07</v>
      </c>
      <c r="G10">
        <v>60.55</v>
      </c>
      <c r="H10">
        <v>55.55</v>
      </c>
      <c r="I10">
        <v>21.95</v>
      </c>
      <c r="J10">
        <v>58.55</v>
      </c>
      <c r="K10">
        <v>6.54</v>
      </c>
      <c r="L10">
        <v>47.07</v>
      </c>
      <c r="M10">
        <v>33.840000000000003</v>
      </c>
      <c r="O10">
        <v>1228.81</v>
      </c>
    </row>
    <row r="11" spans="1:15" x14ac:dyDescent="0.15">
      <c r="A11" s="6">
        <v>38565</v>
      </c>
      <c r="B11">
        <v>46.89</v>
      </c>
      <c r="C11">
        <v>22.31</v>
      </c>
      <c r="D11">
        <v>66.260000000000005</v>
      </c>
      <c r="E11">
        <v>42.45</v>
      </c>
      <c r="F11">
        <v>54.85</v>
      </c>
      <c r="G11">
        <v>64.36</v>
      </c>
      <c r="H11">
        <v>58.3</v>
      </c>
      <c r="I11">
        <v>21.76</v>
      </c>
      <c r="J11">
        <v>54.63</v>
      </c>
      <c r="K11">
        <v>6.88</v>
      </c>
      <c r="L11">
        <v>48.02</v>
      </c>
      <c r="M11">
        <v>33.32</v>
      </c>
      <c r="O11">
        <v>1220.33</v>
      </c>
    </row>
    <row r="12" spans="1:15" x14ac:dyDescent="0.15">
      <c r="A12" s="6">
        <v>38534</v>
      </c>
      <c r="B12">
        <v>42.65</v>
      </c>
      <c r="C12">
        <v>22.64</v>
      </c>
      <c r="D12">
        <v>65.02</v>
      </c>
      <c r="E12">
        <v>42.19</v>
      </c>
      <c r="F12">
        <v>53.28</v>
      </c>
      <c r="G12">
        <v>72.39</v>
      </c>
      <c r="H12">
        <v>62.76</v>
      </c>
      <c r="I12">
        <v>21.07</v>
      </c>
      <c r="J12">
        <v>54.78</v>
      </c>
      <c r="K12">
        <v>6.82</v>
      </c>
      <c r="L12">
        <v>46.53</v>
      </c>
      <c r="M12">
        <v>33.340000000000003</v>
      </c>
      <c r="O12">
        <v>1234.18</v>
      </c>
    </row>
    <row r="13" spans="1:15" x14ac:dyDescent="0.15">
      <c r="A13" s="6">
        <v>38504</v>
      </c>
      <c r="B13">
        <v>36.81</v>
      </c>
      <c r="C13">
        <v>21.1</v>
      </c>
      <c r="D13">
        <v>65.010000000000005</v>
      </c>
      <c r="E13">
        <v>44.39</v>
      </c>
      <c r="F13">
        <v>46.88</v>
      </c>
      <c r="G13">
        <v>64.47</v>
      </c>
      <c r="H13">
        <v>61.02</v>
      </c>
      <c r="I13">
        <v>18.16</v>
      </c>
      <c r="J13">
        <v>51.68</v>
      </c>
      <c r="K13">
        <v>6.48</v>
      </c>
      <c r="L13">
        <v>45.17</v>
      </c>
      <c r="M13">
        <v>34.65</v>
      </c>
      <c r="O13">
        <v>1191.33</v>
      </c>
    </row>
    <row r="14" spans="1:15" x14ac:dyDescent="0.15">
      <c r="A14" s="6">
        <v>38474</v>
      </c>
      <c r="B14">
        <v>39.76</v>
      </c>
      <c r="C14">
        <v>19.59</v>
      </c>
      <c r="D14">
        <v>62.94</v>
      </c>
      <c r="E14">
        <v>45.23</v>
      </c>
      <c r="F14">
        <v>46.29</v>
      </c>
      <c r="G14">
        <v>64.81</v>
      </c>
      <c r="H14">
        <v>63.09</v>
      </c>
      <c r="I14">
        <v>17.239999999999998</v>
      </c>
      <c r="J14">
        <v>54.03</v>
      </c>
      <c r="K14">
        <v>6.01</v>
      </c>
      <c r="L14">
        <v>45.17</v>
      </c>
      <c r="M14">
        <v>37.200000000000003</v>
      </c>
      <c r="O14">
        <v>1191.5</v>
      </c>
    </row>
    <row r="15" spans="1:15" x14ac:dyDescent="0.15">
      <c r="A15" s="6">
        <v>38443</v>
      </c>
      <c r="B15">
        <v>36.06</v>
      </c>
      <c r="C15">
        <v>17.68</v>
      </c>
      <c r="D15">
        <v>58.38</v>
      </c>
      <c r="E15">
        <v>45.09</v>
      </c>
      <c r="F15">
        <v>43.31</v>
      </c>
      <c r="G15">
        <v>61.28</v>
      </c>
      <c r="H15">
        <v>62.57</v>
      </c>
      <c r="I15">
        <v>15.22</v>
      </c>
      <c r="J15">
        <v>53.05</v>
      </c>
      <c r="K15">
        <v>4.76</v>
      </c>
      <c r="L15">
        <v>45.29</v>
      </c>
      <c r="M15">
        <v>34.5</v>
      </c>
      <c r="O15">
        <v>1156.8499999999999</v>
      </c>
    </row>
    <row r="16" spans="1:15" x14ac:dyDescent="0.15">
      <c r="A16" s="6">
        <v>38412</v>
      </c>
      <c r="B16">
        <v>41.67</v>
      </c>
      <c r="C16">
        <v>24.15</v>
      </c>
      <c r="D16">
        <v>57.34</v>
      </c>
      <c r="E16">
        <v>42.75</v>
      </c>
      <c r="F16">
        <v>44.77</v>
      </c>
      <c r="G16">
        <v>65.77</v>
      </c>
      <c r="H16">
        <v>59.21</v>
      </c>
      <c r="I16">
        <v>14.86</v>
      </c>
      <c r="J16">
        <v>51.66</v>
      </c>
      <c r="K16">
        <v>5.62</v>
      </c>
      <c r="L16">
        <v>45.94</v>
      </c>
      <c r="M16">
        <v>33.9</v>
      </c>
      <c r="O16">
        <v>1180.5899999999999</v>
      </c>
    </row>
    <row r="17" spans="1:15" x14ac:dyDescent="0.15">
      <c r="A17" s="6">
        <v>38384</v>
      </c>
      <c r="B17">
        <v>44.86</v>
      </c>
      <c r="C17">
        <v>23.68</v>
      </c>
      <c r="D17">
        <v>53.92</v>
      </c>
      <c r="E17">
        <v>45.39</v>
      </c>
      <c r="F17">
        <v>46.54</v>
      </c>
      <c r="G17">
        <v>69.36</v>
      </c>
      <c r="H17">
        <v>61.69</v>
      </c>
      <c r="I17">
        <v>15.5</v>
      </c>
      <c r="J17">
        <v>51.74</v>
      </c>
      <c r="K17">
        <v>5.57</v>
      </c>
      <c r="L17">
        <v>45.59</v>
      </c>
      <c r="M17">
        <v>32.270000000000003</v>
      </c>
      <c r="O17">
        <v>1203.5999999999999</v>
      </c>
    </row>
    <row r="18" spans="1:15" x14ac:dyDescent="0.15">
      <c r="A18" s="6">
        <v>38355</v>
      </c>
      <c r="B18">
        <v>38.450000000000003</v>
      </c>
      <c r="C18">
        <v>23.7</v>
      </c>
      <c r="D18">
        <v>49.4</v>
      </c>
      <c r="E18">
        <v>46.24</v>
      </c>
      <c r="F18">
        <v>43.62</v>
      </c>
      <c r="G18">
        <v>67.72</v>
      </c>
      <c r="H18">
        <v>57.07</v>
      </c>
      <c r="I18">
        <v>15.58</v>
      </c>
      <c r="J18">
        <v>51.88</v>
      </c>
      <c r="K18">
        <v>6.62</v>
      </c>
      <c r="L18">
        <v>45.33</v>
      </c>
      <c r="M18">
        <v>35.21</v>
      </c>
      <c r="O18">
        <v>1181.27</v>
      </c>
    </row>
    <row r="19" spans="1:15" x14ac:dyDescent="0.15">
      <c r="A19" s="6">
        <v>38322</v>
      </c>
      <c r="B19">
        <v>32.200000000000003</v>
      </c>
      <c r="C19">
        <v>21.85</v>
      </c>
      <c r="D19">
        <v>50.54</v>
      </c>
      <c r="E19">
        <v>45.42</v>
      </c>
      <c r="F19">
        <v>47.53</v>
      </c>
      <c r="G19">
        <v>72.569999999999993</v>
      </c>
      <c r="H19">
        <v>54.19</v>
      </c>
      <c r="I19">
        <v>17.03</v>
      </c>
      <c r="J19">
        <v>53.44</v>
      </c>
      <c r="K19">
        <v>7.62</v>
      </c>
      <c r="L19">
        <v>45.68</v>
      </c>
      <c r="M19">
        <v>37.68</v>
      </c>
      <c r="O19">
        <v>1211.92</v>
      </c>
    </row>
    <row r="20" spans="1:15" x14ac:dyDescent="0.15">
      <c r="A20" s="6">
        <v>38292</v>
      </c>
      <c r="B20">
        <v>33.53</v>
      </c>
      <c r="C20">
        <v>20.76</v>
      </c>
      <c r="D20">
        <v>52.3</v>
      </c>
      <c r="E20">
        <v>42.19</v>
      </c>
      <c r="F20">
        <v>44.63</v>
      </c>
      <c r="G20">
        <v>69.7</v>
      </c>
      <c r="H20">
        <v>50.55</v>
      </c>
      <c r="I20">
        <v>17.03</v>
      </c>
      <c r="J20">
        <v>51.89</v>
      </c>
      <c r="K20">
        <v>6.63</v>
      </c>
      <c r="L20">
        <v>44.84</v>
      </c>
      <c r="M20">
        <v>37.619999999999997</v>
      </c>
      <c r="O20">
        <v>1173.82</v>
      </c>
    </row>
    <row r="21" spans="1:15" x14ac:dyDescent="0.15">
      <c r="A21" s="6">
        <v>38261</v>
      </c>
      <c r="B21">
        <v>26.2</v>
      </c>
      <c r="C21">
        <v>18.899999999999999</v>
      </c>
      <c r="D21">
        <v>48.53</v>
      </c>
      <c r="E21">
        <v>41.83</v>
      </c>
      <c r="F21">
        <v>39.26</v>
      </c>
      <c r="G21">
        <v>58.09</v>
      </c>
      <c r="H21">
        <v>49.25</v>
      </c>
      <c r="I21">
        <v>15.26</v>
      </c>
      <c r="J21">
        <v>49.66</v>
      </c>
      <c r="K21">
        <v>3.9</v>
      </c>
      <c r="L21">
        <v>45.24</v>
      </c>
      <c r="M21">
        <v>36.19</v>
      </c>
      <c r="O21">
        <v>1130.2</v>
      </c>
    </row>
    <row r="22" spans="1:15" x14ac:dyDescent="0.15">
      <c r="A22" s="6">
        <v>38231</v>
      </c>
      <c r="B22">
        <v>19.38</v>
      </c>
      <c r="C22">
        <v>16.57</v>
      </c>
      <c r="D22">
        <v>50.2</v>
      </c>
      <c r="E22">
        <v>41.22</v>
      </c>
      <c r="F22">
        <v>39.020000000000003</v>
      </c>
      <c r="G22">
        <v>62.72</v>
      </c>
      <c r="H22">
        <v>45.38</v>
      </c>
      <c r="I22">
        <v>15.95</v>
      </c>
      <c r="J22">
        <v>52.26</v>
      </c>
      <c r="K22">
        <v>3.2</v>
      </c>
      <c r="L22">
        <v>45.72</v>
      </c>
      <c r="M22">
        <v>33.909999999999997</v>
      </c>
      <c r="O22">
        <v>1114.58</v>
      </c>
    </row>
    <row r="23" spans="1:15" x14ac:dyDescent="0.15">
      <c r="A23" s="6">
        <v>38201</v>
      </c>
      <c r="B23">
        <v>17.25</v>
      </c>
      <c r="C23">
        <v>15.58</v>
      </c>
      <c r="D23">
        <v>50.79</v>
      </c>
      <c r="E23">
        <v>43.52</v>
      </c>
      <c r="F23">
        <v>35.26</v>
      </c>
      <c r="G23">
        <v>61.2</v>
      </c>
      <c r="H23">
        <v>46.91</v>
      </c>
      <c r="I23">
        <v>14.24</v>
      </c>
      <c r="J23">
        <v>54.05</v>
      </c>
      <c r="K23">
        <v>2.3199999999999998</v>
      </c>
      <c r="L23">
        <v>46.64</v>
      </c>
      <c r="M23">
        <v>28.51</v>
      </c>
      <c r="O23">
        <v>1104.24</v>
      </c>
    </row>
    <row r="24" spans="1:15" x14ac:dyDescent="0.15">
      <c r="A24" s="6">
        <v>38169</v>
      </c>
      <c r="B24">
        <v>16.170000000000002</v>
      </c>
      <c r="C24">
        <v>14.98</v>
      </c>
      <c r="D24">
        <v>49.16</v>
      </c>
      <c r="E24">
        <v>41.19</v>
      </c>
      <c r="F24">
        <v>35.64</v>
      </c>
      <c r="G24">
        <v>60.75</v>
      </c>
      <c r="H24">
        <v>46.85</v>
      </c>
      <c r="I24">
        <v>14.05</v>
      </c>
      <c r="J24">
        <v>50.36</v>
      </c>
      <c r="K24">
        <v>2.5099999999999998</v>
      </c>
      <c r="L24">
        <v>48.17</v>
      </c>
      <c r="M24">
        <v>30.8</v>
      </c>
      <c r="O24">
        <v>1101.72</v>
      </c>
    </row>
    <row r="25" spans="1:15" x14ac:dyDescent="0.15">
      <c r="A25" s="6">
        <v>38139</v>
      </c>
      <c r="B25">
        <v>16.27</v>
      </c>
      <c r="C25">
        <v>16.29</v>
      </c>
      <c r="D25">
        <v>49.49</v>
      </c>
      <c r="E25">
        <v>43.05</v>
      </c>
      <c r="F25">
        <v>38.33</v>
      </c>
      <c r="G25">
        <v>67.84</v>
      </c>
      <c r="H25">
        <v>44.75</v>
      </c>
      <c r="I25">
        <v>16.100000000000001</v>
      </c>
      <c r="J25">
        <v>52.33</v>
      </c>
      <c r="K25">
        <v>3.08</v>
      </c>
      <c r="L25">
        <v>49.1</v>
      </c>
      <c r="M25">
        <v>36.4</v>
      </c>
      <c r="O25">
        <v>1140.8399999999999</v>
      </c>
    </row>
    <row r="26" spans="1:15" x14ac:dyDescent="0.15">
      <c r="A26" s="6">
        <v>38110</v>
      </c>
      <c r="B26">
        <v>14.03</v>
      </c>
      <c r="C26">
        <v>16.149999999999999</v>
      </c>
      <c r="D26">
        <v>44.36</v>
      </c>
      <c r="E26">
        <v>42.98</v>
      </c>
      <c r="F26">
        <v>36.35</v>
      </c>
      <c r="G26">
        <v>63.29</v>
      </c>
      <c r="H26">
        <v>42.91</v>
      </c>
      <c r="I26">
        <v>17.399999999999999</v>
      </c>
      <c r="J26">
        <v>51.82</v>
      </c>
      <c r="K26">
        <v>3</v>
      </c>
      <c r="L26">
        <v>47.77</v>
      </c>
      <c r="M26">
        <v>30.66</v>
      </c>
      <c r="O26">
        <v>1120.68</v>
      </c>
    </row>
    <row r="27" spans="1:15" x14ac:dyDescent="0.15">
      <c r="A27" s="6">
        <v>38078</v>
      </c>
      <c r="B27">
        <v>12.89</v>
      </c>
      <c r="C27">
        <v>16.98</v>
      </c>
      <c r="D27">
        <v>41.16</v>
      </c>
      <c r="E27">
        <v>44.52</v>
      </c>
      <c r="F27">
        <v>37.5</v>
      </c>
      <c r="G27">
        <v>65.55</v>
      </c>
      <c r="H27">
        <v>42.79</v>
      </c>
      <c r="I27">
        <v>16.059999999999999</v>
      </c>
      <c r="J27">
        <v>50.85</v>
      </c>
      <c r="K27">
        <v>3.3</v>
      </c>
      <c r="L27">
        <v>47.66</v>
      </c>
      <c r="M27">
        <v>25.26</v>
      </c>
      <c r="O27">
        <v>1107.3</v>
      </c>
    </row>
    <row r="28" spans="1:15" x14ac:dyDescent="0.15">
      <c r="A28" s="6">
        <v>38047</v>
      </c>
      <c r="B28">
        <v>13.52</v>
      </c>
      <c r="C28">
        <v>16.309999999999999</v>
      </c>
      <c r="D28">
        <v>39.6</v>
      </c>
      <c r="E28">
        <v>47.47</v>
      </c>
      <c r="F28">
        <v>37.979999999999997</v>
      </c>
      <c r="G28">
        <v>66.77</v>
      </c>
      <c r="H28">
        <v>39.89</v>
      </c>
      <c r="I28">
        <v>15.49</v>
      </c>
      <c r="J28">
        <v>50.17</v>
      </c>
      <c r="K28">
        <v>3.4</v>
      </c>
      <c r="L28">
        <v>50.16</v>
      </c>
      <c r="M28">
        <v>24.24</v>
      </c>
      <c r="O28">
        <v>1126.21</v>
      </c>
    </row>
    <row r="29" spans="1:15" x14ac:dyDescent="0.15">
      <c r="A29" s="6">
        <v>38019</v>
      </c>
      <c r="B29">
        <v>11.96</v>
      </c>
      <c r="C29">
        <v>16.63</v>
      </c>
      <c r="D29">
        <v>41.82</v>
      </c>
      <c r="E29">
        <v>46.14</v>
      </c>
      <c r="F29">
        <v>36.380000000000003</v>
      </c>
      <c r="G29">
        <v>61.62</v>
      </c>
      <c r="H29">
        <v>39.909999999999997</v>
      </c>
      <c r="I29">
        <v>16.2</v>
      </c>
      <c r="J29">
        <v>49.04</v>
      </c>
      <c r="K29">
        <v>2.94</v>
      </c>
      <c r="L29">
        <v>49.18</v>
      </c>
      <c r="M29">
        <v>22.17</v>
      </c>
      <c r="O29">
        <v>1144.94</v>
      </c>
    </row>
    <row r="30" spans="1:15" x14ac:dyDescent="0.15">
      <c r="A30" s="6">
        <v>37988</v>
      </c>
      <c r="B30">
        <v>11.28</v>
      </c>
      <c r="C30">
        <v>15.07</v>
      </c>
      <c r="D30">
        <v>40.1</v>
      </c>
      <c r="E30">
        <v>45.43</v>
      </c>
      <c r="F30">
        <v>37.520000000000003</v>
      </c>
      <c r="G30">
        <v>60.06</v>
      </c>
      <c r="H30">
        <v>36.18</v>
      </c>
      <c r="I30">
        <v>14.56</v>
      </c>
      <c r="J30">
        <v>48.35</v>
      </c>
      <c r="K30">
        <v>2.7</v>
      </c>
      <c r="L30">
        <v>48.68</v>
      </c>
      <c r="M30">
        <v>23.49</v>
      </c>
      <c r="O30">
        <v>1131.1300000000001</v>
      </c>
    </row>
    <row r="31" spans="1:15" x14ac:dyDescent="0.15">
      <c r="A31" s="6">
        <v>37956</v>
      </c>
      <c r="B31">
        <v>10.69</v>
      </c>
      <c r="C31">
        <v>14.65</v>
      </c>
      <c r="D31">
        <v>40.47</v>
      </c>
      <c r="E31">
        <v>44.2</v>
      </c>
      <c r="F31">
        <v>39.700000000000003</v>
      </c>
      <c r="G31">
        <v>62.41</v>
      </c>
      <c r="H31">
        <v>36.89</v>
      </c>
      <c r="I31">
        <v>12.29</v>
      </c>
      <c r="J31">
        <v>47.56</v>
      </c>
      <c r="K31">
        <v>3.16</v>
      </c>
      <c r="L31">
        <v>47.38</v>
      </c>
      <c r="M31">
        <v>22.51</v>
      </c>
      <c r="O31">
        <v>1111.92</v>
      </c>
    </row>
    <row r="32" spans="1:15" x14ac:dyDescent="0.15">
      <c r="A32" s="6">
        <v>37928</v>
      </c>
      <c r="B32">
        <v>10.45</v>
      </c>
      <c r="C32">
        <v>13.75</v>
      </c>
      <c r="D32">
        <v>36.869999999999997</v>
      </c>
      <c r="E32">
        <v>42.83</v>
      </c>
      <c r="F32">
        <v>36.36</v>
      </c>
      <c r="G32">
        <v>58.54</v>
      </c>
      <c r="H32">
        <v>37.229999999999997</v>
      </c>
      <c r="I32">
        <v>12.29</v>
      </c>
      <c r="J32">
        <v>45.82</v>
      </c>
      <c r="K32">
        <v>2.08</v>
      </c>
      <c r="L32">
        <v>45.2</v>
      </c>
      <c r="M32">
        <v>21.5</v>
      </c>
      <c r="O32">
        <v>1058.2</v>
      </c>
    </row>
    <row r="33" spans="1:15" x14ac:dyDescent="0.15">
      <c r="A33" s="6">
        <v>37895</v>
      </c>
      <c r="B33">
        <v>11.44</v>
      </c>
      <c r="C33">
        <v>13.75</v>
      </c>
      <c r="D33">
        <v>36.799999999999997</v>
      </c>
      <c r="E33">
        <v>43.16</v>
      </c>
      <c r="F33">
        <v>35.04</v>
      </c>
      <c r="G33">
        <v>57.96</v>
      </c>
      <c r="H33">
        <v>36.75</v>
      </c>
      <c r="I33">
        <v>11.84</v>
      </c>
      <c r="J33">
        <v>46.8</v>
      </c>
      <c r="K33">
        <v>2.35</v>
      </c>
      <c r="L33">
        <v>45.42</v>
      </c>
      <c r="M33">
        <v>21.85</v>
      </c>
      <c r="O33">
        <v>1050.71</v>
      </c>
    </row>
    <row r="34" spans="1:15" x14ac:dyDescent="0.15">
      <c r="A34" s="6">
        <v>37866</v>
      </c>
      <c r="B34">
        <v>10.36</v>
      </c>
      <c r="C34">
        <v>12.56</v>
      </c>
      <c r="D34">
        <v>32.82</v>
      </c>
      <c r="E34">
        <v>41.14</v>
      </c>
      <c r="F34">
        <v>32.76</v>
      </c>
      <c r="G34">
        <v>50.97</v>
      </c>
      <c r="H34">
        <v>34.65</v>
      </c>
      <c r="I34">
        <v>10.46</v>
      </c>
      <c r="J34">
        <v>43.99</v>
      </c>
      <c r="K34">
        <v>1.82</v>
      </c>
      <c r="L34">
        <v>44.75</v>
      </c>
      <c r="M34">
        <v>17.690000000000001</v>
      </c>
      <c r="O34">
        <v>995.97</v>
      </c>
    </row>
    <row r="35" spans="1:15" x14ac:dyDescent="0.15">
      <c r="A35" s="6">
        <v>37834</v>
      </c>
      <c r="B35">
        <v>11.31</v>
      </c>
      <c r="C35">
        <v>13.29</v>
      </c>
      <c r="D35">
        <v>35.75</v>
      </c>
      <c r="E35">
        <v>39.19</v>
      </c>
      <c r="F35">
        <v>34.18</v>
      </c>
      <c r="G35">
        <v>53.81</v>
      </c>
      <c r="H35">
        <v>33.32</v>
      </c>
      <c r="I35">
        <v>9.36</v>
      </c>
      <c r="J35">
        <v>41.37</v>
      </c>
      <c r="K35">
        <v>1.68</v>
      </c>
      <c r="L35">
        <v>43.74</v>
      </c>
      <c r="M35">
        <v>16.690000000000001</v>
      </c>
      <c r="O35">
        <v>1008.01</v>
      </c>
    </row>
    <row r="36" spans="1:15" x14ac:dyDescent="0.15">
      <c r="A36" s="6">
        <v>37803</v>
      </c>
      <c r="B36">
        <v>10.54</v>
      </c>
      <c r="C36">
        <v>12.54</v>
      </c>
      <c r="D36">
        <v>31.5</v>
      </c>
      <c r="E36">
        <v>40.5</v>
      </c>
      <c r="F36">
        <v>32.11</v>
      </c>
      <c r="G36">
        <v>48.35</v>
      </c>
      <c r="H36">
        <v>34.520000000000003</v>
      </c>
      <c r="I36">
        <v>7.88</v>
      </c>
      <c r="J36">
        <v>41.64</v>
      </c>
      <c r="K36">
        <v>1.78</v>
      </c>
      <c r="L36">
        <v>43.53</v>
      </c>
      <c r="M36">
        <v>15.56</v>
      </c>
      <c r="O36">
        <v>990.31</v>
      </c>
    </row>
    <row r="37" spans="1:15" x14ac:dyDescent="0.15">
      <c r="A37" s="6">
        <v>37774</v>
      </c>
      <c r="B37">
        <v>9.5299999999999994</v>
      </c>
      <c r="C37">
        <v>12.28</v>
      </c>
      <c r="D37">
        <v>32.64</v>
      </c>
      <c r="E37">
        <v>38.39</v>
      </c>
      <c r="F37">
        <v>26.33</v>
      </c>
      <c r="G37">
        <v>43.52</v>
      </c>
      <c r="H37">
        <v>33.020000000000003</v>
      </c>
      <c r="I37">
        <v>8.2200000000000006</v>
      </c>
      <c r="J37">
        <v>42.04</v>
      </c>
      <c r="K37">
        <v>1.69</v>
      </c>
      <c r="L37">
        <v>42.92</v>
      </c>
      <c r="M37">
        <v>16.350000000000001</v>
      </c>
      <c r="O37">
        <v>974.5</v>
      </c>
    </row>
    <row r="38" spans="1:15" x14ac:dyDescent="0.15">
      <c r="A38" s="6">
        <v>37742</v>
      </c>
      <c r="B38">
        <v>8.98</v>
      </c>
      <c r="C38">
        <v>11.42</v>
      </c>
      <c r="D38">
        <v>29.17</v>
      </c>
      <c r="E38">
        <v>36.79</v>
      </c>
      <c r="F38">
        <v>24.67</v>
      </c>
      <c r="G38">
        <v>41.38</v>
      </c>
      <c r="H38">
        <v>33.71</v>
      </c>
      <c r="I38">
        <v>7.4</v>
      </c>
      <c r="J38">
        <v>43.29</v>
      </c>
      <c r="K38">
        <v>1.6</v>
      </c>
      <c r="L38">
        <v>43.58</v>
      </c>
      <c r="M38">
        <v>14.92</v>
      </c>
      <c r="O38">
        <v>963.59</v>
      </c>
    </row>
    <row r="39" spans="1:15" x14ac:dyDescent="0.15">
      <c r="A39" s="6">
        <v>37712</v>
      </c>
      <c r="B39">
        <v>7.11</v>
      </c>
      <c r="C39">
        <v>10.51</v>
      </c>
      <c r="D39">
        <v>25.8</v>
      </c>
      <c r="E39">
        <v>35.03</v>
      </c>
      <c r="F39">
        <v>24.88</v>
      </c>
      <c r="G39">
        <v>41.73</v>
      </c>
      <c r="H39">
        <v>30.78</v>
      </c>
      <c r="I39">
        <v>6.87</v>
      </c>
      <c r="J39">
        <v>42.36</v>
      </c>
      <c r="K39">
        <v>0.74</v>
      </c>
      <c r="L39">
        <v>45.59</v>
      </c>
      <c r="M39">
        <v>12.39</v>
      </c>
      <c r="O39">
        <v>916.92</v>
      </c>
    </row>
    <row r="40" spans="1:15" x14ac:dyDescent="0.15">
      <c r="A40" s="6">
        <v>37683</v>
      </c>
      <c r="B40">
        <v>7.07</v>
      </c>
      <c r="C40">
        <v>10.25</v>
      </c>
      <c r="D40">
        <v>23.7</v>
      </c>
      <c r="E40">
        <v>30.74</v>
      </c>
      <c r="F40">
        <v>23.12</v>
      </c>
      <c r="G40">
        <v>37.21</v>
      </c>
      <c r="H40">
        <v>29.56</v>
      </c>
      <c r="I40">
        <v>7.17</v>
      </c>
      <c r="J40">
        <v>41.79</v>
      </c>
      <c r="K40">
        <v>0.73</v>
      </c>
      <c r="L40">
        <v>44.26</v>
      </c>
      <c r="M40">
        <v>12.01</v>
      </c>
      <c r="O40">
        <v>848.18</v>
      </c>
    </row>
    <row r="41" spans="1:15" x14ac:dyDescent="0.15">
      <c r="A41" s="6">
        <v>37655</v>
      </c>
      <c r="B41">
        <v>7.51</v>
      </c>
      <c r="C41">
        <v>10.34</v>
      </c>
      <c r="D41">
        <v>26.06</v>
      </c>
      <c r="E41">
        <v>29.75</v>
      </c>
      <c r="F41">
        <v>22.09</v>
      </c>
      <c r="G41">
        <v>39</v>
      </c>
      <c r="H41">
        <v>30.48</v>
      </c>
      <c r="I41">
        <v>7.27</v>
      </c>
      <c r="J41">
        <v>38.42</v>
      </c>
      <c r="K41">
        <v>0.76</v>
      </c>
      <c r="L41">
        <v>45.4</v>
      </c>
      <c r="M41">
        <v>10.43</v>
      </c>
      <c r="O41">
        <v>841.15</v>
      </c>
    </row>
    <row r="42" spans="1:15" x14ac:dyDescent="0.15">
      <c r="A42" s="6">
        <v>37623</v>
      </c>
      <c r="B42">
        <v>7.18</v>
      </c>
      <c r="C42">
        <v>11.38</v>
      </c>
      <c r="D42">
        <v>29.71</v>
      </c>
      <c r="E42">
        <v>30.65</v>
      </c>
      <c r="F42">
        <v>20.67</v>
      </c>
      <c r="G42">
        <v>39.770000000000003</v>
      </c>
      <c r="H42">
        <v>30.27</v>
      </c>
      <c r="I42">
        <v>6.89</v>
      </c>
      <c r="J42">
        <v>40.159999999999997</v>
      </c>
      <c r="K42">
        <v>1.1599999999999999</v>
      </c>
      <c r="L42">
        <v>46.28</v>
      </c>
      <c r="M42">
        <v>9.1</v>
      </c>
      <c r="O42">
        <v>855.7</v>
      </c>
    </row>
    <row r="43" spans="1:15" x14ac:dyDescent="0.15">
      <c r="A43" s="6">
        <v>37592</v>
      </c>
      <c r="B43">
        <v>7.16</v>
      </c>
      <c r="C43">
        <v>11.71</v>
      </c>
      <c r="D43">
        <v>31.03</v>
      </c>
      <c r="E43">
        <v>31.23</v>
      </c>
      <c r="F43">
        <v>21.33</v>
      </c>
      <c r="G43">
        <v>43.21</v>
      </c>
      <c r="H43">
        <v>31.65</v>
      </c>
      <c r="I43">
        <v>7.47</v>
      </c>
      <c r="J43">
        <v>40.14</v>
      </c>
      <c r="K43">
        <v>0.64</v>
      </c>
      <c r="L43">
        <v>48.23</v>
      </c>
      <c r="M43">
        <v>8.18</v>
      </c>
      <c r="O43">
        <v>879.82</v>
      </c>
    </row>
    <row r="44" spans="1:15" x14ac:dyDescent="0.15">
      <c r="A44" s="6">
        <v>37561</v>
      </c>
      <c r="B44">
        <v>7.75</v>
      </c>
      <c r="C44">
        <v>12.59</v>
      </c>
      <c r="D44">
        <v>32.03</v>
      </c>
      <c r="E44">
        <v>34.5</v>
      </c>
      <c r="F44">
        <v>23.28</v>
      </c>
      <c r="G44">
        <v>47.98</v>
      </c>
      <c r="H44">
        <v>30.22</v>
      </c>
      <c r="I44">
        <v>9.67</v>
      </c>
      <c r="J44">
        <v>39.479999999999997</v>
      </c>
      <c r="K44">
        <v>0.86</v>
      </c>
      <c r="L44">
        <v>48.84</v>
      </c>
      <c r="M44">
        <v>9.14</v>
      </c>
      <c r="O44">
        <v>936.31</v>
      </c>
    </row>
    <row r="45" spans="1:15" x14ac:dyDescent="0.15">
      <c r="A45" s="6">
        <v>37530</v>
      </c>
      <c r="B45">
        <v>8.0299999999999994</v>
      </c>
      <c r="C45">
        <v>12.8</v>
      </c>
      <c r="D45">
        <v>27.83</v>
      </c>
      <c r="E45">
        <v>32.79</v>
      </c>
      <c r="F45">
        <v>19.05</v>
      </c>
      <c r="G45">
        <v>43.52</v>
      </c>
      <c r="H45">
        <v>30.39</v>
      </c>
      <c r="I45">
        <v>7.89</v>
      </c>
      <c r="J45">
        <v>41.31</v>
      </c>
      <c r="K45">
        <v>0.9</v>
      </c>
      <c r="L45">
        <v>48.87</v>
      </c>
      <c r="M45">
        <v>7.46</v>
      </c>
      <c r="O45">
        <v>885.76</v>
      </c>
    </row>
    <row r="46" spans="1:15" x14ac:dyDescent="0.15">
      <c r="A46" s="6">
        <v>37502</v>
      </c>
      <c r="B46">
        <v>7.25</v>
      </c>
      <c r="C46">
        <v>11.76</v>
      </c>
      <c r="D46">
        <v>31.93</v>
      </c>
      <c r="E46">
        <v>26.18</v>
      </c>
      <c r="F46">
        <v>17.2</v>
      </c>
      <c r="G46">
        <v>42.64</v>
      </c>
      <c r="H46">
        <v>28.98</v>
      </c>
      <c r="I46">
        <v>8.76</v>
      </c>
      <c r="J46">
        <v>41.56</v>
      </c>
      <c r="K46">
        <v>1</v>
      </c>
      <c r="L46">
        <v>49.06</v>
      </c>
      <c r="M46">
        <v>4.78</v>
      </c>
      <c r="O46">
        <v>815.28</v>
      </c>
    </row>
    <row r="47" spans="1:15" x14ac:dyDescent="0.15">
      <c r="A47" s="6">
        <v>37469</v>
      </c>
      <c r="B47">
        <v>7.38</v>
      </c>
      <c r="C47">
        <v>11.46</v>
      </c>
      <c r="D47">
        <v>34.68</v>
      </c>
      <c r="E47">
        <v>28.92</v>
      </c>
      <c r="F47">
        <v>20.170000000000002</v>
      </c>
      <c r="G47">
        <v>42.87</v>
      </c>
      <c r="H47">
        <v>35.380000000000003</v>
      </c>
      <c r="I47">
        <v>10.29</v>
      </c>
      <c r="J47">
        <v>41.22</v>
      </c>
      <c r="K47">
        <v>1.51</v>
      </c>
      <c r="L47">
        <v>49.77</v>
      </c>
      <c r="M47">
        <v>5.14</v>
      </c>
      <c r="O47">
        <v>916.07</v>
      </c>
    </row>
    <row r="48" spans="1:15" x14ac:dyDescent="0.15">
      <c r="A48" s="6">
        <v>37438</v>
      </c>
      <c r="B48">
        <v>7.63</v>
      </c>
      <c r="C48">
        <v>10.94</v>
      </c>
      <c r="D48">
        <v>38.659999999999997</v>
      </c>
      <c r="E48">
        <v>27.47</v>
      </c>
      <c r="F48">
        <v>20.66</v>
      </c>
      <c r="G48">
        <v>39.229999999999997</v>
      </c>
      <c r="H48">
        <v>36.479999999999997</v>
      </c>
      <c r="I48">
        <v>9.94</v>
      </c>
      <c r="J48">
        <v>41.38</v>
      </c>
      <c r="K48">
        <v>2.0499999999999998</v>
      </c>
      <c r="L48">
        <v>49.42</v>
      </c>
      <c r="M48">
        <v>6.59</v>
      </c>
      <c r="O48">
        <v>911.62</v>
      </c>
    </row>
    <row r="49" spans="1:15" x14ac:dyDescent="0.15">
      <c r="A49" s="6">
        <v>37410</v>
      </c>
      <c r="B49">
        <v>8.86</v>
      </c>
      <c r="C49">
        <v>11.96</v>
      </c>
      <c r="D49">
        <v>41.91</v>
      </c>
      <c r="E49">
        <v>31.74</v>
      </c>
      <c r="F49">
        <v>22.44</v>
      </c>
      <c r="G49">
        <v>44.72</v>
      </c>
      <c r="H49">
        <v>29.06</v>
      </c>
      <c r="I49">
        <v>12.51</v>
      </c>
      <c r="J49">
        <v>41.31</v>
      </c>
      <c r="K49">
        <v>3.76</v>
      </c>
      <c r="L49">
        <v>47.81</v>
      </c>
      <c r="M49">
        <v>7.38</v>
      </c>
      <c r="O49">
        <v>989.82</v>
      </c>
    </row>
    <row r="50" spans="1:15" x14ac:dyDescent="0.15">
      <c r="A50" s="6">
        <v>37377</v>
      </c>
      <c r="B50">
        <v>11.65</v>
      </c>
      <c r="C50">
        <v>13.61</v>
      </c>
      <c r="D50">
        <v>39.72</v>
      </c>
      <c r="E50">
        <v>35.369999999999997</v>
      </c>
      <c r="F50">
        <v>23.96</v>
      </c>
      <c r="G50">
        <v>43.66</v>
      </c>
      <c r="H50">
        <v>31.03</v>
      </c>
      <c r="I50">
        <v>13.67</v>
      </c>
      <c r="J50">
        <v>41.11</v>
      </c>
      <c r="K50">
        <v>3.97</v>
      </c>
      <c r="L50">
        <v>46.91</v>
      </c>
      <c r="M50">
        <v>8.01</v>
      </c>
      <c r="O50">
        <v>1067.1400000000001</v>
      </c>
    </row>
    <row r="51" spans="1:15" x14ac:dyDescent="0.15">
      <c r="A51" s="6">
        <v>37347</v>
      </c>
      <c r="B51">
        <v>12.14</v>
      </c>
      <c r="C51">
        <v>12.37</v>
      </c>
      <c r="D51">
        <v>41.38</v>
      </c>
      <c r="E51">
        <v>35.32</v>
      </c>
      <c r="F51">
        <v>25.04</v>
      </c>
      <c r="G51">
        <v>41.58</v>
      </c>
      <c r="H51">
        <v>31.48</v>
      </c>
      <c r="I51">
        <v>13.17</v>
      </c>
      <c r="J51">
        <v>41.43</v>
      </c>
      <c r="K51">
        <v>4.49</v>
      </c>
      <c r="L51">
        <v>48.46</v>
      </c>
      <c r="M51">
        <v>7.38</v>
      </c>
      <c r="O51">
        <v>1076.92</v>
      </c>
    </row>
    <row r="52" spans="1:15" x14ac:dyDescent="0.15">
      <c r="A52" s="6">
        <v>37316</v>
      </c>
      <c r="B52">
        <v>11.84</v>
      </c>
      <c r="C52">
        <v>12.98</v>
      </c>
      <c r="D52">
        <v>44.76</v>
      </c>
      <c r="E52">
        <v>40.39</v>
      </c>
      <c r="F52">
        <v>25.9</v>
      </c>
      <c r="G52">
        <v>42.32</v>
      </c>
      <c r="H52">
        <v>31.73</v>
      </c>
      <c r="I52">
        <v>12.14</v>
      </c>
      <c r="J52">
        <v>41.18</v>
      </c>
      <c r="K52">
        <v>5.32</v>
      </c>
      <c r="L52">
        <v>47.52</v>
      </c>
      <c r="M52">
        <v>9.23</v>
      </c>
      <c r="O52">
        <v>1147.3900000000001</v>
      </c>
    </row>
    <row r="53" spans="1:15" x14ac:dyDescent="0.15">
      <c r="A53" s="6">
        <v>37288</v>
      </c>
      <c r="B53">
        <v>10.85</v>
      </c>
      <c r="C53">
        <v>12.91</v>
      </c>
      <c r="D53">
        <v>42.64</v>
      </c>
      <c r="E53">
        <v>36.909999999999997</v>
      </c>
      <c r="F53">
        <v>25.29</v>
      </c>
      <c r="G53">
        <v>44.31</v>
      </c>
      <c r="H53">
        <v>32.700000000000003</v>
      </c>
      <c r="I53">
        <v>11.08</v>
      </c>
      <c r="J53">
        <v>38.76</v>
      </c>
      <c r="K53">
        <v>4.1399999999999997</v>
      </c>
      <c r="L53">
        <v>46.89</v>
      </c>
      <c r="M53">
        <v>7.23</v>
      </c>
      <c r="O53">
        <v>1106.73</v>
      </c>
    </row>
    <row r="54" spans="1:15" x14ac:dyDescent="0.15">
      <c r="A54" s="6">
        <v>37258</v>
      </c>
      <c r="B54">
        <v>12.36</v>
      </c>
      <c r="C54">
        <v>12.94</v>
      </c>
      <c r="D54">
        <v>37.83</v>
      </c>
      <c r="E54">
        <v>38.659999999999997</v>
      </c>
      <c r="F54">
        <v>22.91</v>
      </c>
      <c r="G54">
        <v>40.65</v>
      </c>
      <c r="H54">
        <v>32.43</v>
      </c>
      <c r="I54">
        <v>11.35</v>
      </c>
      <c r="J54">
        <v>37.340000000000003</v>
      </c>
      <c r="K54">
        <v>6.23</v>
      </c>
      <c r="L54">
        <v>46.81</v>
      </c>
      <c r="M54">
        <v>8.6199999999999992</v>
      </c>
      <c r="O54">
        <v>1130.2</v>
      </c>
    </row>
    <row r="55" spans="1:15" x14ac:dyDescent="0.15">
      <c r="A55" s="6">
        <v>37228</v>
      </c>
      <c r="B55">
        <v>10.95</v>
      </c>
      <c r="C55">
        <v>13.32</v>
      </c>
      <c r="D55">
        <v>35.83</v>
      </c>
      <c r="E55">
        <v>41.04</v>
      </c>
      <c r="F55">
        <v>23.63</v>
      </c>
      <c r="G55">
        <v>40.36</v>
      </c>
      <c r="H55">
        <v>31.2</v>
      </c>
      <c r="I55">
        <v>12.81</v>
      </c>
      <c r="J55">
        <v>36</v>
      </c>
      <c r="K55">
        <v>11.63</v>
      </c>
      <c r="L55">
        <v>46.72</v>
      </c>
      <c r="M55">
        <v>8.8699999999999992</v>
      </c>
      <c r="O55">
        <v>1148.08</v>
      </c>
    </row>
    <row r="56" spans="1:15" x14ac:dyDescent="0.15">
      <c r="A56" s="6">
        <v>37196</v>
      </c>
      <c r="B56">
        <v>10.65</v>
      </c>
      <c r="C56">
        <v>14.29</v>
      </c>
      <c r="D56">
        <v>32.43</v>
      </c>
      <c r="E56">
        <v>38.94</v>
      </c>
      <c r="F56">
        <v>21.45</v>
      </c>
      <c r="G56">
        <v>36.78</v>
      </c>
      <c r="H56">
        <v>30.17</v>
      </c>
      <c r="I56">
        <v>14.07</v>
      </c>
      <c r="J56">
        <v>35.24</v>
      </c>
      <c r="K56">
        <v>7.04</v>
      </c>
      <c r="L56">
        <v>46.53</v>
      </c>
      <c r="M56">
        <v>7.78</v>
      </c>
      <c r="O56">
        <v>1139.45</v>
      </c>
    </row>
    <row r="57" spans="1:15" x14ac:dyDescent="0.15">
      <c r="A57" s="6">
        <v>37165</v>
      </c>
      <c r="B57">
        <v>8.7799999999999994</v>
      </c>
      <c r="C57">
        <v>12.89</v>
      </c>
      <c r="D57">
        <v>29.97</v>
      </c>
      <c r="E57">
        <v>36.869999999999997</v>
      </c>
      <c r="F57">
        <v>20.23</v>
      </c>
      <c r="G57">
        <v>34.020000000000003</v>
      </c>
      <c r="H57">
        <v>29.24</v>
      </c>
      <c r="I57">
        <v>13.92</v>
      </c>
      <c r="J57">
        <v>33.57</v>
      </c>
      <c r="K57">
        <v>2.4900000000000002</v>
      </c>
      <c r="L57">
        <v>48.33</v>
      </c>
      <c r="M57">
        <v>5.44</v>
      </c>
      <c r="O57">
        <v>1059.78</v>
      </c>
    </row>
    <row r="58" spans="1:15" x14ac:dyDescent="0.15">
      <c r="A58" s="6">
        <v>37138</v>
      </c>
      <c r="B58">
        <v>7.76</v>
      </c>
      <c r="C58">
        <v>11.65</v>
      </c>
      <c r="D58">
        <v>30.79</v>
      </c>
      <c r="E58">
        <v>32.81</v>
      </c>
      <c r="F58">
        <v>20.11</v>
      </c>
      <c r="G58">
        <v>34.590000000000003</v>
      </c>
      <c r="H58">
        <v>29.99</v>
      </c>
      <c r="I58">
        <v>13.27</v>
      </c>
      <c r="J58">
        <v>32.94</v>
      </c>
      <c r="K58">
        <v>3.59</v>
      </c>
      <c r="L58">
        <v>46.54</v>
      </c>
      <c r="M58">
        <v>4.41</v>
      </c>
      <c r="O58">
        <v>1040.94</v>
      </c>
    </row>
    <row r="59" spans="1:15" x14ac:dyDescent="0.15">
      <c r="A59" s="6">
        <v>37104</v>
      </c>
      <c r="B59">
        <v>9.27</v>
      </c>
      <c r="C59">
        <v>12.43</v>
      </c>
      <c r="D59">
        <v>47.06</v>
      </c>
      <c r="E59">
        <v>37.1</v>
      </c>
      <c r="F59">
        <v>22.45</v>
      </c>
      <c r="G59">
        <v>39.47</v>
      </c>
      <c r="H59">
        <v>29.58</v>
      </c>
      <c r="I59">
        <v>14.8</v>
      </c>
      <c r="J59">
        <v>33.549999999999997</v>
      </c>
      <c r="K59">
        <v>6.65</v>
      </c>
      <c r="L59">
        <v>46.21</v>
      </c>
      <c r="M59">
        <v>5.93</v>
      </c>
      <c r="O59">
        <v>1133.58</v>
      </c>
    </row>
    <row r="60" spans="1:15" x14ac:dyDescent="0.15">
      <c r="A60" s="6">
        <v>37074</v>
      </c>
      <c r="B60">
        <v>9.4</v>
      </c>
      <c r="C60">
        <v>11.76</v>
      </c>
      <c r="D60">
        <v>53.64</v>
      </c>
      <c r="E60">
        <v>40.549999999999997</v>
      </c>
      <c r="F60">
        <v>24.73</v>
      </c>
      <c r="G60">
        <v>38.36</v>
      </c>
      <c r="H60">
        <v>27.56</v>
      </c>
      <c r="I60">
        <v>15.9</v>
      </c>
      <c r="J60">
        <v>32.14</v>
      </c>
      <c r="K60">
        <v>8.0500000000000007</v>
      </c>
      <c r="L60">
        <v>47.09</v>
      </c>
      <c r="M60">
        <v>8.81</v>
      </c>
      <c r="O60">
        <v>1211.23</v>
      </c>
    </row>
    <row r="61" spans="1:15" x14ac:dyDescent="0.15">
      <c r="A61" s="6">
        <v>37043</v>
      </c>
      <c r="B61">
        <v>11.62</v>
      </c>
      <c r="C61">
        <v>11.46</v>
      </c>
      <c r="D61">
        <v>50.95</v>
      </c>
      <c r="E61">
        <v>42.67</v>
      </c>
      <c r="F61">
        <v>22.32</v>
      </c>
      <c r="G61">
        <v>34.61</v>
      </c>
      <c r="H61">
        <v>28.18</v>
      </c>
      <c r="I61">
        <v>14.08</v>
      </c>
      <c r="J61">
        <v>28.71</v>
      </c>
      <c r="K61">
        <v>12.19</v>
      </c>
      <c r="L61">
        <v>47.95</v>
      </c>
      <c r="M61">
        <v>9.99</v>
      </c>
      <c r="O61">
        <v>1224.3800000000001</v>
      </c>
    </row>
    <row r="62" spans="1:15" x14ac:dyDescent="0.15">
      <c r="A62" s="6">
        <v>37035</v>
      </c>
      <c r="B62">
        <v>9.98</v>
      </c>
      <c r="C62">
        <v>11.85</v>
      </c>
      <c r="D62">
        <v>57.63</v>
      </c>
      <c r="E62">
        <v>41.39</v>
      </c>
      <c r="F62">
        <v>24.15</v>
      </c>
      <c r="G62">
        <v>33.96</v>
      </c>
      <c r="H62">
        <v>27.69</v>
      </c>
      <c r="I62">
        <v>12.47</v>
      </c>
      <c r="J62">
        <v>28.91</v>
      </c>
      <c r="K62">
        <v>13.73</v>
      </c>
      <c r="L62">
        <v>48.36</v>
      </c>
      <c r="M62">
        <v>9.06</v>
      </c>
      <c r="O62">
        <v>1255.82</v>
      </c>
    </row>
    <row r="63" spans="1:15" x14ac:dyDescent="0.15">
      <c r="A63" s="7"/>
    </row>
    <row r="77" spans="7:8" x14ac:dyDescent="0.15">
      <c r="G77">
        <v>4.08</v>
      </c>
      <c r="H77">
        <v>61</v>
      </c>
    </row>
    <row r="78" spans="7:8" x14ac:dyDescent="0.15">
      <c r="G78">
        <v>3.83</v>
      </c>
      <c r="H78">
        <f t="shared" ref="H78:H109" si="0">H77-1</f>
        <v>60</v>
      </c>
    </row>
    <row r="79" spans="7:8" x14ac:dyDescent="0.15">
      <c r="G79">
        <v>3.74</v>
      </c>
      <c r="H79">
        <f t="shared" si="0"/>
        <v>59</v>
      </c>
    </row>
    <row r="80" spans="7:8" x14ac:dyDescent="0.15">
      <c r="G80">
        <v>3.55</v>
      </c>
      <c r="H80">
        <f t="shared" si="0"/>
        <v>58</v>
      </c>
    </row>
    <row r="81" spans="7:8" x14ac:dyDescent="0.15">
      <c r="G81">
        <v>2.94</v>
      </c>
      <c r="H81">
        <f t="shared" si="0"/>
        <v>57</v>
      </c>
    </row>
    <row r="82" spans="7:8" x14ac:dyDescent="0.15">
      <c r="G82">
        <v>2.41</v>
      </c>
      <c r="H82">
        <f t="shared" si="0"/>
        <v>56</v>
      </c>
    </row>
    <row r="83" spans="7:8" x14ac:dyDescent="0.15">
      <c r="G83">
        <v>2.06</v>
      </c>
      <c r="H83">
        <f t="shared" si="0"/>
        <v>55</v>
      </c>
    </row>
    <row r="84" spans="7:8" x14ac:dyDescent="0.15">
      <c r="G84">
        <v>1.88</v>
      </c>
      <c r="H84">
        <f t="shared" si="0"/>
        <v>54</v>
      </c>
    </row>
    <row r="85" spans="7:8" x14ac:dyDescent="0.15">
      <c r="G85">
        <v>1.74</v>
      </c>
      <c r="H85">
        <f t="shared" si="0"/>
        <v>53</v>
      </c>
    </row>
    <row r="86" spans="7:8" x14ac:dyDescent="0.15">
      <c r="G86">
        <v>1.78</v>
      </c>
      <c r="H86">
        <f t="shared" si="0"/>
        <v>52</v>
      </c>
    </row>
    <row r="87" spans="7:8" x14ac:dyDescent="0.15">
      <c r="G87">
        <v>1.83</v>
      </c>
      <c r="H87">
        <f t="shared" si="0"/>
        <v>51</v>
      </c>
    </row>
    <row r="88" spans="7:8" x14ac:dyDescent="0.15">
      <c r="G88">
        <v>1.79</v>
      </c>
      <c r="H88">
        <f t="shared" si="0"/>
        <v>50</v>
      </c>
    </row>
    <row r="89" spans="7:8" x14ac:dyDescent="0.15">
      <c r="G89">
        <v>1.78</v>
      </c>
      <c r="H89">
        <f t="shared" si="0"/>
        <v>49</v>
      </c>
    </row>
    <row r="90" spans="7:8" x14ac:dyDescent="0.15">
      <c r="G90">
        <v>1.78</v>
      </c>
      <c r="H90">
        <f t="shared" si="0"/>
        <v>48</v>
      </c>
    </row>
    <row r="91" spans="7:8" x14ac:dyDescent="0.15">
      <c r="G91">
        <v>1.77</v>
      </c>
      <c r="H91">
        <f t="shared" si="0"/>
        <v>47</v>
      </c>
    </row>
    <row r="92" spans="7:8" x14ac:dyDescent="0.15">
      <c r="G92">
        <v>1.74</v>
      </c>
      <c r="H92">
        <f t="shared" si="0"/>
        <v>46</v>
      </c>
    </row>
    <row r="93" spans="7:8" x14ac:dyDescent="0.15">
      <c r="G93">
        <v>1.77</v>
      </c>
      <c r="H93">
        <f t="shared" si="0"/>
        <v>45</v>
      </c>
    </row>
    <row r="94" spans="7:8" x14ac:dyDescent="0.15">
      <c r="G94">
        <v>1.75</v>
      </c>
      <c r="H94">
        <f t="shared" si="0"/>
        <v>44</v>
      </c>
    </row>
    <row r="95" spans="7:8" x14ac:dyDescent="0.15">
      <c r="G95">
        <v>1.37</v>
      </c>
      <c r="H95">
        <f t="shared" si="0"/>
        <v>43</v>
      </c>
    </row>
    <row r="96" spans="7:8" x14ac:dyDescent="0.15">
      <c r="G96">
        <v>1.35</v>
      </c>
      <c r="H96">
        <f t="shared" si="0"/>
        <v>42</v>
      </c>
    </row>
    <row r="97" spans="7:8" x14ac:dyDescent="0.15">
      <c r="G97">
        <v>1.28</v>
      </c>
      <c r="H97">
        <f t="shared" si="0"/>
        <v>41</v>
      </c>
    </row>
    <row r="98" spans="7:8" x14ac:dyDescent="0.15">
      <c r="G98">
        <v>1.26</v>
      </c>
      <c r="H98">
        <f t="shared" si="0"/>
        <v>40</v>
      </c>
    </row>
    <row r="99" spans="7:8" x14ac:dyDescent="0.15">
      <c r="G99">
        <v>1.24</v>
      </c>
      <c r="H99">
        <f t="shared" si="0"/>
        <v>39</v>
      </c>
    </row>
    <row r="100" spans="7:8" x14ac:dyDescent="0.15">
      <c r="G100">
        <v>1.26</v>
      </c>
      <c r="H100">
        <f t="shared" si="0"/>
        <v>38</v>
      </c>
    </row>
    <row r="101" spans="7:8" x14ac:dyDescent="0.15">
      <c r="G101">
        <v>1.25</v>
      </c>
      <c r="H101">
        <f t="shared" si="0"/>
        <v>37</v>
      </c>
    </row>
    <row r="102" spans="7:8" x14ac:dyDescent="0.15">
      <c r="G102">
        <v>1.08</v>
      </c>
      <c r="H102">
        <f t="shared" si="0"/>
        <v>36</v>
      </c>
    </row>
    <row r="103" spans="7:8" x14ac:dyDescent="0.15">
      <c r="G103">
        <v>1.04</v>
      </c>
      <c r="H103">
        <f t="shared" si="0"/>
        <v>35</v>
      </c>
    </row>
    <row r="104" spans="7:8" x14ac:dyDescent="0.15">
      <c r="G104">
        <v>1.05</v>
      </c>
      <c r="H104">
        <f t="shared" si="0"/>
        <v>34</v>
      </c>
    </row>
    <row r="105" spans="7:8" x14ac:dyDescent="0.15">
      <c r="G105">
        <v>1.06</v>
      </c>
      <c r="H105">
        <f t="shared" si="0"/>
        <v>33</v>
      </c>
    </row>
    <row r="106" spans="7:8" x14ac:dyDescent="0.15">
      <c r="G106">
        <v>1.05</v>
      </c>
      <c r="H106">
        <f t="shared" si="0"/>
        <v>32</v>
      </c>
    </row>
    <row r="107" spans="7:8" x14ac:dyDescent="0.15">
      <c r="G107">
        <v>1.04</v>
      </c>
      <c r="H107">
        <f t="shared" si="0"/>
        <v>31</v>
      </c>
    </row>
    <row r="108" spans="7:8" x14ac:dyDescent="0.15">
      <c r="G108">
        <v>1.08</v>
      </c>
      <c r="H108">
        <f t="shared" si="0"/>
        <v>30</v>
      </c>
    </row>
    <row r="109" spans="7:8" x14ac:dyDescent="0.15">
      <c r="G109">
        <v>1.03</v>
      </c>
      <c r="H109">
        <f t="shared" si="0"/>
        <v>29</v>
      </c>
    </row>
    <row r="110" spans="7:8" x14ac:dyDescent="0.15">
      <c r="G110">
        <v>1.02</v>
      </c>
      <c r="H110">
        <f t="shared" ref="H110:H137" si="1">H109-1</f>
        <v>28</v>
      </c>
    </row>
    <row r="111" spans="7:8" x14ac:dyDescent="0.15">
      <c r="G111">
        <v>1.02</v>
      </c>
      <c r="H111">
        <f t="shared" si="1"/>
        <v>27</v>
      </c>
    </row>
    <row r="112" spans="7:8" x14ac:dyDescent="0.15">
      <c r="G112">
        <v>1.02</v>
      </c>
      <c r="H112">
        <f t="shared" si="1"/>
        <v>26</v>
      </c>
    </row>
    <row r="113" spans="7:8" x14ac:dyDescent="0.15">
      <c r="G113">
        <v>1.03</v>
      </c>
      <c r="H113">
        <f t="shared" si="1"/>
        <v>25</v>
      </c>
    </row>
    <row r="114" spans="7:8" x14ac:dyDescent="0.15">
      <c r="G114">
        <v>1.18</v>
      </c>
      <c r="H114">
        <f t="shared" si="1"/>
        <v>24</v>
      </c>
    </row>
    <row r="115" spans="7:8" x14ac:dyDescent="0.15">
      <c r="G115">
        <v>1.35</v>
      </c>
      <c r="H115">
        <f t="shared" si="1"/>
        <v>23</v>
      </c>
    </row>
    <row r="116" spans="7:8" x14ac:dyDescent="0.15">
      <c r="G116">
        <v>1.52</v>
      </c>
      <c r="H116">
        <f t="shared" si="1"/>
        <v>22</v>
      </c>
    </row>
    <row r="117" spans="7:8" x14ac:dyDescent="0.15">
      <c r="G117">
        <v>1.72</v>
      </c>
      <c r="H117">
        <f t="shared" si="1"/>
        <v>21</v>
      </c>
    </row>
    <row r="118" spans="7:8" x14ac:dyDescent="0.15">
      <c r="G118">
        <v>1.84</v>
      </c>
      <c r="H118">
        <f t="shared" si="1"/>
        <v>20</v>
      </c>
    </row>
    <row r="119" spans="7:8" x14ac:dyDescent="0.15">
      <c r="G119">
        <v>2.06</v>
      </c>
      <c r="H119">
        <f t="shared" si="1"/>
        <v>19</v>
      </c>
    </row>
    <row r="120" spans="7:8" x14ac:dyDescent="0.15">
      <c r="G120">
        <v>2.3199999999999998</v>
      </c>
      <c r="H120">
        <f t="shared" si="1"/>
        <v>18</v>
      </c>
    </row>
    <row r="121" spans="7:8" x14ac:dyDescent="0.15">
      <c r="G121">
        <v>2.42</v>
      </c>
      <c r="H121">
        <f t="shared" si="1"/>
        <v>17</v>
      </c>
    </row>
    <row r="122" spans="7:8" x14ac:dyDescent="0.15">
      <c r="G122">
        <v>2.5499999999999998</v>
      </c>
      <c r="H122">
        <f t="shared" si="1"/>
        <v>16</v>
      </c>
    </row>
    <row r="123" spans="7:8" x14ac:dyDescent="0.15">
      <c r="G123">
        <v>2.75</v>
      </c>
      <c r="H123">
        <f t="shared" si="1"/>
        <v>15</v>
      </c>
    </row>
    <row r="124" spans="7:8" x14ac:dyDescent="0.15">
      <c r="G124">
        <v>2.92</v>
      </c>
      <c r="H124">
        <f t="shared" si="1"/>
        <v>14</v>
      </c>
    </row>
    <row r="125" spans="7:8" x14ac:dyDescent="0.15">
      <c r="G125">
        <v>3.03</v>
      </c>
      <c r="H125">
        <f t="shared" si="1"/>
        <v>13</v>
      </c>
    </row>
    <row r="126" spans="7:8" x14ac:dyDescent="0.15">
      <c r="G126">
        <v>3.19</v>
      </c>
      <c r="H126">
        <f t="shared" si="1"/>
        <v>12</v>
      </c>
    </row>
    <row r="127" spans="7:8" x14ac:dyDescent="0.15">
      <c r="G127">
        <v>3.36</v>
      </c>
      <c r="H127">
        <f t="shared" si="1"/>
        <v>11</v>
      </c>
    </row>
    <row r="128" spans="7:8" x14ac:dyDescent="0.15">
      <c r="G128">
        <v>3.54</v>
      </c>
      <c r="H128">
        <f t="shared" si="1"/>
        <v>10</v>
      </c>
    </row>
    <row r="129" spans="7:8" x14ac:dyDescent="0.15">
      <c r="G129">
        <v>3.72</v>
      </c>
      <c r="H129">
        <f t="shared" si="1"/>
        <v>9</v>
      </c>
    </row>
    <row r="130" spans="7:8" x14ac:dyDescent="0.15">
      <c r="G130">
        <v>3.95</v>
      </c>
      <c r="H130">
        <f t="shared" si="1"/>
        <v>8</v>
      </c>
    </row>
    <row r="131" spans="7:8" x14ac:dyDescent="0.15">
      <c r="G131">
        <v>4.1399999999999997</v>
      </c>
      <c r="H131">
        <f t="shared" si="1"/>
        <v>7</v>
      </c>
    </row>
    <row r="132" spans="7:8" x14ac:dyDescent="0.15">
      <c r="G132">
        <v>4.34</v>
      </c>
      <c r="H132">
        <f t="shared" si="1"/>
        <v>6</v>
      </c>
    </row>
    <row r="133" spans="7:8" x14ac:dyDescent="0.15">
      <c r="G133">
        <v>4.4800000000000004</v>
      </c>
      <c r="H133">
        <f t="shared" si="1"/>
        <v>5</v>
      </c>
    </row>
    <row r="134" spans="7:8" x14ac:dyDescent="0.15">
      <c r="G134">
        <v>4.57</v>
      </c>
      <c r="H134">
        <f t="shared" si="1"/>
        <v>4</v>
      </c>
    </row>
    <row r="135" spans="7:8" x14ac:dyDescent="0.15">
      <c r="G135">
        <v>4.75</v>
      </c>
      <c r="H135">
        <f t="shared" si="1"/>
        <v>3</v>
      </c>
    </row>
    <row r="136" spans="7:8" x14ac:dyDescent="0.15">
      <c r="G136">
        <v>4.91</v>
      </c>
      <c r="H136">
        <f t="shared" si="1"/>
        <v>2</v>
      </c>
    </row>
    <row r="137" spans="7:8" x14ac:dyDescent="0.15">
      <c r="G137">
        <v>5.07</v>
      </c>
      <c r="H137">
        <f t="shared" si="1"/>
        <v>1</v>
      </c>
    </row>
  </sheetData>
  <phoneticPr fontId="0" type="noConversion"/>
  <pageMargins left="0.75" right="0.75" top="1" bottom="1" header="0.5" footer="0.5"/>
  <pageSetup paperSize="9" orientation="portrait" horizontalDpi="4294967295" verticalDpi="4294967295"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P98"/>
  <sheetViews>
    <sheetView tabSelected="1" workbookViewId="0">
      <pane xSplit="1" ySplit="3" topLeftCell="B105" activePane="bottomRight" state="frozen"/>
      <selection pane="topRight" activeCell="B1" sqref="B1"/>
      <selection pane="bottomLeft" activeCell="A2" sqref="A2"/>
      <selection pane="bottomRight" activeCell="M109" sqref="M109"/>
    </sheetView>
  </sheetViews>
  <sheetFormatPr baseColWidth="10" defaultColWidth="8.83203125" defaultRowHeight="13" x14ac:dyDescent="0.15"/>
  <cols>
    <col min="1" max="1" width="25.83203125" customWidth="1"/>
    <col min="2" max="2" width="10.6640625" bestFit="1" customWidth="1"/>
    <col min="3" max="3" width="11.1640625" bestFit="1" customWidth="1"/>
    <col min="4" max="4" width="10.6640625" bestFit="1" customWidth="1"/>
    <col min="5" max="5" width="11.6640625" bestFit="1" customWidth="1"/>
    <col min="6" max="10" width="10.6640625" bestFit="1" customWidth="1"/>
    <col min="11" max="11" width="12.6640625" bestFit="1" customWidth="1"/>
    <col min="12" max="12" width="8.6640625" bestFit="1" customWidth="1"/>
    <col min="13" max="14" width="10.6640625" bestFit="1" customWidth="1"/>
    <col min="15" max="15" width="12.6640625" bestFit="1" customWidth="1"/>
  </cols>
  <sheetData>
    <row r="2" spans="1:15" x14ac:dyDescent="0.15">
      <c r="A2" s="1" t="s">
        <v>16</v>
      </c>
    </row>
    <row r="3" spans="1:15" x14ac:dyDescent="0.15">
      <c r="A3" s="9" t="s">
        <v>0</v>
      </c>
      <c r="B3" s="3" t="s">
        <v>10</v>
      </c>
      <c r="C3" s="3" t="s">
        <v>2</v>
      </c>
      <c r="D3" s="3" t="s">
        <v>11</v>
      </c>
      <c r="E3" s="3" t="s">
        <v>12</v>
      </c>
      <c r="F3" s="3" t="s">
        <v>9</v>
      </c>
      <c r="G3" s="29" t="s">
        <v>7</v>
      </c>
      <c r="H3" s="3" t="s">
        <v>3</v>
      </c>
      <c r="I3" s="3" t="s">
        <v>13</v>
      </c>
      <c r="J3" s="3" t="s">
        <v>1</v>
      </c>
      <c r="K3" s="3" t="s">
        <v>4</v>
      </c>
      <c r="L3" s="3" t="s">
        <v>6</v>
      </c>
      <c r="M3" s="3" t="s">
        <v>5</v>
      </c>
      <c r="N3" s="3" t="s">
        <v>46</v>
      </c>
      <c r="O3" s="3" t="s">
        <v>14</v>
      </c>
    </row>
    <row r="4" spans="1:15" x14ac:dyDescent="0.15">
      <c r="A4" s="8">
        <v>38810</v>
      </c>
      <c r="B4" s="15">
        <f>'Inputs Prices'!B2/'Inputs Prices'!B3-1</f>
        <v>-9.7172893876971256E-2</v>
      </c>
      <c r="C4" s="15">
        <f>'Inputs Prices'!C2/'Inputs Prices'!C3-1</f>
        <v>0.17788196359624942</v>
      </c>
      <c r="D4" s="15">
        <f>'Inputs Prices'!D2/'Inputs Prices'!D3-1</f>
        <v>3.9677768426114035E-3</v>
      </c>
      <c r="E4" s="15">
        <f>'Inputs Prices'!E2/'Inputs Prices'!E3-1</f>
        <v>-7.6076076076077026E-3</v>
      </c>
      <c r="F4" s="15">
        <f>'Inputs Prices'!F2/'Inputs Prices'!F3-1</f>
        <v>-1.7428043306046859E-2</v>
      </c>
      <c r="G4" s="15">
        <f>'Inputs Prices'!G2/'Inputs Prices'!G3-1</f>
        <v>-7.9744816586921896E-3</v>
      </c>
      <c r="H4" s="15">
        <f>'Inputs Prices'!H2/'Inputs Prices'!H3-1</f>
        <v>6.9855017887403559E-2</v>
      </c>
      <c r="I4" s="15">
        <f>'Inputs Prices'!I2/'Inputs Prices'!I3-1</f>
        <v>-3.2786885245901232E-3</v>
      </c>
      <c r="J4" s="15">
        <f>'Inputs Prices'!J2/'Inputs Prices'!J3-1</f>
        <v>-5.291187081257509E-2</v>
      </c>
      <c r="K4" s="15">
        <f>'Inputs Prices'!K2/'Inputs Prices'!K3-1</f>
        <v>-0.10683760683760679</v>
      </c>
      <c r="L4" s="15">
        <f>'Inputs Prices'!L2/'Inputs Prices'!L3-1</f>
        <v>4.2265426880812029E-3</v>
      </c>
      <c r="M4" s="15">
        <f>'Inputs Prices'!M2/'Inputs Prices'!M3-1</f>
        <v>7.3215375228798951E-3</v>
      </c>
      <c r="N4" s="15">
        <f>AVERAGE(B4:M4)</f>
        <v>-2.4965295072387115E-3</v>
      </c>
      <c r="O4" s="15">
        <f>'Inputs Prices'!O2/'Inputs Prices'!O3-1</f>
        <v>-2.323345617689454E-2</v>
      </c>
    </row>
    <row r="5" spans="1:15" x14ac:dyDescent="0.15">
      <c r="A5" s="8">
        <v>38777</v>
      </c>
      <c r="B5" s="15">
        <f>'Inputs Prices'!B3/'Inputs Prices'!B4-1</f>
        <v>0.12228954081632648</v>
      </c>
      <c r="C5" s="15">
        <f>'Inputs Prices'!C3/'Inputs Prices'!C4-1</f>
        <v>8.0131069407208821E-2</v>
      </c>
      <c r="D5" s="15">
        <f>'Inputs Prices'!D3/'Inputs Prices'!D4-1</f>
        <v>7.0950296162760829E-2</v>
      </c>
      <c r="E5" s="15">
        <f>'Inputs Prices'!E3/'Inputs Prices'!E4-1</f>
        <v>6.8449197860962707E-2</v>
      </c>
      <c r="F5" s="15">
        <f>'Inputs Prices'!F3/'Inputs Prices'!F4-1</f>
        <v>5.8116792400111805E-2</v>
      </c>
      <c r="G5" s="15">
        <f>'Inputs Prices'!G3/'Inputs Prices'!G4-1</f>
        <v>0.1104364326375713</v>
      </c>
      <c r="H5" s="15">
        <f>'Inputs Prices'!H3/'Inputs Prices'!H4-1</f>
        <v>2.1346153846153904E-2</v>
      </c>
      <c r="I5" s="15">
        <f>'Inputs Prices'!I3/'Inputs Prices'!I4-1</f>
        <v>-6.8092536010475713E-2</v>
      </c>
      <c r="J5" s="15">
        <f>'Inputs Prices'!J3/'Inputs Prices'!J4-1</f>
        <v>1.5704065608096229E-2</v>
      </c>
      <c r="K5" s="15">
        <f>'Inputs Prices'!K3/'Inputs Prices'!K4-1</f>
        <v>-7.6923076923076983E-2</v>
      </c>
      <c r="L5" s="15">
        <f>'Inputs Prices'!L3/'Inputs Prices'!L4-1</f>
        <v>2.0267356619232402E-2</v>
      </c>
      <c r="M5" s="15">
        <f>'Inputs Prices'!M3/'Inputs Prices'!M4-1</f>
        <v>1.6119032858028515E-2</v>
      </c>
      <c r="N5" s="15">
        <f t="shared" ref="N5:N63" si="0">AVERAGE(B5:M5)</f>
        <v>3.6566193773575027E-2</v>
      </c>
      <c r="O5" s="15">
        <f>'Inputs Prices'!O3/'Inputs Prices'!O4-1</f>
        <v>1.2155660413786684E-2</v>
      </c>
    </row>
    <row r="6" spans="1:15" x14ac:dyDescent="0.15">
      <c r="A6" s="8">
        <v>38749</v>
      </c>
      <c r="B6" s="15">
        <f>'Inputs Prices'!B4/'Inputs Prices'!B5-1</f>
        <v>-8.4245875310264173E-2</v>
      </c>
      <c r="C6" s="15">
        <f>'Inputs Prices'!C4/'Inputs Prices'!C5-1</f>
        <v>6.06635071090047E-2</v>
      </c>
      <c r="D6" s="15">
        <f>'Inputs Prices'!D4/'Inputs Prices'!D5-1</f>
        <v>7.2059635560463908E-2</v>
      </c>
      <c r="E6" s="15">
        <f>'Inputs Prices'!E4/'Inputs Prices'!E5-1</f>
        <v>1.8740466332534345E-2</v>
      </c>
      <c r="F6" s="15">
        <f>'Inputs Prices'!F4/'Inputs Prices'!F5-1</f>
        <v>-1.7433081674673945E-2</v>
      </c>
      <c r="G6" s="15">
        <f>'Inputs Prices'!G4/'Inputs Prices'!G5-1</f>
        <v>4.163921465278686E-2</v>
      </c>
      <c r="H6" s="15">
        <f>'Inputs Prices'!H4/'Inputs Prices'!H5-1</f>
        <v>2.1009228352640852E-2</v>
      </c>
      <c r="I6" s="15">
        <f>'Inputs Prices'!I4/'Inputs Prices'!I5-1</f>
        <v>7.2565543071161143E-2</v>
      </c>
      <c r="J6" s="15">
        <f>'Inputs Prices'!J4/'Inputs Prices'!J5-1</f>
        <v>-3.8422818791946312E-2</v>
      </c>
      <c r="K6" s="15">
        <f>'Inputs Prices'!K4/'Inputs Prices'!K5-1</f>
        <v>-7.8277886497064575E-3</v>
      </c>
      <c r="L6" s="15">
        <f>'Inputs Prices'!L4/'Inputs Prices'!L5-1</f>
        <v>-1.4868309260832491E-2</v>
      </c>
      <c r="M6" s="15">
        <f>'Inputs Prices'!M4/'Inputs Prices'!M5-1</f>
        <v>6.2383031815345102E-3</v>
      </c>
      <c r="N6" s="15">
        <f t="shared" si="0"/>
        <v>1.0843168714391912E-2</v>
      </c>
      <c r="O6" s="15">
        <f>'Inputs Prices'!O4/'Inputs Prices'!O5-1</f>
        <v>1.1095841206877566E-2</v>
      </c>
    </row>
    <row r="7" spans="1:15" x14ac:dyDescent="0.15">
      <c r="A7" s="8">
        <v>38720</v>
      </c>
      <c r="B7" s="15">
        <f>'Inputs Prices'!B5/'Inputs Prices'!B6-1</f>
        <v>-9.2967818831942939E-2</v>
      </c>
      <c r="C7" s="15">
        <f>'Inputs Prices'!C5/'Inputs Prices'!C6-1</f>
        <v>1.0213852537503953E-2</v>
      </c>
      <c r="D7" s="15">
        <f>'Inputs Prices'!D5/'Inputs Prices'!D6-1</f>
        <v>6.8594187933323392E-2</v>
      </c>
      <c r="E7" s="15">
        <f>'Inputs Prices'!E5/'Inputs Prices'!E6-1</f>
        <v>6.1390046042535396E-3</v>
      </c>
      <c r="F7" s="15">
        <f>'Inputs Prices'!F5/'Inputs Prices'!F6-1</f>
        <v>7.6229871472891064E-2</v>
      </c>
      <c r="G7" s="15">
        <f>'Inputs Prices'!G5/'Inputs Prices'!G6-1</f>
        <v>6.273631144097469E-2</v>
      </c>
      <c r="H7" s="15">
        <f>'Inputs Prices'!H5/'Inputs Prices'!H6-1</f>
        <v>3.7445802128497352E-3</v>
      </c>
      <c r="I7" s="15">
        <f>'Inputs Prices'!I5/'Inputs Prices'!I6-1</f>
        <v>-5.7785619761799856E-2</v>
      </c>
      <c r="J7" s="15">
        <f>'Inputs Prices'!J5/'Inputs Prices'!J6-1</f>
        <v>1.1884550084889645E-2</v>
      </c>
      <c r="K7" s="15">
        <f>'Inputs Prices'!K5/'Inputs Prices'!K6-1</f>
        <v>-9.8765432098765316E-2</v>
      </c>
      <c r="L7" s="15">
        <f>'Inputs Prices'!L5/'Inputs Prices'!L6-1</f>
        <v>4.9253398707376883E-2</v>
      </c>
      <c r="M7" s="15">
        <f>'Inputs Prices'!M5/'Inputs Prices'!M6-1</f>
        <v>-6.7481093659104152E-2</v>
      </c>
      <c r="N7" s="15">
        <f t="shared" si="0"/>
        <v>-2.3503506131291132E-3</v>
      </c>
      <c r="O7" s="15">
        <f>'Inputs Prices'!O5/'Inputs Prices'!O6-1</f>
        <v>4.5309668145754323E-4</v>
      </c>
    </row>
    <row r="8" spans="1:15" x14ac:dyDescent="0.15">
      <c r="A8" s="8">
        <v>38687</v>
      </c>
      <c r="B8" s="15">
        <f>'Inputs Prices'!B6/'Inputs Prices'!B7-1</f>
        <v>5.035470858255664E-2</v>
      </c>
      <c r="C8" s="15">
        <f>'Inputs Prices'!C6/'Inputs Prices'!C7-1</f>
        <v>0.27773246329526913</v>
      </c>
      <c r="D8" s="15">
        <f>'Inputs Prices'!D6/'Inputs Prices'!D7-1</f>
        <v>-2.7542676803901656E-2</v>
      </c>
      <c r="E8" s="15">
        <f>'Inputs Prices'!E6/'Inputs Prices'!E7-1</f>
        <v>-4.0193602693602726E-2</v>
      </c>
      <c r="F8" s="15">
        <f>'Inputs Prices'!F6/'Inputs Prices'!F7-1</f>
        <v>0.18009065550906556</v>
      </c>
      <c r="G8" s="15">
        <f>'Inputs Prices'!G6/'Inputs Prices'!G7-1</f>
        <v>5.3711081599527866E-2</v>
      </c>
      <c r="H8" s="15">
        <f>'Inputs Prices'!H6/'Inputs Prices'!H7-1</f>
        <v>-7.3242009132420072E-2</v>
      </c>
      <c r="I8" s="15">
        <f>'Inputs Prices'!I6/'Inputs Prices'!I7-1</f>
        <v>5.3215077605321959E-3</v>
      </c>
      <c r="J8" s="15">
        <f>'Inputs Prices'!J6/'Inputs Prices'!J7-1</f>
        <v>2.8102635713038948E-2</v>
      </c>
      <c r="K8" s="15">
        <f>'Inputs Prices'!K6/'Inputs Prices'!K7-1</f>
        <v>-0.15373134328358218</v>
      </c>
      <c r="L8" s="15">
        <f>'Inputs Prices'!L6/'Inputs Prices'!L7-1</f>
        <v>-1.7301795882610604E-2</v>
      </c>
      <c r="M8" s="15">
        <f>'Inputs Prices'!M6/'Inputs Prices'!M7-1</f>
        <v>-0.12251148545176105</v>
      </c>
      <c r="N8" s="15">
        <f t="shared" si="0"/>
        <v>1.3399178267676004E-2</v>
      </c>
      <c r="O8" s="15">
        <f>'Inputs Prices'!O6/'Inputs Prices'!O7-1</f>
        <v>2.5466838635253009E-2</v>
      </c>
    </row>
    <row r="9" spans="1:15" x14ac:dyDescent="0.15">
      <c r="A9" s="8">
        <v>38657</v>
      </c>
      <c r="B9" s="15">
        <f>'Inputs Prices'!B7/'Inputs Prices'!B8-1</f>
        <v>6.0011795930404066E-2</v>
      </c>
      <c r="C9" s="15">
        <f>'Inputs Prices'!C7/'Inputs Prices'!C8-1</f>
        <v>4.607508532423199E-2</v>
      </c>
      <c r="D9" s="15">
        <f>'Inputs Prices'!D7/'Inputs Prices'!D8-1</f>
        <v>3.0146298211910727E-2</v>
      </c>
      <c r="E9" s="15">
        <f>'Inputs Prices'!E7/'Inputs Prices'!E8-1</f>
        <v>-4.2069835927627253E-4</v>
      </c>
      <c r="F9" s="15">
        <f>'Inputs Prices'!F7/'Inputs Prices'!F8-1</f>
        <v>-1.74307129161555E-4</v>
      </c>
      <c r="G9" s="15">
        <f>'Inputs Prices'!G7/'Inputs Prices'!G8-1</f>
        <v>-1.2387059166423908E-2</v>
      </c>
      <c r="H9" s="15">
        <f>'Inputs Prices'!H7/'Inputs Prices'!H8-1</f>
        <v>1.8983807928531604E-2</v>
      </c>
      <c r="I9" s="15">
        <f>'Inputs Prices'!I7/'Inputs Prices'!I8-1</f>
        <v>-6.0416666666666674E-2</v>
      </c>
      <c r="J9" s="15">
        <f>'Inputs Prices'!J7/'Inputs Prices'!J8-1</f>
        <v>1.2190812720848099E-2</v>
      </c>
      <c r="K9" s="15">
        <f>'Inputs Prices'!K7/'Inputs Prices'!K8-1</f>
        <v>-6.2937062937062915E-2</v>
      </c>
      <c r="L9" s="15">
        <f>'Inputs Prices'!L7/'Inputs Prices'!L8-1</f>
        <v>1.0962508221881162E-3</v>
      </c>
      <c r="M9" s="15">
        <f>'Inputs Prices'!M7/'Inputs Prices'!M8-1</f>
        <v>-2.6099925428784365E-2</v>
      </c>
      <c r="N9" s="15">
        <f t="shared" si="0"/>
        <v>5.0569427089490937E-4</v>
      </c>
      <c r="O9" s="15">
        <f>'Inputs Prices'!O7/'Inputs Prices'!O8-1</f>
        <v>-9.5239619681797283E-4</v>
      </c>
    </row>
    <row r="10" spans="1:15" x14ac:dyDescent="0.15">
      <c r="A10" s="8">
        <v>38628</v>
      </c>
      <c r="B10" s="15">
        <f>'Inputs Prices'!B8/'Inputs Prices'!B9-1</f>
        <v>0.17763500607744387</v>
      </c>
      <c r="C10" s="15">
        <f>'Inputs Prices'!C8/'Inputs Prices'!C9-1</f>
        <v>-2.9399585921324967E-2</v>
      </c>
      <c r="D10" s="15">
        <f>'Inputs Prices'!D8/'Inputs Prices'!D9-1</f>
        <v>5.8832733531528847E-2</v>
      </c>
      <c r="E10" s="15">
        <f>'Inputs Prices'!E8/'Inputs Prices'!E9-1</f>
        <v>7.0720720720720776E-2</v>
      </c>
      <c r="F10" s="15">
        <f>'Inputs Prices'!F8/'Inputs Prices'!F9-1</f>
        <v>9.8621217924167004E-2</v>
      </c>
      <c r="G10" s="15">
        <f>'Inputs Prices'!G8/'Inputs Prices'!G9-1</f>
        <v>0.14290473017988026</v>
      </c>
      <c r="H10" s="15">
        <f>'Inputs Prices'!H8/'Inputs Prices'!H9-1</f>
        <v>-4.1733547351524902E-2</v>
      </c>
      <c r="I10" s="15">
        <f>'Inputs Prices'!I8/'Inputs Prices'!I9-1</f>
        <v>8.6956521739130599E-2</v>
      </c>
      <c r="J10" s="15">
        <f>'Inputs Prices'!J8/'Inputs Prices'!J9-1</f>
        <v>2.1291952363767574E-2</v>
      </c>
      <c r="K10" s="15">
        <f>'Inputs Prices'!K8/'Inputs Prices'!K9-1</f>
        <v>0.1476725521669342</v>
      </c>
      <c r="L10" s="15">
        <f>'Inputs Prices'!L8/'Inputs Prices'!L9-1</f>
        <v>-5.4513737461839851E-3</v>
      </c>
      <c r="M10" s="15">
        <f>'Inputs Prices'!M8/'Inputs Prices'!M9-1</f>
        <v>8.8179605085204171E-2</v>
      </c>
      <c r="N10" s="15">
        <f t="shared" si="0"/>
        <v>6.8019211064145282E-2</v>
      </c>
      <c r="O10" s="15">
        <f>'Inputs Prices'!O8/'Inputs Prices'!O9-1</f>
        <v>3.518612107604735E-2</v>
      </c>
    </row>
    <row r="11" spans="1:15" x14ac:dyDescent="0.15">
      <c r="A11" s="8">
        <v>38596</v>
      </c>
      <c r="B11" s="15">
        <f>'Inputs Prices'!B9/'Inputs Prices'!B10-1</f>
        <v>7.4239880619287435E-2</v>
      </c>
      <c r="C11" s="15">
        <f>'Inputs Prices'!C9/'Inputs Prices'!C10-1</f>
        <v>-1.1865793780687528E-2</v>
      </c>
      <c r="D11" s="15">
        <f>'Inputs Prices'!D9/'Inputs Prices'!D10-1</f>
        <v>-4.8675200952664643E-2</v>
      </c>
      <c r="E11" s="15">
        <f>'Inputs Prices'!E9/'Inputs Prices'!E10-1</f>
        <v>5.6625141562853809E-3</v>
      </c>
      <c r="F11" s="15">
        <f>'Inputs Prices'!F9/'Inputs Prices'!F10-1</f>
        <v>-0.10074048562080251</v>
      </c>
      <c r="G11" s="15">
        <f>'Inputs Prices'!G9/'Inputs Prices'!G10-1</f>
        <v>-8.4227910817505913E-3</v>
      </c>
      <c r="H11" s="15">
        <f>'Inputs Prices'!H9/'Inputs Prices'!H10-1</f>
        <v>9.3609360936093289E-3</v>
      </c>
      <c r="I11" s="15">
        <f>'Inputs Prices'!I9/'Inputs Prices'!I10-1</f>
        <v>5.9225512528473523E-3</v>
      </c>
      <c r="J11" s="15">
        <f>'Inputs Prices'!J9/'Inputs Prices'!J10-1</f>
        <v>-5.3458582408198008E-2</v>
      </c>
      <c r="K11" s="15">
        <f>'Inputs Prices'!K9/'Inputs Prices'!K10-1</f>
        <v>-4.7400611620795008E-2</v>
      </c>
      <c r="L11" s="15">
        <f>'Inputs Prices'!L9/'Inputs Prices'!L10-1</f>
        <v>-2.5706394731251359E-2</v>
      </c>
      <c r="M11" s="15">
        <f>'Inputs Prices'!M9/'Inputs Prices'!M10-1</f>
        <v>9.2494089834515236E-2</v>
      </c>
      <c r="N11" s="15">
        <f t="shared" si="0"/>
        <v>-9.0491573533004101E-3</v>
      </c>
      <c r="O11" s="15">
        <f>'Inputs Prices'!O9/'Inputs Prices'!O10-1</f>
        <v>-1.7740741042146402E-2</v>
      </c>
    </row>
    <row r="12" spans="1:15" x14ac:dyDescent="0.15">
      <c r="A12" s="8">
        <v>38565</v>
      </c>
      <c r="B12" s="15">
        <f>'Inputs Prices'!B10/'Inputs Prices'!B11-1</f>
        <v>0.14331413947536786</v>
      </c>
      <c r="C12" s="15">
        <f>'Inputs Prices'!C10/'Inputs Prices'!C11-1</f>
        <v>9.547288211564342E-2</v>
      </c>
      <c r="D12" s="15">
        <f>'Inputs Prices'!D10/'Inputs Prices'!D11-1</f>
        <v>1.3884696649562267E-2</v>
      </c>
      <c r="E12" s="15">
        <f>'Inputs Prices'!E10/'Inputs Prices'!E11-1</f>
        <v>4.0047114252061089E-2</v>
      </c>
      <c r="F12" s="15">
        <f>'Inputs Prices'!F10/'Inputs Prices'!F11-1</f>
        <v>5.870556061987231E-2</v>
      </c>
      <c r="G12" s="15">
        <f>'Inputs Prices'!G10/'Inputs Prices'!G11-1</f>
        <v>-5.9198259788688645E-2</v>
      </c>
      <c r="H12" s="15">
        <f>'Inputs Prices'!H10/'Inputs Prices'!H11-1</f>
        <v>-4.7169811320754707E-2</v>
      </c>
      <c r="I12" s="15">
        <f>'Inputs Prices'!I10/'Inputs Prices'!I11-1</f>
        <v>8.7316176470586537E-3</v>
      </c>
      <c r="J12" s="15">
        <f>'Inputs Prices'!J10/'Inputs Prices'!J11-1</f>
        <v>7.1755445725791622E-2</v>
      </c>
      <c r="K12" s="15">
        <f>'Inputs Prices'!K10/'Inputs Prices'!K11-1</f>
        <v>-4.9418604651162767E-2</v>
      </c>
      <c r="L12" s="15">
        <f>'Inputs Prices'!L10/'Inputs Prices'!L11-1</f>
        <v>-1.978342357351115E-2</v>
      </c>
      <c r="M12" s="15">
        <f>'Inputs Prices'!M10/'Inputs Prices'!M11-1</f>
        <v>1.5606242496998934E-2</v>
      </c>
      <c r="N12" s="15">
        <f t="shared" si="0"/>
        <v>2.2662299970686573E-2</v>
      </c>
      <c r="O12" s="15">
        <f>'Inputs Prices'!O10/'Inputs Prices'!O11-1</f>
        <v>6.9489400408087043E-3</v>
      </c>
    </row>
    <row r="13" spans="1:15" x14ac:dyDescent="0.15">
      <c r="A13" s="8">
        <v>38534</v>
      </c>
      <c r="B13" s="15">
        <f>'Inputs Prices'!B11/'Inputs Prices'!B12-1</f>
        <v>9.941383352872224E-2</v>
      </c>
      <c r="C13" s="15">
        <f>'Inputs Prices'!C11/'Inputs Prices'!C12-1</f>
        <v>-1.4575971731448867E-2</v>
      </c>
      <c r="D13" s="15">
        <f>'Inputs Prices'!D11/'Inputs Prices'!D12-1</f>
        <v>1.9071055059981745E-2</v>
      </c>
      <c r="E13" s="15">
        <f>'Inputs Prices'!E11/'Inputs Prices'!E12-1</f>
        <v>6.1625977719839131E-3</v>
      </c>
      <c r="F13" s="15">
        <f>'Inputs Prices'!F11/'Inputs Prices'!F12-1</f>
        <v>2.9466966966966934E-2</v>
      </c>
      <c r="G13" s="15">
        <f>'Inputs Prices'!G11/'Inputs Prices'!G12-1</f>
        <v>-0.1109269236082332</v>
      </c>
      <c r="H13" s="15">
        <f>'Inputs Prices'!H11/'Inputs Prices'!H12-1</f>
        <v>-7.106437221159978E-2</v>
      </c>
      <c r="I13" s="15">
        <f>'Inputs Prices'!I11/'Inputs Prices'!I12-1</f>
        <v>3.2747982914095974E-2</v>
      </c>
      <c r="J13" s="15">
        <f>'Inputs Prices'!J11/'Inputs Prices'!J12-1</f>
        <v>-2.7382256297918683E-3</v>
      </c>
      <c r="K13" s="15">
        <f>'Inputs Prices'!K11/'Inputs Prices'!K12-1</f>
        <v>8.7976539589442737E-3</v>
      </c>
      <c r="L13" s="15">
        <f>'Inputs Prices'!L11/'Inputs Prices'!L12-1</f>
        <v>3.2022351171287378E-2</v>
      </c>
      <c r="M13" s="15">
        <f>'Inputs Prices'!M11/'Inputs Prices'!M12-1</f>
        <v>-5.9988002399524731E-4</v>
      </c>
      <c r="N13" s="15">
        <f t="shared" si="0"/>
        <v>2.3147556805761249E-3</v>
      </c>
      <c r="O13" s="15">
        <f>'Inputs Prices'!O11/'Inputs Prices'!O12-1</f>
        <v>-1.1222025960556881E-2</v>
      </c>
    </row>
    <row r="14" spans="1:15" x14ac:dyDescent="0.15">
      <c r="A14" s="8">
        <v>38504</v>
      </c>
      <c r="B14" s="15">
        <f>'Inputs Prices'!B12/'Inputs Prices'!B13-1</f>
        <v>0.1586525400706329</v>
      </c>
      <c r="C14" s="15">
        <f>'Inputs Prices'!C12/'Inputs Prices'!C13-1</f>
        <v>7.2985781990521303E-2</v>
      </c>
      <c r="D14" s="15">
        <f>'Inputs Prices'!D12/'Inputs Prices'!D13-1</f>
        <v>1.5382248884776573E-4</v>
      </c>
      <c r="E14" s="15">
        <f>'Inputs Prices'!E12/'Inputs Prices'!E13-1</f>
        <v>-4.9560711872043361E-2</v>
      </c>
      <c r="F14" s="15">
        <f>'Inputs Prices'!F12/'Inputs Prices'!F13-1</f>
        <v>0.13651877133105805</v>
      </c>
      <c r="G14" s="15">
        <f>'Inputs Prices'!G12/'Inputs Prices'!G13-1</f>
        <v>0.12284783620288509</v>
      </c>
      <c r="H14" s="15">
        <f>'Inputs Prices'!H12/'Inputs Prices'!H13-1</f>
        <v>2.8515240904621431E-2</v>
      </c>
      <c r="I14" s="15">
        <f>'Inputs Prices'!I12/'Inputs Prices'!I13-1</f>
        <v>0.16024229074889873</v>
      </c>
      <c r="J14" s="15">
        <f>'Inputs Prices'!J12/'Inputs Prices'!J13-1</f>
        <v>5.9984520123839147E-2</v>
      </c>
      <c r="K14" s="15">
        <f>'Inputs Prices'!K12/'Inputs Prices'!K13-1</f>
        <v>5.2469135802469147E-2</v>
      </c>
      <c r="L14" s="15">
        <f>'Inputs Prices'!L12/'Inputs Prices'!L13-1</f>
        <v>3.0108479079034689E-2</v>
      </c>
      <c r="M14" s="15">
        <f>'Inputs Prices'!M12/'Inputs Prices'!M13-1</f>
        <v>-3.7806637806637622E-2</v>
      </c>
      <c r="N14" s="15">
        <f t="shared" si="0"/>
        <v>6.1259255755343939E-2</v>
      </c>
      <c r="O14" s="15">
        <f>'Inputs Prices'!O12/'Inputs Prices'!O13-1</f>
        <v>3.5968203604375137E-2</v>
      </c>
    </row>
    <row r="15" spans="1:15" x14ac:dyDescent="0.15">
      <c r="A15" s="8">
        <v>38474</v>
      </c>
      <c r="B15" s="15">
        <f>'Inputs Prices'!B13/'Inputs Prices'!B14-1</f>
        <v>-7.4195171026156803E-2</v>
      </c>
      <c r="C15" s="15">
        <f>'Inputs Prices'!C13/'Inputs Prices'!C14-1</f>
        <v>7.7080142930066486E-2</v>
      </c>
      <c r="D15" s="15">
        <f>'Inputs Prices'!D13/'Inputs Prices'!D14-1</f>
        <v>3.2888465204957251E-2</v>
      </c>
      <c r="E15" s="15">
        <f>'Inputs Prices'!E13/'Inputs Prices'!E14-1</f>
        <v>-1.8571744417421931E-2</v>
      </c>
      <c r="F15" s="15">
        <f>'Inputs Prices'!F13/'Inputs Prices'!F14-1</f>
        <v>1.2745733419745164E-2</v>
      </c>
      <c r="G15" s="15">
        <f>'Inputs Prices'!G13/'Inputs Prices'!G14-1</f>
        <v>-5.2461039962968803E-3</v>
      </c>
      <c r="H15" s="15">
        <f>'Inputs Prices'!H13/'Inputs Prices'!H14-1</f>
        <v>-3.2810271041369465E-2</v>
      </c>
      <c r="I15" s="15">
        <f>'Inputs Prices'!I13/'Inputs Prices'!I14-1</f>
        <v>5.3364269141531473E-2</v>
      </c>
      <c r="J15" s="15">
        <f>'Inputs Prices'!J13/'Inputs Prices'!J14-1</f>
        <v>-4.3494354987969719E-2</v>
      </c>
      <c r="K15" s="15">
        <f>'Inputs Prices'!K13/'Inputs Prices'!K14-1</f>
        <v>7.820299500831962E-2</v>
      </c>
      <c r="L15" s="15">
        <f>'Inputs Prices'!L13/'Inputs Prices'!L14-1</f>
        <v>0</v>
      </c>
      <c r="M15" s="15">
        <f>'Inputs Prices'!M13/'Inputs Prices'!M14-1</f>
        <v>-6.8548387096774355E-2</v>
      </c>
      <c r="N15" s="15">
        <f t="shared" si="0"/>
        <v>9.5129776155257007E-4</v>
      </c>
      <c r="O15" s="15">
        <f>'Inputs Prices'!O13/'Inputs Prices'!O14-1</f>
        <v>-1.4267729752415192E-4</v>
      </c>
    </row>
    <row r="16" spans="1:15" x14ac:dyDescent="0.15">
      <c r="A16" s="8">
        <v>38443</v>
      </c>
      <c r="B16" s="15">
        <f>'Inputs Prices'!B14/'Inputs Prices'!B15-1</f>
        <v>0.10260676650027722</v>
      </c>
      <c r="C16" s="15">
        <f>'Inputs Prices'!C14/'Inputs Prices'!C15-1</f>
        <v>0.10803167420814486</v>
      </c>
      <c r="D16" s="15">
        <f>'Inputs Prices'!D14/'Inputs Prices'!D15-1</f>
        <v>7.8108941418293831E-2</v>
      </c>
      <c r="E16" s="15">
        <f>'Inputs Prices'!E14/'Inputs Prices'!E15-1</f>
        <v>3.1049013084940569E-3</v>
      </c>
      <c r="F16" s="15">
        <f>'Inputs Prices'!F14/'Inputs Prices'!F15-1</f>
        <v>6.880628030477931E-2</v>
      </c>
      <c r="G16" s="15">
        <f>'Inputs Prices'!G14/'Inputs Prices'!G15-1</f>
        <v>5.7604438642297584E-2</v>
      </c>
      <c r="H16" s="15">
        <f>'Inputs Prices'!H14/'Inputs Prices'!H15-1</f>
        <v>8.3106920249320648E-3</v>
      </c>
      <c r="I16" s="15">
        <f>'Inputs Prices'!I14/'Inputs Prices'!I15-1</f>
        <v>0.13272010512483567</v>
      </c>
      <c r="J16" s="15">
        <f>'Inputs Prices'!J14/'Inputs Prices'!J15-1</f>
        <v>1.847313854853927E-2</v>
      </c>
      <c r="K16" s="15">
        <f>'Inputs Prices'!K14/'Inputs Prices'!K15-1</f>
        <v>0.26260504201680668</v>
      </c>
      <c r="L16" s="15">
        <f>'Inputs Prices'!L14/'Inputs Prices'!L15-1</f>
        <v>-2.6495915213070598E-3</v>
      </c>
      <c r="M16" s="15">
        <f>'Inputs Prices'!M14/'Inputs Prices'!M15-1</f>
        <v>7.8260869565217384E-2</v>
      </c>
      <c r="N16" s="15">
        <f t="shared" si="0"/>
        <v>7.6331938178442568E-2</v>
      </c>
      <c r="O16" s="15">
        <f>'Inputs Prices'!O14/'Inputs Prices'!O15-1</f>
        <v>2.9952024895189666E-2</v>
      </c>
    </row>
    <row r="17" spans="1:15" x14ac:dyDescent="0.15">
      <c r="A17" s="8">
        <v>38412</v>
      </c>
      <c r="B17" s="15">
        <f>'Inputs Prices'!B15/'Inputs Prices'!B16-1</f>
        <v>-0.13462922966162705</v>
      </c>
      <c r="C17" s="15">
        <f>'Inputs Prices'!C15/'Inputs Prices'!C16-1</f>
        <v>-0.26790890269151135</v>
      </c>
      <c r="D17" s="15">
        <f>'Inputs Prices'!D15/'Inputs Prices'!D16-1</f>
        <v>1.8137425880711433E-2</v>
      </c>
      <c r="E17" s="15">
        <f>'Inputs Prices'!E15/'Inputs Prices'!E16-1</f>
        <v>5.4736842105263195E-2</v>
      </c>
      <c r="F17" s="15">
        <f>'Inputs Prices'!F15/'Inputs Prices'!F16-1</f>
        <v>-3.2611123520214447E-2</v>
      </c>
      <c r="G17" s="15">
        <f>'Inputs Prices'!G15/'Inputs Prices'!G16-1</f>
        <v>-6.8268207389387214E-2</v>
      </c>
      <c r="H17" s="15">
        <f>'Inputs Prices'!H15/'Inputs Prices'!H16-1</f>
        <v>5.6747171085965276E-2</v>
      </c>
      <c r="I17" s="15">
        <f>'Inputs Prices'!I15/'Inputs Prices'!I16-1</f>
        <v>2.422611036339184E-2</v>
      </c>
      <c r="J17" s="15">
        <f>'Inputs Prices'!J15/'Inputs Prices'!J16-1</f>
        <v>2.6906697638404919E-2</v>
      </c>
      <c r="K17" s="15">
        <f>'Inputs Prices'!K15/'Inputs Prices'!K16-1</f>
        <v>-0.15302491103202853</v>
      </c>
      <c r="L17" s="15">
        <f>'Inputs Prices'!L15/'Inputs Prices'!L16-1</f>
        <v>-1.4148889856334335E-2</v>
      </c>
      <c r="M17" s="15">
        <f>'Inputs Prices'!M15/'Inputs Prices'!M16-1</f>
        <v>1.7699115044247815E-2</v>
      </c>
      <c r="N17" s="15">
        <f t="shared" si="0"/>
        <v>-3.9344825169426535E-2</v>
      </c>
      <c r="O17" s="15">
        <f>'Inputs Prices'!O15/'Inputs Prices'!O16-1</f>
        <v>-2.010858977291019E-2</v>
      </c>
    </row>
    <row r="18" spans="1:15" x14ac:dyDescent="0.15">
      <c r="A18" s="8">
        <v>38384</v>
      </c>
      <c r="B18" s="15">
        <f>'Inputs Prices'!B16/'Inputs Prices'!B17-1</f>
        <v>-7.1110120374498376E-2</v>
      </c>
      <c r="C18" s="15">
        <f>'Inputs Prices'!C16/'Inputs Prices'!C17-1</f>
        <v>1.9847972972973027E-2</v>
      </c>
      <c r="D18" s="15">
        <f>'Inputs Prices'!D16/'Inputs Prices'!D17-1</f>
        <v>6.3427299703264106E-2</v>
      </c>
      <c r="E18" s="15">
        <f>'Inputs Prices'!E16/'Inputs Prices'!E17-1</f>
        <v>-5.8162590879048293E-2</v>
      </c>
      <c r="F18" s="15">
        <f>'Inputs Prices'!F16/'Inputs Prices'!F17-1</f>
        <v>-3.8031800601632915E-2</v>
      </c>
      <c r="G18" s="15">
        <f>'Inputs Prices'!G16/'Inputs Prices'!G17-1</f>
        <v>-5.1758938869665538E-2</v>
      </c>
      <c r="H18" s="15">
        <f>'Inputs Prices'!H16/'Inputs Prices'!H17-1</f>
        <v>-4.020100502512558E-2</v>
      </c>
      <c r="I18" s="15">
        <f>'Inputs Prices'!I16/'Inputs Prices'!I17-1</f>
        <v>-4.1290322580645245E-2</v>
      </c>
      <c r="J18" s="15">
        <f>'Inputs Prices'!J16/'Inputs Prices'!J17-1</f>
        <v>-1.5461925009664368E-3</v>
      </c>
      <c r="K18" s="15">
        <f>'Inputs Prices'!K16/'Inputs Prices'!K17-1</f>
        <v>8.9766606822261341E-3</v>
      </c>
      <c r="L18" s="15">
        <f>'Inputs Prices'!L16/'Inputs Prices'!L17-1</f>
        <v>7.6771221759155406E-3</v>
      </c>
      <c r="M18" s="15">
        <f>'Inputs Prices'!M16/'Inputs Prices'!M17-1</f>
        <v>5.0511310814998378E-2</v>
      </c>
      <c r="N18" s="15">
        <f t="shared" si="0"/>
        <v>-1.2638383706850434E-2</v>
      </c>
      <c r="O18" s="15">
        <f>'Inputs Prices'!O16/'Inputs Prices'!O17-1</f>
        <v>-1.9117647058823573E-2</v>
      </c>
    </row>
    <row r="19" spans="1:15" x14ac:dyDescent="0.15">
      <c r="A19" s="8">
        <v>38355</v>
      </c>
      <c r="B19" s="15">
        <f>'Inputs Prices'!B17/'Inputs Prices'!B18-1</f>
        <v>0.16671001300390098</v>
      </c>
      <c r="C19" s="15">
        <f>'Inputs Prices'!C17/'Inputs Prices'!C18-1</f>
        <v>-8.4388185654005188E-4</v>
      </c>
      <c r="D19" s="15">
        <f>'Inputs Prices'!D17/'Inputs Prices'!D18-1</f>
        <v>9.1497975708502155E-2</v>
      </c>
      <c r="E19" s="15">
        <f>'Inputs Prices'!E17/'Inputs Prices'!E18-1</f>
        <v>-1.8382352941176516E-2</v>
      </c>
      <c r="F19" s="15">
        <f>'Inputs Prices'!F17/'Inputs Prices'!F18-1</f>
        <v>6.6941769830353159E-2</v>
      </c>
      <c r="G19" s="15">
        <f>'Inputs Prices'!G17/'Inputs Prices'!G18-1</f>
        <v>2.421736562315413E-2</v>
      </c>
      <c r="H19" s="15">
        <f>'Inputs Prices'!H17/'Inputs Prices'!H18-1</f>
        <v>8.0953215349570673E-2</v>
      </c>
      <c r="I19" s="15">
        <f>'Inputs Prices'!I17/'Inputs Prices'!I18-1</f>
        <v>-5.1347881899871384E-3</v>
      </c>
      <c r="J19" s="15">
        <f>'Inputs Prices'!J17/'Inputs Prices'!J18-1</f>
        <v>-2.6985350809560771E-3</v>
      </c>
      <c r="K19" s="15">
        <f>'Inputs Prices'!K17/'Inputs Prices'!K18-1</f>
        <v>-0.15861027190332322</v>
      </c>
      <c r="L19" s="15">
        <f>'Inputs Prices'!L17/'Inputs Prices'!L18-1</f>
        <v>5.7357158614605996E-3</v>
      </c>
      <c r="M19" s="15">
        <f>'Inputs Prices'!M17/'Inputs Prices'!M18-1</f>
        <v>-8.3499005964214668E-2</v>
      </c>
      <c r="N19" s="15">
        <f t="shared" si="0"/>
        <v>1.3907268286728669E-2</v>
      </c>
      <c r="O19" s="15">
        <f>'Inputs Prices'!O17/'Inputs Prices'!O18-1</f>
        <v>1.8903383646414307E-2</v>
      </c>
    </row>
    <row r="20" spans="1:15" x14ac:dyDescent="0.15">
      <c r="A20" s="8">
        <v>38322</v>
      </c>
      <c r="B20" s="15">
        <f>'Inputs Prices'!B18/'Inputs Prices'!B19-1</f>
        <v>0.19409937888198758</v>
      </c>
      <c r="C20" s="15">
        <f>'Inputs Prices'!C18/'Inputs Prices'!C19-1</f>
        <v>8.4668192219679472E-2</v>
      </c>
      <c r="D20" s="15">
        <f>'Inputs Prices'!D18/'Inputs Prices'!D19-1</f>
        <v>-2.2556390977443663E-2</v>
      </c>
      <c r="E20" s="15">
        <f>'Inputs Prices'!E18/'Inputs Prices'!E19-1</f>
        <v>1.8053720827829078E-2</v>
      </c>
      <c r="F20" s="15">
        <f>'Inputs Prices'!F18/'Inputs Prices'!F19-1</f>
        <v>-8.2263833368398931E-2</v>
      </c>
      <c r="G20" s="15">
        <f>'Inputs Prices'!G18/'Inputs Prices'!G19-1</f>
        <v>-6.6832024252445832E-2</v>
      </c>
      <c r="H20" s="15">
        <f>'Inputs Prices'!H18/'Inputs Prices'!H19-1</f>
        <v>5.3146336962539342E-2</v>
      </c>
      <c r="I20" s="15">
        <f>'Inputs Prices'!I18/'Inputs Prices'!I19-1</f>
        <v>-8.5143863769817973E-2</v>
      </c>
      <c r="J20" s="15">
        <f>'Inputs Prices'!J18/'Inputs Prices'!J19-1</f>
        <v>-2.9191616766466977E-2</v>
      </c>
      <c r="K20" s="15">
        <f>'Inputs Prices'!K18/'Inputs Prices'!K19-1</f>
        <v>-0.13123359580052496</v>
      </c>
      <c r="L20" s="15">
        <f>'Inputs Prices'!L18/'Inputs Prices'!L19-1</f>
        <v>-7.6619964973730914E-3</v>
      </c>
      <c r="M20" s="15">
        <f>'Inputs Prices'!M18/'Inputs Prices'!M19-1</f>
        <v>-6.5552016985138017E-2</v>
      </c>
      <c r="N20" s="15">
        <f t="shared" si="0"/>
        <v>-1.1705642460464497E-2</v>
      </c>
      <c r="O20" s="15">
        <f>'Inputs Prices'!O18/'Inputs Prices'!O19-1</f>
        <v>-2.5290448214403627E-2</v>
      </c>
    </row>
    <row r="21" spans="1:15" x14ac:dyDescent="0.15">
      <c r="A21" s="8">
        <v>38292</v>
      </c>
      <c r="B21" s="15">
        <f>'Inputs Prices'!B19/'Inputs Prices'!B20-1</f>
        <v>-3.9665970772442494E-2</v>
      </c>
      <c r="C21" s="15">
        <f>'Inputs Prices'!C19/'Inputs Prices'!C20-1</f>
        <v>5.2504816955684097E-2</v>
      </c>
      <c r="D21" s="15">
        <f>'Inputs Prices'!D19/'Inputs Prices'!D20-1</f>
        <v>-3.3652007648183546E-2</v>
      </c>
      <c r="E21" s="15">
        <f>'Inputs Prices'!E19/'Inputs Prices'!E20-1</f>
        <v>7.6558426167338434E-2</v>
      </c>
      <c r="F21" s="15">
        <f>'Inputs Prices'!F19/'Inputs Prices'!F20-1</f>
        <v>6.4978713869594307E-2</v>
      </c>
      <c r="G21" s="15">
        <f>'Inputs Prices'!G19/'Inputs Prices'!G20-1</f>
        <v>4.1176470588235148E-2</v>
      </c>
      <c r="H21" s="15">
        <f>'Inputs Prices'!H19/'Inputs Prices'!H20-1</f>
        <v>7.2007912957467779E-2</v>
      </c>
      <c r="I21" s="15">
        <f>'Inputs Prices'!I19/'Inputs Prices'!I20-1</f>
        <v>0</v>
      </c>
      <c r="J21" s="15">
        <f>'Inputs Prices'!J19/'Inputs Prices'!J20-1</f>
        <v>2.9870880709192527E-2</v>
      </c>
      <c r="K21" s="15">
        <f>'Inputs Prices'!K19/'Inputs Prices'!K20-1</f>
        <v>0.14932126696832593</v>
      </c>
      <c r="L21" s="15">
        <f>'Inputs Prices'!L19/'Inputs Prices'!L20-1</f>
        <v>1.8733273862622468E-2</v>
      </c>
      <c r="M21" s="15">
        <f>'Inputs Prices'!M19/'Inputs Prices'!M20-1</f>
        <v>1.5948963317384823E-3</v>
      </c>
      <c r="N21" s="15">
        <f t="shared" si="0"/>
        <v>3.6119056665797761E-2</v>
      </c>
      <c r="O21" s="15">
        <f>'Inputs Prices'!O19/'Inputs Prices'!O20-1</f>
        <v>3.2458128162750732E-2</v>
      </c>
    </row>
    <row r="22" spans="1:15" x14ac:dyDescent="0.15">
      <c r="A22" s="8">
        <v>38261</v>
      </c>
      <c r="B22" s="15">
        <f>'Inputs Prices'!B20/'Inputs Prices'!B21-1</f>
        <v>0.27977099236641223</v>
      </c>
      <c r="C22" s="15">
        <f>'Inputs Prices'!C20/'Inputs Prices'!C21-1</f>
        <v>9.8412698412698507E-2</v>
      </c>
      <c r="D22" s="15">
        <f>'Inputs Prices'!D20/'Inputs Prices'!D21-1</f>
        <v>7.7683906861734986E-2</v>
      </c>
      <c r="E22" s="15">
        <f>'Inputs Prices'!E20/'Inputs Prices'!E21-1</f>
        <v>8.606263447286544E-3</v>
      </c>
      <c r="F22" s="15">
        <f>'Inputs Prices'!F20/'Inputs Prices'!F21-1</f>
        <v>0.13678043810494156</v>
      </c>
      <c r="G22" s="15">
        <f>'Inputs Prices'!G20/'Inputs Prices'!G21-1</f>
        <v>0.19986228266483042</v>
      </c>
      <c r="H22" s="15">
        <f>'Inputs Prices'!H20/'Inputs Prices'!H21-1</f>
        <v>2.6395939086294451E-2</v>
      </c>
      <c r="I22" s="15">
        <f>'Inputs Prices'!I20/'Inputs Prices'!I21-1</f>
        <v>0.11598951507208399</v>
      </c>
      <c r="J22" s="15">
        <f>'Inputs Prices'!J20/'Inputs Prices'!J21-1</f>
        <v>4.4905356423681209E-2</v>
      </c>
      <c r="K22" s="15">
        <f>'Inputs Prices'!K20/'Inputs Prices'!K21-1</f>
        <v>0.7</v>
      </c>
      <c r="L22" s="15">
        <f>'Inputs Prices'!L20/'Inputs Prices'!L21-1</f>
        <v>-8.8417329796639521E-3</v>
      </c>
      <c r="M22" s="15">
        <f>'Inputs Prices'!M20/'Inputs Prices'!M21-1</f>
        <v>3.951367781155013E-2</v>
      </c>
      <c r="N22" s="15">
        <f t="shared" si="0"/>
        <v>0.14325661143932084</v>
      </c>
      <c r="O22" s="15">
        <f>'Inputs Prices'!O20/'Inputs Prices'!O21-1</f>
        <v>3.8594938948858459E-2</v>
      </c>
    </row>
    <row r="23" spans="1:15" x14ac:dyDescent="0.15">
      <c r="A23" s="8">
        <v>38231</v>
      </c>
      <c r="B23" s="15">
        <f>'Inputs Prices'!B21/'Inputs Prices'!B22-1</f>
        <v>0.35190918472652233</v>
      </c>
      <c r="C23" s="15">
        <f>'Inputs Prices'!C21/'Inputs Prices'!C22-1</f>
        <v>0.14061557030778515</v>
      </c>
      <c r="D23" s="15">
        <f>'Inputs Prices'!D21/'Inputs Prices'!D22-1</f>
        <v>-3.3266932270916372E-2</v>
      </c>
      <c r="E23" s="15">
        <f>'Inputs Prices'!E21/'Inputs Prices'!E22-1</f>
        <v>1.4798641436196025E-2</v>
      </c>
      <c r="F23" s="15">
        <f>'Inputs Prices'!F21/'Inputs Prices'!F22-1</f>
        <v>6.1506919528444559E-3</v>
      </c>
      <c r="G23" s="15">
        <f>'Inputs Prices'!G21/'Inputs Prices'!G22-1</f>
        <v>-7.3820153061224469E-2</v>
      </c>
      <c r="H23" s="15">
        <f>'Inputs Prices'!H21/'Inputs Prices'!H22-1</f>
        <v>8.5279858968708711E-2</v>
      </c>
      <c r="I23" s="15">
        <f>'Inputs Prices'!I21/'Inputs Prices'!I22-1</f>
        <v>-4.3260188087774321E-2</v>
      </c>
      <c r="J23" s="15">
        <f>'Inputs Prices'!J21/'Inputs Prices'!J22-1</f>
        <v>-4.9751243781094523E-2</v>
      </c>
      <c r="K23" s="15">
        <f>'Inputs Prices'!K21/'Inputs Prices'!K22-1</f>
        <v>0.21875</v>
      </c>
      <c r="L23" s="15">
        <f>'Inputs Prices'!L21/'Inputs Prices'!L22-1</f>
        <v>-1.0498687664041939E-2</v>
      </c>
      <c r="M23" s="15">
        <f>'Inputs Prices'!M21/'Inputs Prices'!M22-1</f>
        <v>6.7236803302860526E-2</v>
      </c>
      <c r="N23" s="15">
        <f t="shared" si="0"/>
        <v>5.6178628819155467E-2</v>
      </c>
      <c r="O23" s="15">
        <f>'Inputs Prices'!O21/'Inputs Prices'!O22-1</f>
        <v>1.4014247519245071E-2</v>
      </c>
    </row>
    <row r="24" spans="1:15" x14ac:dyDescent="0.15">
      <c r="A24" s="8">
        <v>38201</v>
      </c>
      <c r="B24" s="15">
        <f>'Inputs Prices'!B22/'Inputs Prices'!B23-1</f>
        <v>0.12347826086956526</v>
      </c>
      <c r="C24" s="15">
        <f>'Inputs Prices'!C22/'Inputs Prices'!C23-1</f>
        <v>6.3543003851091129E-2</v>
      </c>
      <c r="D24" s="15">
        <f>'Inputs Prices'!D22/'Inputs Prices'!D23-1</f>
        <v>-1.1616459933057599E-2</v>
      </c>
      <c r="E24" s="15">
        <f>'Inputs Prices'!E22/'Inputs Prices'!E23-1</f>
        <v>-5.284926470588247E-2</v>
      </c>
      <c r="F24" s="15">
        <f>'Inputs Prices'!F22/'Inputs Prices'!F23-1</f>
        <v>0.10663641520136147</v>
      </c>
      <c r="G24" s="15">
        <f>'Inputs Prices'!G22/'Inputs Prices'!G23-1</f>
        <v>2.4836601307189454E-2</v>
      </c>
      <c r="H24" s="15">
        <f>'Inputs Prices'!H22/'Inputs Prices'!H23-1</f>
        <v>-3.2615646983585433E-2</v>
      </c>
      <c r="I24" s="15">
        <f>'Inputs Prices'!I22/'Inputs Prices'!I23-1</f>
        <v>0.12008426966292118</v>
      </c>
      <c r="J24" s="15">
        <f>'Inputs Prices'!J22/'Inputs Prices'!J23-1</f>
        <v>-3.3117483811285875E-2</v>
      </c>
      <c r="K24" s="15">
        <f>'Inputs Prices'!K22/'Inputs Prices'!K23-1</f>
        <v>0.3793103448275863</v>
      </c>
      <c r="L24" s="15">
        <f>'Inputs Prices'!L22/'Inputs Prices'!L23-1</f>
        <v>-1.9725557461406584E-2</v>
      </c>
      <c r="M24" s="15">
        <f>'Inputs Prices'!M22/'Inputs Prices'!M23-1</f>
        <v>0.18940722553489975</v>
      </c>
      <c r="N24" s="15">
        <f t="shared" si="0"/>
        <v>7.1447642363283048E-2</v>
      </c>
      <c r="O24" s="15">
        <f>'Inputs Prices'!O22/'Inputs Prices'!O23-1</f>
        <v>9.3639063971600045E-3</v>
      </c>
    </row>
    <row r="25" spans="1:15" x14ac:dyDescent="0.15">
      <c r="A25" s="8">
        <v>38169</v>
      </c>
      <c r="B25" s="15">
        <f>'Inputs Prices'!B23/'Inputs Prices'!B24-1</f>
        <v>6.6790352504638051E-2</v>
      </c>
      <c r="C25" s="15">
        <f>'Inputs Prices'!C23/'Inputs Prices'!C24-1</f>
        <v>4.0053404539385884E-2</v>
      </c>
      <c r="D25" s="15">
        <f>'Inputs Prices'!D23/'Inputs Prices'!D24-1</f>
        <v>3.3157038242473513E-2</v>
      </c>
      <c r="E25" s="15">
        <f>'Inputs Prices'!E23/'Inputs Prices'!E24-1</f>
        <v>5.6567127943675688E-2</v>
      </c>
      <c r="F25" s="15">
        <f>'Inputs Prices'!F23/'Inputs Prices'!F24-1</f>
        <v>-1.0662177328844114E-2</v>
      </c>
      <c r="G25" s="15">
        <f>'Inputs Prices'!G23/'Inputs Prices'!G24-1</f>
        <v>7.4074074074075291E-3</v>
      </c>
      <c r="H25" s="15">
        <f>'Inputs Prices'!H23/'Inputs Prices'!H24-1</f>
        <v>1.2806830309497474E-3</v>
      </c>
      <c r="I25" s="15">
        <f>'Inputs Prices'!I23/'Inputs Prices'!I24-1</f>
        <v>1.3523131672597888E-2</v>
      </c>
      <c r="J25" s="15">
        <f>'Inputs Prices'!J23/'Inputs Prices'!J24-1</f>
        <v>7.3272438443208854E-2</v>
      </c>
      <c r="K25" s="15">
        <f>'Inputs Prices'!K23/'Inputs Prices'!K24-1</f>
        <v>-7.5697211155378419E-2</v>
      </c>
      <c r="L25" s="15">
        <f>'Inputs Prices'!L23/'Inputs Prices'!L24-1</f>
        <v>-3.1762507784928395E-2</v>
      </c>
      <c r="M25" s="15">
        <f>'Inputs Prices'!M23/'Inputs Prices'!M24-1</f>
        <v>-7.4350649350649278E-2</v>
      </c>
      <c r="N25" s="15">
        <f t="shared" si="0"/>
        <v>8.298253180378079E-3</v>
      </c>
      <c r="O25" s="15">
        <f>'Inputs Prices'!O23/'Inputs Prices'!O24-1</f>
        <v>2.2873325345822426E-3</v>
      </c>
    </row>
    <row r="26" spans="1:15" x14ac:dyDescent="0.15">
      <c r="A26" s="8">
        <v>38139</v>
      </c>
      <c r="B26" s="15">
        <f>'Inputs Prices'!B24/'Inputs Prices'!B25-1</f>
        <v>-6.1462814996925408E-3</v>
      </c>
      <c r="C26" s="15">
        <f>'Inputs Prices'!C24/'Inputs Prices'!C25-1</f>
        <v>-8.0417434008594135E-2</v>
      </c>
      <c r="D26" s="15">
        <f>'Inputs Prices'!D24/'Inputs Prices'!D25-1</f>
        <v>-6.6680137401495809E-3</v>
      </c>
      <c r="E26" s="15">
        <f>'Inputs Prices'!E24/'Inputs Prices'!E25-1</f>
        <v>-4.3205574912892009E-2</v>
      </c>
      <c r="F26" s="15">
        <f>'Inputs Prices'!F24/'Inputs Prices'!F25-1</f>
        <v>-7.0180015653535044E-2</v>
      </c>
      <c r="G26" s="15">
        <f>'Inputs Prices'!G24/'Inputs Prices'!G25-1</f>
        <v>-0.10451061320754718</v>
      </c>
      <c r="H26" s="15">
        <f>'Inputs Prices'!H24/'Inputs Prices'!H25-1</f>
        <v>4.6927374301676039E-2</v>
      </c>
      <c r="I26" s="15">
        <f>'Inputs Prices'!I24/'Inputs Prices'!I25-1</f>
        <v>-0.12732919254658392</v>
      </c>
      <c r="J26" s="15">
        <f>'Inputs Prices'!J24/'Inputs Prices'!J25-1</f>
        <v>-3.7645709917829118E-2</v>
      </c>
      <c r="K26" s="15">
        <f>'Inputs Prices'!K24/'Inputs Prices'!K25-1</f>
        <v>-0.18506493506493515</v>
      </c>
      <c r="L26" s="15">
        <f>'Inputs Prices'!L24/'Inputs Prices'!L25-1</f>
        <v>-1.8940936863543811E-2</v>
      </c>
      <c r="M26" s="15">
        <f>'Inputs Prices'!M24/'Inputs Prices'!M25-1</f>
        <v>-0.15384615384615374</v>
      </c>
      <c r="N26" s="15">
        <f t="shared" si="0"/>
        <v>-6.5585623913315017E-2</v>
      </c>
      <c r="O26" s="15">
        <f>'Inputs Prices'!O24/'Inputs Prices'!O25-1</f>
        <v>-3.4290522772693732E-2</v>
      </c>
    </row>
    <row r="27" spans="1:15" x14ac:dyDescent="0.15">
      <c r="A27" s="8">
        <v>38110</v>
      </c>
      <c r="B27" s="15">
        <f>'Inputs Prices'!B25/'Inputs Prices'!B26-1</f>
        <v>0.15965787598004288</v>
      </c>
      <c r="C27" s="15">
        <f>'Inputs Prices'!C25/'Inputs Prices'!C26-1</f>
        <v>8.6687306501549433E-3</v>
      </c>
      <c r="D27" s="15">
        <f>'Inputs Prices'!D25/'Inputs Prices'!D26-1</f>
        <v>0.11564472497745726</v>
      </c>
      <c r="E27" s="15">
        <f>'Inputs Prices'!E25/'Inputs Prices'!E26-1</f>
        <v>1.6286644951140072E-3</v>
      </c>
      <c r="F27" s="15">
        <f>'Inputs Prices'!F25/'Inputs Prices'!F26-1</f>
        <v>5.4470426409903627E-2</v>
      </c>
      <c r="G27" s="15">
        <f>'Inputs Prices'!G25/'Inputs Prices'!G26-1</f>
        <v>7.1891294043292753E-2</v>
      </c>
      <c r="H27" s="15">
        <f>'Inputs Prices'!H25/'Inputs Prices'!H26-1</f>
        <v>4.2880447448147452E-2</v>
      </c>
      <c r="I27" s="15">
        <f>'Inputs Prices'!I25/'Inputs Prices'!I26-1</f>
        <v>-7.4712643678160773E-2</v>
      </c>
      <c r="J27" s="15">
        <f>'Inputs Prices'!J25/'Inputs Prices'!J26-1</f>
        <v>9.8417599382476517E-3</v>
      </c>
      <c r="K27" s="15">
        <f>'Inputs Prices'!K25/'Inputs Prices'!K26-1</f>
        <v>2.6666666666666616E-2</v>
      </c>
      <c r="L27" s="15">
        <f>'Inputs Prices'!L25/'Inputs Prices'!L26-1</f>
        <v>2.7841741678877874E-2</v>
      </c>
      <c r="M27" s="15">
        <f>'Inputs Prices'!M25/'Inputs Prices'!M26-1</f>
        <v>0.18721461187214605</v>
      </c>
      <c r="N27" s="15">
        <f t="shared" si="0"/>
        <v>5.2641191706824193E-2</v>
      </c>
      <c r="O27" s="15">
        <f>'Inputs Prices'!O25/'Inputs Prices'!O26-1</f>
        <v>1.7989078059749364E-2</v>
      </c>
    </row>
    <row r="28" spans="1:15" x14ac:dyDescent="0.15">
      <c r="A28" s="8">
        <v>38078</v>
      </c>
      <c r="B28" s="15">
        <f>'Inputs Prices'!B26/'Inputs Prices'!B27-1</f>
        <v>8.8440651667959669E-2</v>
      </c>
      <c r="C28" s="15">
        <f>'Inputs Prices'!C26/'Inputs Prices'!C27-1</f>
        <v>-4.8881036513545473E-2</v>
      </c>
      <c r="D28" s="15">
        <f>'Inputs Prices'!D26/'Inputs Prices'!D27-1</f>
        <v>7.7745383867833029E-2</v>
      </c>
      <c r="E28" s="15">
        <f>'Inputs Prices'!E26/'Inputs Prices'!E27-1</f>
        <v>-3.4591194968553562E-2</v>
      </c>
      <c r="F28" s="15">
        <f>'Inputs Prices'!F26/'Inputs Prices'!F27-1</f>
        <v>-3.066666666666662E-2</v>
      </c>
      <c r="G28" s="15">
        <f>'Inputs Prices'!G26/'Inputs Prices'!G27-1</f>
        <v>-3.4477498093058667E-2</v>
      </c>
      <c r="H28" s="15">
        <f>'Inputs Prices'!H26/'Inputs Prices'!H27-1</f>
        <v>2.8043935498947015E-3</v>
      </c>
      <c r="I28" s="15">
        <f>'Inputs Prices'!I26/'Inputs Prices'!I27-1</f>
        <v>8.3437110834370998E-2</v>
      </c>
      <c r="J28" s="15">
        <f>'Inputs Prices'!J26/'Inputs Prices'!J27-1</f>
        <v>1.9075712881022611E-2</v>
      </c>
      <c r="K28" s="15">
        <f>'Inputs Prices'!K26/'Inputs Prices'!K27-1</f>
        <v>-9.0909090909090828E-2</v>
      </c>
      <c r="L28" s="15">
        <f>'Inputs Prices'!L26/'Inputs Prices'!L27-1</f>
        <v>2.3080151070080657E-3</v>
      </c>
      <c r="M28" s="15">
        <f>'Inputs Prices'!M26/'Inputs Prices'!M27-1</f>
        <v>0.21377672209026111</v>
      </c>
      <c r="N28" s="15">
        <f t="shared" si="0"/>
        <v>2.0671875237286252E-2</v>
      </c>
      <c r="O28" s="15">
        <f>'Inputs Prices'!O26/'Inputs Prices'!O27-1</f>
        <v>1.2083446220536587E-2</v>
      </c>
    </row>
    <row r="29" spans="1:15" x14ac:dyDescent="0.15">
      <c r="A29" s="8">
        <v>38047</v>
      </c>
      <c r="B29" s="15">
        <f>'Inputs Prices'!B27/'Inputs Prices'!B28-1</f>
        <v>-4.6597633136094552E-2</v>
      </c>
      <c r="C29" s="15">
        <f>'Inputs Prices'!C27/'Inputs Prices'!C28-1</f>
        <v>4.1079092581238541E-2</v>
      </c>
      <c r="D29" s="15">
        <f>'Inputs Prices'!D27/'Inputs Prices'!D28-1</f>
        <v>3.9393939393939315E-2</v>
      </c>
      <c r="E29" s="15">
        <f>'Inputs Prices'!E27/'Inputs Prices'!E28-1</f>
        <v>-6.2144512323572654E-2</v>
      </c>
      <c r="F29" s="15">
        <f>'Inputs Prices'!F27/'Inputs Prices'!F28-1</f>
        <v>-1.2638230647709192E-2</v>
      </c>
      <c r="G29" s="15">
        <f>'Inputs Prices'!G27/'Inputs Prices'!G28-1</f>
        <v>-1.8271678897708532E-2</v>
      </c>
      <c r="H29" s="15">
        <f>'Inputs Prices'!H27/'Inputs Prices'!H28-1</f>
        <v>7.2699924793181214E-2</v>
      </c>
      <c r="I29" s="15">
        <f>'Inputs Prices'!I27/'Inputs Prices'!I28-1</f>
        <v>3.6797934151065137E-2</v>
      </c>
      <c r="J29" s="15">
        <f>'Inputs Prices'!J27/'Inputs Prices'!J28-1</f>
        <v>1.3553916683276768E-2</v>
      </c>
      <c r="K29" s="15">
        <f>'Inputs Prices'!K27/'Inputs Prices'!K28-1</f>
        <v>-2.9411764705882359E-2</v>
      </c>
      <c r="L29" s="15">
        <f>'Inputs Prices'!L27/'Inputs Prices'!L28-1</f>
        <v>-4.984051036682613E-2</v>
      </c>
      <c r="M29" s="15">
        <f>'Inputs Prices'!M27/'Inputs Prices'!M28-1</f>
        <v>4.2079207920792117E-2</v>
      </c>
      <c r="N29" s="15">
        <f t="shared" si="0"/>
        <v>2.2249737871416395E-3</v>
      </c>
      <c r="O29" s="15">
        <f>'Inputs Prices'!O27/'Inputs Prices'!O28-1</f>
        <v>-1.6790829419024988E-2</v>
      </c>
    </row>
    <row r="30" spans="1:15" x14ac:dyDescent="0.15">
      <c r="A30" s="8">
        <v>38019</v>
      </c>
      <c r="B30" s="15">
        <f>'Inputs Prices'!B28/'Inputs Prices'!B29-1</f>
        <v>0.13043478260869557</v>
      </c>
      <c r="C30" s="15">
        <f>'Inputs Prices'!C28/'Inputs Prices'!C29-1</f>
        <v>-1.9242333132892364E-2</v>
      </c>
      <c r="D30" s="15">
        <f>'Inputs Prices'!D28/'Inputs Prices'!D29-1</f>
        <v>-5.3084648493543773E-2</v>
      </c>
      <c r="E30" s="15">
        <f>'Inputs Prices'!E28/'Inputs Prices'!E29-1</f>
        <v>2.8825314260944923E-2</v>
      </c>
      <c r="F30" s="15">
        <f>'Inputs Prices'!F28/'Inputs Prices'!F29-1</f>
        <v>4.3980208905992191E-2</v>
      </c>
      <c r="G30" s="15">
        <f>'Inputs Prices'!G28/'Inputs Prices'!G29-1</f>
        <v>8.3576760791950644E-2</v>
      </c>
      <c r="H30" s="15">
        <f>'Inputs Prices'!H28/'Inputs Prices'!H29-1</f>
        <v>-5.0112753695807921E-4</v>
      </c>
      <c r="I30" s="15">
        <f>'Inputs Prices'!I28/'Inputs Prices'!I29-1</f>
        <v>-4.3827160493827066E-2</v>
      </c>
      <c r="J30" s="15">
        <f>'Inputs Prices'!J28/'Inputs Prices'!J29-1</f>
        <v>2.3042414355628038E-2</v>
      </c>
      <c r="K30" s="15">
        <f>'Inputs Prices'!K28/'Inputs Prices'!K29-1</f>
        <v>0.15646258503401356</v>
      </c>
      <c r="L30" s="15">
        <f>'Inputs Prices'!L28/'Inputs Prices'!L29-1</f>
        <v>1.9926799511996718E-2</v>
      </c>
      <c r="M30" s="15">
        <f>'Inputs Prices'!M28/'Inputs Prices'!M29-1</f>
        <v>9.3369418132611459E-2</v>
      </c>
      <c r="N30" s="15">
        <f t="shared" si="0"/>
        <v>3.8580251162050987E-2</v>
      </c>
      <c r="O30" s="15">
        <f>'Inputs Prices'!O28/'Inputs Prices'!O29-1</f>
        <v>-1.6358935839432598E-2</v>
      </c>
    </row>
    <row r="31" spans="1:15" x14ac:dyDescent="0.15">
      <c r="A31" s="8">
        <v>37988</v>
      </c>
      <c r="B31" s="15">
        <f>'Inputs Prices'!B29/'Inputs Prices'!B30-1</f>
        <v>6.0283687943262443E-2</v>
      </c>
      <c r="C31" s="15">
        <f>'Inputs Prices'!C29/'Inputs Prices'!C30-1</f>
        <v>0.10351692103516918</v>
      </c>
      <c r="D31" s="15">
        <f>'Inputs Prices'!D29/'Inputs Prices'!D30-1</f>
        <v>4.2892768079800359E-2</v>
      </c>
      <c r="E31" s="15">
        <f>'Inputs Prices'!E29/'Inputs Prices'!E30-1</f>
        <v>1.5628439357252999E-2</v>
      </c>
      <c r="F31" s="15">
        <f>'Inputs Prices'!F29/'Inputs Prices'!F30-1</f>
        <v>-3.038379530916846E-2</v>
      </c>
      <c r="G31" s="15">
        <f>'Inputs Prices'!G29/'Inputs Prices'!G30-1</f>
        <v>2.5974025974025983E-2</v>
      </c>
      <c r="H31" s="15">
        <f>'Inputs Prices'!H29/'Inputs Prices'!H30-1</f>
        <v>0.10309563294637902</v>
      </c>
      <c r="I31" s="15">
        <f>'Inputs Prices'!I29/'Inputs Prices'!I30-1</f>
        <v>0.11263736263736246</v>
      </c>
      <c r="J31" s="15">
        <f>'Inputs Prices'!J29/'Inputs Prices'!J30-1</f>
        <v>1.427094105480875E-2</v>
      </c>
      <c r="K31" s="15">
        <f>'Inputs Prices'!K29/'Inputs Prices'!K30-1</f>
        <v>8.8888888888888795E-2</v>
      </c>
      <c r="L31" s="15">
        <f>'Inputs Prices'!L29/'Inputs Prices'!L30-1</f>
        <v>1.0271158586688589E-2</v>
      </c>
      <c r="M31" s="15">
        <f>'Inputs Prices'!M29/'Inputs Prices'!M30-1</f>
        <v>-5.6194125159642283E-2</v>
      </c>
      <c r="N31" s="15">
        <f t="shared" si="0"/>
        <v>4.0906825502902318E-2</v>
      </c>
      <c r="O31" s="15">
        <f>'Inputs Prices'!O29/'Inputs Prices'!O30-1</f>
        <v>1.2209029908144986E-2</v>
      </c>
    </row>
    <row r="32" spans="1:15" x14ac:dyDescent="0.15">
      <c r="A32" s="8">
        <v>37956</v>
      </c>
      <c r="B32" s="15">
        <f>'Inputs Prices'!B30/'Inputs Prices'!B31-1</f>
        <v>5.5191768007483599E-2</v>
      </c>
      <c r="C32" s="15">
        <f>'Inputs Prices'!C30/'Inputs Prices'!C31-1</f>
        <v>2.8668941979522078E-2</v>
      </c>
      <c r="D32" s="15">
        <f>'Inputs Prices'!D30/'Inputs Prices'!D31-1</f>
        <v>-9.1425747467258622E-3</v>
      </c>
      <c r="E32" s="15">
        <f>'Inputs Prices'!E30/'Inputs Prices'!E31-1</f>
        <v>2.7828054298642435E-2</v>
      </c>
      <c r="F32" s="15">
        <f>'Inputs Prices'!F30/'Inputs Prices'!F31-1</f>
        <v>-5.4911838790931977E-2</v>
      </c>
      <c r="G32" s="15">
        <f>'Inputs Prices'!G30/'Inputs Prices'!G31-1</f>
        <v>-3.7654222079794852E-2</v>
      </c>
      <c r="H32" s="15">
        <f>'Inputs Prices'!H30/'Inputs Prices'!H31-1</f>
        <v>-1.9246408240715662E-2</v>
      </c>
      <c r="I32" s="15">
        <f>'Inputs Prices'!I30/'Inputs Prices'!I31-1</f>
        <v>0.18470301057770566</v>
      </c>
      <c r="J32" s="15">
        <f>'Inputs Prices'!J30/'Inputs Prices'!J31-1</f>
        <v>1.6610597140454209E-2</v>
      </c>
      <c r="K32" s="15">
        <f>'Inputs Prices'!K30/'Inputs Prices'!K31-1</f>
        <v>-0.14556962025316456</v>
      </c>
      <c r="L32" s="15">
        <f>'Inputs Prices'!L30/'Inputs Prices'!L31-1</f>
        <v>2.7437737441958543E-2</v>
      </c>
      <c r="M32" s="15">
        <f>'Inputs Prices'!M30/'Inputs Prices'!M31-1</f>
        <v>4.3536206130608379E-2</v>
      </c>
      <c r="N32" s="15">
        <f t="shared" si="0"/>
        <v>9.7876376220868335E-3</v>
      </c>
      <c r="O32" s="15">
        <f>'Inputs Prices'!O30/'Inputs Prices'!O31-1</f>
        <v>1.7276422764227695E-2</v>
      </c>
    </row>
    <row r="33" spans="1:15" x14ac:dyDescent="0.15">
      <c r="A33" s="8">
        <v>37928</v>
      </c>
      <c r="B33" s="15">
        <f>'Inputs Prices'!B31/'Inputs Prices'!B32-1</f>
        <v>2.2966507177033524E-2</v>
      </c>
      <c r="C33" s="15">
        <f>'Inputs Prices'!C31/'Inputs Prices'!C32-1</f>
        <v>6.5454545454545432E-2</v>
      </c>
      <c r="D33" s="15">
        <f>'Inputs Prices'!D31/'Inputs Prices'!D32-1</f>
        <v>9.76403580146461E-2</v>
      </c>
      <c r="E33" s="15">
        <f>'Inputs Prices'!E31/'Inputs Prices'!E32-1</f>
        <v>3.198692505253331E-2</v>
      </c>
      <c r="F33" s="15">
        <f>'Inputs Prices'!F31/'Inputs Prices'!F32-1</f>
        <v>9.185918591859199E-2</v>
      </c>
      <c r="G33" s="15">
        <f>'Inputs Prices'!G31/'Inputs Prices'!G32-1</f>
        <v>6.6108643662452948E-2</v>
      </c>
      <c r="H33" s="15">
        <f>'Inputs Prices'!H31/'Inputs Prices'!H32-1</f>
        <v>-9.1324200913240894E-3</v>
      </c>
      <c r="I33" s="15">
        <f>'Inputs Prices'!I31/'Inputs Prices'!I32-1</f>
        <v>0</v>
      </c>
      <c r="J33" s="15">
        <f>'Inputs Prices'!J31/'Inputs Prices'!J32-1</f>
        <v>3.7974683544303778E-2</v>
      </c>
      <c r="K33" s="15">
        <f>'Inputs Prices'!K31/'Inputs Prices'!K32-1</f>
        <v>0.51923076923076916</v>
      </c>
      <c r="L33" s="15">
        <f>'Inputs Prices'!L31/'Inputs Prices'!L32-1</f>
        <v>4.8230088495575307E-2</v>
      </c>
      <c r="M33" s="15">
        <f>'Inputs Prices'!M31/'Inputs Prices'!M32-1</f>
        <v>4.6976744186046693E-2</v>
      </c>
      <c r="N33" s="15">
        <f t="shared" si="0"/>
        <v>8.4941335887097846E-2</v>
      </c>
      <c r="O33" s="15">
        <f>'Inputs Prices'!O31/'Inputs Prices'!O32-1</f>
        <v>5.0765450765450693E-2</v>
      </c>
    </row>
    <row r="34" spans="1:15" x14ac:dyDescent="0.15">
      <c r="A34" s="8">
        <v>37895</v>
      </c>
      <c r="B34" s="15">
        <f>'Inputs Prices'!B32/'Inputs Prices'!B33-1</f>
        <v>-8.6538461538461564E-2</v>
      </c>
      <c r="C34" s="15">
        <f>'Inputs Prices'!C32/'Inputs Prices'!C33-1</f>
        <v>0</v>
      </c>
      <c r="D34" s="15">
        <f>'Inputs Prices'!D32/'Inputs Prices'!D33-1</f>
        <v>1.9021739130435922E-3</v>
      </c>
      <c r="E34" s="15">
        <f>'Inputs Prices'!E32/'Inputs Prices'!E33-1</f>
        <v>-7.6459684893419588E-3</v>
      </c>
      <c r="F34" s="15">
        <f>'Inputs Prices'!F32/'Inputs Prices'!F33-1</f>
        <v>3.7671232876712368E-2</v>
      </c>
      <c r="G34" s="15">
        <f>'Inputs Prices'!G32/'Inputs Prices'!G33-1</f>
        <v>1.000690131124915E-2</v>
      </c>
      <c r="H34" s="15">
        <f>'Inputs Prices'!H32/'Inputs Prices'!H33-1</f>
        <v>1.3061224489795853E-2</v>
      </c>
      <c r="I34" s="15">
        <f>'Inputs Prices'!I32/'Inputs Prices'!I33-1</f>
        <v>3.8006756756756799E-2</v>
      </c>
      <c r="J34" s="15">
        <f>'Inputs Prices'!J32/'Inputs Prices'!J33-1</f>
        <v>-2.0940170940170866E-2</v>
      </c>
      <c r="K34" s="15">
        <f>'Inputs Prices'!K32/'Inputs Prices'!K33-1</f>
        <v>-0.11489361702127665</v>
      </c>
      <c r="L34" s="15">
        <f>'Inputs Prices'!L32/'Inputs Prices'!L33-1</f>
        <v>-4.8436811977102812E-3</v>
      </c>
      <c r="M34" s="15">
        <f>'Inputs Prices'!M32/'Inputs Prices'!M33-1</f>
        <v>-1.6018306636155666E-2</v>
      </c>
      <c r="N34" s="15">
        <f t="shared" si="0"/>
        <v>-1.2519326372963269E-2</v>
      </c>
      <c r="O34" s="15">
        <f>'Inputs Prices'!O32/'Inputs Prices'!O33-1</f>
        <v>7.1285131006653124E-3</v>
      </c>
    </row>
    <row r="35" spans="1:15" x14ac:dyDescent="0.15">
      <c r="A35" s="8">
        <v>37866</v>
      </c>
      <c r="B35" s="15">
        <f>'Inputs Prices'!B33/'Inputs Prices'!B34-1</f>
        <v>0.10424710424710426</v>
      </c>
      <c r="C35" s="15">
        <f>'Inputs Prices'!C33/'Inputs Prices'!C34-1</f>
        <v>9.4745222929936368E-2</v>
      </c>
      <c r="D35" s="15">
        <f>'Inputs Prices'!D33/'Inputs Prices'!D34-1</f>
        <v>0.12126751980499684</v>
      </c>
      <c r="E35" s="15">
        <f>'Inputs Prices'!E33/'Inputs Prices'!E34-1</f>
        <v>4.9100631988332477E-2</v>
      </c>
      <c r="F35" s="15">
        <f>'Inputs Prices'!F33/'Inputs Prices'!F34-1</f>
        <v>6.9597069597069572E-2</v>
      </c>
      <c r="G35" s="15">
        <f>'Inputs Prices'!G33/'Inputs Prices'!G34-1</f>
        <v>0.13713949381989399</v>
      </c>
      <c r="H35" s="15">
        <f>'Inputs Prices'!H33/'Inputs Prices'!H34-1</f>
        <v>6.0606060606060552E-2</v>
      </c>
      <c r="I35" s="15">
        <f>'Inputs Prices'!I33/'Inputs Prices'!I34-1</f>
        <v>0.13193116634799229</v>
      </c>
      <c r="J35" s="15">
        <f>'Inputs Prices'!J33/'Inputs Prices'!J34-1</f>
        <v>6.387815412593767E-2</v>
      </c>
      <c r="K35" s="15">
        <f>'Inputs Prices'!K33/'Inputs Prices'!K34-1</f>
        <v>0.29120879120879128</v>
      </c>
      <c r="L35" s="15">
        <f>'Inputs Prices'!L33/'Inputs Prices'!L34-1</f>
        <v>1.4972067039106252E-2</v>
      </c>
      <c r="M35" s="15">
        <f>'Inputs Prices'!M33/'Inputs Prices'!M34-1</f>
        <v>0.23516110797060485</v>
      </c>
      <c r="N35" s="15">
        <f t="shared" si="0"/>
        <v>0.1144878658071522</v>
      </c>
      <c r="O35" s="15">
        <f>'Inputs Prices'!O33/'Inputs Prices'!O34-1</f>
        <v>5.4961494824141255E-2</v>
      </c>
    </row>
    <row r="36" spans="1:15" x14ac:dyDescent="0.15">
      <c r="A36" s="8">
        <v>37834</v>
      </c>
      <c r="B36" s="15">
        <f>'Inputs Prices'!B34/'Inputs Prices'!B35-1</f>
        <v>-8.3996463306808211E-2</v>
      </c>
      <c r="C36" s="15">
        <f>'Inputs Prices'!C34/'Inputs Prices'!C35-1</f>
        <v>-5.492851768246787E-2</v>
      </c>
      <c r="D36" s="15">
        <f>'Inputs Prices'!D34/'Inputs Prices'!D35-1</f>
        <v>-8.1958041958041905E-2</v>
      </c>
      <c r="E36" s="15">
        <f>'Inputs Prices'!E34/'Inputs Prices'!E35-1</f>
        <v>4.9757591222250541E-2</v>
      </c>
      <c r="F36" s="15">
        <f>'Inputs Prices'!F34/'Inputs Prices'!F35-1</f>
        <v>-4.1544763019309539E-2</v>
      </c>
      <c r="G36" s="15">
        <f>'Inputs Prices'!G34/'Inputs Prices'!G35-1</f>
        <v>-5.2778293997398307E-2</v>
      </c>
      <c r="H36" s="15">
        <f>'Inputs Prices'!H34/'Inputs Prices'!H35-1</f>
        <v>3.991596638655448E-2</v>
      </c>
      <c r="I36" s="15">
        <f>'Inputs Prices'!I34/'Inputs Prices'!I35-1</f>
        <v>0.11752136752136777</v>
      </c>
      <c r="J36" s="15">
        <f>'Inputs Prices'!J34/'Inputs Prices'!J35-1</f>
        <v>6.3330916122794401E-2</v>
      </c>
      <c r="K36" s="15">
        <f>'Inputs Prices'!K34/'Inputs Prices'!K35-1</f>
        <v>8.3333333333333481E-2</v>
      </c>
      <c r="L36" s="15">
        <f>'Inputs Prices'!L34/'Inputs Prices'!L35-1</f>
        <v>2.309099222679456E-2</v>
      </c>
      <c r="M36" s="15">
        <f>'Inputs Prices'!M34/'Inputs Prices'!M35-1</f>
        <v>5.9916117435590222E-2</v>
      </c>
      <c r="N36" s="15">
        <f t="shared" si="0"/>
        <v>1.0138350357054968E-2</v>
      </c>
      <c r="O36" s="15">
        <f>'Inputs Prices'!O34/'Inputs Prices'!O35-1</f>
        <v>-1.1944325949147294E-2</v>
      </c>
    </row>
    <row r="37" spans="1:15" x14ac:dyDescent="0.15">
      <c r="A37" s="8">
        <v>37803</v>
      </c>
      <c r="B37" s="15">
        <f>'Inputs Prices'!B35/'Inputs Prices'!B36-1</f>
        <v>7.3055028462998273E-2</v>
      </c>
      <c r="C37" s="15">
        <f>'Inputs Prices'!C35/'Inputs Prices'!C36-1</f>
        <v>5.9808612440191311E-2</v>
      </c>
      <c r="D37" s="15">
        <f>'Inputs Prices'!D35/'Inputs Prices'!D36-1</f>
        <v>0.13492063492063489</v>
      </c>
      <c r="E37" s="15">
        <f>'Inputs Prices'!E35/'Inputs Prices'!E36-1</f>
        <v>-3.2345679012345752E-2</v>
      </c>
      <c r="F37" s="15">
        <f>'Inputs Prices'!F35/'Inputs Prices'!F36-1</f>
        <v>6.4465898473995642E-2</v>
      </c>
      <c r="G37" s="15">
        <f>'Inputs Prices'!G35/'Inputs Prices'!G36-1</f>
        <v>0.11292657704239928</v>
      </c>
      <c r="H37" s="15">
        <f>'Inputs Prices'!H35/'Inputs Prices'!H36-1</f>
        <v>-3.4762456546929443E-2</v>
      </c>
      <c r="I37" s="15">
        <f>'Inputs Prices'!I35/'Inputs Prices'!I36-1</f>
        <v>0.18781725888324874</v>
      </c>
      <c r="J37" s="15">
        <f>'Inputs Prices'!J35/'Inputs Prices'!J36-1</f>
        <v>-6.4841498559078392E-3</v>
      </c>
      <c r="K37" s="15">
        <f>'Inputs Prices'!K35/'Inputs Prices'!K36-1</f>
        <v>-5.6179775280898903E-2</v>
      </c>
      <c r="L37" s="15">
        <f>'Inputs Prices'!L35/'Inputs Prices'!L36-1</f>
        <v>4.8242591316334238E-3</v>
      </c>
      <c r="M37" s="15">
        <f>'Inputs Prices'!M35/'Inputs Prices'!M36-1</f>
        <v>7.2622107969151806E-2</v>
      </c>
      <c r="N37" s="15">
        <f t="shared" si="0"/>
        <v>4.8389026385680954E-2</v>
      </c>
      <c r="O37" s="15">
        <f>'Inputs Prices'!O35/'Inputs Prices'!O36-1</f>
        <v>1.7873191222950391E-2</v>
      </c>
    </row>
    <row r="38" spans="1:15" x14ac:dyDescent="0.15">
      <c r="A38" s="8">
        <v>37774</v>
      </c>
      <c r="B38" s="15">
        <f>'Inputs Prices'!B36/'Inputs Prices'!B37-1</f>
        <v>0.10598111227702001</v>
      </c>
      <c r="C38" s="15">
        <f>'Inputs Prices'!C36/'Inputs Prices'!C37-1</f>
        <v>2.1172638436482094E-2</v>
      </c>
      <c r="D38" s="15">
        <f>'Inputs Prices'!D36/'Inputs Prices'!D37-1</f>
        <v>-3.4926470588235281E-2</v>
      </c>
      <c r="E38" s="15">
        <f>'Inputs Prices'!E36/'Inputs Prices'!E37-1</f>
        <v>5.4962229747330005E-2</v>
      </c>
      <c r="F38" s="15">
        <f>'Inputs Prices'!F36/'Inputs Prices'!F37-1</f>
        <v>0.2195214584124574</v>
      </c>
      <c r="G38" s="15">
        <f>'Inputs Prices'!G36/'Inputs Prices'!G37-1</f>
        <v>0.11098345588235281</v>
      </c>
      <c r="H38" s="15">
        <f>'Inputs Prices'!H36/'Inputs Prices'!H37-1</f>
        <v>4.5427013930950944E-2</v>
      </c>
      <c r="I38" s="15">
        <f>'Inputs Prices'!I36/'Inputs Prices'!I37-1</f>
        <v>-4.1362530413625365E-2</v>
      </c>
      <c r="J38" s="15">
        <f>'Inputs Prices'!J36/'Inputs Prices'!J37-1</f>
        <v>-9.5147478591817158E-3</v>
      </c>
      <c r="K38" s="15">
        <f>'Inputs Prices'!K36/'Inputs Prices'!K37-1</f>
        <v>5.3254437869822535E-2</v>
      </c>
      <c r="L38" s="15">
        <f>'Inputs Prices'!L36/'Inputs Prices'!L37-1</f>
        <v>1.4212488350419328E-2</v>
      </c>
      <c r="M38" s="15">
        <f>'Inputs Prices'!M36/'Inputs Prices'!M37-1</f>
        <v>-4.8318042813455753E-2</v>
      </c>
      <c r="N38" s="15">
        <f t="shared" si="0"/>
        <v>4.0949420269361415E-2</v>
      </c>
      <c r="O38" s="15">
        <f>'Inputs Prices'!O36/'Inputs Prices'!O37-1</f>
        <v>1.6223704463827593E-2</v>
      </c>
    </row>
    <row r="39" spans="1:15" x14ac:dyDescent="0.15">
      <c r="A39" s="8">
        <v>37742</v>
      </c>
      <c r="B39" s="15">
        <f>'Inputs Prices'!B37/'Inputs Prices'!B38-1</f>
        <v>6.1247216035634544E-2</v>
      </c>
      <c r="C39" s="15">
        <f>'Inputs Prices'!C37/'Inputs Prices'!C38-1</f>
        <v>7.5306479859894804E-2</v>
      </c>
      <c r="D39" s="15">
        <f>'Inputs Prices'!D37/'Inputs Prices'!D38-1</f>
        <v>0.11895783339046972</v>
      </c>
      <c r="E39" s="15">
        <f>'Inputs Prices'!E37/'Inputs Prices'!E38-1</f>
        <v>4.3490078825767942E-2</v>
      </c>
      <c r="F39" s="15">
        <f>'Inputs Prices'!F37/'Inputs Prices'!F38-1</f>
        <v>6.7288204296716447E-2</v>
      </c>
      <c r="G39" s="15">
        <f>'Inputs Prices'!G37/'Inputs Prices'!G38-1</f>
        <v>5.1715804736587767E-2</v>
      </c>
      <c r="H39" s="15">
        <f>'Inputs Prices'!H37/'Inputs Prices'!H38-1</f>
        <v>-2.0468703648768849E-2</v>
      </c>
      <c r="I39" s="15">
        <f>'Inputs Prices'!I37/'Inputs Prices'!I38-1</f>
        <v>0.11081081081081079</v>
      </c>
      <c r="J39" s="15">
        <f>'Inputs Prices'!J37/'Inputs Prices'!J38-1</f>
        <v>-2.8875028875028907E-2</v>
      </c>
      <c r="K39" s="15">
        <f>'Inputs Prices'!K37/'Inputs Prices'!K38-1</f>
        <v>5.6249999999999911E-2</v>
      </c>
      <c r="L39" s="15">
        <f>'Inputs Prices'!L37/'Inputs Prices'!L38-1</f>
        <v>-1.5144561725562111E-2</v>
      </c>
      <c r="M39" s="15">
        <f>'Inputs Prices'!M37/'Inputs Prices'!M38-1</f>
        <v>9.584450402144773E-2</v>
      </c>
      <c r="N39" s="15">
        <f t="shared" si="0"/>
        <v>5.1368553143997485E-2</v>
      </c>
      <c r="O39" s="15">
        <f>'Inputs Prices'!O37/'Inputs Prices'!O38-1</f>
        <v>1.1322242862628284E-2</v>
      </c>
    </row>
    <row r="40" spans="1:15" x14ac:dyDescent="0.15">
      <c r="A40" s="8">
        <v>37712</v>
      </c>
      <c r="B40" s="15">
        <f>'Inputs Prices'!B38/'Inputs Prices'!B39-1</f>
        <v>0.26300984528832627</v>
      </c>
      <c r="C40" s="15">
        <f>'Inputs Prices'!C38/'Inputs Prices'!C39-1</f>
        <v>8.6584205518553725E-2</v>
      </c>
      <c r="D40" s="15">
        <f>'Inputs Prices'!D38/'Inputs Prices'!D39-1</f>
        <v>0.13062015503875979</v>
      </c>
      <c r="E40" s="15">
        <f>'Inputs Prices'!E38/'Inputs Prices'!E39-1</f>
        <v>5.0242649157864694E-2</v>
      </c>
      <c r="F40" s="15">
        <f>'Inputs Prices'!F38/'Inputs Prices'!F39-1</f>
        <v>-8.4405144694532641E-3</v>
      </c>
      <c r="G40" s="15">
        <f>'Inputs Prices'!G38/'Inputs Prices'!G39-1</f>
        <v>-8.3872513779054136E-3</v>
      </c>
      <c r="H40" s="15">
        <f>'Inputs Prices'!H38/'Inputs Prices'!H39-1</f>
        <v>9.5191682910981124E-2</v>
      </c>
      <c r="I40" s="15">
        <f>'Inputs Prices'!I38/'Inputs Prices'!I39-1</f>
        <v>7.7147016011644975E-2</v>
      </c>
      <c r="J40" s="15">
        <f>'Inputs Prices'!J38/'Inputs Prices'!J39-1</f>
        <v>2.1954674220963089E-2</v>
      </c>
      <c r="K40" s="15">
        <f>'Inputs Prices'!K38/'Inputs Prices'!K39-1</f>
        <v>1.1621621621621623</v>
      </c>
      <c r="L40" s="15">
        <f>'Inputs Prices'!L38/'Inputs Prices'!L39-1</f>
        <v>-4.4088615924544938E-2</v>
      </c>
      <c r="M40" s="15">
        <f>'Inputs Prices'!M38/'Inputs Prices'!M39-1</f>
        <v>0.20419693301049224</v>
      </c>
      <c r="N40" s="15">
        <f t="shared" si="0"/>
        <v>0.16918274512898704</v>
      </c>
      <c r="O40" s="15">
        <f>'Inputs Prices'!O38/'Inputs Prices'!O39-1</f>
        <v>5.0898660733760925E-2</v>
      </c>
    </row>
    <row r="41" spans="1:15" x14ac:dyDescent="0.15">
      <c r="A41" s="8">
        <v>37683</v>
      </c>
      <c r="B41" s="15">
        <f>'Inputs Prices'!B39/'Inputs Prices'!B40-1</f>
        <v>5.657708628005631E-3</v>
      </c>
      <c r="C41" s="15">
        <f>'Inputs Prices'!C39/'Inputs Prices'!C40-1</f>
        <v>2.5365853658536608E-2</v>
      </c>
      <c r="D41" s="15">
        <f>'Inputs Prices'!D39/'Inputs Prices'!D40-1</f>
        <v>8.8607594936708889E-2</v>
      </c>
      <c r="E41" s="15">
        <f>'Inputs Prices'!E39/'Inputs Prices'!E40-1</f>
        <v>0.13955757970071581</v>
      </c>
      <c r="F41" s="15">
        <f>'Inputs Prices'!F39/'Inputs Prices'!F40-1</f>
        <v>7.6124567474048277E-2</v>
      </c>
      <c r="G41" s="15">
        <f>'Inputs Prices'!G39/'Inputs Prices'!G40-1</f>
        <v>0.12147272238645512</v>
      </c>
      <c r="H41" s="15">
        <f>'Inputs Prices'!H39/'Inputs Prices'!H40-1</f>
        <v>4.127198917456032E-2</v>
      </c>
      <c r="I41" s="15">
        <f>'Inputs Prices'!I39/'Inputs Prices'!I40-1</f>
        <v>-4.1841004184100417E-2</v>
      </c>
      <c r="J41" s="15">
        <f>'Inputs Prices'!J39/'Inputs Prices'!J40-1</f>
        <v>1.3639626704953445E-2</v>
      </c>
      <c r="K41" s="15">
        <f>'Inputs Prices'!K39/'Inputs Prices'!K40-1</f>
        <v>1.3698630136986356E-2</v>
      </c>
      <c r="L41" s="15">
        <f>'Inputs Prices'!L39/'Inputs Prices'!L40-1</f>
        <v>3.0049706281066513E-2</v>
      </c>
      <c r="M41" s="15">
        <f>'Inputs Prices'!M39/'Inputs Prices'!M40-1</f>
        <v>3.1640299750208323E-2</v>
      </c>
      <c r="N41" s="15">
        <f t="shared" si="0"/>
        <v>4.5437106220678737E-2</v>
      </c>
      <c r="O41" s="15">
        <f>'Inputs Prices'!O39/'Inputs Prices'!O40-1</f>
        <v>8.1044117993822162E-2</v>
      </c>
    </row>
    <row r="42" spans="1:15" x14ac:dyDescent="0.15">
      <c r="A42" s="8">
        <v>37655</v>
      </c>
      <c r="B42" s="15">
        <f>'Inputs Prices'!B40/'Inputs Prices'!B41-1</f>
        <v>-5.8588548601864132E-2</v>
      </c>
      <c r="C42" s="15">
        <f>'Inputs Prices'!C40/'Inputs Prices'!C41-1</f>
        <v>-8.704061895551285E-3</v>
      </c>
      <c r="D42" s="15">
        <f>'Inputs Prices'!D40/'Inputs Prices'!D41-1</f>
        <v>-9.0560245587106625E-2</v>
      </c>
      <c r="E42" s="15">
        <f>'Inputs Prices'!E40/'Inputs Prices'!E41-1</f>
        <v>3.3277310924369585E-2</v>
      </c>
      <c r="F42" s="15">
        <f>'Inputs Prices'!F40/'Inputs Prices'!F41-1</f>
        <v>4.6627433227704795E-2</v>
      </c>
      <c r="G42" s="15">
        <f>'Inputs Prices'!G40/'Inputs Prices'!G41-1</f>
        <v>-4.589743589743589E-2</v>
      </c>
      <c r="H42" s="15">
        <f>'Inputs Prices'!H40/'Inputs Prices'!H41-1</f>
        <v>-3.0183727034120755E-2</v>
      </c>
      <c r="I42" s="15">
        <f>'Inputs Prices'!I40/'Inputs Prices'!I41-1</f>
        <v>-1.375515818431905E-2</v>
      </c>
      <c r="J42" s="15">
        <f>'Inputs Prices'!J40/'Inputs Prices'!J41-1</f>
        <v>8.7714731910463195E-2</v>
      </c>
      <c r="K42" s="15">
        <f>'Inputs Prices'!K40/'Inputs Prices'!K41-1</f>
        <v>-3.9473684210526327E-2</v>
      </c>
      <c r="L42" s="15">
        <f>'Inputs Prices'!L40/'Inputs Prices'!L41-1</f>
        <v>-2.511013215859037E-2</v>
      </c>
      <c r="M42" s="15">
        <f>'Inputs Prices'!M40/'Inputs Prices'!M41-1</f>
        <v>0.15148609779482269</v>
      </c>
      <c r="N42" s="15">
        <f t="shared" si="0"/>
        <v>5.6938169065381961E-4</v>
      </c>
      <c r="O42" s="15">
        <f>'Inputs Prices'!O40/'Inputs Prices'!O41-1</f>
        <v>8.3576056589194092E-3</v>
      </c>
    </row>
    <row r="43" spans="1:15" x14ac:dyDescent="0.15">
      <c r="A43" s="8">
        <v>37623</v>
      </c>
      <c r="B43" s="15">
        <f>'Inputs Prices'!B41/'Inputs Prices'!B42-1</f>
        <v>4.5961002785515293E-2</v>
      </c>
      <c r="C43" s="15">
        <f>'Inputs Prices'!C41/'Inputs Prices'!C42-1</f>
        <v>-9.1388400702987815E-2</v>
      </c>
      <c r="D43" s="15">
        <f>'Inputs Prices'!D41/'Inputs Prices'!D42-1</f>
        <v>-0.12285425782564796</v>
      </c>
      <c r="E43" s="15">
        <f>'Inputs Prices'!E41/'Inputs Prices'!E42-1</f>
        <v>-2.9363784665579096E-2</v>
      </c>
      <c r="F43" s="15">
        <f>'Inputs Prices'!F41/'Inputs Prices'!F42-1</f>
        <v>6.8698597000483641E-2</v>
      </c>
      <c r="G43" s="15">
        <f>'Inputs Prices'!G41/'Inputs Prices'!G42-1</f>
        <v>-1.9361327633894976E-2</v>
      </c>
      <c r="H43" s="15">
        <f>'Inputs Prices'!H41/'Inputs Prices'!H42-1</f>
        <v>6.9375619425173785E-3</v>
      </c>
      <c r="I43" s="15">
        <f>'Inputs Prices'!I41/'Inputs Prices'!I42-1</f>
        <v>5.5152394775036306E-2</v>
      </c>
      <c r="J43" s="15">
        <f>'Inputs Prices'!J41/'Inputs Prices'!J42-1</f>
        <v>-4.3326693227091484E-2</v>
      </c>
      <c r="K43" s="15">
        <f>'Inputs Prices'!K41/'Inputs Prices'!K42-1</f>
        <v>-0.34482758620689646</v>
      </c>
      <c r="L43" s="15">
        <f>'Inputs Prices'!L41/'Inputs Prices'!L42-1</f>
        <v>-1.9014693171996555E-2</v>
      </c>
      <c r="M43" s="15">
        <f>'Inputs Prices'!M41/'Inputs Prices'!M42-1</f>
        <v>0.14615384615384608</v>
      </c>
      <c r="N43" s="15">
        <f t="shared" si="0"/>
        <v>-2.8936111731391306E-2</v>
      </c>
      <c r="O43" s="15">
        <f>'Inputs Prices'!O41/'Inputs Prices'!O42-1</f>
        <v>-1.7003622764987791E-2</v>
      </c>
    </row>
    <row r="44" spans="1:15" x14ac:dyDescent="0.15">
      <c r="A44" s="8">
        <v>37592</v>
      </c>
      <c r="B44" s="15">
        <f>'Inputs Prices'!B42/'Inputs Prices'!B43-1</f>
        <v>2.7932960893854997E-3</v>
      </c>
      <c r="C44" s="15">
        <f>'Inputs Prices'!C42/'Inputs Prices'!C43-1</f>
        <v>-2.8181041844577259E-2</v>
      </c>
      <c r="D44" s="15">
        <f>'Inputs Prices'!D42/'Inputs Prices'!D43-1</f>
        <v>-4.253947792458912E-2</v>
      </c>
      <c r="E44" s="15">
        <f>'Inputs Prices'!E42/'Inputs Prices'!E43-1</f>
        <v>-1.8571886007044514E-2</v>
      </c>
      <c r="F44" s="15">
        <f>'Inputs Prices'!F42/'Inputs Prices'!F43-1</f>
        <v>-3.0942334739802901E-2</v>
      </c>
      <c r="G44" s="15">
        <f>'Inputs Prices'!G42/'Inputs Prices'!G43-1</f>
        <v>-7.9611201110853957E-2</v>
      </c>
      <c r="H44" s="15">
        <f>'Inputs Prices'!H42/'Inputs Prices'!H43-1</f>
        <v>-4.3601895734597163E-2</v>
      </c>
      <c r="I44" s="15">
        <f>'Inputs Prices'!I42/'Inputs Prices'!I43-1</f>
        <v>-7.764390896921014E-2</v>
      </c>
      <c r="J44" s="15">
        <f>'Inputs Prices'!J42/'Inputs Prices'!J43-1</f>
        <v>4.9825610363707362E-4</v>
      </c>
      <c r="K44" s="15">
        <f>'Inputs Prices'!K42/'Inputs Prices'!K43-1</f>
        <v>0.81249999999999978</v>
      </c>
      <c r="L44" s="15">
        <f>'Inputs Prices'!L42/'Inputs Prices'!L43-1</f>
        <v>-4.0431266846361114E-2</v>
      </c>
      <c r="M44" s="15">
        <f>'Inputs Prices'!M42/'Inputs Prices'!M43-1</f>
        <v>0.1124694376528117</v>
      </c>
      <c r="N44" s="15">
        <f t="shared" si="0"/>
        <v>4.7228164722399824E-2</v>
      </c>
      <c r="O44" s="15">
        <f>'Inputs Prices'!O42/'Inputs Prices'!O43-1</f>
        <v>-2.7414698461048825E-2</v>
      </c>
    </row>
    <row r="45" spans="1:15" x14ac:dyDescent="0.15">
      <c r="A45" s="8">
        <v>37561</v>
      </c>
      <c r="B45" s="15">
        <f>'Inputs Prices'!B43/'Inputs Prices'!B44-1</f>
        <v>-7.6129032258064444E-2</v>
      </c>
      <c r="C45" s="15">
        <f>'Inputs Prices'!C43/'Inputs Prices'!C44-1</f>
        <v>-6.9896743447180221E-2</v>
      </c>
      <c r="D45" s="15">
        <f>'Inputs Prices'!D43/'Inputs Prices'!D44-1</f>
        <v>-3.1220730565095223E-2</v>
      </c>
      <c r="E45" s="15">
        <f>'Inputs Prices'!E43/'Inputs Prices'!E44-1</f>
        <v>-9.4782608695652137E-2</v>
      </c>
      <c r="F45" s="15">
        <f>'Inputs Prices'!F43/'Inputs Prices'!F44-1</f>
        <v>-8.3762886597938291E-2</v>
      </c>
      <c r="G45" s="15">
        <f>'Inputs Prices'!G43/'Inputs Prices'!G44-1</f>
        <v>-9.9416423509795626E-2</v>
      </c>
      <c r="H45" s="15">
        <f>'Inputs Prices'!H43/'Inputs Prices'!H44-1</f>
        <v>4.7319655857048337E-2</v>
      </c>
      <c r="I45" s="15">
        <f>'Inputs Prices'!I43/'Inputs Prices'!I44-1</f>
        <v>-0.22750775594622541</v>
      </c>
      <c r="J45" s="15">
        <f>'Inputs Prices'!J43/'Inputs Prices'!J44-1</f>
        <v>1.6717325227963542E-2</v>
      </c>
      <c r="K45" s="15">
        <f>'Inputs Prices'!K43/'Inputs Prices'!K44-1</f>
        <v>-0.2558139534883721</v>
      </c>
      <c r="L45" s="15">
        <f>'Inputs Prices'!L43/'Inputs Prices'!L44-1</f>
        <v>-1.2489762489762635E-2</v>
      </c>
      <c r="M45" s="15">
        <f>'Inputs Prices'!M43/'Inputs Prices'!M44-1</f>
        <v>-0.10503282275711168</v>
      </c>
      <c r="N45" s="15">
        <f t="shared" si="0"/>
        <v>-8.2667978222515495E-2</v>
      </c>
      <c r="O45" s="15">
        <f>'Inputs Prices'!O43/'Inputs Prices'!O44-1</f>
        <v>-6.0332582157618608E-2</v>
      </c>
    </row>
    <row r="46" spans="1:15" x14ac:dyDescent="0.15">
      <c r="A46" s="8">
        <v>37530</v>
      </c>
      <c r="B46" s="15">
        <f>'Inputs Prices'!B44/'Inputs Prices'!B45-1</f>
        <v>-3.4869240348692321E-2</v>
      </c>
      <c r="C46" s="15">
        <f>'Inputs Prices'!C44/'Inputs Prices'!C45-1</f>
        <v>-1.6406250000000067E-2</v>
      </c>
      <c r="D46" s="15">
        <f>'Inputs Prices'!D44/'Inputs Prices'!D45-1</f>
        <v>0.15091627739849089</v>
      </c>
      <c r="E46" s="15">
        <f>'Inputs Prices'!E44/'Inputs Prices'!E45-1</f>
        <v>5.2150045745654294E-2</v>
      </c>
      <c r="F46" s="15">
        <f>'Inputs Prices'!F44/'Inputs Prices'!F45-1</f>
        <v>0.22204724409448828</v>
      </c>
      <c r="G46" s="15">
        <f>'Inputs Prices'!G44/'Inputs Prices'!G45-1</f>
        <v>0.10248161764705865</v>
      </c>
      <c r="H46" s="15">
        <f>'Inputs Prices'!H44/'Inputs Prices'!H45-1</f>
        <v>-5.5939453767687164E-3</v>
      </c>
      <c r="I46" s="15">
        <f>'Inputs Prices'!I44/'Inputs Prices'!I45-1</f>
        <v>0.22560202788339678</v>
      </c>
      <c r="J46" s="15">
        <f>'Inputs Prices'!J44/'Inputs Prices'!J45-1</f>
        <v>-4.4299201161946411E-2</v>
      </c>
      <c r="K46" s="15">
        <f>'Inputs Prices'!K44/'Inputs Prices'!K45-1</f>
        <v>-4.4444444444444509E-2</v>
      </c>
      <c r="L46" s="15">
        <f>'Inputs Prices'!L44/'Inputs Prices'!L45-1</f>
        <v>-6.1387354205022504E-4</v>
      </c>
      <c r="M46" s="15">
        <f>'Inputs Prices'!M44/'Inputs Prices'!M45-1</f>
        <v>0.22520107238605913</v>
      </c>
      <c r="N46" s="15">
        <f t="shared" si="0"/>
        <v>6.9347610856770478E-2</v>
      </c>
      <c r="O46" s="15">
        <f>'Inputs Prices'!O44/'Inputs Prices'!O45-1</f>
        <v>5.7069635115606809E-2</v>
      </c>
    </row>
    <row r="47" spans="1:15" x14ac:dyDescent="0.15">
      <c r="A47" s="8">
        <v>37502</v>
      </c>
      <c r="B47" s="15">
        <f>'Inputs Prices'!B45/'Inputs Prices'!B46-1</f>
        <v>0.10758620689655163</v>
      </c>
      <c r="C47" s="15">
        <f>'Inputs Prices'!C45/'Inputs Prices'!C46-1</f>
        <v>8.8435374149659962E-2</v>
      </c>
      <c r="D47" s="15">
        <f>'Inputs Prices'!D45/'Inputs Prices'!D46-1</f>
        <v>-0.12840588787973695</v>
      </c>
      <c r="E47" s="15">
        <f>'Inputs Prices'!E45/'Inputs Prices'!E46-1</f>
        <v>0.25248281130634065</v>
      </c>
      <c r="F47" s="15">
        <f>'Inputs Prices'!F45/'Inputs Prices'!F46-1</f>
        <v>0.10755813953488391</v>
      </c>
      <c r="G47" s="15">
        <f>'Inputs Prices'!G45/'Inputs Prices'!G46-1</f>
        <v>2.0637898686679312E-2</v>
      </c>
      <c r="H47" s="15">
        <f>'Inputs Prices'!H45/'Inputs Prices'!H46-1</f>
        <v>4.8654244306418182E-2</v>
      </c>
      <c r="I47" s="15">
        <f>'Inputs Prices'!I45/'Inputs Prices'!I46-1</f>
        <v>-9.9315068493150749E-2</v>
      </c>
      <c r="J47" s="15">
        <f>'Inputs Prices'!J45/'Inputs Prices'!J46-1</f>
        <v>-6.0153994225216056E-3</v>
      </c>
      <c r="K47" s="15">
        <f>'Inputs Prices'!K45/'Inputs Prices'!K46-1</f>
        <v>-9.9999999999999978E-2</v>
      </c>
      <c r="L47" s="15">
        <f>'Inputs Prices'!L45/'Inputs Prices'!L46-1</f>
        <v>-3.8728088055443033E-3</v>
      </c>
      <c r="M47" s="15">
        <f>'Inputs Prices'!M45/'Inputs Prices'!M46-1</f>
        <v>0.56066945606694563</v>
      </c>
      <c r="N47" s="15">
        <f t="shared" si="0"/>
        <v>7.0701247195543812E-2</v>
      </c>
      <c r="O47" s="15">
        <f>'Inputs Prices'!O45/'Inputs Prices'!O46-1</f>
        <v>8.644882739672255E-2</v>
      </c>
    </row>
    <row r="48" spans="1:15" x14ac:dyDescent="0.15">
      <c r="A48" s="8">
        <v>37469</v>
      </c>
      <c r="B48" s="15">
        <f>'Inputs Prices'!B46/'Inputs Prices'!B47-1</f>
        <v>-1.7615176151761558E-2</v>
      </c>
      <c r="C48" s="15">
        <f>'Inputs Prices'!C46/'Inputs Prices'!C47-1</f>
        <v>2.6178010471204161E-2</v>
      </c>
      <c r="D48" s="15">
        <f>'Inputs Prices'!D46/'Inputs Prices'!D47-1</f>
        <v>-7.9296424452133807E-2</v>
      </c>
      <c r="E48" s="15">
        <f>'Inputs Prices'!E46/'Inputs Prices'!E47-1</f>
        <v>-9.4744121715076179E-2</v>
      </c>
      <c r="F48" s="15">
        <f>'Inputs Prices'!F46/'Inputs Prices'!F47-1</f>
        <v>-0.14724838869608337</v>
      </c>
      <c r="G48" s="15">
        <f>'Inputs Prices'!G46/'Inputs Prices'!G47-1</f>
        <v>-5.3650571495217347E-3</v>
      </c>
      <c r="H48" s="15">
        <f>'Inputs Prices'!H46/'Inputs Prices'!H47-1</f>
        <v>-0.18089315997738842</v>
      </c>
      <c r="I48" s="15">
        <f>'Inputs Prices'!I46/'Inputs Prices'!I47-1</f>
        <v>-0.14868804664723023</v>
      </c>
      <c r="J48" s="15">
        <f>'Inputs Prices'!J46/'Inputs Prices'!J47-1</f>
        <v>8.2484230955848226E-3</v>
      </c>
      <c r="K48" s="15">
        <f>'Inputs Prices'!K46/'Inputs Prices'!K47-1</f>
        <v>-0.33774834437086088</v>
      </c>
      <c r="L48" s="15">
        <f>'Inputs Prices'!L46/'Inputs Prices'!L47-1</f>
        <v>-1.4265621860558575E-2</v>
      </c>
      <c r="M48" s="15">
        <f>'Inputs Prices'!M46/'Inputs Prices'!M47-1</f>
        <v>-7.0038910505836438E-2</v>
      </c>
      <c r="N48" s="15">
        <f t="shared" si="0"/>
        <v>-8.8456401496638512E-2</v>
      </c>
      <c r="O48" s="15">
        <f>'Inputs Prices'!O46/'Inputs Prices'!O47-1</f>
        <v>-0.11002434311788412</v>
      </c>
    </row>
    <row r="49" spans="1:15" x14ac:dyDescent="0.15">
      <c r="A49" s="8">
        <v>37438</v>
      </c>
      <c r="B49" s="15">
        <f>'Inputs Prices'!B47/'Inputs Prices'!B48-1</f>
        <v>-3.2765399737876844E-2</v>
      </c>
      <c r="C49" s="15">
        <f>'Inputs Prices'!C47/'Inputs Prices'!C48-1</f>
        <v>4.7531992687385838E-2</v>
      </c>
      <c r="D49" s="15">
        <f>'Inputs Prices'!D47/'Inputs Prices'!D48-1</f>
        <v>-0.10294878427315046</v>
      </c>
      <c r="E49" s="15">
        <f>'Inputs Prices'!E47/'Inputs Prices'!E48-1</f>
        <v>5.2784856206771202E-2</v>
      </c>
      <c r="F49" s="15">
        <f>'Inputs Prices'!F47/'Inputs Prices'!F48-1</f>
        <v>-2.3717328170377416E-2</v>
      </c>
      <c r="G49" s="15">
        <f>'Inputs Prices'!G47/'Inputs Prices'!G48-1</f>
        <v>9.2786133061432574E-2</v>
      </c>
      <c r="H49" s="15">
        <f>'Inputs Prices'!H47/'Inputs Prices'!H48-1</f>
        <v>-3.0153508771929682E-2</v>
      </c>
      <c r="I49" s="15">
        <f>'Inputs Prices'!I47/'Inputs Prices'!I48-1</f>
        <v>3.5211267605633756E-2</v>
      </c>
      <c r="J49" s="15">
        <f>'Inputs Prices'!J47/'Inputs Prices'!J48-1</f>
        <v>-3.8666022232963781E-3</v>
      </c>
      <c r="K49" s="15">
        <f>'Inputs Prices'!K47/'Inputs Prices'!K48-1</f>
        <v>-0.26341463414634136</v>
      </c>
      <c r="L49" s="15">
        <f>'Inputs Prices'!L47/'Inputs Prices'!L48-1</f>
        <v>7.0821529745042078E-3</v>
      </c>
      <c r="M49" s="15">
        <f>'Inputs Prices'!M47/'Inputs Prices'!M48-1</f>
        <v>-0.22003034901365703</v>
      </c>
      <c r="N49" s="15">
        <f t="shared" si="0"/>
        <v>-3.6791683650075131E-2</v>
      </c>
      <c r="O49" s="15">
        <f>'Inputs Prices'!O47/'Inputs Prices'!O48-1</f>
        <v>4.8814198898663452E-3</v>
      </c>
    </row>
    <row r="50" spans="1:15" x14ac:dyDescent="0.15">
      <c r="A50" s="8">
        <v>37410</v>
      </c>
      <c r="B50" s="15">
        <f>'Inputs Prices'!B48/'Inputs Prices'!B49-1</f>
        <v>-0.13882618510158007</v>
      </c>
      <c r="C50" s="15">
        <f>'Inputs Prices'!C48/'Inputs Prices'!C49-1</f>
        <v>-8.5284280936454904E-2</v>
      </c>
      <c r="D50" s="15">
        <f>'Inputs Prices'!D48/'Inputs Prices'!D49-1</f>
        <v>-7.754712479121928E-2</v>
      </c>
      <c r="E50" s="15">
        <f>'Inputs Prices'!E48/'Inputs Prices'!E49-1</f>
        <v>-0.13453056080655323</v>
      </c>
      <c r="F50" s="15">
        <f>'Inputs Prices'!F48/'Inputs Prices'!F49-1</f>
        <v>-7.9322638146167579E-2</v>
      </c>
      <c r="G50" s="15">
        <f>'Inputs Prices'!G48/'Inputs Prices'!G49-1</f>
        <v>-0.12276386404293382</v>
      </c>
      <c r="H50" s="15">
        <f>'Inputs Prices'!H48/'Inputs Prices'!H49-1</f>
        <v>0.25533379215416385</v>
      </c>
      <c r="I50" s="15">
        <f>'Inputs Prices'!I48/'Inputs Prices'!I49-1</f>
        <v>-0.20543565147881693</v>
      </c>
      <c r="J50" s="15">
        <f>'Inputs Prices'!J48/'Inputs Prices'!J49-1</f>
        <v>1.6945049624788044E-3</v>
      </c>
      <c r="K50" s="15">
        <f>'Inputs Prices'!K48/'Inputs Prices'!K49-1</f>
        <v>-0.45478723404255317</v>
      </c>
      <c r="L50" s="15">
        <f>'Inputs Prices'!L48/'Inputs Prices'!L49-1</f>
        <v>3.3674963396779001E-2</v>
      </c>
      <c r="M50" s="15">
        <f>'Inputs Prices'!M48/'Inputs Prices'!M49-1</f>
        <v>-0.10704607046070458</v>
      </c>
      <c r="N50" s="15">
        <f t="shared" si="0"/>
        <v>-9.2903362441130163E-2</v>
      </c>
      <c r="O50" s="15">
        <f>'Inputs Prices'!O48/'Inputs Prices'!O49-1</f>
        <v>-7.9004263401426522E-2</v>
      </c>
    </row>
    <row r="51" spans="1:15" x14ac:dyDescent="0.15">
      <c r="A51" s="8">
        <v>37377</v>
      </c>
      <c r="B51" s="15">
        <f>'Inputs Prices'!B49/'Inputs Prices'!B50-1</f>
        <v>-0.23948497854077255</v>
      </c>
      <c r="C51" s="15">
        <f>'Inputs Prices'!C49/'Inputs Prices'!C50-1</f>
        <v>-0.12123438648052898</v>
      </c>
      <c r="D51" s="15">
        <f>'Inputs Prices'!D49/'Inputs Prices'!D50-1</f>
        <v>5.5135951661631433E-2</v>
      </c>
      <c r="E51" s="15">
        <f>'Inputs Prices'!E49/'Inputs Prices'!E50-1</f>
        <v>-0.10262934690415604</v>
      </c>
      <c r="F51" s="15">
        <f>'Inputs Prices'!F49/'Inputs Prices'!F50-1</f>
        <v>-6.3439065108514159E-2</v>
      </c>
      <c r="G51" s="15">
        <f>'Inputs Prices'!G49/'Inputs Prices'!G50-1</f>
        <v>2.4278515803939582E-2</v>
      </c>
      <c r="H51" s="15">
        <f>'Inputs Prices'!H49/'Inputs Prices'!H50-1</f>
        <v>-6.348694811472777E-2</v>
      </c>
      <c r="I51" s="15">
        <f>'Inputs Prices'!I49/'Inputs Prices'!I50-1</f>
        <v>-8.4857351865398667E-2</v>
      </c>
      <c r="J51" s="15">
        <f>'Inputs Prices'!J49/'Inputs Prices'!J50-1</f>
        <v>4.8649963512528149E-3</v>
      </c>
      <c r="K51" s="15">
        <f>'Inputs Prices'!K49/'Inputs Prices'!K50-1</f>
        <v>-5.2896725440806147E-2</v>
      </c>
      <c r="L51" s="15">
        <f>'Inputs Prices'!L49/'Inputs Prices'!L50-1</f>
        <v>1.9185674696226895E-2</v>
      </c>
      <c r="M51" s="15">
        <f>'Inputs Prices'!M49/'Inputs Prices'!M50-1</f>
        <v>-7.8651685393258397E-2</v>
      </c>
      <c r="N51" s="15">
        <f t="shared" si="0"/>
        <v>-5.8601279111259334E-2</v>
      </c>
      <c r="O51" s="15">
        <f>'Inputs Prices'!O49/'Inputs Prices'!O50-1</f>
        <v>-7.2455347939351933E-2</v>
      </c>
    </row>
    <row r="52" spans="1:15" x14ac:dyDescent="0.15">
      <c r="A52" s="8">
        <v>37347</v>
      </c>
      <c r="B52" s="15">
        <f>'Inputs Prices'!B50/'Inputs Prices'!B51-1</f>
        <v>-4.0362438220757801E-2</v>
      </c>
      <c r="C52" s="15">
        <f>'Inputs Prices'!C50/'Inputs Prices'!C51-1</f>
        <v>0.10024252223120445</v>
      </c>
      <c r="D52" s="15">
        <f>'Inputs Prices'!D50/'Inputs Prices'!D51-1</f>
        <v>-4.0115998066698966E-2</v>
      </c>
      <c r="E52" s="15">
        <f>'Inputs Prices'!E50/'Inputs Prices'!E51-1</f>
        <v>1.4156285390711787E-3</v>
      </c>
      <c r="F52" s="15">
        <f>'Inputs Prices'!F50/'Inputs Prices'!F51-1</f>
        <v>-4.3130990415335413E-2</v>
      </c>
      <c r="G52" s="15">
        <f>'Inputs Prices'!G50/'Inputs Prices'!G51-1</f>
        <v>5.0024050024050082E-2</v>
      </c>
      <c r="H52" s="15">
        <f>'Inputs Prices'!H50/'Inputs Prices'!H51-1</f>
        <v>-1.4294790343074903E-2</v>
      </c>
      <c r="I52" s="15">
        <f>'Inputs Prices'!I50/'Inputs Prices'!I51-1</f>
        <v>3.796507213363709E-2</v>
      </c>
      <c r="J52" s="15">
        <f>'Inputs Prices'!J50/'Inputs Prices'!J51-1</f>
        <v>-7.7238715906348121E-3</v>
      </c>
      <c r="K52" s="15">
        <f>'Inputs Prices'!K50/'Inputs Prices'!K51-1</f>
        <v>-0.11581291759465484</v>
      </c>
      <c r="L52" s="15">
        <f>'Inputs Prices'!L50/'Inputs Prices'!L51-1</f>
        <v>-3.1985142385472676E-2</v>
      </c>
      <c r="M52" s="15">
        <f>'Inputs Prices'!M50/'Inputs Prices'!M51-1</f>
        <v>8.5365853658536661E-2</v>
      </c>
      <c r="N52" s="15">
        <f t="shared" si="0"/>
        <v>-1.5344185025108297E-3</v>
      </c>
      <c r="O52" s="15">
        <f>'Inputs Prices'!O50/'Inputs Prices'!O51-1</f>
        <v>-9.0814545184414452E-3</v>
      </c>
    </row>
    <row r="53" spans="1:15" x14ac:dyDescent="0.15">
      <c r="A53" s="8">
        <v>37316</v>
      </c>
      <c r="B53" s="15">
        <f>'Inputs Prices'!B51/'Inputs Prices'!B52-1</f>
        <v>2.533783783783794E-2</v>
      </c>
      <c r="C53" s="15">
        <f>'Inputs Prices'!C51/'Inputs Prices'!C52-1</f>
        <v>-4.6995377503852187E-2</v>
      </c>
      <c r="D53" s="15">
        <f>'Inputs Prices'!D51/'Inputs Prices'!D52-1</f>
        <v>-7.5513851653261743E-2</v>
      </c>
      <c r="E53" s="15">
        <f>'Inputs Prices'!E51/'Inputs Prices'!E52-1</f>
        <v>-0.12552612032681354</v>
      </c>
      <c r="F53" s="15">
        <f>'Inputs Prices'!F51/'Inputs Prices'!F52-1</f>
        <v>-3.3204633204633183E-2</v>
      </c>
      <c r="G53" s="15">
        <f>'Inputs Prices'!G51/'Inputs Prices'!G52-1</f>
        <v>-1.7485822306238186E-2</v>
      </c>
      <c r="H53" s="15">
        <f>'Inputs Prices'!H51/'Inputs Prices'!H52-1</f>
        <v>-7.8789788843366404E-3</v>
      </c>
      <c r="I53" s="15">
        <f>'Inputs Prices'!I51/'Inputs Prices'!I52-1</f>
        <v>8.4843492586490932E-2</v>
      </c>
      <c r="J53" s="15">
        <f>'Inputs Prices'!J51/'Inputs Prices'!J52-1</f>
        <v>6.07090820786782E-3</v>
      </c>
      <c r="K53" s="15">
        <f>'Inputs Prices'!K51/'Inputs Prices'!K52-1</f>
        <v>-0.15601503759398494</v>
      </c>
      <c r="L53" s="15">
        <f>'Inputs Prices'!L51/'Inputs Prices'!L52-1</f>
        <v>1.9781144781144677E-2</v>
      </c>
      <c r="M53" s="15">
        <f>'Inputs Prices'!M51/'Inputs Prices'!M52-1</f>
        <v>-0.20043336944745405</v>
      </c>
      <c r="N53" s="15">
        <f t="shared" si="0"/>
        <v>-4.3918317292269422E-2</v>
      </c>
      <c r="O53" s="15">
        <f>'Inputs Prices'!O51/'Inputs Prices'!O52-1</f>
        <v>-6.1417652236815723E-2</v>
      </c>
    </row>
    <row r="54" spans="1:15" x14ac:dyDescent="0.15">
      <c r="A54" s="8">
        <v>37288</v>
      </c>
      <c r="B54" s="15">
        <f>'Inputs Prices'!B52/'Inputs Prices'!B53-1</f>
        <v>9.1244239631336432E-2</v>
      </c>
      <c r="C54" s="15">
        <f>'Inputs Prices'!C52/'Inputs Prices'!C53-1</f>
        <v>5.422153369481153E-3</v>
      </c>
      <c r="D54" s="15">
        <f>'Inputs Prices'!D52/'Inputs Prices'!D53-1</f>
        <v>4.971857410881797E-2</v>
      </c>
      <c r="E54" s="15">
        <f>'Inputs Prices'!E52/'Inputs Prices'!E53-1</f>
        <v>9.4283392034679059E-2</v>
      </c>
      <c r="F54" s="15">
        <f>'Inputs Prices'!F52/'Inputs Prices'!F53-1</f>
        <v>2.4120205614867496E-2</v>
      </c>
      <c r="G54" s="15">
        <f>'Inputs Prices'!G52/'Inputs Prices'!G53-1</f>
        <v>-4.4910855337395694E-2</v>
      </c>
      <c r="H54" s="15">
        <f>'Inputs Prices'!H52/'Inputs Prices'!H53-1</f>
        <v>-2.9663608562691235E-2</v>
      </c>
      <c r="I54" s="15">
        <f>'Inputs Prices'!I52/'Inputs Prices'!I53-1</f>
        <v>9.566787003610111E-2</v>
      </c>
      <c r="J54" s="15">
        <f>'Inputs Prices'!J52/'Inputs Prices'!J53-1</f>
        <v>6.2435500515996001E-2</v>
      </c>
      <c r="K54" s="15">
        <f>'Inputs Prices'!K52/'Inputs Prices'!K53-1</f>
        <v>0.28502415458937214</v>
      </c>
      <c r="L54" s="15">
        <f>'Inputs Prices'!L52/'Inputs Prices'!L53-1</f>
        <v>1.343570057581589E-2</v>
      </c>
      <c r="M54" s="15">
        <f>'Inputs Prices'!M52/'Inputs Prices'!M53-1</f>
        <v>0.27662517289073296</v>
      </c>
      <c r="N54" s="15">
        <f t="shared" si="0"/>
        <v>7.6950208288926111E-2</v>
      </c>
      <c r="O54" s="15">
        <f>'Inputs Prices'!O52/'Inputs Prices'!O53-1</f>
        <v>3.6738861330225081E-2</v>
      </c>
    </row>
    <row r="55" spans="1:15" x14ac:dyDescent="0.15">
      <c r="A55" s="8">
        <v>37258</v>
      </c>
      <c r="B55" s="15">
        <f>'Inputs Prices'!B53/'Inputs Prices'!B54-1</f>
        <v>-0.12216828478964403</v>
      </c>
      <c r="C55" s="15">
        <f>'Inputs Prices'!C53/'Inputs Prices'!C54-1</f>
        <v>-2.3183925811436357E-3</v>
      </c>
      <c r="D55" s="15">
        <f>'Inputs Prices'!D53/'Inputs Prices'!D54-1</f>
        <v>0.12714776632302405</v>
      </c>
      <c r="E55" s="15">
        <f>'Inputs Prices'!E53/'Inputs Prices'!E54-1</f>
        <v>-4.5266425245731989E-2</v>
      </c>
      <c r="F55" s="15">
        <f>'Inputs Prices'!F53/'Inputs Prices'!F54-1</f>
        <v>0.10388476647752065</v>
      </c>
      <c r="G55" s="15">
        <f>'Inputs Prices'!G53/'Inputs Prices'!G54-1</f>
        <v>9.0036900369003803E-2</v>
      </c>
      <c r="H55" s="15">
        <f>'Inputs Prices'!H53/'Inputs Prices'!H54-1</f>
        <v>8.3256244218317121E-3</v>
      </c>
      <c r="I55" s="15">
        <f>'Inputs Prices'!I53/'Inputs Prices'!I54-1</f>
        <v>-2.3788546255506526E-2</v>
      </c>
      <c r="J55" s="15">
        <f>'Inputs Prices'!J53/'Inputs Prices'!J54-1</f>
        <v>3.8028923406534298E-2</v>
      </c>
      <c r="K55" s="15">
        <f>'Inputs Prices'!K53/'Inputs Prices'!K54-1</f>
        <v>-0.33547351524879621</v>
      </c>
      <c r="L55" s="15">
        <f>'Inputs Prices'!L53/'Inputs Prices'!L54-1</f>
        <v>1.7090365306557942E-3</v>
      </c>
      <c r="M55" s="15">
        <f>'Inputs Prices'!M53/'Inputs Prices'!M54-1</f>
        <v>-0.16125290023201844</v>
      </c>
      <c r="N55" s="15">
        <f t="shared" si="0"/>
        <v>-2.6761253902022542E-2</v>
      </c>
      <c r="O55" s="15">
        <f>'Inputs Prices'!O53/'Inputs Prices'!O54-1</f>
        <v>-2.0766236064413413E-2</v>
      </c>
    </row>
    <row r="56" spans="1:15" x14ac:dyDescent="0.15">
      <c r="A56" s="8">
        <v>37228</v>
      </c>
      <c r="B56" s="15">
        <f>'Inputs Prices'!B54/'Inputs Prices'!B55-1</f>
        <v>0.12876712328767126</v>
      </c>
      <c r="C56" s="15">
        <f>'Inputs Prices'!C54/'Inputs Prices'!C55-1</f>
        <v>-2.8528528528528607E-2</v>
      </c>
      <c r="D56" s="15">
        <f>'Inputs Prices'!D54/'Inputs Prices'!D55-1</f>
        <v>5.5819145967066719E-2</v>
      </c>
      <c r="E56" s="15">
        <f>'Inputs Prices'!E54/'Inputs Prices'!E55-1</f>
        <v>-5.7992202729044928E-2</v>
      </c>
      <c r="F56" s="15">
        <f>'Inputs Prices'!F54/'Inputs Prices'!F55-1</f>
        <v>-3.0469741853575871E-2</v>
      </c>
      <c r="G56" s="15">
        <f>'Inputs Prices'!G54/'Inputs Prices'!G55-1</f>
        <v>7.1853320118928643E-3</v>
      </c>
      <c r="H56" s="15">
        <f>'Inputs Prices'!H54/'Inputs Prices'!H55-1</f>
        <v>3.9423076923077005E-2</v>
      </c>
      <c r="I56" s="15">
        <f>'Inputs Prices'!I54/'Inputs Prices'!I55-1</f>
        <v>-0.11397345823575333</v>
      </c>
      <c r="J56" s="15">
        <f>'Inputs Prices'!J54/'Inputs Prices'!J55-1</f>
        <v>3.7222222222222268E-2</v>
      </c>
      <c r="K56" s="15">
        <f>'Inputs Prices'!K54/'Inputs Prices'!K55-1</f>
        <v>-0.46431642304385212</v>
      </c>
      <c r="L56" s="15">
        <f>'Inputs Prices'!L54/'Inputs Prices'!L55-1</f>
        <v>1.9263698630138659E-3</v>
      </c>
      <c r="M56" s="15">
        <f>'Inputs Prices'!M54/'Inputs Prices'!M55-1</f>
        <v>-2.8184892897406999E-2</v>
      </c>
      <c r="N56" s="15">
        <f t="shared" si="0"/>
        <v>-3.7760164751101492E-2</v>
      </c>
      <c r="O56" s="15">
        <f>'Inputs Prices'!O54/'Inputs Prices'!O55-1</f>
        <v>-1.5573827607832103E-2</v>
      </c>
    </row>
    <row r="57" spans="1:15" x14ac:dyDescent="0.15">
      <c r="A57" s="8">
        <v>37196</v>
      </c>
      <c r="B57" s="15">
        <f>'Inputs Prices'!B55/'Inputs Prices'!B56-1</f>
        <v>2.8169014084507005E-2</v>
      </c>
      <c r="C57" s="15">
        <f>'Inputs Prices'!C55/'Inputs Prices'!C56-1</f>
        <v>-6.7879636109167141E-2</v>
      </c>
      <c r="D57" s="15">
        <f>'Inputs Prices'!D55/'Inputs Prices'!D56-1</f>
        <v>0.10484119642306511</v>
      </c>
      <c r="E57" s="15">
        <f>'Inputs Prices'!E55/'Inputs Prices'!E56-1</f>
        <v>5.3929121725731832E-2</v>
      </c>
      <c r="F57" s="15">
        <f>'Inputs Prices'!F55/'Inputs Prices'!F56-1</f>
        <v>0.10163170163170165</v>
      </c>
      <c r="G57" s="15">
        <f>'Inputs Prices'!G55/'Inputs Prices'!G56-1</f>
        <v>9.73355084284937E-2</v>
      </c>
      <c r="H57" s="15">
        <f>'Inputs Prices'!H55/'Inputs Prices'!H56-1</f>
        <v>3.4139874047066643E-2</v>
      </c>
      <c r="I57" s="15">
        <f>'Inputs Prices'!I55/'Inputs Prices'!I56-1</f>
        <v>-8.9552238805970186E-2</v>
      </c>
      <c r="J57" s="15">
        <f>'Inputs Prices'!J55/'Inputs Prices'!J56-1</f>
        <v>2.1566401816117908E-2</v>
      </c>
      <c r="K57" s="15">
        <f>'Inputs Prices'!K55/'Inputs Prices'!K56-1</f>
        <v>0.65198863636363646</v>
      </c>
      <c r="L57" s="15">
        <f>'Inputs Prices'!L55/'Inputs Prices'!L56-1</f>
        <v>4.0833870621104218E-3</v>
      </c>
      <c r="M57" s="15">
        <f>'Inputs Prices'!M55/'Inputs Prices'!M56-1</f>
        <v>0.14010282776349592</v>
      </c>
      <c r="N57" s="15">
        <f t="shared" si="0"/>
        <v>9.0029649535899106E-2</v>
      </c>
      <c r="O57" s="15">
        <f>'Inputs Prices'!O55/'Inputs Prices'!O56-1</f>
        <v>7.5738294791345417E-3</v>
      </c>
    </row>
    <row r="58" spans="1:15" x14ac:dyDescent="0.15">
      <c r="A58" s="8">
        <v>37165</v>
      </c>
      <c r="B58" s="15">
        <f>'Inputs Prices'!B56/'Inputs Prices'!B57-1</f>
        <v>0.21298405466970394</v>
      </c>
      <c r="C58" s="15">
        <f>'Inputs Prices'!C56/'Inputs Prices'!C57-1</f>
        <v>0.10861132660977479</v>
      </c>
      <c r="D58" s="15">
        <f>'Inputs Prices'!D56/'Inputs Prices'!D57-1</f>
        <v>8.2082082082082009E-2</v>
      </c>
      <c r="E58" s="15">
        <f>'Inputs Prices'!E56/'Inputs Prices'!E57-1</f>
        <v>5.6143205858421474E-2</v>
      </c>
      <c r="F58" s="15">
        <f>'Inputs Prices'!F56/'Inputs Prices'!F57-1</f>
        <v>6.0306475531388903E-2</v>
      </c>
      <c r="G58" s="15">
        <f>'Inputs Prices'!G56/'Inputs Prices'!G57-1</f>
        <v>8.1128747795414347E-2</v>
      </c>
      <c r="H58" s="15">
        <f>'Inputs Prices'!H56/'Inputs Prices'!H57-1</f>
        <v>3.1805745554035703E-2</v>
      </c>
      <c r="I58" s="15">
        <f>'Inputs Prices'!I56/'Inputs Prices'!I57-1</f>
        <v>1.0775862068965525E-2</v>
      </c>
      <c r="J58" s="15">
        <f>'Inputs Prices'!J56/'Inputs Prices'!J57-1</f>
        <v>4.9746797736073933E-2</v>
      </c>
      <c r="K58" s="15">
        <f>'Inputs Prices'!K56/'Inputs Prices'!K57-1</f>
        <v>1.8273092369477908</v>
      </c>
      <c r="L58" s="15">
        <f>'Inputs Prices'!L56/'Inputs Prices'!L57-1</f>
        <v>-3.7243947858472959E-2</v>
      </c>
      <c r="M58" s="15">
        <f>'Inputs Prices'!M56/'Inputs Prices'!M57-1</f>
        <v>0.43014705882352944</v>
      </c>
      <c r="N58" s="15">
        <f t="shared" si="0"/>
        <v>0.24281638715155898</v>
      </c>
      <c r="O58" s="15">
        <f>'Inputs Prices'!O56/'Inputs Prices'!O57-1</f>
        <v>7.5175979920360847E-2</v>
      </c>
    </row>
    <row r="59" spans="1:15" x14ac:dyDescent="0.15">
      <c r="A59" s="8">
        <v>37138</v>
      </c>
      <c r="B59" s="15">
        <f>'Inputs Prices'!B57/'Inputs Prices'!B58-1</f>
        <v>0.13144329896907214</v>
      </c>
      <c r="C59" s="15">
        <f>'Inputs Prices'!C57/'Inputs Prices'!C58-1</f>
        <v>0.10643776824034346</v>
      </c>
      <c r="D59" s="15">
        <f>'Inputs Prices'!D57/'Inputs Prices'!D58-1</f>
        <v>-2.6632023384215664E-2</v>
      </c>
      <c r="E59" s="15">
        <f>'Inputs Prices'!E57/'Inputs Prices'!E58-1</f>
        <v>0.1237427613532458</v>
      </c>
      <c r="F59" s="15">
        <f>'Inputs Prices'!F57/'Inputs Prices'!F58-1</f>
        <v>5.9671805072103457E-3</v>
      </c>
      <c r="G59" s="15">
        <f>'Inputs Prices'!G57/'Inputs Prices'!G58-1</f>
        <v>-1.6478751084128329E-2</v>
      </c>
      <c r="H59" s="15">
        <f>'Inputs Prices'!H57/'Inputs Prices'!H58-1</f>
        <v>-2.5008336112037344E-2</v>
      </c>
      <c r="I59" s="15">
        <f>'Inputs Prices'!I57/'Inputs Prices'!I58-1</f>
        <v>4.8982667671439328E-2</v>
      </c>
      <c r="J59" s="15">
        <f>'Inputs Prices'!J57/'Inputs Prices'!J58-1</f>
        <v>1.9125683060109422E-2</v>
      </c>
      <c r="K59" s="15">
        <f>'Inputs Prices'!K57/'Inputs Prices'!K58-1</f>
        <v>-0.30640668523676873</v>
      </c>
      <c r="L59" s="15">
        <f>'Inputs Prices'!L57/'Inputs Prices'!L58-1</f>
        <v>3.8461538461538547E-2</v>
      </c>
      <c r="M59" s="15">
        <f>'Inputs Prices'!M57/'Inputs Prices'!M58-1</f>
        <v>0.23356009070294781</v>
      </c>
      <c r="N59" s="15">
        <f t="shared" si="0"/>
        <v>2.7766266095729731E-2</v>
      </c>
      <c r="O59" s="15">
        <f>'Inputs Prices'!O57/'Inputs Prices'!O58-1</f>
        <v>1.8099025880454089E-2</v>
      </c>
    </row>
    <row r="60" spans="1:15" x14ac:dyDescent="0.15">
      <c r="A60" s="8">
        <v>37104</v>
      </c>
      <c r="B60" s="15">
        <f>'Inputs Prices'!B58/'Inputs Prices'!B59-1</f>
        <v>-0.16289104638619201</v>
      </c>
      <c r="C60" s="15">
        <f>'Inputs Prices'!C58/'Inputs Prices'!C59-1</f>
        <v>-6.2751407884151233E-2</v>
      </c>
      <c r="D60" s="15">
        <f>'Inputs Prices'!D58/'Inputs Prices'!D59-1</f>
        <v>-0.34572885677858056</v>
      </c>
      <c r="E60" s="15">
        <f>'Inputs Prices'!E58/'Inputs Prices'!E59-1</f>
        <v>-0.115633423180593</v>
      </c>
      <c r="F60" s="15">
        <f>'Inputs Prices'!F58/'Inputs Prices'!F59-1</f>
        <v>-0.1042316258351893</v>
      </c>
      <c r="G60" s="15">
        <f>'Inputs Prices'!G58/'Inputs Prices'!G59-1</f>
        <v>-0.12363820623258159</v>
      </c>
      <c r="H60" s="15">
        <f>'Inputs Prices'!H58/'Inputs Prices'!H59-1</f>
        <v>1.3860716700473397E-2</v>
      </c>
      <c r="I60" s="15">
        <f>'Inputs Prices'!I58/'Inputs Prices'!I59-1</f>
        <v>-0.10337837837837849</v>
      </c>
      <c r="J60" s="15">
        <f>'Inputs Prices'!J58/'Inputs Prices'!J59-1</f>
        <v>-1.8181818181818188E-2</v>
      </c>
      <c r="K60" s="15">
        <f>'Inputs Prices'!K58/'Inputs Prices'!K59-1</f>
        <v>-0.46015037593984964</v>
      </c>
      <c r="L60" s="15">
        <f>'Inputs Prices'!L58/'Inputs Prices'!L59-1</f>
        <v>7.1413114044578396E-3</v>
      </c>
      <c r="M60" s="15">
        <f>'Inputs Prices'!M58/'Inputs Prices'!M59-1</f>
        <v>-0.25632377740303536</v>
      </c>
      <c r="N60" s="15">
        <f t="shared" si="0"/>
        <v>-0.14432557400795315</v>
      </c>
      <c r="O60" s="15">
        <f>'Inputs Prices'!O58/'Inputs Prices'!O59-1</f>
        <v>-8.1723389615201314E-2</v>
      </c>
    </row>
    <row r="61" spans="1:15" x14ac:dyDescent="0.15">
      <c r="A61" s="8">
        <v>37074</v>
      </c>
      <c r="B61" s="15">
        <f>'Inputs Prices'!B59/'Inputs Prices'!B60-1</f>
        <v>-1.3829787234042601E-2</v>
      </c>
      <c r="C61" s="15">
        <f>'Inputs Prices'!C59/'Inputs Prices'!C60-1</f>
        <v>5.6972789115646183E-2</v>
      </c>
      <c r="D61" s="15">
        <f>'Inputs Prices'!D59/'Inputs Prices'!D60-1</f>
        <v>-0.12266964951528703</v>
      </c>
      <c r="E61" s="15">
        <f>'Inputs Prices'!E59/'Inputs Prices'!E60-1</f>
        <v>-8.5080147965474584E-2</v>
      </c>
      <c r="F61" s="15">
        <f>'Inputs Prices'!F59/'Inputs Prices'!F60-1</f>
        <v>-9.2195713708046911E-2</v>
      </c>
      <c r="G61" s="15">
        <f>'Inputs Prices'!G59/'Inputs Prices'!G60-1</f>
        <v>2.8936392075078254E-2</v>
      </c>
      <c r="H61" s="15">
        <f>'Inputs Prices'!H59/'Inputs Prices'!H60-1</f>
        <v>7.3294629898403407E-2</v>
      </c>
      <c r="I61" s="15">
        <f>'Inputs Prices'!I59/'Inputs Prices'!I60-1</f>
        <v>-6.9182389937106903E-2</v>
      </c>
      <c r="J61" s="15">
        <f>'Inputs Prices'!J59/'Inputs Prices'!J60-1</f>
        <v>4.3870566272557365E-2</v>
      </c>
      <c r="K61" s="15">
        <f>'Inputs Prices'!K59/'Inputs Prices'!K60-1</f>
        <v>-0.17391304347826086</v>
      </c>
      <c r="L61" s="15">
        <f>'Inputs Prices'!L59/'Inputs Prices'!L60-1</f>
        <v>-1.8687619452113058E-2</v>
      </c>
      <c r="M61" s="15">
        <f>'Inputs Prices'!M59/'Inputs Prices'!M60-1</f>
        <v>-0.32690124858115788</v>
      </c>
      <c r="N61" s="15">
        <f t="shared" si="0"/>
        <v>-5.8282101875817054E-2</v>
      </c>
      <c r="O61" s="15">
        <f>'Inputs Prices'!O59/'Inputs Prices'!O60-1</f>
        <v>-6.4108385690579084E-2</v>
      </c>
    </row>
    <row r="62" spans="1:15" x14ac:dyDescent="0.15">
      <c r="A62" s="8">
        <v>37043</v>
      </c>
      <c r="B62" s="15">
        <f>'Inputs Prices'!B60/'Inputs Prices'!B61-1</f>
        <v>-0.19104991394148008</v>
      </c>
      <c r="C62" s="15">
        <f>'Inputs Prices'!C60/'Inputs Prices'!C61-1</f>
        <v>2.6178010471204161E-2</v>
      </c>
      <c r="D62" s="15">
        <f>'Inputs Prices'!D60/'Inputs Prices'!D61-1</f>
        <v>5.2796859666339513E-2</v>
      </c>
      <c r="E62" s="15">
        <f>'Inputs Prices'!E60/'Inputs Prices'!E61-1</f>
        <v>-4.96836184673074E-2</v>
      </c>
      <c r="F62" s="15">
        <f>'Inputs Prices'!F60/'Inputs Prices'!F61-1</f>
        <v>0.10797491039426532</v>
      </c>
      <c r="G62" s="15">
        <f>'Inputs Prices'!G60/'Inputs Prices'!G61-1</f>
        <v>0.10835018780699213</v>
      </c>
      <c r="H62" s="15">
        <f>'Inputs Prices'!H60/'Inputs Prices'!H61-1</f>
        <v>-2.2001419446415982E-2</v>
      </c>
      <c r="I62" s="15">
        <f>'Inputs Prices'!I60/'Inputs Prices'!I61-1</f>
        <v>0.12926136363636376</v>
      </c>
      <c r="J62" s="15">
        <f>'Inputs Prices'!J60/'Inputs Prices'!J61-1</f>
        <v>0.11947056774642983</v>
      </c>
      <c r="K62" s="15">
        <f>'Inputs Prices'!K60/'Inputs Prices'!K61-1</f>
        <v>-0.33962264150943389</v>
      </c>
      <c r="L62" s="15">
        <f>'Inputs Prices'!L60/'Inputs Prices'!L61-1</f>
        <v>-1.7935349322210636E-2</v>
      </c>
      <c r="M62" s="15">
        <f>'Inputs Prices'!M60/'Inputs Prices'!M61-1</f>
        <v>-0.11811811811811812</v>
      </c>
      <c r="N62" s="15">
        <f t="shared" si="0"/>
        <v>-1.6198263423614283E-2</v>
      </c>
      <c r="O62" s="15">
        <f>'Inputs Prices'!O60/'Inputs Prices'!O61-1</f>
        <v>-1.0740129698296408E-2</v>
      </c>
    </row>
    <row r="63" spans="1:15" x14ac:dyDescent="0.15">
      <c r="A63" s="8">
        <v>37035</v>
      </c>
      <c r="B63" s="15">
        <f>'Inputs Prices'!B61/'Inputs Prices'!B62-1</f>
        <v>0.1643286573146292</v>
      </c>
      <c r="C63" s="15">
        <f>'Inputs Prices'!C61/'Inputs Prices'!C62-1</f>
        <v>-3.2911392405063244E-2</v>
      </c>
      <c r="D63" s="15">
        <f>'Inputs Prices'!D61/'Inputs Prices'!D62-1</f>
        <v>-0.11591185146625016</v>
      </c>
      <c r="E63" s="15">
        <f>'Inputs Prices'!E61/'Inputs Prices'!E62-1</f>
        <v>3.0925344286059531E-2</v>
      </c>
      <c r="F63" s="15">
        <f>'Inputs Prices'!F61/'Inputs Prices'!F62-1</f>
        <v>-7.5776397515527893E-2</v>
      </c>
      <c r="G63" s="15">
        <f>'Inputs Prices'!G61/'Inputs Prices'!G62-1</f>
        <v>1.9140164899882128E-2</v>
      </c>
      <c r="H63" s="15">
        <f>'Inputs Prices'!H61/'Inputs Prices'!H62-1</f>
        <v>1.7695919104369739E-2</v>
      </c>
      <c r="I63" s="15">
        <f>'Inputs Prices'!I61/'Inputs Prices'!I62-1</f>
        <v>0.12910986367281474</v>
      </c>
      <c r="J63" s="15">
        <f>'Inputs Prices'!J61/'Inputs Prices'!J62-1</f>
        <v>-6.9180214458665068E-3</v>
      </c>
      <c r="K63" s="15">
        <f>'Inputs Prices'!K61/'Inputs Prices'!K62-1</f>
        <v>-0.11216314639475611</v>
      </c>
      <c r="L63" s="15">
        <f>'Inputs Prices'!L61/'Inputs Prices'!L62-1</f>
        <v>-8.4780810587261612E-3</v>
      </c>
      <c r="M63" s="15">
        <f>'Inputs Prices'!M61/'Inputs Prices'!M62-1</f>
        <v>0.10264900662251653</v>
      </c>
      <c r="N63" s="15">
        <f t="shared" si="0"/>
        <v>9.3075054678401492E-3</v>
      </c>
      <c r="O63" s="15">
        <f>'Inputs Prices'!O61/'Inputs Prices'!O62-1</f>
        <v>-2.5035435014572061E-2</v>
      </c>
    </row>
    <row r="64" spans="1:15" x14ac:dyDescent="0.15">
      <c r="A64" s="5"/>
      <c r="B64" s="14"/>
      <c r="C64" s="14"/>
      <c r="D64" s="14"/>
      <c r="E64" s="14"/>
      <c r="F64" s="14"/>
      <c r="G64" s="14"/>
      <c r="H64" s="14"/>
      <c r="I64" s="14"/>
      <c r="J64" s="14"/>
      <c r="K64" s="14"/>
      <c r="L64" s="14"/>
      <c r="M64" s="14"/>
      <c r="N64" s="14"/>
      <c r="O64" s="14"/>
    </row>
    <row r="65" spans="1:15" x14ac:dyDescent="0.15">
      <c r="A65" s="16" t="s">
        <v>17</v>
      </c>
      <c r="B65" s="15">
        <f>AVERAGE(B4:B63)</f>
        <v>3.8236974386602209E-2</v>
      </c>
      <c r="C65" s="15">
        <f t="shared" ref="C65:O65" si="1">AVERAGE(C4:C63)</f>
        <v>2.4862531933751191E-2</v>
      </c>
      <c r="D65" s="15">
        <f t="shared" si="1"/>
        <v>1.0259631885898299E-2</v>
      </c>
      <c r="E65" s="15">
        <f t="shared" si="1"/>
        <v>5.2167404188364448E-3</v>
      </c>
      <c r="F65" s="15">
        <f t="shared" si="1"/>
        <v>2.1983872736500223E-2</v>
      </c>
      <c r="G65" s="15">
        <f t="shared" si="1"/>
        <v>1.846089760627195E-2</v>
      </c>
      <c r="H65" s="15">
        <f t="shared" si="1"/>
        <v>1.3698353810844348E-2</v>
      </c>
      <c r="I65" s="15">
        <f t="shared" si="1"/>
        <v>1.3587065577802839E-2</v>
      </c>
      <c r="J65" s="15">
        <f t="shared" si="1"/>
        <v>1.146115600397388E-2</v>
      </c>
      <c r="K65" s="15">
        <f t="shared" si="1"/>
        <v>3.2206120522407095E-2</v>
      </c>
      <c r="L65" s="15">
        <f t="shared" si="1"/>
        <v>-4.3667356748664878E-5</v>
      </c>
      <c r="M65" s="15">
        <f t="shared" si="1"/>
        <v>3.2801779255977576E-2</v>
      </c>
      <c r="N65" s="15">
        <f t="shared" si="1"/>
        <v>1.8560954731843115E-2</v>
      </c>
      <c r="O65" s="15">
        <f t="shared" si="1"/>
        <v>1.0849206227526017E-3</v>
      </c>
    </row>
    <row r="66" spans="1:15" x14ac:dyDescent="0.15">
      <c r="B66" s="13"/>
      <c r="C66" s="13"/>
      <c r="D66" s="13"/>
      <c r="E66" s="13"/>
      <c r="F66" s="13"/>
      <c r="G66" s="13"/>
      <c r="H66" s="13"/>
      <c r="I66" s="13"/>
      <c r="J66" s="13"/>
      <c r="K66" s="13"/>
      <c r="L66" s="13"/>
      <c r="M66" s="13"/>
      <c r="N66" s="13"/>
      <c r="O66" s="13"/>
    </row>
    <row r="67" spans="1:15" x14ac:dyDescent="0.15">
      <c r="A67" s="16" t="s">
        <v>18</v>
      </c>
      <c r="B67" s="15">
        <f>STDEV(B4:B63)</f>
        <v>0.120160747384066</v>
      </c>
      <c r="C67" s="15">
        <f t="shared" ref="C67:O67" si="2">STDEV(C4:C63)</f>
        <v>8.1097281982286648E-2</v>
      </c>
      <c r="D67" s="15">
        <f t="shared" si="2"/>
        <v>8.7469045599346901E-2</v>
      </c>
      <c r="E67" s="15">
        <f t="shared" si="2"/>
        <v>6.7663519386719995E-2</v>
      </c>
      <c r="F67" s="15">
        <f t="shared" si="2"/>
        <v>7.9992861325271947E-2</v>
      </c>
      <c r="G67" s="15">
        <f t="shared" si="2"/>
        <v>7.389962476169816E-2</v>
      </c>
      <c r="H67" s="15">
        <f t="shared" si="2"/>
        <v>5.8563783770699637E-2</v>
      </c>
      <c r="I67" s="15">
        <f t="shared" si="2"/>
        <v>9.6897976760082438E-2</v>
      </c>
      <c r="J67" s="15">
        <f t="shared" si="2"/>
        <v>3.6545851980349167E-2</v>
      </c>
      <c r="K67" s="15">
        <f t="shared" si="2"/>
        <v>0.38247434554606879</v>
      </c>
      <c r="L67" s="15">
        <f t="shared" si="2"/>
        <v>2.2475709357685888E-2</v>
      </c>
      <c r="M67" s="15">
        <f t="shared" si="2"/>
        <v>0.15395103238244592</v>
      </c>
      <c r="N67" s="15">
        <f t="shared" si="2"/>
        <v>6.3782803569885277E-2</v>
      </c>
      <c r="O67" s="15">
        <f t="shared" si="2"/>
        <v>3.9220613567999323E-2</v>
      </c>
    </row>
    <row r="69" spans="1:15" x14ac:dyDescent="0.15">
      <c r="A69" s="16" t="s">
        <v>19</v>
      </c>
      <c r="B69" s="30">
        <f>VAR(B4:B63)</f>
        <v>1.4438605211897323E-2</v>
      </c>
      <c r="C69" s="30">
        <f t="shared" ref="C69:O69" si="3">VAR(C4:C63)</f>
        <v>6.576769144914515E-3</v>
      </c>
      <c r="D69" s="30">
        <f t="shared" si="3"/>
        <v>7.6508339380606267E-3</v>
      </c>
      <c r="E69" s="30">
        <f t="shared" si="3"/>
        <v>4.5783518557970318E-3</v>
      </c>
      <c r="F69" s="30">
        <f t="shared" si="3"/>
        <v>6.3988578630041889E-3</v>
      </c>
      <c r="G69" s="30">
        <f t="shared" si="3"/>
        <v>5.4611545399197913E-3</v>
      </c>
      <c r="H69" s="30">
        <f t="shared" si="3"/>
        <v>3.4297167695412621E-3</v>
      </c>
      <c r="I69" s="30">
        <f t="shared" si="3"/>
        <v>9.3892179001974756E-3</v>
      </c>
      <c r="J69" s="30">
        <f t="shared" si="3"/>
        <v>1.3355992969695911E-3</v>
      </c>
      <c r="K69" s="30">
        <f t="shared" si="3"/>
        <v>0.14628662500089362</v>
      </c>
      <c r="L69" s="30">
        <f t="shared" si="3"/>
        <v>5.0515751113116897E-4</v>
      </c>
      <c r="M69" s="30">
        <f t="shared" si="3"/>
        <v>2.3700920371620915E-2</v>
      </c>
      <c r="N69" s="30">
        <f t="shared" si="3"/>
        <v>4.0682460312345707E-3</v>
      </c>
      <c r="O69" s="30">
        <f t="shared" si="3"/>
        <v>1.5382565286503325E-3</v>
      </c>
    </row>
    <row r="71" spans="1:15" x14ac:dyDescent="0.15">
      <c r="A71" s="16" t="s">
        <v>20</v>
      </c>
      <c r="B71" s="30">
        <f>CORREL(B4:B63,$O$4:$O$63)</f>
        <v>0.49124009385266165</v>
      </c>
      <c r="C71" s="30">
        <f t="shared" ref="C71:O71" si="4">CORREL(C4:C63,$O$4:$O$63)</f>
        <v>0.43552566515551916</v>
      </c>
      <c r="D71" s="30">
        <f t="shared" si="4"/>
        <v>0.50121453180621567</v>
      </c>
      <c r="E71" s="30">
        <f t="shared" si="4"/>
        <v>0.75623485358413234</v>
      </c>
      <c r="F71" s="30">
        <f t="shared" si="4"/>
        <v>0.68880359621955933</v>
      </c>
      <c r="G71" s="30">
        <f t="shared" si="4"/>
        <v>0.52913861404251428</v>
      </c>
      <c r="H71" s="30">
        <f t="shared" si="4"/>
        <v>7.8781101267747011E-2</v>
      </c>
      <c r="I71" s="30">
        <f t="shared" si="4"/>
        <v>0.47229716039223757</v>
      </c>
      <c r="J71" s="30">
        <f t="shared" si="4"/>
        <v>0.16643112929678208</v>
      </c>
      <c r="K71" s="30">
        <f t="shared" si="4"/>
        <v>0.50426349393004311</v>
      </c>
      <c r="L71" s="30">
        <f t="shared" si="4"/>
        <v>7.3744697569838744E-2</v>
      </c>
      <c r="M71" s="30">
        <f t="shared" si="4"/>
        <v>0.63506335552626914</v>
      </c>
      <c r="N71" s="30">
        <f t="shared" si="4"/>
        <v>0.82613072880824401</v>
      </c>
      <c r="O71" s="30">
        <f t="shared" si="4"/>
        <v>1.0000000000000002</v>
      </c>
    </row>
    <row r="73" spans="1:15" x14ac:dyDescent="0.15">
      <c r="A73" s="16" t="s">
        <v>22</v>
      </c>
      <c r="B73" s="10">
        <f>B71*(B67*$O$67)</f>
        <v>2.3151056245276748E-3</v>
      </c>
      <c r="C73" s="10">
        <f t="shared" ref="C73:O73" si="5">C71*(C67*$O$67)</f>
        <v>1.385270019106677E-3</v>
      </c>
      <c r="D73" s="10">
        <f t="shared" si="5"/>
        <v>1.7194613785345896E-3</v>
      </c>
      <c r="E73" s="10">
        <f t="shared" si="5"/>
        <v>2.0068996439234427E-3</v>
      </c>
      <c r="F73" s="10">
        <f t="shared" si="5"/>
        <v>2.16103112028901E-3</v>
      </c>
      <c r="G73" s="10">
        <f t="shared" si="5"/>
        <v>1.5336493403058931E-3</v>
      </c>
      <c r="H73" s="10">
        <f t="shared" si="5"/>
        <v>1.8095290490875414E-4</v>
      </c>
      <c r="I73" s="10">
        <f t="shared" si="5"/>
        <v>1.794917231947955E-3</v>
      </c>
      <c r="J73" s="10">
        <f t="shared" si="5"/>
        <v>2.3855418200947076E-4</v>
      </c>
      <c r="K73" s="10">
        <f t="shared" si="5"/>
        <v>7.5643954076249804E-3</v>
      </c>
      <c r="L73" s="31">
        <f t="shared" si="5"/>
        <v>6.5006770313499762E-5</v>
      </c>
      <c r="M73" s="10">
        <f t="shared" si="5"/>
        <v>3.834546801996813E-3</v>
      </c>
      <c r="N73" s="10">
        <f t="shared" si="5"/>
        <v>2.0666492021240621E-3</v>
      </c>
      <c r="O73" s="30">
        <f t="shared" si="5"/>
        <v>1.5382565286503329E-3</v>
      </c>
    </row>
    <row r="74" spans="1:15" ht="15" x14ac:dyDescent="0.2">
      <c r="A74" s="16" t="s">
        <v>27</v>
      </c>
      <c r="B74" s="22">
        <f>_xlfn.COVARIANCE.S(B4:B63,$O4:$O$63)</f>
        <v>2.3151056245276744E-3</v>
      </c>
      <c r="C74" s="22">
        <f>_xlfn.COVARIANCE.S(C4:C63,$O4:$O$63)</f>
        <v>1.385270019106677E-3</v>
      </c>
      <c r="D74" s="22">
        <f>_xlfn.COVARIANCE.S(D4:D63,$O4:$O$63)</f>
        <v>1.7194613785345893E-3</v>
      </c>
      <c r="E74" s="22">
        <f>_xlfn.COVARIANCE.S(E4:E63,$O4:$O$63)</f>
        <v>2.0068996439234431E-3</v>
      </c>
      <c r="F74" s="22">
        <f>_xlfn.COVARIANCE.S(F4:F63,$O4:$O$63)</f>
        <v>2.1610311202890095E-3</v>
      </c>
      <c r="G74" s="22">
        <f>_xlfn.COVARIANCE.S(G4:G63,$O4:$O$63)</f>
        <v>1.5336493403058928E-3</v>
      </c>
      <c r="H74" s="22">
        <f>_xlfn.COVARIANCE.S(H4:H63,$O4:$O$63)</f>
        <v>1.8095290490875409E-4</v>
      </c>
      <c r="I74" s="22">
        <f>_xlfn.COVARIANCE.S(I4:I63,$O4:$O$63)</f>
        <v>1.794917231947955E-3</v>
      </c>
      <c r="J74" s="22">
        <f>_xlfn.COVARIANCE.S(J4:J63,$O4:$O$63)</f>
        <v>2.3855418200947079E-4</v>
      </c>
      <c r="K74" s="22">
        <f>_xlfn.COVARIANCE.S(K4:K63,$O4:$O$63)</f>
        <v>7.564395407624977E-3</v>
      </c>
      <c r="L74" s="22">
        <f>_xlfn.COVARIANCE.S(L4:L63,$O4:$O$63)</f>
        <v>6.5006770313499749E-5</v>
      </c>
      <c r="M74" s="22">
        <f>_xlfn.COVARIANCE.S(M4:M63,$O4:$O$63)</f>
        <v>3.834546801996813E-3</v>
      </c>
      <c r="N74" s="22">
        <f>_xlfn.COVARIANCE.S(N4:N63,$O4:$O$63)</f>
        <v>2.0666492021240625E-3</v>
      </c>
      <c r="O74" s="22">
        <f>_xlfn.COVARIANCE.S(O4:O63,$O4:$O$63)</f>
        <v>1.5382565286503331E-3</v>
      </c>
    </row>
    <row r="75" spans="1:15" x14ac:dyDescent="0.15">
      <c r="A75" s="16" t="s">
        <v>28</v>
      </c>
      <c r="B75" s="35">
        <f>B67/B65</f>
        <v>3.142527600880705</v>
      </c>
      <c r="C75" s="34">
        <f>C67/C65</f>
        <v>3.2618271621884212</v>
      </c>
      <c r="D75" s="34">
        <f t="shared" ref="C75:O75" si="6">D67/D65</f>
        <v>8.5255539937618732</v>
      </c>
      <c r="E75" s="33">
        <f t="shared" si="6"/>
        <v>12.970459320230436</v>
      </c>
      <c r="F75" s="34">
        <f t="shared" si="6"/>
        <v>3.638706532014186</v>
      </c>
      <c r="G75" s="34">
        <f t="shared" si="6"/>
        <v>4.0030352985973616</v>
      </c>
      <c r="H75" s="34">
        <f t="shared" si="6"/>
        <v>4.275242454632572</v>
      </c>
      <c r="I75" s="34">
        <f t="shared" si="6"/>
        <v>7.1316338472955092</v>
      </c>
      <c r="J75" s="34">
        <f t="shared" si="6"/>
        <v>3.1886706687944715</v>
      </c>
      <c r="K75" s="33">
        <f t="shared" si="6"/>
        <v>11.87582792779919</v>
      </c>
      <c r="L75" s="32">
        <f t="shared" si="6"/>
        <v>-514.70276726500231</v>
      </c>
      <c r="M75" s="35">
        <f t="shared" si="6"/>
        <v>4.6933744410950187</v>
      </c>
      <c r="N75" s="35">
        <f t="shared" si="6"/>
        <v>3.4363966989510351</v>
      </c>
      <c r="O75" s="36">
        <f t="shared" si="6"/>
        <v>36.150675676613936</v>
      </c>
    </row>
    <row r="77" spans="1:15" x14ac:dyDescent="0.15">
      <c r="A77" s="11" t="s">
        <v>30</v>
      </c>
      <c r="B77" s="26">
        <f>B73/$O$69</f>
        <v>1.5050192093505694</v>
      </c>
      <c r="C77" s="26">
        <f t="shared" ref="C77:O77" si="7">C73/$O$69</f>
        <v>0.90054551585236176</v>
      </c>
      <c r="D77" s="26">
        <f t="shared" si="7"/>
        <v>1.1177988498727494</v>
      </c>
      <c r="E77" s="26">
        <f t="shared" si="7"/>
        <v>1.3046586226318819</v>
      </c>
      <c r="F77" s="26">
        <f t="shared" si="7"/>
        <v>1.404857434400165</v>
      </c>
      <c r="G77" s="26">
        <f t="shared" si="7"/>
        <v>0.99700492846373179</v>
      </c>
      <c r="H77" s="26">
        <f t="shared" si="7"/>
        <v>0.11763506381313549</v>
      </c>
      <c r="I77" s="26">
        <f t="shared" si="7"/>
        <v>1.166851691195367</v>
      </c>
      <c r="J77" s="26">
        <f t="shared" si="7"/>
        <v>0.15508088382292021</v>
      </c>
      <c r="K77" s="26">
        <f t="shared" si="7"/>
        <v>4.9175123048312281</v>
      </c>
      <c r="L77" s="26">
        <f t="shared" si="7"/>
        <v>4.2260032122559396E-2</v>
      </c>
      <c r="M77" s="26">
        <f t="shared" si="7"/>
        <v>2.4927876011429948</v>
      </c>
      <c r="N77" s="26">
        <f t="shared" si="7"/>
        <v>1.3435010114583046</v>
      </c>
      <c r="O77" s="26">
        <f t="shared" si="7"/>
        <v>1.0000000000000002</v>
      </c>
    </row>
    <row r="78" spans="1:15" x14ac:dyDescent="0.15">
      <c r="A78" s="1"/>
      <c r="B78" s="19"/>
      <c r="C78" s="19"/>
      <c r="D78" s="19"/>
      <c r="E78" s="19"/>
      <c r="F78" s="19"/>
      <c r="G78" s="19"/>
      <c r="H78" s="19"/>
      <c r="I78" s="19"/>
      <c r="J78" s="19"/>
      <c r="K78" s="19"/>
      <c r="L78" s="19"/>
      <c r="M78" s="19"/>
    </row>
    <row r="79" spans="1:15" ht="15" x14ac:dyDescent="0.2">
      <c r="A79" s="24" t="s">
        <v>31</v>
      </c>
      <c r="B79" s="25">
        <f>SLOPE(B4:B63,$O4:$O$63)</f>
        <v>1.5050192093505685</v>
      </c>
      <c r="C79" s="25">
        <f>SLOPE(C4:C63,$O4:$O$63)</f>
        <v>0.90054551585236142</v>
      </c>
      <c r="D79" s="25">
        <f>SLOPE(D4:D63,$O4:$O$63)</f>
        <v>1.1177988498727487</v>
      </c>
      <c r="E79" s="25">
        <f>SLOPE(E4:E63,$O4:$O$63)</f>
        <v>1.3046586226318817</v>
      </c>
      <c r="F79" s="25">
        <f>SLOPE(F4:F63,$O4:$O$63)</f>
        <v>1.4048574344001641</v>
      </c>
      <c r="G79" s="25">
        <f>SLOPE(G4:G63,$O4:$O$63)</f>
        <v>0.99700492846373123</v>
      </c>
      <c r="H79" s="25">
        <f>SLOPE(H4:H63,$O4:$O$63)</f>
        <v>0.1176350638131354</v>
      </c>
      <c r="I79" s="25">
        <f>SLOPE(I4:I63,$O4:$O$63)</f>
        <v>1.1668516911953666</v>
      </c>
      <c r="J79" s="25">
        <f>SLOPE(J4:J63,$O4:$O$63)</f>
        <v>0.15508088382292018</v>
      </c>
      <c r="K79" s="25">
        <f>SLOPE(K4:K63,$O4:$O$63)</f>
        <v>4.9175123048312237</v>
      </c>
      <c r="L79" s="25">
        <f>SLOPE(L4:L63,$O4:$O$63)</f>
        <v>4.2260032122559375E-2</v>
      </c>
      <c r="M79" s="25">
        <f>SLOPE(M4:M63,$O4:$O$63)</f>
        <v>2.4927876011429939</v>
      </c>
      <c r="N79" s="25">
        <f>SLOPE(N4:N63,$O4:$O$63)</f>
        <v>1.3435010114583044</v>
      </c>
      <c r="O79" s="25">
        <f>SLOPE(O4:O63,$O4:$O$63)</f>
        <v>1</v>
      </c>
    </row>
    <row r="80" spans="1:15" ht="15" x14ac:dyDescent="0.2">
      <c r="A80" s="20"/>
      <c r="B80" s="23"/>
      <c r="C80" s="23"/>
      <c r="D80" s="23"/>
      <c r="E80" s="23"/>
      <c r="F80" s="23"/>
      <c r="G80" s="23"/>
      <c r="H80" s="23"/>
      <c r="I80" s="23"/>
      <c r="J80" s="23"/>
      <c r="K80" s="23"/>
      <c r="L80" s="23"/>
      <c r="M80" s="23"/>
    </row>
    <row r="81" spans="1:16" ht="15" x14ac:dyDescent="0.2">
      <c r="A81" s="24" t="s">
        <v>32</v>
      </c>
      <c r="B81" s="25">
        <f>B71*B67/$O$67</f>
        <v>1.5050192093505692</v>
      </c>
      <c r="C81" s="25">
        <f t="shared" ref="C81:O81" si="8">C71*C67/$O$67</f>
        <v>0.90054551585236187</v>
      </c>
      <c r="D81" s="25">
        <f t="shared" si="8"/>
        <v>1.1177988498727494</v>
      </c>
      <c r="E81" s="25">
        <f t="shared" si="8"/>
        <v>1.3046586226318819</v>
      </c>
      <c r="F81" s="25">
        <f t="shared" si="8"/>
        <v>1.4048574344001648</v>
      </c>
      <c r="G81" s="25">
        <f t="shared" si="8"/>
        <v>0.9970049284637319</v>
      </c>
      <c r="H81" s="25">
        <f t="shared" si="8"/>
        <v>0.11763506381313547</v>
      </c>
      <c r="I81" s="25">
        <f t="shared" si="8"/>
        <v>1.166851691195367</v>
      </c>
      <c r="J81" s="25">
        <f t="shared" si="8"/>
        <v>0.15508088382292023</v>
      </c>
      <c r="K81" s="25">
        <f t="shared" si="8"/>
        <v>4.9175123048312281</v>
      </c>
      <c r="L81" s="25">
        <f t="shared" si="8"/>
        <v>4.2260032122559396E-2</v>
      </c>
      <c r="M81" s="25">
        <f t="shared" si="8"/>
        <v>2.4927876011429948</v>
      </c>
      <c r="N81" s="25">
        <f t="shared" si="8"/>
        <v>1.3435010114583046</v>
      </c>
      <c r="O81" s="25">
        <f t="shared" si="8"/>
        <v>1.0000000000000002</v>
      </c>
    </row>
    <row r="82" spans="1:16" ht="15" x14ac:dyDescent="0.2">
      <c r="A82" s="20"/>
      <c r="B82" s="21"/>
    </row>
    <row r="83" spans="1:16" x14ac:dyDescent="0.15">
      <c r="A83" s="1" t="s">
        <v>25</v>
      </c>
    </row>
    <row r="85" spans="1:16" x14ac:dyDescent="0.15">
      <c r="A85" s="16" t="s">
        <v>21</v>
      </c>
      <c r="B85" s="12">
        <v>0.02</v>
      </c>
    </row>
    <row r="86" spans="1:16" x14ac:dyDescent="0.15">
      <c r="A86" s="10" t="s">
        <v>15</v>
      </c>
      <c r="B86" s="12">
        <v>0.12</v>
      </c>
    </row>
    <row r="88" spans="1:16" x14ac:dyDescent="0.15">
      <c r="A88" s="11" t="s">
        <v>29</v>
      </c>
      <c r="B88" s="12">
        <f>$B$85+$B$86*B77</f>
        <v>0.20060230512206831</v>
      </c>
      <c r="C88" s="12">
        <f t="shared" ref="C88:O88" si="9">$B$85+$B$86*C77</f>
        <v>0.12806546190228341</v>
      </c>
      <c r="D88" s="12">
        <f t="shared" si="9"/>
        <v>0.15413586198472992</v>
      </c>
      <c r="E88" s="12">
        <f t="shared" si="9"/>
        <v>0.17655903471582582</v>
      </c>
      <c r="F88" s="12">
        <f t="shared" si="9"/>
        <v>0.18858289212801979</v>
      </c>
      <c r="G88" s="12">
        <f t="shared" si="9"/>
        <v>0.1396405914156478</v>
      </c>
      <c r="H88" s="12">
        <f t="shared" si="9"/>
        <v>3.411620765757626E-2</v>
      </c>
      <c r="I88" s="12">
        <f t="shared" si="9"/>
        <v>0.16002220294344402</v>
      </c>
      <c r="J88" s="12">
        <f t="shared" si="9"/>
        <v>3.8609706058750429E-2</v>
      </c>
      <c r="K88" s="12">
        <f t="shared" si="9"/>
        <v>0.61010147657974734</v>
      </c>
      <c r="L88" s="12">
        <f t="shared" si="9"/>
        <v>2.5071203854707128E-2</v>
      </c>
      <c r="M88" s="12">
        <f t="shared" si="9"/>
        <v>0.31913451213715938</v>
      </c>
      <c r="N88" s="12">
        <f t="shared" si="9"/>
        <v>0.18122012137499655</v>
      </c>
      <c r="O88" s="12">
        <f t="shared" si="9"/>
        <v>0.14000000000000001</v>
      </c>
    </row>
    <row r="89" spans="1:16" x14ac:dyDescent="0.15">
      <c r="A89" s="1"/>
      <c r="B89" s="2"/>
      <c r="C89" s="2"/>
      <c r="D89" s="2"/>
      <c r="E89" s="2"/>
      <c r="F89" s="2"/>
      <c r="G89" s="2"/>
      <c r="H89" s="2"/>
      <c r="I89" s="2"/>
      <c r="J89" s="2"/>
      <c r="K89" s="2"/>
      <c r="L89" s="2"/>
      <c r="M89" s="2"/>
    </row>
    <row r="90" spans="1:16" x14ac:dyDescent="0.15">
      <c r="A90" s="1"/>
      <c r="B90" s="2"/>
      <c r="C90" s="2"/>
      <c r="D90" s="2"/>
      <c r="E90" s="2"/>
      <c r="F90" s="2"/>
      <c r="G90" s="2"/>
      <c r="H90" s="2"/>
      <c r="I90" s="2"/>
      <c r="J90" s="2"/>
      <c r="K90" s="2"/>
      <c r="L90" s="2"/>
      <c r="M90" s="2"/>
    </row>
    <row r="91" spans="1:16" x14ac:dyDescent="0.15">
      <c r="P91" s="4"/>
    </row>
    <row r="94" spans="1:16" x14ac:dyDescent="0.15">
      <c r="A94" s="18" t="s">
        <v>26</v>
      </c>
      <c r="B94" s="3" t="s">
        <v>10</v>
      </c>
      <c r="C94" s="3" t="s">
        <v>2</v>
      </c>
      <c r="D94" s="3" t="s">
        <v>11</v>
      </c>
      <c r="E94" s="3" t="s">
        <v>12</v>
      </c>
      <c r="F94" s="3" t="s">
        <v>9</v>
      </c>
      <c r="G94" s="3" t="s">
        <v>7</v>
      </c>
      <c r="H94" s="3" t="s">
        <v>3</v>
      </c>
      <c r="I94" s="3" t="s">
        <v>13</v>
      </c>
      <c r="J94" s="3" t="s">
        <v>1</v>
      </c>
      <c r="K94" s="3" t="s">
        <v>4</v>
      </c>
      <c r="L94" s="3" t="s">
        <v>6</v>
      </c>
      <c r="M94" s="3" t="s">
        <v>5</v>
      </c>
      <c r="N94" s="3" t="s">
        <v>14</v>
      </c>
    </row>
    <row r="95" spans="1:16" x14ac:dyDescent="0.15">
      <c r="A95" s="17" t="s">
        <v>23</v>
      </c>
      <c r="B95" s="2">
        <f>B88</f>
        <v>0.20060230512206831</v>
      </c>
      <c r="C95" s="2">
        <f t="shared" ref="C95:M95" si="10">C88</f>
        <v>0.12806546190228341</v>
      </c>
      <c r="D95" s="2">
        <f t="shared" si="10"/>
        <v>0.15413586198472992</v>
      </c>
      <c r="E95" s="2">
        <f t="shared" si="10"/>
        <v>0.17655903471582582</v>
      </c>
      <c r="F95" s="2">
        <f t="shared" si="10"/>
        <v>0.18858289212801979</v>
      </c>
      <c r="G95" s="2">
        <f t="shared" si="10"/>
        <v>0.1396405914156478</v>
      </c>
      <c r="H95" s="2">
        <f t="shared" si="10"/>
        <v>3.411620765757626E-2</v>
      </c>
      <c r="I95" s="2">
        <f t="shared" si="10"/>
        <v>0.16002220294344402</v>
      </c>
      <c r="J95" s="2">
        <f t="shared" si="10"/>
        <v>3.8609706058750429E-2</v>
      </c>
      <c r="K95" s="2">
        <f t="shared" si="10"/>
        <v>0.61010147657974734</v>
      </c>
      <c r="L95" s="2">
        <f t="shared" si="10"/>
        <v>2.5071203854707128E-2</v>
      </c>
      <c r="M95" s="2">
        <f t="shared" si="10"/>
        <v>0.31913451213715938</v>
      </c>
      <c r="N95" s="2">
        <f>O88</f>
        <v>0.14000000000000001</v>
      </c>
    </row>
    <row r="96" spans="1:16" x14ac:dyDescent="0.15">
      <c r="A96" s="17" t="s">
        <v>24</v>
      </c>
      <c r="B96" s="2">
        <f>B67*SQRT(12)</f>
        <v>0.41624903908930272</v>
      </c>
      <c r="C96" s="2">
        <f t="shared" ref="C96:N96" si="11">C67*SQRT(12)</f>
        <v>0.2809292254981211</v>
      </c>
      <c r="D96" s="2">
        <f t="shared" si="11"/>
        <v>0.30300166213525548</v>
      </c>
      <c r="E96" s="2">
        <f t="shared" si="11"/>
        <v>0.2343933067934415</v>
      </c>
      <c r="F96" s="2">
        <f t="shared" si="11"/>
        <v>0.27710340011636497</v>
      </c>
      <c r="G96" s="2">
        <f t="shared" si="11"/>
        <v>0.25599580949507256</v>
      </c>
      <c r="H96" s="2">
        <f t="shared" si="11"/>
        <v>0.20287089794865881</v>
      </c>
      <c r="I96" s="2">
        <f t="shared" si="11"/>
        <v>0.33566443779818217</v>
      </c>
      <c r="J96" s="2">
        <f t="shared" si="11"/>
        <v>0.12659854487171285</v>
      </c>
      <c r="K96" s="2">
        <f t="shared" si="11"/>
        <v>1.3249299981548925</v>
      </c>
      <c r="L96" s="2">
        <f t="shared" si="11"/>
        <v>7.785814108732643E-2</v>
      </c>
      <c r="M96" s="2">
        <f t="shared" si="11"/>
        <v>0.53330201992815562</v>
      </c>
      <c r="N96" s="2">
        <f>O67*SQRT(12)</f>
        <v>0.13586419080760018</v>
      </c>
    </row>
    <row r="97" spans="1:14" x14ac:dyDescent="0.15">
      <c r="A97" s="17" t="s">
        <v>8</v>
      </c>
      <c r="B97" s="2">
        <f>B65*12</f>
        <v>0.45884369263922653</v>
      </c>
      <c r="C97" s="2">
        <f t="shared" ref="C97:N97" si="12">C65*12</f>
        <v>0.29835038320501428</v>
      </c>
      <c r="D97" s="2">
        <f t="shared" si="12"/>
        <v>0.1231155826307796</v>
      </c>
      <c r="E97" s="2">
        <f t="shared" si="12"/>
        <v>6.2600885026037334E-2</v>
      </c>
      <c r="F97" s="2">
        <f t="shared" si="12"/>
        <v>0.26380647283800268</v>
      </c>
      <c r="G97" s="2">
        <f t="shared" si="12"/>
        <v>0.22153077127526338</v>
      </c>
      <c r="H97" s="2">
        <f t="shared" si="12"/>
        <v>0.16438024573013219</v>
      </c>
      <c r="I97" s="2">
        <f t="shared" si="12"/>
        <v>0.16304478693363406</v>
      </c>
      <c r="J97" s="2">
        <f t="shared" si="12"/>
        <v>0.13753387204768658</v>
      </c>
      <c r="K97" s="2">
        <f t="shared" si="12"/>
        <v>0.38647344626888513</v>
      </c>
      <c r="L97" s="2">
        <f t="shared" si="12"/>
        <v>-5.2400828098397856E-4</v>
      </c>
      <c r="M97" s="2">
        <f t="shared" si="12"/>
        <v>0.39362135107173091</v>
      </c>
      <c r="N97" s="2">
        <f>O65*12</f>
        <v>1.3019047473031221E-2</v>
      </c>
    </row>
    <row r="98" spans="1:14" x14ac:dyDescent="0.15">
      <c r="A98" s="17"/>
    </row>
  </sheetData>
  <phoneticPr fontId="2" type="noConversion"/>
  <pageMargins left="0.75" right="0.75" top="1" bottom="1" header="0.5" footer="0.5"/>
  <pageSetup orientation="portrait" verticalDpi="4294967295"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Case Study intro</vt:lpstr>
      <vt:lpstr>Inputs Prices</vt:lpstr>
      <vt:lpstr>Risk and Expected Returns</vt:lpstr>
    </vt:vector>
  </TitlesOfParts>
  <Company>Home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Dario Silić</dc:creator>
  <cp:lastModifiedBy>Domenico Galizia</cp:lastModifiedBy>
  <dcterms:created xsi:type="dcterms:W3CDTF">2006-05-24T18:28:37Z</dcterms:created>
  <dcterms:modified xsi:type="dcterms:W3CDTF">2025-07-01T13:27:06Z</dcterms:modified>
</cp:coreProperties>
</file>