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defaultThemeVersion="124226"/>
  <mc:AlternateContent xmlns:mc="http://schemas.openxmlformats.org/markup-compatibility/2006">
    <mc:Choice Requires="x15">
      <x15ac:absPath xmlns:x15ac="http://schemas.microsoft.com/office/spreadsheetml/2010/11/ac" url="/Users/dgalizia/Downloads/"/>
    </mc:Choice>
  </mc:AlternateContent>
  <xr:revisionPtr revIDLastSave="0" documentId="8_{A2AC7A14-8849-BE4B-AD41-24F4A8D1BE65}" xr6:coauthVersionLast="47" xr6:coauthVersionMax="47" xr10:uidLastSave="{00000000-0000-0000-0000-000000000000}"/>
  <bookViews>
    <workbookView xWindow="0" yWindow="0" windowWidth="33600" windowHeight="21000" activeTab="2" xr2:uid="{00000000-000D-0000-FFFF-FFFF00000000}"/>
  </bookViews>
  <sheets>
    <sheet name="Intro" sheetId="11" r:id="rId1"/>
    <sheet name="Page 1" sheetId="2" r:id="rId2"/>
    <sheet name="Page 2" sheetId="3" r:id="rId3"/>
    <sheet name="Page 3" sheetId="4" r:id="rId4"/>
    <sheet name="Page 4" sheetId="10" r:id="rId5"/>
    <sheet name="Page 5" sheetId="6" r:id="rId6"/>
    <sheet name="Page 6" sheetId="5" r:id="rId7"/>
  </sheets>
  <externalReferences>
    <externalReference r:id="rId8"/>
  </externalReferences>
  <definedNames>
    <definedName name="Compounding">'[1]5-2'!#REF!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7" i="6" l="1"/>
  <c r="E18" i="6"/>
  <c r="E16" i="6"/>
  <c r="F13" i="10"/>
  <c r="F15"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20"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21" i="10"/>
  <c r="E22" i="10"/>
  <c r="E23" i="10"/>
  <c r="E24" i="10"/>
  <c r="E25" i="10"/>
  <c r="E26" i="10"/>
  <c r="E27" i="10"/>
  <c r="E28" i="10"/>
  <c r="E20" i="10"/>
  <c r="G14" i="4"/>
  <c r="G10" i="4"/>
  <c r="G11" i="4"/>
  <c r="G12" i="4"/>
  <c r="G13" i="4"/>
  <c r="G9" i="4"/>
  <c r="F10" i="4"/>
  <c r="F11" i="4"/>
  <c r="F12" i="4"/>
  <c r="F9" i="4"/>
  <c r="F13" i="4"/>
  <c r="D22" i="3"/>
  <c r="D23" i="3"/>
  <c r="D33" i="2"/>
  <c r="D31" i="2"/>
  <c r="H31" i="2"/>
  <c r="H30" i="2"/>
  <c r="H29" i="2"/>
  <c r="H28" i="2"/>
  <c r="H27" i="2"/>
  <c r="G27" i="2"/>
  <c r="G28" i="2"/>
  <c r="G29" i="2"/>
  <c r="G30" i="2"/>
  <c r="G26" i="2"/>
  <c r="F27" i="2"/>
  <c r="F28" i="2"/>
  <c r="F29" i="2"/>
  <c r="F30" i="2"/>
  <c r="F26" i="2"/>
  <c r="D32" i="2"/>
  <c r="H26" i="2"/>
</calcChain>
</file>

<file path=xl/sharedStrings.xml><?xml version="1.0" encoding="utf-8"?>
<sst xmlns="http://schemas.openxmlformats.org/spreadsheetml/2006/main" count="147" uniqueCount="125">
  <si>
    <t>Suppose the market risk premium is 6% and the risk-free interest rate is 4%. Using the data in Table 10.6, calculate the expected return of investing in</t>
  </si>
  <si>
    <t>H. J. Heinz stock</t>
  </si>
  <si>
    <t>Cisco Systems stock</t>
  </si>
  <si>
    <t>General Electric stock</t>
  </si>
  <si>
    <t>Dividend 
(end of month)</t>
  </si>
  <si>
    <t>Total Realized Return = (1+R1)x(1+R2)…x(1+R36) =</t>
  </si>
  <si>
    <t>(This is the amount $1 invested in Aug-94 would have grown to by Aug-97.)</t>
  </si>
  <si>
    <t>Equivalent monthly return (% per month) =</t>
  </si>
  <si>
    <r>
      <t>Monthly Return (1+R</t>
    </r>
    <r>
      <rPr>
        <vertAlign val="subscript"/>
        <sz val="14"/>
        <rFont val="Times New Roman"/>
        <family val="1"/>
      </rPr>
      <t>t</t>
    </r>
    <r>
      <rPr>
        <sz val="14"/>
        <rFont val="Times New Roman"/>
        <family val="1"/>
      </rPr>
      <t>)</t>
    </r>
  </si>
  <si>
    <r>
      <t>Monthly Return % (R</t>
    </r>
    <r>
      <rPr>
        <vertAlign val="subscript"/>
        <sz val="14"/>
        <rFont val="Times New Roman"/>
        <family val="1"/>
      </rPr>
      <t>t</t>
    </r>
    <r>
      <rPr>
        <sz val="14"/>
        <rFont val="Times New Roman"/>
        <family val="1"/>
      </rPr>
      <t>)</t>
    </r>
  </si>
  <si>
    <t>Probability</t>
  </si>
  <si>
    <t>Return</t>
  </si>
  <si>
    <t>Expected Return</t>
  </si>
  <si>
    <t>Standard Deviation</t>
  </si>
  <si>
    <t>Historical Stock and Dividend Data for Boeing</t>
  </si>
  <si>
    <t>Date</t>
  </si>
  <si>
    <t>Price</t>
  </si>
  <si>
    <t>Dividend</t>
  </si>
  <si>
    <t>Return for the period</t>
  </si>
  <si>
    <t>Return for the year</t>
  </si>
  <si>
    <t>1+return</t>
  </si>
  <si>
    <t>Gold and Silver</t>
  </si>
  <si>
    <t>Beverages (Alcoholic)</t>
  </si>
  <si>
    <t>Personal and Household Prods.</t>
  </si>
  <si>
    <t>Food Processing</t>
  </si>
  <si>
    <t>Beverages (Non-alcoholic)</t>
  </si>
  <si>
    <t>Electric Utilities</t>
  </si>
  <si>
    <t>Major Drugs</t>
  </si>
  <si>
    <t>Restaurants</t>
  </si>
  <si>
    <t>Retail (Grocery)</t>
  </si>
  <si>
    <t>Conglomeraties</t>
  </si>
  <si>
    <t>Forestry and Wood Products</t>
  </si>
  <si>
    <t>Recreational Products</t>
  </si>
  <si>
    <t>Apparel/Accessories</t>
  </si>
  <si>
    <t>Retail (Home Improvement)</t>
  </si>
  <si>
    <t>Auto and Truck Manufacturing</t>
  </si>
  <si>
    <t>Computer Hardware</t>
  </si>
  <si>
    <t>Software and Programming</t>
  </si>
  <si>
    <t>Computer Services</t>
  </si>
  <si>
    <t>Communications Equipment</t>
  </si>
  <si>
    <t>Semiconductors</t>
  </si>
  <si>
    <t>Beta</t>
  </si>
  <si>
    <t>Ticker</t>
  </si>
  <si>
    <t>Firm</t>
  </si>
  <si>
    <t>NEM</t>
  </si>
  <si>
    <t>BUD</t>
  </si>
  <si>
    <t>PG</t>
  </si>
  <si>
    <t>HNZ</t>
  </si>
  <si>
    <t>HSY</t>
  </si>
  <si>
    <t>KO</t>
  </si>
  <si>
    <t>EIX</t>
  </si>
  <si>
    <t>PFE</t>
  </si>
  <si>
    <t>SBUX</t>
  </si>
  <si>
    <t>SWY</t>
  </si>
  <si>
    <t>GE</t>
  </si>
  <si>
    <t>WY</t>
  </si>
  <si>
    <t>HDI</t>
  </si>
  <si>
    <t>LIZ</t>
  </si>
  <si>
    <t>GM</t>
  </si>
  <si>
    <t>AAPL</t>
  </si>
  <si>
    <t>ADBE</t>
  </si>
  <si>
    <t>MSFT</t>
  </si>
  <si>
    <t>YHOO</t>
  </si>
  <si>
    <t>CSCO</t>
  </si>
  <si>
    <t>AMD</t>
  </si>
  <si>
    <t>INTC</t>
  </si>
  <si>
    <t>Newmont Mining</t>
  </si>
  <si>
    <t>Anheuser-Busch</t>
  </si>
  <si>
    <t>Proctor and Gamble</t>
  </si>
  <si>
    <t>H.J. Heinz</t>
  </si>
  <si>
    <t>Hershey</t>
  </si>
  <si>
    <t>Coca-Cola</t>
  </si>
  <si>
    <t>Edison International</t>
  </si>
  <si>
    <t>Pfizer</t>
  </si>
  <si>
    <t xml:space="preserve">Starbucks </t>
  </si>
  <si>
    <t>Safeway</t>
  </si>
  <si>
    <t>General Electric</t>
  </si>
  <si>
    <t xml:space="preserve">Weyerhaeuser </t>
  </si>
  <si>
    <t>Harley-Davidson</t>
  </si>
  <si>
    <t>Liz Claiborne</t>
  </si>
  <si>
    <t>Home Depot</t>
  </si>
  <si>
    <t>General Motors</t>
  </si>
  <si>
    <t>Apple Computer</t>
  </si>
  <si>
    <t>Adobe Systems</t>
  </si>
  <si>
    <t>Microsoft</t>
  </si>
  <si>
    <t>Yahoo!</t>
  </si>
  <si>
    <t>Cisco Systems</t>
  </si>
  <si>
    <t>Advanced Micro Devices</t>
  </si>
  <si>
    <t>Intel</t>
  </si>
  <si>
    <t>Betas with respect to the S&amp;P 500 for individual stocks and average betas for stocks in their industries (based on monthly data for 2000-2005)</t>
  </si>
  <si>
    <t>Industry</t>
  </si>
  <si>
    <t>a.</t>
  </si>
  <si>
    <t>b.</t>
  </si>
  <si>
    <t>c.</t>
  </si>
  <si>
    <t>Risk free rate</t>
  </si>
  <si>
    <t>Market risk premium</t>
  </si>
  <si>
    <t>H.J.Heinz</t>
  </si>
  <si>
    <t>End of Month Price</t>
  </si>
  <si>
    <t>The expected return.</t>
  </si>
  <si>
    <t>The standard deviation of the return.</t>
  </si>
  <si>
    <t>The table below shows the one-year return distribution of Startup Inc. Calculate</t>
  </si>
  <si>
    <t>Return ($)</t>
  </si>
  <si>
    <t>Using the data in the table below, calculate the return for investing in Boeing stock from January 2, 2003, to January 2, 2004, assuming all dividends are reinvested in the stock immediately.</t>
  </si>
  <si>
    <t>Average monthly return over this period.</t>
  </si>
  <si>
    <t>Monthly volatility (or standard deviation) over this period.</t>
  </si>
  <si>
    <t>Arithmetic Average Monthly</t>
  </si>
  <si>
    <t>Return:</t>
  </si>
  <si>
    <t>Monthly Return:</t>
  </si>
  <si>
    <t xml:space="preserve">Standard Deviation of </t>
  </si>
  <si>
    <t>Calculation of Expected Return and Standard Deviation</t>
  </si>
  <si>
    <t>X-X mean</t>
  </si>
  <si>
    <t>(X-Xmean)^2</t>
  </si>
  <si>
    <t>Prob*(X-Xmean)^2</t>
  </si>
  <si>
    <t>Expected Return Xmean</t>
  </si>
  <si>
    <t>Return X (%)</t>
  </si>
  <si>
    <t>Variance</t>
  </si>
  <si>
    <t>The figure below shows the one-year return distribution for BT stock. Calculate</t>
  </si>
  <si>
    <t>Calculation of Average Return and Standard Deviation</t>
  </si>
  <si>
    <t>Calculation of Return</t>
  </si>
  <si>
    <t>Calculate Monthly Return and Standard Deviation</t>
  </si>
  <si>
    <t>Determine CAPM</t>
  </si>
  <si>
    <t>Table Betas for S&amp;P companies for 2000-2005</t>
  </si>
  <si>
    <t>Expected return (CAPM)</t>
  </si>
  <si>
    <t>CASE STUDY : Calculation of Standard Deviation and Rate of Return</t>
  </si>
  <si>
    <t>Learning outcome : Learn to calculate the STDEV, Rate of Return and to apply CAPM model using Betas and risk premiums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</si>
</sst>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
    <numFmt numFmtId="165" formatCode="0.0000"/>
    <numFmt numFmtId="166" formatCode="0.0%"/>
    <numFmt numFmtId="167" formatCode="0.000%"/>
    <numFmt numFmtId="168" formatCode="[$-409]mmm\-yy;@"/>
    <numFmt numFmtId="169" formatCode="#,##0.0_);\(#,##0.0\)"/>
    <numFmt numFmtId="170" formatCode="#,##0.000_);\(#,##0.000\)"/>
    <numFmt numFmtId="172" formatCode="m/d/yy;@"/>
    <numFmt numFmtId="173" formatCode="#,##0.00000_);\(#,##0.00000\)"/>
    <numFmt numFmtId="174" formatCode="0.000;;"/>
  </numFmts>
  <fonts count="28" x14ac:knownFonts="1">
    <font>
      <sz val="10"/>
      <name val="Arial"/>
    </font>
    <font>
      <sz val="10"/>
      <name val="Arial"/>
      <family val="2"/>
    </font>
    <font>
      <sz val="8"/>
      <name val="Arial"/>
      <family val="2"/>
      <charset val="238"/>
    </font>
    <font>
      <b/>
      <sz val="10"/>
      <name val="Arial"/>
      <family val="2"/>
    </font>
    <font>
      <b/>
      <sz val="14"/>
      <color indexed="9"/>
      <name val="Times New Roman"/>
      <family val="1"/>
      <charset val="238"/>
    </font>
    <font>
      <b/>
      <sz val="14"/>
      <color indexed="18"/>
      <name val="Times New Roman"/>
      <family val="1"/>
      <charset val="238"/>
    </font>
    <font>
      <b/>
      <sz val="14"/>
      <name val="Times New Roman"/>
      <family val="1"/>
    </font>
    <font>
      <sz val="14"/>
      <color indexed="10"/>
      <name val="Times New Roman"/>
      <family val="1"/>
      <charset val="238"/>
    </font>
    <font>
      <sz val="14"/>
      <name val="Times New Roman"/>
      <family val="1"/>
    </font>
    <font>
      <sz val="14"/>
      <name val="Times New Roman"/>
      <family val="1"/>
    </font>
    <font>
      <b/>
      <sz val="14"/>
      <name val="Times New Roman"/>
      <family val="1"/>
    </font>
    <font>
      <sz val="14"/>
      <color indexed="9"/>
      <name val="Times New Roman"/>
      <family val="1"/>
      <charset val="238"/>
    </font>
    <font>
      <sz val="10"/>
      <color indexed="9"/>
      <name val="Arial"/>
      <family val="2"/>
    </font>
    <font>
      <b/>
      <sz val="14"/>
      <color indexed="18"/>
      <name val="Times New Roman"/>
      <family val="1"/>
      <charset val="238"/>
    </font>
    <font>
      <b/>
      <sz val="12"/>
      <name val="Times New Roman"/>
      <family val="1"/>
    </font>
    <font>
      <sz val="12"/>
      <name val="Times New Roman"/>
      <family val="1"/>
    </font>
    <font>
      <vertAlign val="subscript"/>
      <sz val="14"/>
      <name val="Times New Roman"/>
      <family val="1"/>
    </font>
    <font>
      <b/>
      <sz val="14"/>
      <color indexed="10"/>
      <name val="Times New Roman"/>
      <family val="1"/>
    </font>
    <font>
      <sz val="10"/>
      <name val="Times New Roman"/>
      <family val="1"/>
    </font>
    <font>
      <sz val="12"/>
      <name val="Arial"/>
      <family val="2"/>
      <charset val="238"/>
    </font>
    <font>
      <sz val="14"/>
      <name val="Times New Roman"/>
      <family val="1"/>
    </font>
    <font>
      <sz val="10"/>
      <name val="Arial"/>
      <family val="2"/>
      <charset val="238"/>
    </font>
    <font>
      <sz val="14"/>
      <color indexed="17"/>
      <name val="Times New Roman"/>
      <family val="1"/>
      <charset val="238"/>
    </font>
    <font>
      <sz val="14"/>
      <color indexed="17"/>
      <name val="Times New Roman"/>
      <family val="1"/>
      <charset val="238"/>
    </font>
    <font>
      <b/>
      <sz val="14"/>
      <color indexed="17"/>
      <name val="Times New Roman"/>
      <family val="1"/>
    </font>
    <font>
      <sz val="10"/>
      <name val="Arial"/>
      <family val="2"/>
    </font>
    <font>
      <b/>
      <sz val="14"/>
      <color rgb="FFFF0000"/>
      <name val="Times New Roman"/>
      <family val="1"/>
      <charset val="238"/>
    </font>
    <font>
      <b/>
      <sz val="10"/>
      <color rgb="FFFF0000"/>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0">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s>
  <cellStyleXfs count="4">
    <xf numFmtId="0" fontId="0" fillId="0" borderId="0">
      <alignment vertical="top"/>
    </xf>
    <xf numFmtId="0" fontId="1" fillId="0" borderId="0"/>
    <xf numFmtId="0" fontId="1" fillId="0" borderId="0"/>
    <xf numFmtId="9" fontId="1" fillId="0" borderId="0">
      <alignment vertical="top"/>
    </xf>
  </cellStyleXfs>
  <cellXfs count="122">
    <xf numFmtId="0" fontId="0" fillId="0" borderId="0" xfId="0">
      <alignment vertical="top"/>
    </xf>
    <xf numFmtId="0" fontId="3" fillId="0" borderId="0" xfId="0" applyFont="1" applyAlignment="1">
      <alignment vertical="top" wrapText="1"/>
    </xf>
    <xf numFmtId="168" fontId="1" fillId="0" borderId="0" xfId="1" applyNumberFormat="1"/>
    <xf numFmtId="0" fontId="1" fillId="0" borderId="0" xfId="1"/>
    <xf numFmtId="0" fontId="4" fillId="2" borderId="0" xfId="0" applyFont="1" applyFill="1" applyAlignment="1"/>
    <xf numFmtId="0" fontId="9" fillId="3" borderId="1" xfId="0" applyFont="1" applyFill="1" applyBorder="1" applyAlignment="1"/>
    <xf numFmtId="0" fontId="9" fillId="3" borderId="2" xfId="0" applyFont="1" applyFill="1" applyBorder="1" applyAlignment="1"/>
    <xf numFmtId="0" fontId="9" fillId="3" borderId="3" xfId="0" applyFont="1" applyFill="1" applyBorder="1" applyAlignment="1"/>
    <xf numFmtId="0" fontId="9" fillId="0" borderId="0" xfId="0" applyFont="1" applyAlignment="1"/>
    <xf numFmtId="0" fontId="9" fillId="3" borderId="4" xfId="0" applyFont="1" applyFill="1" applyBorder="1" applyAlignment="1"/>
    <xf numFmtId="0" fontId="9" fillId="2" borderId="0" xfId="0" applyFont="1" applyFill="1" applyAlignment="1"/>
    <xf numFmtId="0" fontId="9" fillId="3" borderId="5" xfId="0" applyFont="1" applyFill="1" applyBorder="1" applyAlignment="1"/>
    <xf numFmtId="0" fontId="9" fillId="3" borderId="0" xfId="0" applyFont="1" applyFill="1" applyAlignment="1"/>
    <xf numFmtId="0" fontId="9" fillId="3" borderId="5" xfId="0" applyFont="1" applyFill="1" applyBorder="1" applyAlignment="1" applyProtection="1">
      <protection locked="0"/>
    </xf>
    <xf numFmtId="0" fontId="9" fillId="3" borderId="0" xfId="0" applyFont="1" applyFill="1" applyAlignment="1">
      <alignment horizontal="left" vertical="center" wrapText="1"/>
    </xf>
    <xf numFmtId="0" fontId="9" fillId="3" borderId="0" xfId="0" applyFont="1" applyFill="1" applyAlignment="1">
      <alignment horizontal="center"/>
    </xf>
    <xf numFmtId="0" fontId="9" fillId="3" borderId="0" xfId="0" applyFont="1" applyFill="1" applyAlignment="1">
      <alignment wrapText="1"/>
    </xf>
    <xf numFmtId="0" fontId="10" fillId="3" borderId="0" xfId="0" applyFont="1" applyFill="1" applyAlignment="1">
      <alignment horizontal="right" vertical="top"/>
    </xf>
    <xf numFmtId="0" fontId="9" fillId="3" borderId="0" xfId="0" applyFont="1" applyFill="1" applyAlignment="1">
      <alignment horizontal="left" wrapText="1"/>
    </xf>
    <xf numFmtId="0" fontId="0" fillId="3" borderId="5" xfId="0" applyFill="1" applyBorder="1">
      <alignment vertical="top"/>
    </xf>
    <xf numFmtId="0" fontId="0" fillId="3" borderId="4" xfId="0" applyFill="1" applyBorder="1">
      <alignment vertical="top"/>
    </xf>
    <xf numFmtId="0" fontId="0" fillId="3" borderId="0" xfId="0" applyFill="1">
      <alignment vertical="top"/>
    </xf>
    <xf numFmtId="0" fontId="11" fillId="0" borderId="0" xfId="0" applyFont="1" applyAlignment="1">
      <alignment wrapText="1"/>
    </xf>
    <xf numFmtId="9" fontId="12" fillId="0" borderId="0" xfId="2" applyNumberFormat="1" applyFont="1" applyAlignment="1">
      <alignment horizontal="right"/>
    </xf>
    <xf numFmtId="1" fontId="12" fillId="0" borderId="0" xfId="2" applyNumberFormat="1" applyFont="1" applyAlignment="1">
      <alignment horizontal="right"/>
    </xf>
    <xf numFmtId="0" fontId="6" fillId="3" borderId="0" xfId="0" applyFont="1" applyFill="1" applyAlignment="1">
      <alignment horizontal="center" wrapText="1"/>
    </xf>
    <xf numFmtId="9" fontId="5" fillId="3" borderId="6" xfId="0" applyNumberFormat="1" applyFont="1" applyFill="1" applyBorder="1" applyAlignment="1"/>
    <xf numFmtId="0" fontId="5" fillId="3" borderId="6" xfId="0" applyFont="1" applyFill="1" applyBorder="1" applyAlignment="1"/>
    <xf numFmtId="169" fontId="5" fillId="3" borderId="7" xfId="0" applyNumberFormat="1" applyFont="1" applyFill="1" applyBorder="1" applyAlignment="1">
      <alignment horizontal="center"/>
    </xf>
    <xf numFmtId="39" fontId="5" fillId="3" borderId="0" xfId="0" applyNumberFormat="1" applyFont="1" applyFill="1" applyAlignment="1">
      <alignment horizontal="center"/>
    </xf>
    <xf numFmtId="170" fontId="5" fillId="3" borderId="0" xfId="0" applyNumberFormat="1" applyFont="1" applyFill="1" applyAlignment="1">
      <alignment horizontal="center"/>
    </xf>
    <xf numFmtId="0" fontId="0" fillId="3" borderId="8" xfId="0" applyFill="1" applyBorder="1">
      <alignment vertical="top"/>
    </xf>
    <xf numFmtId="0" fontId="0" fillId="3" borderId="9" xfId="0" applyFill="1" applyBorder="1">
      <alignment vertical="top"/>
    </xf>
    <xf numFmtId="0" fontId="0" fillId="3" borderId="10" xfId="0" applyFill="1" applyBorder="1">
      <alignment vertical="top"/>
    </xf>
    <xf numFmtId="169" fontId="5" fillId="3" borderId="0" xfId="0" applyNumberFormat="1" applyFont="1" applyFill="1" applyAlignment="1">
      <alignment horizontal="center"/>
    </xf>
    <xf numFmtId="0" fontId="6" fillId="3" borderId="11" xfId="0" applyFont="1" applyFill="1" applyBorder="1" applyAlignment="1">
      <alignment horizontal="center" wrapText="1"/>
    </xf>
    <xf numFmtId="0" fontId="3" fillId="3" borderId="4" xfId="2" applyFont="1" applyFill="1" applyBorder="1"/>
    <xf numFmtId="9" fontId="8" fillId="3" borderId="0" xfId="0" applyNumberFormat="1" applyFont="1" applyFill="1" applyAlignment="1">
      <alignment horizontal="center" vertical="top"/>
    </xf>
    <xf numFmtId="2" fontId="8" fillId="3" borderId="0" xfId="0" applyNumberFormat="1" applyFont="1" applyFill="1" applyAlignment="1">
      <alignment horizontal="center" vertical="top"/>
    </xf>
    <xf numFmtId="172" fontId="8" fillId="3" borderId="0" xfId="0" applyNumberFormat="1" applyFont="1" applyFill="1" applyAlignment="1">
      <alignment horizontal="right" vertical="top" indent="3"/>
    </xf>
    <xf numFmtId="0" fontId="6" fillId="3" borderId="12" xfId="0" applyFont="1" applyFill="1" applyBorder="1" applyAlignment="1">
      <alignment horizontal="center" wrapText="1"/>
    </xf>
    <xf numFmtId="0" fontId="6" fillId="3" borderId="0" xfId="0" applyFont="1" applyFill="1">
      <alignment vertical="top"/>
    </xf>
    <xf numFmtId="0" fontId="8" fillId="3" borderId="0" xfId="0" applyFont="1" applyFill="1" applyAlignment="1">
      <alignment horizontal="center" wrapText="1"/>
    </xf>
    <xf numFmtId="0" fontId="3" fillId="3" borderId="13" xfId="0" applyFont="1" applyFill="1" applyBorder="1">
      <alignment vertical="top"/>
    </xf>
    <xf numFmtId="0" fontId="8" fillId="3" borderId="0" xfId="0" applyFont="1" applyFill="1">
      <alignment vertical="top"/>
    </xf>
    <xf numFmtId="0" fontId="8" fillId="3" borderId="11" xfId="0" applyFont="1" applyFill="1" applyBorder="1" applyAlignment="1">
      <alignment horizontal="center" wrapText="1"/>
    </xf>
    <xf numFmtId="0" fontId="9" fillId="3" borderId="0" xfId="0" applyFont="1" applyFill="1" applyAlignment="1">
      <alignment vertical="center" wrapText="1"/>
    </xf>
    <xf numFmtId="0" fontId="10" fillId="3" borderId="0" xfId="0" applyFont="1" applyFill="1" applyAlignment="1">
      <alignment horizontal="right" vertical="top" wrapText="1"/>
    </xf>
    <xf numFmtId="0" fontId="13" fillId="3" borderId="0" xfId="0" applyFont="1" applyFill="1" applyAlignment="1">
      <alignment horizontal="center" wrapText="1"/>
    </xf>
    <xf numFmtId="168" fontId="1" fillId="3" borderId="0" xfId="1" applyNumberFormat="1" applyFill="1"/>
    <xf numFmtId="0" fontId="1" fillId="3" borderId="0" xfId="1" applyFill="1"/>
    <xf numFmtId="0" fontId="1" fillId="3" borderId="5" xfId="1" applyFill="1" applyBorder="1"/>
    <xf numFmtId="0" fontId="1" fillId="3" borderId="4" xfId="1" applyFill="1" applyBorder="1"/>
    <xf numFmtId="0" fontId="8" fillId="3" borderId="0" xfId="2" applyFont="1" applyFill="1" applyAlignment="1">
      <alignment wrapText="1"/>
    </xf>
    <xf numFmtId="0" fontId="6" fillId="3" borderId="0" xfId="2" applyFont="1" applyFill="1" applyAlignment="1">
      <alignment horizontal="center" wrapText="1"/>
    </xf>
    <xf numFmtId="0" fontId="1" fillId="3" borderId="8" xfId="1" applyFill="1" applyBorder="1"/>
    <xf numFmtId="168" fontId="1" fillId="3" borderId="9" xfId="1" applyNumberFormat="1" applyFill="1" applyBorder="1"/>
    <xf numFmtId="0" fontId="1" fillId="3" borderId="9" xfId="1" applyFill="1" applyBorder="1"/>
    <xf numFmtId="0" fontId="1" fillId="3" borderId="10" xfId="1" applyFill="1" applyBorder="1"/>
    <xf numFmtId="173" fontId="7" fillId="3" borderId="0" xfId="0" applyNumberFormat="1" applyFont="1" applyFill="1" applyAlignment="1">
      <alignment vertical="center"/>
    </xf>
    <xf numFmtId="10" fontId="5" fillId="3" borderId="6" xfId="0" applyNumberFormat="1" applyFont="1" applyFill="1" applyBorder="1" applyAlignment="1"/>
    <xf numFmtId="39" fontId="5" fillId="3" borderId="6" xfId="0" applyNumberFormat="1" applyFont="1" applyFill="1" applyBorder="1" applyAlignment="1">
      <alignment horizontal="right"/>
    </xf>
    <xf numFmtId="0" fontId="6" fillId="3" borderId="0" xfId="0" applyFont="1" applyFill="1" applyAlignment="1">
      <alignment horizontal="center" vertical="top"/>
    </xf>
    <xf numFmtId="0" fontId="14" fillId="4" borderId="14" xfId="0" applyFont="1" applyFill="1" applyBorder="1">
      <alignment vertical="top"/>
    </xf>
    <xf numFmtId="0" fontId="14" fillId="4" borderId="12" xfId="0" applyFont="1" applyFill="1" applyBorder="1">
      <alignment vertical="top"/>
    </xf>
    <xf numFmtId="0" fontId="14" fillId="4" borderId="15" xfId="0" applyFont="1" applyFill="1" applyBorder="1">
      <alignment vertical="top"/>
    </xf>
    <xf numFmtId="0" fontId="15" fillId="3" borderId="4" xfId="0" applyFont="1" applyFill="1" applyBorder="1">
      <alignment vertical="top"/>
    </xf>
    <xf numFmtId="0" fontId="15" fillId="3" borderId="0" xfId="0" applyFont="1" applyFill="1">
      <alignment vertical="top"/>
    </xf>
    <xf numFmtId="0" fontId="15" fillId="3" borderId="8" xfId="0" applyFont="1" applyFill="1" applyBorder="1">
      <alignment vertical="top"/>
    </xf>
    <xf numFmtId="0" fontId="15" fillId="3" borderId="9" xfId="0" applyFont="1" applyFill="1" applyBorder="1">
      <alignment vertical="top"/>
    </xf>
    <xf numFmtId="0" fontId="15" fillId="3" borderId="0" xfId="0" applyFont="1" applyFill="1" applyAlignment="1">
      <alignment horizontal="right" vertical="top" indent="2"/>
    </xf>
    <xf numFmtId="0" fontId="15" fillId="3" borderId="9" xfId="0" applyFont="1" applyFill="1" applyBorder="1" applyAlignment="1">
      <alignment horizontal="right" vertical="top" indent="2"/>
    </xf>
    <xf numFmtId="0" fontId="15" fillId="3" borderId="5" xfId="0" applyFont="1" applyFill="1" applyBorder="1" applyAlignment="1">
      <alignment horizontal="right" vertical="top" indent="2"/>
    </xf>
    <xf numFmtId="0" fontId="15" fillId="3" borderId="10" xfId="0" applyFont="1" applyFill="1" applyBorder="1" applyAlignment="1">
      <alignment horizontal="right" vertical="top" indent="2"/>
    </xf>
    <xf numFmtId="0" fontId="6" fillId="3" borderId="0" xfId="2" applyFont="1" applyFill="1" applyAlignment="1">
      <alignment horizontal="center"/>
    </xf>
    <xf numFmtId="164" fontId="0" fillId="0" borderId="0" xfId="0" applyNumberFormat="1" applyAlignment="1">
      <alignment horizontal="center" vertical="top"/>
    </xf>
    <xf numFmtId="174" fontId="0" fillId="0" borderId="0" xfId="0" applyNumberFormat="1" applyAlignment="1">
      <alignment horizontal="center" vertical="top"/>
    </xf>
    <xf numFmtId="10" fontId="1" fillId="0" borderId="0" xfId="3" applyNumberFormat="1" applyAlignment="1">
      <alignment horizontal="center" vertical="top"/>
    </xf>
    <xf numFmtId="0" fontId="9" fillId="0" borderId="0" xfId="0" applyFont="1" applyAlignment="1">
      <alignment horizontal="left" vertical="center" wrapText="1"/>
    </xf>
    <xf numFmtId="0" fontId="19" fillId="3" borderId="0" xfId="0" applyFont="1" applyFill="1" applyAlignment="1">
      <alignment vertical="top" wrapText="1"/>
    </xf>
    <xf numFmtId="167" fontId="17" fillId="3" borderId="0" xfId="2" applyNumberFormat="1" applyFont="1" applyFill="1" applyAlignment="1">
      <alignment horizontal="center" wrapText="1"/>
    </xf>
    <xf numFmtId="1" fontId="20" fillId="0" borderId="0" xfId="0" applyNumberFormat="1" applyFont="1" applyAlignment="1">
      <alignment wrapText="1"/>
    </xf>
    <xf numFmtId="1" fontId="21" fillId="0" borderId="0" xfId="2" applyNumberFormat="1" applyFont="1" applyAlignment="1">
      <alignment horizontal="right"/>
    </xf>
    <xf numFmtId="9" fontId="1" fillId="0" borderId="0" xfId="3">
      <alignment vertical="top"/>
    </xf>
    <xf numFmtId="10" fontId="22" fillId="3" borderId="6" xfId="0" applyNumberFormat="1" applyFont="1" applyFill="1" applyBorder="1" applyAlignment="1"/>
    <xf numFmtId="166" fontId="22" fillId="3" borderId="6" xfId="0" applyNumberFormat="1" applyFont="1" applyFill="1" applyBorder="1" applyAlignment="1"/>
    <xf numFmtId="10" fontId="23" fillId="3" borderId="6" xfId="0" applyNumberFormat="1" applyFont="1" applyFill="1" applyBorder="1">
      <alignment vertical="top"/>
    </xf>
    <xf numFmtId="167" fontId="23" fillId="3" borderId="6" xfId="0" applyNumberFormat="1" applyFont="1" applyFill="1" applyBorder="1" applyAlignment="1">
      <alignment vertical="center"/>
    </xf>
    <xf numFmtId="10" fontId="0" fillId="3" borderId="0" xfId="0" applyNumberFormat="1" applyFill="1">
      <alignment vertical="top"/>
    </xf>
    <xf numFmtId="0" fontId="9" fillId="5" borderId="0" xfId="0" applyFont="1" applyFill="1" applyAlignment="1">
      <alignment horizontal="left" vertical="center" wrapText="1"/>
    </xf>
    <xf numFmtId="0" fontId="8" fillId="5" borderId="0" xfId="2" applyFont="1" applyFill="1" applyAlignment="1">
      <alignment wrapText="1"/>
    </xf>
    <xf numFmtId="0" fontId="13" fillId="5" borderId="0" xfId="0" applyFont="1" applyFill="1" applyAlignment="1">
      <alignment horizontal="center" wrapText="1"/>
    </xf>
    <xf numFmtId="0" fontId="1" fillId="5" borderId="0" xfId="1" applyFill="1"/>
    <xf numFmtId="167" fontId="7" fillId="5" borderId="0" xfId="0" applyNumberFormat="1" applyFont="1" applyFill="1" applyAlignment="1">
      <alignment vertical="center"/>
    </xf>
    <xf numFmtId="167" fontId="23" fillId="5" borderId="0" xfId="0" applyNumberFormat="1" applyFont="1" applyFill="1" applyAlignment="1">
      <alignment vertical="center"/>
    </xf>
    <xf numFmtId="0" fontId="8" fillId="3" borderId="0" xfId="0" applyFont="1" applyFill="1" applyAlignment="1">
      <alignment wrapText="1"/>
    </xf>
    <xf numFmtId="9" fontId="5" fillId="3" borderId="0" xfId="0" applyNumberFormat="1" applyFont="1" applyFill="1" applyAlignment="1"/>
    <xf numFmtId="39" fontId="26" fillId="3" borderId="0" xfId="0" applyNumberFormat="1" applyFont="1" applyFill="1" applyAlignment="1">
      <alignment horizontal="center"/>
    </xf>
    <xf numFmtId="10" fontId="24" fillId="3" borderId="6" xfId="0" applyNumberFormat="1" applyFont="1" applyFill="1" applyBorder="1" applyAlignment="1"/>
    <xf numFmtId="166" fontId="5" fillId="3" borderId="18" xfId="0" applyNumberFormat="1" applyFont="1" applyFill="1" applyBorder="1" applyAlignment="1"/>
    <xf numFmtId="14" fontId="0" fillId="0" borderId="0" xfId="0" applyNumberFormat="1" applyAlignment="1">
      <alignment horizontal="center" vertical="top"/>
    </xf>
    <xf numFmtId="0" fontId="6" fillId="3" borderId="0" xfId="0" applyFont="1" applyFill="1" applyAlignment="1">
      <alignment horizontal="left" vertical="top"/>
    </xf>
    <xf numFmtId="0" fontId="0" fillId="0" borderId="0" xfId="0" applyAlignment="1"/>
    <xf numFmtId="0" fontId="25" fillId="3" borderId="19" xfId="0" applyFont="1" applyFill="1" applyBorder="1" applyAlignment="1"/>
    <xf numFmtId="0" fontId="27" fillId="0" borderId="0" xfId="0" applyFont="1" applyAlignment="1">
      <alignment vertical="center"/>
    </xf>
    <xf numFmtId="0" fontId="25" fillId="3" borderId="0" xfId="0" applyFont="1" applyFill="1" applyAlignment="1"/>
    <xf numFmtId="0" fontId="4" fillId="2" borderId="0" xfId="0" applyFont="1" applyFill="1" applyAlignment="1">
      <alignment horizontal="left"/>
    </xf>
    <xf numFmtId="0" fontId="8" fillId="3" borderId="0" xfId="0" applyFont="1" applyFill="1" applyAlignment="1">
      <alignment horizontal="left" vertical="center" wrapText="1"/>
    </xf>
    <xf numFmtId="0" fontId="9" fillId="5" borderId="0" xfId="0" applyFont="1" applyFill="1" applyAlignment="1">
      <alignment horizontal="left" vertical="center" wrapText="1"/>
    </xf>
    <xf numFmtId="0" fontId="9" fillId="3" borderId="0" xfId="0" applyFont="1" applyFill="1" applyAlignment="1">
      <alignment horizontal="center"/>
    </xf>
    <xf numFmtId="0" fontId="9" fillId="3" borderId="0" xfId="0" applyFont="1" applyFill="1" applyAlignment="1">
      <alignment horizontal="left" wrapText="1"/>
    </xf>
    <xf numFmtId="0" fontId="6" fillId="3" borderId="11" xfId="0" applyFont="1" applyFill="1" applyBorder="1" applyAlignment="1">
      <alignment horizontal="center" vertical="top"/>
    </xf>
    <xf numFmtId="0" fontId="1" fillId="3" borderId="0" xfId="1" applyFill="1" applyAlignment="1">
      <alignment horizontal="center" wrapText="1"/>
    </xf>
    <xf numFmtId="167" fontId="22" fillId="3" borderId="0" xfId="2" applyNumberFormat="1" applyFont="1" applyFill="1" applyAlignment="1">
      <alignment horizontal="center" wrapText="1"/>
    </xf>
    <xf numFmtId="0" fontId="18" fillId="3" borderId="0" xfId="2" applyFont="1" applyFill="1" applyAlignment="1">
      <alignment horizontal="center" vertical="top" wrapText="1"/>
    </xf>
    <xf numFmtId="165" fontId="22" fillId="3" borderId="0" xfId="2" applyNumberFormat="1" applyFont="1" applyFill="1" applyAlignment="1">
      <alignment horizontal="center" wrapText="1"/>
    </xf>
    <xf numFmtId="0" fontId="14" fillId="4" borderId="16" xfId="0" applyFont="1" applyFill="1" applyBorder="1" applyAlignment="1">
      <alignment horizontal="center" vertical="top" wrapText="1"/>
    </xf>
    <xf numFmtId="0" fontId="14" fillId="4" borderId="11" xfId="0" applyFont="1" applyFill="1" applyBorder="1" applyAlignment="1">
      <alignment horizontal="center" vertical="top" wrapText="1"/>
    </xf>
    <xf numFmtId="0" fontId="14" fillId="4" borderId="17" xfId="0" applyFont="1" applyFill="1" applyBorder="1" applyAlignment="1">
      <alignment horizontal="center" vertical="top" wrapText="1"/>
    </xf>
    <xf numFmtId="0" fontId="4" fillId="2" borderId="1" xfId="0" applyFont="1" applyFill="1" applyBorder="1" applyAlignment="1">
      <alignment horizontal="left"/>
    </xf>
    <xf numFmtId="0" fontId="4" fillId="2" borderId="2" xfId="0" applyFont="1" applyFill="1" applyBorder="1" applyAlignment="1">
      <alignment horizontal="left"/>
    </xf>
    <xf numFmtId="0" fontId="4" fillId="2" borderId="3" xfId="0" applyFont="1" applyFill="1" applyBorder="1" applyAlignment="1">
      <alignment horizontal="left"/>
    </xf>
  </cellXfs>
  <cellStyles count="4">
    <cellStyle name="Normal" xfId="0" builtinId="0"/>
    <cellStyle name="Normal_10 5" xfId="1" xr:uid="{00000000-0005-0000-0000-000001000000}"/>
    <cellStyle name="Normal_chapter 5 revision 3 " xfId="2" xr:uid="{00000000-0005-0000-0000-000002000000}"/>
    <cellStyle name="Per 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39428229304629"/>
          <c:y val="4.7859000928596469E-2"/>
          <c:w val="0.79967752902672617"/>
          <c:h val="0.78085738357183709"/>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'Page 1'!$D$26:$D$30</c:f>
              <c:numCache>
                <c:formatCode>General</c:formatCode>
                <c:ptCount val="5"/>
                <c:pt idx="0">
                  <c:v>-0.25</c:v>
                </c:pt>
                <c:pt idx="1">
                  <c:v>-0.1</c:v>
                </c:pt>
                <c:pt idx="2">
                  <c:v>0</c:v>
                </c:pt>
                <c:pt idx="3">
                  <c:v>0.1</c:v>
                </c:pt>
                <c:pt idx="4">
                  <c:v>0.25</c:v>
                </c:pt>
              </c:numCache>
            </c:numRef>
          </c:cat>
          <c:val>
            <c:numRef>
              <c:f>'Page 1'!$E$26:$E$30</c:f>
              <c:numCache>
                <c:formatCode>0%</c:formatCode>
                <c:ptCount val="5"/>
                <c:pt idx="0">
                  <c:v>0.1</c:v>
                </c:pt>
                <c:pt idx="1">
                  <c:v>0.2</c:v>
                </c:pt>
                <c:pt idx="2">
                  <c:v>0.15</c:v>
                </c:pt>
                <c:pt idx="3">
                  <c:v>0.25</c:v>
                </c:pt>
                <c:pt idx="4">
                  <c:v>0.3</c:v>
                </c:pt>
              </c:numCache>
            </c:numRef>
          </c:val>
          <c:extLst>
            <c:ext xmlns:c16="http://schemas.microsoft.com/office/drawing/2014/chart" uri="{C3380CC4-5D6E-409C-BE32-E72D297353CC}">
              <c16:uniqueId val="{00000000-FB0B-4C99-A84B-5281C6B8B90D}"/>
            </c:ext>
          </c:extLst>
        </c:ser>
        <c:dLbls>
          <c:showLegendKey val="0"/>
          <c:showVal val="0"/>
          <c:showCatName val="0"/>
          <c:showSerName val="0"/>
          <c:showPercent val="0"/>
          <c:showBubbleSize val="0"/>
        </c:dLbls>
        <c:gapWidth val="150"/>
        <c:axId val="85213696"/>
        <c:axId val="1"/>
      </c:barChart>
      <c:catAx>
        <c:axId val="85213696"/>
        <c:scaling>
          <c:orientation val="minMax"/>
        </c:scaling>
        <c:delete val="0"/>
        <c:axPos val="b"/>
        <c:title>
          <c:tx>
            <c:rich>
              <a:bodyPr/>
              <a:lstStyle/>
              <a:p>
                <a:pPr>
                  <a:defRPr sz="950" b="1" i="0" u="none" strike="noStrike" baseline="0">
                    <a:solidFill>
                      <a:srgbClr val="000000"/>
                    </a:solidFill>
                    <a:latin typeface="Arial"/>
                    <a:ea typeface="Arial"/>
                    <a:cs typeface="Arial"/>
                  </a:defRPr>
                </a:pPr>
                <a:r>
                  <a:rPr lang="en-US"/>
                  <a:t>Return</a:t>
                </a:r>
              </a:p>
            </c:rich>
          </c:tx>
          <c:layout>
            <c:manualLayout>
              <c:xMode val="edge"/>
              <c:yMode val="edge"/>
              <c:x val="0.48626851573894225"/>
              <c:y val="0.9068021207505884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RU"/>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950" b="1" i="0" u="none" strike="noStrike" baseline="0">
                    <a:solidFill>
                      <a:srgbClr val="000000"/>
                    </a:solidFill>
                    <a:latin typeface="Arial"/>
                    <a:ea typeface="Arial"/>
                    <a:cs typeface="Arial"/>
                  </a:defRPr>
                </a:pPr>
                <a:r>
                  <a:rPr lang="en-US"/>
                  <a:t>Probability (%)</a:t>
                </a:r>
              </a:p>
            </c:rich>
          </c:tx>
          <c:layout>
            <c:manualLayout>
              <c:xMode val="edge"/>
              <c:yMode val="edge"/>
              <c:x val="2.5848150631703599E-2"/>
              <c:y val="0.3198993749694822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RU"/>
          </a:p>
        </c:txPr>
        <c:crossAx val="85213696"/>
        <c:crosses val="autoZero"/>
        <c:crossBetween val="between"/>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RU"/>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315686</xdr:colOff>
      <xdr:row>1</xdr:row>
      <xdr:rowOff>462643</xdr:rowOff>
    </xdr:to>
    <xdr:pic>
      <xdr:nvPicPr>
        <xdr:cNvPr id="19458" name="Picture 1">
          <a:extLst>
            <a:ext uri="{FF2B5EF4-FFF2-40B4-BE49-F238E27FC236}">
              <a16:creationId xmlns:a16="http://schemas.microsoft.com/office/drawing/2014/main" id="{00000000-0008-0000-0000-0000024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3286"/>
          <a:ext cx="1621971" cy="4626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119743</xdr:colOff>
      <xdr:row>7</xdr:row>
      <xdr:rowOff>103414</xdr:rowOff>
    </xdr:from>
    <xdr:to>
      <xdr:col>7</xdr:col>
      <xdr:colOff>778329</xdr:colOff>
      <xdr:row>23</xdr:row>
      <xdr:rowOff>70757</xdr:rowOff>
    </xdr:to>
    <xdr:graphicFrame macro="">
      <xdr:nvGraphicFramePr>
        <xdr:cNvPr id="2058" name="Chart 1">
          <a:extLst>
            <a:ext uri="{FF2B5EF4-FFF2-40B4-BE49-F238E27FC236}">
              <a16:creationId xmlns:a16="http://schemas.microsoft.com/office/drawing/2014/main" id="{00000000-0008-0000-0100-00000A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SF/Untitled/Documents%20and%20Settings/Nicole/My%20Documents/GreenPenQA/Jobs/Spoke&amp;Wheel/Berk_DeMarzo/Excel_Spreadsheets_Sols/XLS/chapter%205%20revision%203%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5-2"/>
      <sheetName val="5-3"/>
      <sheetName val="5-7"/>
      <sheetName val="5-14"/>
      <sheetName val="5-15"/>
      <sheetName val="5-17"/>
      <sheetName val="5-18"/>
      <sheetName val="5-25"/>
      <sheetName val="5-26"/>
      <sheetName val="5-27"/>
      <sheetName val="5-2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topLeftCell="A2" workbookViewId="0">
      <selection activeCell="K2" sqref="K2"/>
    </sheetView>
  </sheetViews>
  <sheetFormatPr baseColWidth="10" defaultColWidth="8.83203125" defaultRowHeight="13" x14ac:dyDescent="0.15"/>
  <sheetData>
    <row r="1" spans="1:10" ht="14" thickBot="1" x14ac:dyDescent="0.2"/>
    <row r="2" spans="1:10" s="102" customFormat="1" ht="43.25" customHeight="1" x14ac:dyDescent="0.15">
      <c r="J2" s="103"/>
    </row>
    <row r="3" spans="1:10" s="102" customFormat="1" x14ac:dyDescent="0.15">
      <c r="J3" s="105"/>
    </row>
    <row r="4" spans="1:10" s="102" customFormat="1" x14ac:dyDescent="0.15">
      <c r="J4" s="105"/>
    </row>
    <row r="5" spans="1:10" s="102" customFormat="1" x14ac:dyDescent="0.15">
      <c r="A5" s="104" t="s">
        <v>123</v>
      </c>
      <c r="J5" s="105"/>
    </row>
    <row r="6" spans="1:10" x14ac:dyDescent="0.15">
      <c r="A6" s="104"/>
    </row>
    <row r="7" spans="1:10" x14ac:dyDescent="0.15">
      <c r="A7" s="104" t="s">
        <v>124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35"/>
  <sheetViews>
    <sheetView topLeftCell="A30" workbookViewId="0">
      <selection activeCell="D33" sqref="D33"/>
    </sheetView>
  </sheetViews>
  <sheetFormatPr baseColWidth="10" defaultColWidth="8.83203125" defaultRowHeight="13" x14ac:dyDescent="0.15"/>
  <cols>
    <col min="1" max="1" width="8.83203125" customWidth="1"/>
    <col min="2" max="2" width="3.33203125" bestFit="1" customWidth="1"/>
    <col min="3" max="3" width="25.33203125" customWidth="1"/>
    <col min="4" max="5" width="16.33203125" customWidth="1"/>
    <col min="6" max="6" width="12.5" customWidth="1"/>
    <col min="7" max="7" width="17.1640625" customWidth="1"/>
    <col min="8" max="8" width="26.33203125" customWidth="1"/>
    <col min="9" max="9" width="10" bestFit="1" customWidth="1"/>
    <col min="10" max="11" width="8.83203125" customWidth="1"/>
    <col min="12" max="12" width="13.1640625" bestFit="1" customWidth="1"/>
    <col min="13" max="13" width="12.83203125" bestFit="1" customWidth="1"/>
  </cols>
  <sheetData>
    <row r="1" spans="1:13" s="8" customFormat="1" ht="19" thickTop="1" x14ac:dyDescent="0.2">
      <c r="A1" s="5"/>
      <c r="B1" s="6"/>
      <c r="C1" s="6"/>
      <c r="D1" s="6"/>
      <c r="E1" s="6"/>
      <c r="F1" s="6"/>
      <c r="G1" s="6"/>
      <c r="H1" s="6"/>
      <c r="I1" s="6"/>
      <c r="J1" s="7"/>
    </row>
    <row r="2" spans="1:13" s="8" customFormat="1" ht="18" x14ac:dyDescent="0.2">
      <c r="A2" s="9"/>
      <c r="B2" s="106" t="s">
        <v>109</v>
      </c>
      <c r="C2" s="106"/>
      <c r="D2" s="106"/>
      <c r="E2" s="106"/>
      <c r="F2" s="106"/>
      <c r="G2" s="4"/>
      <c r="H2" s="10"/>
      <c r="I2" s="10"/>
      <c r="J2" s="11"/>
    </row>
    <row r="3" spans="1:13" s="8" customFormat="1" ht="18" x14ac:dyDescent="0.2">
      <c r="A3" s="9"/>
      <c r="B3" s="12"/>
      <c r="C3" s="12"/>
      <c r="D3" s="12"/>
      <c r="E3" s="12"/>
      <c r="F3" s="12"/>
      <c r="G3" s="12"/>
      <c r="H3" s="12"/>
      <c r="I3" s="12"/>
      <c r="J3" s="13"/>
    </row>
    <row r="4" spans="1:13" s="8" customFormat="1" ht="21.75" customHeight="1" x14ac:dyDescent="0.2">
      <c r="A4" s="9"/>
      <c r="B4" s="107" t="s">
        <v>116</v>
      </c>
      <c r="C4" s="108"/>
      <c r="D4" s="108"/>
      <c r="E4" s="108"/>
      <c r="F4" s="108"/>
      <c r="G4" s="108"/>
      <c r="H4" s="108"/>
      <c r="I4" s="108"/>
      <c r="J4" s="11"/>
    </row>
    <row r="5" spans="1:13" ht="18.75" customHeight="1" x14ac:dyDescent="0.2">
      <c r="A5" s="9"/>
      <c r="B5" s="17" t="s">
        <v>91</v>
      </c>
      <c r="C5" s="16" t="s">
        <v>98</v>
      </c>
      <c r="D5" s="16"/>
      <c r="E5" s="16"/>
      <c r="F5" s="16"/>
      <c r="G5" s="16"/>
      <c r="H5" s="16"/>
      <c r="I5" s="16"/>
      <c r="J5" s="19"/>
      <c r="L5" s="81"/>
      <c r="M5" s="81"/>
    </row>
    <row r="6" spans="1:13" ht="7.5" customHeight="1" x14ac:dyDescent="0.15">
      <c r="A6" s="20"/>
      <c r="B6" s="21"/>
      <c r="C6" s="21"/>
      <c r="D6" s="21"/>
      <c r="E6" s="21"/>
      <c r="F6" s="21"/>
      <c r="G6" s="21"/>
      <c r="H6" s="21"/>
      <c r="I6" s="21"/>
      <c r="J6" s="19"/>
      <c r="L6" s="83"/>
      <c r="M6" s="82"/>
    </row>
    <row r="7" spans="1:13" ht="18" x14ac:dyDescent="0.2">
      <c r="A7" s="9"/>
      <c r="B7" s="17" t="s">
        <v>92</v>
      </c>
      <c r="C7" s="110" t="s">
        <v>99</v>
      </c>
      <c r="D7" s="110"/>
      <c r="E7" s="110"/>
      <c r="F7" s="110"/>
      <c r="G7" s="110"/>
      <c r="H7" s="110"/>
      <c r="I7" s="110"/>
      <c r="J7" s="19"/>
      <c r="L7" s="83"/>
      <c r="M7" s="82"/>
    </row>
    <row r="8" spans="1:13" s="8" customFormat="1" ht="18" x14ac:dyDescent="0.2">
      <c r="A8" s="9"/>
      <c r="B8" s="12"/>
      <c r="C8" s="12"/>
      <c r="D8" s="12"/>
      <c r="E8" s="15"/>
      <c r="F8" s="109"/>
      <c r="G8" s="109"/>
      <c r="H8" s="16"/>
      <c r="I8" s="16"/>
      <c r="J8" s="11"/>
      <c r="L8" s="83"/>
      <c r="M8" s="82"/>
    </row>
    <row r="9" spans="1:13" s="8" customFormat="1" ht="18" x14ac:dyDescent="0.2">
      <c r="A9" s="9"/>
      <c r="B9" s="12"/>
      <c r="C9" s="12"/>
      <c r="D9" s="12"/>
      <c r="E9" s="15"/>
      <c r="F9" s="15"/>
      <c r="G9" s="15"/>
      <c r="H9" s="16"/>
      <c r="I9" s="16"/>
      <c r="J9" s="11"/>
      <c r="L9" s="83"/>
      <c r="M9" s="82"/>
    </row>
    <row r="10" spans="1:13" s="8" customFormat="1" ht="18" x14ac:dyDescent="0.2">
      <c r="A10" s="9"/>
      <c r="B10" s="12"/>
      <c r="C10" s="12"/>
      <c r="D10" s="12"/>
      <c r="E10" s="15"/>
      <c r="F10" s="15"/>
      <c r="G10" s="15"/>
      <c r="H10" s="16"/>
      <c r="I10" s="16"/>
      <c r="J10" s="11"/>
      <c r="L10" s="83"/>
      <c r="M10" s="82"/>
    </row>
    <row r="11" spans="1:13" s="8" customFormat="1" ht="18" x14ac:dyDescent="0.2">
      <c r="A11" s="9"/>
      <c r="B11" s="12"/>
      <c r="C11" s="12"/>
      <c r="D11" s="12"/>
      <c r="E11" s="15"/>
      <c r="F11" s="15"/>
      <c r="G11" s="15"/>
      <c r="H11" s="16"/>
      <c r="I11" s="16"/>
      <c r="J11" s="11"/>
    </row>
    <row r="12" spans="1:13" s="8" customFormat="1" ht="18" x14ac:dyDescent="0.2">
      <c r="A12" s="9"/>
      <c r="B12" s="12"/>
      <c r="C12" s="12"/>
      <c r="D12" s="12"/>
      <c r="E12" s="15"/>
      <c r="F12" s="15"/>
      <c r="G12" s="15"/>
      <c r="H12" s="16"/>
      <c r="I12" s="16"/>
      <c r="J12" s="11"/>
    </row>
    <row r="13" spans="1:13" s="8" customFormat="1" ht="18" x14ac:dyDescent="0.2">
      <c r="A13" s="9"/>
      <c r="B13" s="12"/>
      <c r="C13" s="12"/>
      <c r="D13" s="12"/>
      <c r="E13" s="15"/>
      <c r="F13" s="15"/>
      <c r="G13" s="15"/>
      <c r="H13" s="16"/>
      <c r="I13" s="16"/>
      <c r="J13" s="11"/>
    </row>
    <row r="14" spans="1:13" s="8" customFormat="1" ht="18" x14ac:dyDescent="0.2">
      <c r="A14" s="9"/>
      <c r="B14" s="12"/>
      <c r="C14" s="12"/>
      <c r="D14" s="12"/>
      <c r="E14" s="15"/>
      <c r="F14" s="15"/>
      <c r="G14" s="15"/>
      <c r="H14" s="16"/>
      <c r="I14" s="16"/>
      <c r="J14" s="11"/>
    </row>
    <row r="15" spans="1:13" s="8" customFormat="1" ht="18" x14ac:dyDescent="0.2">
      <c r="A15" s="9"/>
      <c r="B15" s="12"/>
      <c r="C15" s="12"/>
      <c r="D15" s="12"/>
      <c r="E15" s="15"/>
      <c r="F15" s="15"/>
      <c r="G15" s="15"/>
      <c r="H15" s="16"/>
      <c r="I15" s="16"/>
      <c r="J15" s="11"/>
    </row>
    <row r="16" spans="1:13" s="8" customFormat="1" ht="18" x14ac:dyDescent="0.2">
      <c r="A16" s="9"/>
      <c r="B16" s="12"/>
      <c r="C16" s="12"/>
      <c r="D16" s="12"/>
      <c r="E16" s="15"/>
      <c r="F16" s="15"/>
      <c r="G16" s="15"/>
      <c r="H16" s="16"/>
      <c r="I16" s="16"/>
      <c r="J16" s="11"/>
    </row>
    <row r="17" spans="1:13" s="8" customFormat="1" ht="18" x14ac:dyDescent="0.2">
      <c r="A17" s="9"/>
      <c r="B17" s="12"/>
      <c r="C17" s="12"/>
      <c r="D17" s="12"/>
      <c r="E17" s="15"/>
      <c r="F17" s="15"/>
      <c r="G17" s="15"/>
      <c r="H17" s="16"/>
      <c r="I17" s="16"/>
      <c r="J17" s="11"/>
    </row>
    <row r="18" spans="1:13" s="8" customFormat="1" ht="18" x14ac:dyDescent="0.2">
      <c r="A18" s="9"/>
      <c r="B18" s="12"/>
      <c r="C18" s="12"/>
      <c r="D18" s="12"/>
      <c r="E18" s="15"/>
      <c r="F18" s="15"/>
      <c r="G18" s="15"/>
      <c r="H18" s="16"/>
      <c r="I18" s="16"/>
      <c r="J18" s="11"/>
    </row>
    <row r="19" spans="1:13" s="8" customFormat="1" ht="18" x14ac:dyDescent="0.2">
      <c r="A19" s="9"/>
      <c r="B19" s="12"/>
      <c r="C19" s="12"/>
      <c r="D19" s="12"/>
      <c r="E19" s="15"/>
      <c r="F19" s="15"/>
      <c r="G19" s="15"/>
      <c r="H19" s="16"/>
      <c r="I19" s="16"/>
      <c r="J19" s="11"/>
    </row>
    <row r="20" spans="1:13" s="8" customFormat="1" ht="18" x14ac:dyDescent="0.2">
      <c r="A20" s="9"/>
      <c r="B20" s="12"/>
      <c r="C20" s="12"/>
      <c r="D20" s="12"/>
      <c r="E20" s="15"/>
      <c r="F20" s="15"/>
      <c r="G20" s="15"/>
      <c r="H20" s="16"/>
      <c r="I20" s="16"/>
      <c r="J20" s="11"/>
    </row>
    <row r="21" spans="1:13" s="8" customFormat="1" ht="18" x14ac:dyDescent="0.2">
      <c r="A21" s="9"/>
      <c r="B21" s="12"/>
      <c r="C21" s="12"/>
      <c r="D21" s="12"/>
      <c r="E21" s="15"/>
      <c r="F21" s="15"/>
      <c r="G21" s="15"/>
      <c r="H21" s="16"/>
      <c r="I21" s="16"/>
      <c r="J21" s="11"/>
    </row>
    <row r="22" spans="1:13" s="8" customFormat="1" ht="18" x14ac:dyDescent="0.2">
      <c r="A22" s="9"/>
      <c r="B22" s="12"/>
      <c r="C22" s="12"/>
      <c r="D22" s="12"/>
      <c r="E22" s="15"/>
      <c r="F22" s="15"/>
      <c r="G22" s="15"/>
      <c r="H22" s="16"/>
      <c r="I22" s="16"/>
      <c r="J22" s="11"/>
    </row>
    <row r="23" spans="1:13" s="8" customFormat="1" ht="18" x14ac:dyDescent="0.2">
      <c r="A23" s="9"/>
      <c r="B23" s="12"/>
      <c r="C23" s="12"/>
      <c r="D23" s="12"/>
      <c r="E23" s="15"/>
      <c r="F23" s="15"/>
      <c r="G23" s="15"/>
      <c r="H23" s="16"/>
      <c r="I23" s="16"/>
      <c r="J23" s="11"/>
    </row>
    <row r="24" spans="1:13" ht="18" x14ac:dyDescent="0.2">
      <c r="A24" s="20"/>
      <c r="B24" s="21"/>
      <c r="C24" s="21"/>
      <c r="D24" s="21"/>
      <c r="E24" s="21"/>
      <c r="F24" s="21"/>
      <c r="G24" s="21"/>
      <c r="H24" s="21"/>
      <c r="I24" s="21"/>
      <c r="J24" s="19"/>
      <c r="L24" s="8"/>
      <c r="M24" s="8"/>
    </row>
    <row r="25" spans="1:13" ht="19" x14ac:dyDescent="0.2">
      <c r="A25" s="20"/>
      <c r="B25" s="21"/>
      <c r="C25" s="21"/>
      <c r="D25" s="25" t="s">
        <v>114</v>
      </c>
      <c r="E25" s="25" t="s">
        <v>10</v>
      </c>
      <c r="F25" s="25" t="s">
        <v>110</v>
      </c>
      <c r="G25" s="25" t="s">
        <v>111</v>
      </c>
      <c r="H25" s="25" t="s">
        <v>112</v>
      </c>
      <c r="I25" s="21"/>
      <c r="J25" s="19"/>
    </row>
    <row r="26" spans="1:13" ht="18" x14ac:dyDescent="0.2">
      <c r="A26" s="20"/>
      <c r="B26" s="21"/>
      <c r="C26" s="21"/>
      <c r="D26" s="27">
        <v>-0.25</v>
      </c>
      <c r="E26" s="26">
        <v>0.1</v>
      </c>
      <c r="F26" s="28">
        <f>D26-$D$32</f>
        <v>-0.30499999999999999</v>
      </c>
      <c r="G26" s="29">
        <f>F26^2</f>
        <v>9.3024999999999997E-2</v>
      </c>
      <c r="H26" s="30">
        <f>G26*E26</f>
        <v>9.3025E-3</v>
      </c>
      <c r="I26" s="21"/>
      <c r="J26" s="19"/>
    </row>
    <row r="27" spans="1:13" ht="18" x14ac:dyDescent="0.2">
      <c r="A27" s="20"/>
      <c r="B27" s="21"/>
      <c r="C27" s="21"/>
      <c r="D27" s="27">
        <v>-0.1</v>
      </c>
      <c r="E27" s="26">
        <v>0.2</v>
      </c>
      <c r="F27" s="28">
        <f t="shared" ref="F27:F30" si="0">D27-$D$32</f>
        <v>-0.155</v>
      </c>
      <c r="G27" s="29">
        <f t="shared" ref="G27:G30" si="1">F27^2</f>
        <v>2.4025000000000001E-2</v>
      </c>
      <c r="H27" s="30">
        <f t="shared" ref="H27:H30" si="2">G27*E27</f>
        <v>4.8050000000000002E-3</v>
      </c>
      <c r="I27" s="21"/>
      <c r="J27" s="19"/>
    </row>
    <row r="28" spans="1:13" ht="18" x14ac:dyDescent="0.2">
      <c r="A28" s="20"/>
      <c r="B28" s="21"/>
      <c r="C28" s="21"/>
      <c r="D28" s="27">
        <v>0</v>
      </c>
      <c r="E28" s="26">
        <v>0.15</v>
      </c>
      <c r="F28" s="28">
        <f t="shared" si="0"/>
        <v>-5.4999999999999993E-2</v>
      </c>
      <c r="G28" s="29">
        <f t="shared" si="1"/>
        <v>3.0249999999999995E-3</v>
      </c>
      <c r="H28" s="30">
        <f t="shared" si="2"/>
        <v>4.5374999999999989E-4</v>
      </c>
      <c r="I28" s="21"/>
      <c r="J28" s="19"/>
    </row>
    <row r="29" spans="1:13" ht="18" x14ac:dyDescent="0.2">
      <c r="A29" s="20"/>
      <c r="B29" s="21"/>
      <c r="C29" s="21"/>
      <c r="D29" s="27">
        <v>0.1</v>
      </c>
      <c r="E29" s="26">
        <v>0.25</v>
      </c>
      <c r="F29" s="28">
        <f t="shared" si="0"/>
        <v>4.5000000000000012E-2</v>
      </c>
      <c r="G29" s="29">
        <f t="shared" si="1"/>
        <v>2.0250000000000012E-3</v>
      </c>
      <c r="H29" s="30">
        <f t="shared" si="2"/>
        <v>5.062500000000003E-4</v>
      </c>
      <c r="I29" s="21"/>
      <c r="J29" s="19"/>
    </row>
    <row r="30" spans="1:13" ht="18" x14ac:dyDescent="0.2">
      <c r="A30" s="20"/>
      <c r="B30" s="21"/>
      <c r="C30" s="21"/>
      <c r="D30" s="27">
        <v>0.25</v>
      </c>
      <c r="E30" s="26">
        <v>0.3</v>
      </c>
      <c r="F30" s="28">
        <f t="shared" si="0"/>
        <v>0.19500000000000001</v>
      </c>
      <c r="G30" s="29">
        <f t="shared" si="1"/>
        <v>3.8025000000000003E-2</v>
      </c>
      <c r="H30" s="30">
        <f t="shared" si="2"/>
        <v>1.1407500000000001E-2</v>
      </c>
      <c r="J30" s="19"/>
    </row>
    <row r="31" spans="1:13" ht="18" x14ac:dyDescent="0.2">
      <c r="A31" s="20"/>
      <c r="B31" s="21"/>
      <c r="C31" s="44" t="s">
        <v>115</v>
      </c>
      <c r="D31" s="27">
        <f>VAR(D26:D30,E26:E30)</f>
        <v>3.0000000000000002E-2</v>
      </c>
      <c r="E31" s="96"/>
      <c r="F31" s="34"/>
      <c r="G31" s="29"/>
      <c r="H31" s="97">
        <f>SUM(H26:H30)</f>
        <v>2.6474999999999999E-2</v>
      </c>
      <c r="J31" s="19"/>
    </row>
    <row r="32" spans="1:13" ht="19.5" customHeight="1" x14ac:dyDescent="0.2">
      <c r="A32" s="20"/>
      <c r="B32" s="17"/>
      <c r="C32" s="95" t="s">
        <v>113</v>
      </c>
      <c r="D32" s="84">
        <f>SUMPRODUCT(D26:D30,E26:E30)</f>
        <v>5.4999999999999993E-2</v>
      </c>
      <c r="E32" s="21"/>
      <c r="F32" s="21"/>
      <c r="G32" s="21"/>
      <c r="I32" s="21"/>
      <c r="J32" s="19"/>
    </row>
    <row r="33" spans="1:10" ht="19" x14ac:dyDescent="0.2">
      <c r="A33" s="20"/>
      <c r="B33" s="17"/>
      <c r="C33" s="16" t="s">
        <v>13</v>
      </c>
      <c r="D33" s="98">
        <f>H31^0.5</f>
        <v>0.16271140095272979</v>
      </c>
      <c r="E33" s="21"/>
      <c r="F33" s="21"/>
      <c r="G33" s="21"/>
      <c r="H33" s="21"/>
      <c r="I33" s="21"/>
      <c r="J33" s="19"/>
    </row>
    <row r="34" spans="1:10" ht="14" thickBot="1" x14ac:dyDescent="0.2">
      <c r="A34" s="31"/>
      <c r="B34" s="32"/>
      <c r="C34" s="32"/>
      <c r="D34" s="32"/>
      <c r="E34" s="32"/>
      <c r="F34" s="32"/>
      <c r="G34" s="32"/>
      <c r="H34" s="32"/>
      <c r="I34" s="32"/>
      <c r="J34" s="33"/>
    </row>
    <row r="35" spans="1:10" ht="14" thickTop="1" x14ac:dyDescent="0.15"/>
  </sheetData>
  <mergeCells count="4">
    <mergeCell ref="B2:F2"/>
    <mergeCell ref="B4:I4"/>
    <mergeCell ref="F8:G8"/>
    <mergeCell ref="C7:I7"/>
  </mergeCells>
  <phoneticPr fontId="2" type="noConversion"/>
  <pageMargins left="0.75" right="0.75" top="1" bottom="1" header="0.5" footer="0.5"/>
  <pageSetup scale="71"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25"/>
  <sheetViews>
    <sheetView tabSelected="1" topLeftCell="A16" workbookViewId="0">
      <selection activeCell="F55" sqref="F55"/>
    </sheetView>
  </sheetViews>
  <sheetFormatPr baseColWidth="10" defaultColWidth="8.83203125" defaultRowHeight="13" x14ac:dyDescent="0.15"/>
  <cols>
    <col min="1" max="1" width="8.83203125" customWidth="1"/>
    <col min="2" max="2" width="3.33203125" bestFit="1" customWidth="1"/>
    <col min="3" max="3" width="23.33203125" customWidth="1"/>
    <col min="4" max="4" width="13.33203125" customWidth="1"/>
    <col min="5" max="5" width="15.1640625" customWidth="1"/>
    <col min="6" max="6" width="12.1640625" customWidth="1"/>
    <col min="7" max="7" width="16.33203125" customWidth="1"/>
    <col min="8" max="8" width="24.33203125" customWidth="1"/>
    <col min="9" max="9" width="13.6640625" bestFit="1" customWidth="1"/>
  </cols>
  <sheetData>
    <row r="1" spans="1:13" s="8" customFormat="1" ht="19" thickTop="1" x14ac:dyDescent="0.2">
      <c r="A1" s="5"/>
      <c r="B1" s="6"/>
      <c r="C1" s="6"/>
      <c r="D1" s="6"/>
      <c r="E1" s="6"/>
      <c r="F1" s="6"/>
      <c r="G1" s="6"/>
      <c r="H1" s="6"/>
      <c r="I1" s="6"/>
      <c r="J1" s="7"/>
    </row>
    <row r="2" spans="1:13" s="8" customFormat="1" ht="18" x14ac:dyDescent="0.2">
      <c r="A2" s="9"/>
      <c r="B2" s="106" t="s">
        <v>117</v>
      </c>
      <c r="C2" s="106"/>
      <c r="D2" s="106"/>
      <c r="E2" s="106"/>
      <c r="F2" s="106"/>
      <c r="G2" s="4"/>
      <c r="H2" s="10"/>
      <c r="I2" s="10"/>
      <c r="J2" s="11"/>
    </row>
    <row r="3" spans="1:13" s="8" customFormat="1" ht="18" x14ac:dyDescent="0.2">
      <c r="A3" s="9"/>
      <c r="B3" s="12"/>
      <c r="C3" s="12"/>
      <c r="D3" s="12"/>
      <c r="E3" s="12"/>
      <c r="F3" s="12"/>
      <c r="G3" s="12"/>
      <c r="H3" s="12"/>
      <c r="I3" s="12"/>
      <c r="J3" s="13"/>
    </row>
    <row r="4" spans="1:13" s="8" customFormat="1" ht="28.5" customHeight="1" x14ac:dyDescent="0.2">
      <c r="A4" s="9"/>
      <c r="B4" s="108" t="s">
        <v>100</v>
      </c>
      <c r="C4" s="108"/>
      <c r="D4" s="108"/>
      <c r="E4" s="108"/>
      <c r="F4" s="108"/>
      <c r="G4" s="108"/>
      <c r="H4" s="108"/>
      <c r="I4" s="108"/>
      <c r="J4" s="11"/>
    </row>
    <row r="5" spans="1:13" ht="18" x14ac:dyDescent="0.2">
      <c r="A5" s="9"/>
      <c r="B5" s="17" t="s">
        <v>91</v>
      </c>
      <c r="C5" s="110" t="s">
        <v>98</v>
      </c>
      <c r="D5" s="110"/>
      <c r="E5" s="110"/>
      <c r="F5" s="110"/>
      <c r="G5" s="110"/>
      <c r="H5" s="110"/>
      <c r="I5" s="110"/>
      <c r="J5" s="19"/>
      <c r="L5" s="22"/>
      <c r="M5" s="22"/>
    </row>
    <row r="6" spans="1:13" ht="7.5" customHeight="1" x14ac:dyDescent="0.15">
      <c r="A6" s="20"/>
      <c r="B6" s="21"/>
      <c r="C6" s="21"/>
      <c r="D6" s="21"/>
      <c r="E6" s="21"/>
      <c r="F6" s="21"/>
      <c r="G6" s="21"/>
      <c r="H6" s="21"/>
      <c r="I6" s="21"/>
      <c r="J6" s="19"/>
      <c r="L6" s="23"/>
      <c r="M6" s="24"/>
    </row>
    <row r="7" spans="1:13" ht="18" x14ac:dyDescent="0.2">
      <c r="A7" s="9"/>
      <c r="B7" s="17" t="s">
        <v>92</v>
      </c>
      <c r="C7" s="110" t="s">
        <v>99</v>
      </c>
      <c r="D7" s="110"/>
      <c r="E7" s="110"/>
      <c r="F7" s="110"/>
      <c r="G7" s="110"/>
      <c r="H7" s="110"/>
      <c r="I7" s="110"/>
      <c r="J7" s="19"/>
      <c r="L7" s="23"/>
      <c r="M7" s="24"/>
    </row>
    <row r="8" spans="1:13" x14ac:dyDescent="0.15">
      <c r="A8" s="36"/>
      <c r="B8" s="21"/>
      <c r="C8" s="21"/>
      <c r="D8" s="21"/>
      <c r="E8" s="21"/>
      <c r="F8" s="21"/>
      <c r="G8" s="21"/>
      <c r="H8" s="21"/>
      <c r="I8" s="21"/>
      <c r="J8" s="19"/>
    </row>
    <row r="9" spans="1:13" ht="19" x14ac:dyDescent="0.2">
      <c r="A9" s="36"/>
      <c r="B9" s="21"/>
      <c r="C9" s="21"/>
      <c r="D9" s="35" t="s">
        <v>11</v>
      </c>
      <c r="E9" s="25"/>
      <c r="F9" s="21"/>
      <c r="G9" s="21"/>
      <c r="H9" s="21"/>
      <c r="I9" s="21"/>
      <c r="J9" s="19"/>
    </row>
    <row r="10" spans="1:13" ht="18" x14ac:dyDescent="0.15">
      <c r="A10" s="36"/>
      <c r="B10" s="21"/>
      <c r="C10" s="21"/>
      <c r="D10" s="37">
        <v>-1</v>
      </c>
      <c r="E10" s="37"/>
      <c r="F10" s="21"/>
      <c r="G10" s="21"/>
      <c r="H10" s="21"/>
      <c r="I10" s="21"/>
      <c r="J10" s="19"/>
    </row>
    <row r="11" spans="1:13" ht="18" x14ac:dyDescent="0.15">
      <c r="A11" s="36"/>
      <c r="B11" s="21"/>
      <c r="C11" s="21"/>
      <c r="D11" s="37">
        <v>-0.75</v>
      </c>
      <c r="E11" s="37"/>
      <c r="F11" s="21"/>
      <c r="G11" s="21"/>
      <c r="H11" s="21"/>
      <c r="I11" s="21"/>
      <c r="J11" s="19"/>
    </row>
    <row r="12" spans="1:13" ht="18" x14ac:dyDescent="0.15">
      <c r="A12" s="36"/>
      <c r="B12" s="21"/>
      <c r="C12" s="21"/>
      <c r="D12" s="37">
        <v>-0.5</v>
      </c>
      <c r="E12" s="37"/>
      <c r="F12" s="21"/>
      <c r="G12" s="21"/>
      <c r="H12" s="21"/>
      <c r="I12" s="21"/>
      <c r="J12" s="19"/>
    </row>
    <row r="13" spans="1:13" ht="18" x14ac:dyDescent="0.15">
      <c r="A13" s="36"/>
      <c r="B13" s="21"/>
      <c r="C13" s="21"/>
      <c r="D13" s="37">
        <v>-0.25</v>
      </c>
      <c r="E13" s="37"/>
      <c r="F13" s="21"/>
      <c r="G13" s="21"/>
      <c r="H13" s="21"/>
      <c r="I13" s="21"/>
      <c r="J13" s="19"/>
    </row>
    <row r="14" spans="1:13" ht="18" x14ac:dyDescent="0.15">
      <c r="A14" s="36"/>
      <c r="B14" s="21"/>
      <c r="C14" s="21"/>
      <c r="D14" s="37">
        <v>10</v>
      </c>
      <c r="E14" s="37"/>
      <c r="F14" s="21"/>
      <c r="G14" s="21"/>
      <c r="H14" s="21"/>
      <c r="I14" s="21"/>
      <c r="J14" s="19"/>
    </row>
    <row r="15" spans="1:13" x14ac:dyDescent="0.15">
      <c r="A15" s="20"/>
      <c r="B15" s="21"/>
      <c r="C15" s="21"/>
      <c r="D15" s="21"/>
      <c r="E15" s="21"/>
      <c r="F15" s="21"/>
      <c r="G15" s="21"/>
      <c r="H15" s="21"/>
      <c r="I15" s="21"/>
      <c r="J15" s="19"/>
    </row>
    <row r="16" spans="1:13" ht="19" x14ac:dyDescent="0.2">
      <c r="A16" s="20"/>
      <c r="B16" s="21"/>
      <c r="C16" s="21"/>
      <c r="D16" s="25" t="s">
        <v>101</v>
      </c>
      <c r="E16" s="25"/>
      <c r="F16" s="25"/>
      <c r="G16" s="25"/>
      <c r="H16" s="25"/>
      <c r="I16" s="21"/>
      <c r="J16" s="19"/>
    </row>
    <row r="17" spans="1:10" ht="18" x14ac:dyDescent="0.2">
      <c r="A17" s="20"/>
      <c r="B17" s="21"/>
      <c r="C17" s="21"/>
      <c r="D17" s="99">
        <v>-1</v>
      </c>
      <c r="E17" s="96"/>
      <c r="F17" s="34"/>
      <c r="G17" s="29"/>
      <c r="H17" s="34"/>
      <c r="I17" s="21"/>
      <c r="J17" s="19"/>
    </row>
    <row r="18" spans="1:10" ht="18" x14ac:dyDescent="0.2">
      <c r="A18" s="20"/>
      <c r="B18" s="21"/>
      <c r="C18" s="21"/>
      <c r="D18" s="99">
        <v>-0.75</v>
      </c>
      <c r="E18" s="96"/>
      <c r="F18" s="34"/>
      <c r="G18" s="29"/>
      <c r="H18" s="29"/>
      <c r="I18" s="21"/>
      <c r="J18" s="19"/>
    </row>
    <row r="19" spans="1:10" ht="18" x14ac:dyDescent="0.2">
      <c r="A19" s="20"/>
      <c r="B19" s="21"/>
      <c r="C19" s="21"/>
      <c r="D19" s="99">
        <v>-0.5</v>
      </c>
      <c r="E19" s="96"/>
      <c r="F19" s="34"/>
      <c r="G19" s="29"/>
      <c r="H19" s="29"/>
      <c r="I19" s="21"/>
      <c r="J19" s="19"/>
    </row>
    <row r="20" spans="1:10" ht="18" x14ac:dyDescent="0.2">
      <c r="A20" s="20"/>
      <c r="B20" s="21"/>
      <c r="C20" s="21"/>
      <c r="D20" s="99">
        <v>-0.25</v>
      </c>
      <c r="E20" s="96"/>
      <c r="F20" s="34"/>
      <c r="G20" s="29"/>
      <c r="H20" s="30"/>
      <c r="I20" s="21"/>
      <c r="J20" s="19"/>
    </row>
    <row r="21" spans="1:10" ht="18" x14ac:dyDescent="0.2">
      <c r="A21" s="20"/>
      <c r="B21" s="21"/>
      <c r="C21" s="21"/>
      <c r="D21" s="99">
        <v>10</v>
      </c>
      <c r="E21" s="96"/>
      <c r="F21" s="34"/>
      <c r="G21" s="29"/>
      <c r="H21" s="30"/>
      <c r="I21" s="34"/>
      <c r="J21" s="19"/>
    </row>
    <row r="22" spans="1:10" ht="19" x14ac:dyDescent="0.2">
      <c r="A22" s="20"/>
      <c r="B22" s="17" t="s">
        <v>91</v>
      </c>
      <c r="C22" s="16" t="s">
        <v>12</v>
      </c>
      <c r="D22" s="85">
        <f>AVERAGE(D17:D21)</f>
        <v>1.5</v>
      </c>
      <c r="E22" s="21"/>
      <c r="F22" s="21"/>
      <c r="G22" s="21"/>
      <c r="H22" s="21"/>
      <c r="I22" s="21"/>
      <c r="J22" s="19"/>
    </row>
    <row r="23" spans="1:10" ht="19" x14ac:dyDescent="0.2">
      <c r="A23" s="20"/>
      <c r="B23" s="17" t="s">
        <v>92</v>
      </c>
      <c r="C23" s="16" t="s">
        <v>13</v>
      </c>
      <c r="D23" s="85">
        <f>STDEV(D17:D21)</f>
        <v>4.7598581911649429</v>
      </c>
      <c r="E23" s="21"/>
      <c r="F23" s="21"/>
      <c r="G23" s="21"/>
      <c r="H23" s="21"/>
      <c r="I23" s="21"/>
      <c r="J23" s="19"/>
    </row>
    <row r="24" spans="1:10" ht="14" thickBot="1" x14ac:dyDescent="0.2">
      <c r="A24" s="31"/>
      <c r="B24" s="32"/>
      <c r="C24" s="32"/>
      <c r="D24" s="32"/>
      <c r="E24" s="32"/>
      <c r="F24" s="32"/>
      <c r="G24" s="32"/>
      <c r="H24" s="32"/>
      <c r="I24" s="32"/>
      <c r="J24" s="33"/>
    </row>
    <row r="25" spans="1:10" ht="14" thickTop="1" x14ac:dyDescent="0.15"/>
  </sheetData>
  <mergeCells count="4">
    <mergeCell ref="B2:F2"/>
    <mergeCell ref="B4:I4"/>
    <mergeCell ref="C7:I7"/>
    <mergeCell ref="C5:I5"/>
  </mergeCells>
  <phoneticPr fontId="2" type="noConversion"/>
  <pageMargins left="0.75" right="0.75" top="1" bottom="1" header="0.5" footer="0.5"/>
  <pageSetup scale="88"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16"/>
  <sheetViews>
    <sheetView workbookViewId="0">
      <selection activeCell="G14" sqref="G14"/>
    </sheetView>
  </sheetViews>
  <sheetFormatPr baseColWidth="10" defaultColWidth="8.83203125" defaultRowHeight="13" x14ac:dyDescent="0.15"/>
  <cols>
    <col min="1" max="1" width="8.83203125" customWidth="1"/>
    <col min="2" max="2" width="16.33203125" customWidth="1"/>
    <col min="3" max="3" width="19.33203125" customWidth="1"/>
    <col min="4" max="4" width="18.83203125" customWidth="1"/>
    <col min="5" max="5" width="27" customWidth="1"/>
    <col min="6" max="6" width="24.33203125" customWidth="1"/>
    <col min="7" max="7" width="10.6640625" customWidth="1"/>
  </cols>
  <sheetData>
    <row r="1" spans="1:10" s="8" customFormat="1" ht="19" thickTop="1" x14ac:dyDescent="0.2">
      <c r="A1" s="5"/>
      <c r="B1" s="6"/>
      <c r="C1" s="6"/>
      <c r="D1" s="6"/>
      <c r="E1" s="6"/>
      <c r="F1" s="6"/>
      <c r="G1" s="6"/>
      <c r="H1" s="6"/>
      <c r="I1" s="6"/>
      <c r="J1" s="7"/>
    </row>
    <row r="2" spans="1:10" s="8" customFormat="1" ht="18" x14ac:dyDescent="0.2">
      <c r="A2" s="9"/>
      <c r="B2" s="106" t="s">
        <v>118</v>
      </c>
      <c r="C2" s="106"/>
      <c r="D2" s="106"/>
      <c r="E2" s="106"/>
      <c r="F2" s="106"/>
      <c r="G2" s="4"/>
      <c r="H2" s="10"/>
      <c r="I2" s="12"/>
      <c r="J2" s="11"/>
    </row>
    <row r="3" spans="1:10" s="8" customFormat="1" ht="18" x14ac:dyDescent="0.2">
      <c r="A3" s="9"/>
      <c r="B3" s="12"/>
      <c r="C3" s="12"/>
      <c r="D3" s="12"/>
      <c r="E3" s="12"/>
      <c r="F3" s="12"/>
      <c r="G3" s="12"/>
      <c r="H3" s="12"/>
      <c r="I3" s="12"/>
      <c r="J3" s="13"/>
    </row>
    <row r="4" spans="1:10" s="8" customFormat="1" ht="39" customHeight="1" x14ac:dyDescent="0.2">
      <c r="A4" s="9"/>
      <c r="B4" s="108" t="s">
        <v>102</v>
      </c>
      <c r="C4" s="108"/>
      <c r="D4" s="108"/>
      <c r="E4" s="108"/>
      <c r="F4" s="108"/>
      <c r="G4" s="108"/>
      <c r="H4" s="108"/>
      <c r="I4" s="46"/>
      <c r="J4" s="11"/>
    </row>
    <row r="5" spans="1:10" x14ac:dyDescent="0.15">
      <c r="A5" s="20"/>
      <c r="B5" s="21"/>
      <c r="C5" s="21"/>
      <c r="D5" s="21"/>
      <c r="E5" s="21"/>
      <c r="F5" s="21"/>
      <c r="G5" s="21"/>
      <c r="H5" s="21"/>
      <c r="I5" s="21"/>
      <c r="J5" s="19"/>
    </row>
    <row r="6" spans="1:10" ht="18" x14ac:dyDescent="0.15">
      <c r="A6" s="20"/>
      <c r="B6" s="21"/>
      <c r="C6" s="111" t="s">
        <v>14</v>
      </c>
      <c r="D6" s="111"/>
      <c r="E6" s="111"/>
      <c r="F6" s="41"/>
      <c r="G6" s="21"/>
      <c r="H6" s="21"/>
      <c r="I6" s="21"/>
      <c r="J6" s="19"/>
    </row>
    <row r="7" spans="1:10" ht="19" x14ac:dyDescent="0.2">
      <c r="A7" s="20"/>
      <c r="B7" s="21"/>
      <c r="C7" s="40" t="s">
        <v>15</v>
      </c>
      <c r="D7" s="40" t="s">
        <v>16</v>
      </c>
      <c r="E7" s="40" t="s">
        <v>17</v>
      </c>
      <c r="F7" s="45" t="s">
        <v>18</v>
      </c>
      <c r="G7" s="44" t="s">
        <v>20</v>
      </c>
      <c r="H7" s="21"/>
      <c r="I7" s="21"/>
      <c r="J7" s="19"/>
    </row>
    <row r="8" spans="1:10" ht="18" x14ac:dyDescent="0.15">
      <c r="A8" s="20"/>
      <c r="B8" s="21"/>
      <c r="C8" s="39">
        <v>37623</v>
      </c>
      <c r="D8" s="38">
        <v>33.880000000000003</v>
      </c>
      <c r="E8" s="38"/>
      <c r="F8" s="43"/>
      <c r="G8" s="43"/>
      <c r="H8" s="21"/>
      <c r="I8" s="21"/>
      <c r="J8" s="19"/>
    </row>
    <row r="9" spans="1:10" ht="18" x14ac:dyDescent="0.15">
      <c r="A9" s="20"/>
      <c r="B9" s="21"/>
      <c r="C9" s="39">
        <v>37657</v>
      </c>
      <c r="D9" s="38">
        <v>30.67</v>
      </c>
      <c r="E9" s="38">
        <v>0.17</v>
      </c>
      <c r="F9" s="86">
        <f>(D9+E9)/D8-1</f>
        <v>-8.972845336481694E-2</v>
      </c>
      <c r="G9" s="86">
        <f>F9+1</f>
        <v>0.91027154663518306</v>
      </c>
      <c r="I9" s="21"/>
      <c r="J9" s="19"/>
    </row>
    <row r="10" spans="1:10" ht="18" x14ac:dyDescent="0.15">
      <c r="A10" s="20"/>
      <c r="B10" s="21"/>
      <c r="C10" s="39">
        <v>37755</v>
      </c>
      <c r="D10" s="38">
        <v>29.49</v>
      </c>
      <c r="E10" s="38">
        <v>0.17</v>
      </c>
      <c r="F10" s="86">
        <f t="shared" ref="F10:F12" si="0">(D10+E10)/D9-1</f>
        <v>-3.2931203130094566E-2</v>
      </c>
      <c r="G10" s="86">
        <f t="shared" ref="G10:G13" si="1">F10+1</f>
        <v>0.96706879686990543</v>
      </c>
      <c r="H10" s="21"/>
      <c r="I10" s="21"/>
      <c r="J10" s="19"/>
    </row>
    <row r="11" spans="1:10" ht="18" x14ac:dyDescent="0.15">
      <c r="A11" s="20"/>
      <c r="B11" s="21"/>
      <c r="C11" s="39">
        <v>37846</v>
      </c>
      <c r="D11" s="38">
        <v>32.380000000000003</v>
      </c>
      <c r="E11" s="38">
        <v>0.17</v>
      </c>
      <c r="F11" s="86">
        <f t="shared" si="0"/>
        <v>0.10376398779247231</v>
      </c>
      <c r="G11" s="86">
        <f t="shared" si="1"/>
        <v>1.1037639877924723</v>
      </c>
      <c r="H11" s="21"/>
      <c r="I11" s="21"/>
      <c r="J11" s="19"/>
    </row>
    <row r="12" spans="1:10" ht="18" x14ac:dyDescent="0.15">
      <c r="A12" s="20"/>
      <c r="B12" s="21"/>
      <c r="C12" s="39">
        <v>37937</v>
      </c>
      <c r="D12" s="38">
        <v>39.07</v>
      </c>
      <c r="E12" s="38">
        <v>0.17</v>
      </c>
      <c r="F12" s="86">
        <f t="shared" si="0"/>
        <v>0.21185917232859786</v>
      </c>
      <c r="G12" s="86">
        <f t="shared" si="1"/>
        <v>1.2118591723285979</v>
      </c>
      <c r="H12" s="21"/>
      <c r="I12" s="21"/>
      <c r="J12" s="19"/>
    </row>
    <row r="13" spans="1:10" ht="18" x14ac:dyDescent="0.15">
      <c r="A13" s="20"/>
      <c r="B13" s="21"/>
      <c r="C13" s="39">
        <v>37988</v>
      </c>
      <c r="D13" s="38">
        <v>41.99</v>
      </c>
      <c r="E13" s="38"/>
      <c r="F13" s="86">
        <f t="shared" ref="F10:F13" si="2">(D13-D12)/D12+E13</f>
        <v>7.4737650371128783E-2</v>
      </c>
      <c r="G13" s="86">
        <f t="shared" si="1"/>
        <v>1.0747376503711288</v>
      </c>
      <c r="H13" s="21"/>
      <c r="I13" s="21"/>
      <c r="J13" s="19"/>
    </row>
    <row r="14" spans="1:10" ht="19" x14ac:dyDescent="0.2">
      <c r="A14" s="20"/>
      <c r="B14" s="21"/>
      <c r="C14" s="21"/>
      <c r="D14" s="21"/>
      <c r="E14" s="21"/>
      <c r="F14" s="42" t="s">
        <v>19</v>
      </c>
      <c r="G14" s="86">
        <f>PRODUCT(G9:G13)-1</f>
        <v>0.26549133691785198</v>
      </c>
      <c r="H14" s="88"/>
      <c r="I14" s="21"/>
      <c r="J14" s="19"/>
    </row>
    <row r="15" spans="1:10" ht="14" thickBot="1" x14ac:dyDescent="0.2">
      <c r="A15" s="31"/>
      <c r="B15" s="32"/>
      <c r="C15" s="32"/>
      <c r="D15" s="32"/>
      <c r="E15" s="32"/>
      <c r="F15" s="32"/>
      <c r="G15" s="32"/>
      <c r="H15" s="32"/>
      <c r="I15" s="32"/>
      <c r="J15" s="33"/>
    </row>
    <row r="16" spans="1:10" ht="14" thickTop="1" x14ac:dyDescent="0.15"/>
  </sheetData>
  <mergeCells count="3">
    <mergeCell ref="B2:F2"/>
    <mergeCell ref="C6:E6"/>
    <mergeCell ref="B4:H4"/>
  </mergeCells>
  <phoneticPr fontId="2" type="noConversion"/>
  <pageMargins left="0.75" right="0.75" top="1" bottom="1" header="0.5" footer="0.5"/>
  <pageSetup scale="8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9"/>
  <sheetViews>
    <sheetView zoomScaleNormal="100" workbookViewId="0">
      <selection activeCell="F13" sqref="F13"/>
    </sheetView>
  </sheetViews>
  <sheetFormatPr baseColWidth="10" defaultColWidth="9.1640625" defaultRowHeight="13" x14ac:dyDescent="0.15"/>
  <cols>
    <col min="1" max="1" width="9.1640625" style="3"/>
    <col min="2" max="2" width="13.33203125" style="2" customWidth="1"/>
    <col min="3" max="3" width="16.33203125" style="3" customWidth="1"/>
    <col min="4" max="4" width="13.6640625" style="3" customWidth="1"/>
    <col min="5" max="5" width="20.6640625" style="3" customWidth="1"/>
    <col min="6" max="6" width="12.6640625" style="3" customWidth="1"/>
    <col min="7" max="7" width="11.83203125" style="3" bestFit="1" customWidth="1"/>
    <col min="8" max="8" width="19.33203125" style="3" customWidth="1"/>
    <col min="9" max="9" width="11.33203125" style="3" customWidth="1"/>
    <col min="10" max="10" width="10.33203125" style="3" bestFit="1" customWidth="1"/>
    <col min="11" max="11" width="14.33203125" style="3" customWidth="1"/>
    <col min="12" max="16384" width="9.1640625" style="3"/>
  </cols>
  <sheetData>
    <row r="1" spans="1:13" s="8" customFormat="1" ht="19" thickTop="1" x14ac:dyDescent="0.2">
      <c r="A1" s="5"/>
      <c r="B1" s="6"/>
      <c r="C1" s="6"/>
      <c r="D1" s="6"/>
      <c r="E1" s="6"/>
      <c r="F1" s="6"/>
      <c r="G1" s="6"/>
      <c r="H1" s="6"/>
      <c r="I1" s="6"/>
      <c r="J1" s="6"/>
      <c r="K1" s="7"/>
    </row>
    <row r="2" spans="1:13" ht="16.5" customHeight="1" x14ac:dyDescent="0.2">
      <c r="A2" s="36"/>
      <c r="B2" s="49"/>
      <c r="C2" s="50"/>
      <c r="D2" s="50"/>
      <c r="E2" s="50"/>
      <c r="F2" s="50"/>
      <c r="G2" s="50"/>
      <c r="H2" s="50"/>
      <c r="I2" s="50"/>
      <c r="J2" s="50"/>
      <c r="K2" s="11"/>
    </row>
    <row r="3" spans="1:13" s="8" customFormat="1" ht="18" x14ac:dyDescent="0.2">
      <c r="A3" s="9"/>
      <c r="B3" s="106" t="s">
        <v>119</v>
      </c>
      <c r="C3" s="106"/>
      <c r="D3" s="106"/>
      <c r="E3" s="106"/>
      <c r="F3" s="106"/>
      <c r="G3" s="4"/>
      <c r="H3" s="10"/>
      <c r="I3" s="10"/>
      <c r="J3" s="12"/>
      <c r="K3" s="11"/>
    </row>
    <row r="4" spans="1:13" s="8" customFormat="1" ht="18" x14ac:dyDescent="0.2">
      <c r="A4" s="9"/>
      <c r="B4" s="12"/>
      <c r="C4" s="12"/>
      <c r="D4" s="12"/>
      <c r="E4" s="12"/>
      <c r="F4" s="12"/>
      <c r="G4" s="12"/>
      <c r="H4" s="12"/>
      <c r="I4" s="12"/>
      <c r="J4" s="12"/>
      <c r="K4" s="13"/>
    </row>
    <row r="5" spans="1:13" s="8" customFormat="1" ht="18" x14ac:dyDescent="0.2">
      <c r="A5" s="9"/>
      <c r="B5" s="108"/>
      <c r="C5" s="108"/>
      <c r="D5" s="108"/>
      <c r="E5" s="108"/>
      <c r="F5" s="108"/>
      <c r="G5" s="108"/>
      <c r="H5" s="108"/>
      <c r="I5" s="108"/>
      <c r="J5" s="12"/>
      <c r="K5" s="11"/>
    </row>
    <row r="6" spans="1:13" customFormat="1" ht="18.75" customHeight="1" x14ac:dyDescent="0.2">
      <c r="A6" s="9"/>
      <c r="B6" s="17" t="s">
        <v>91</v>
      </c>
      <c r="C6" s="110" t="s">
        <v>103</v>
      </c>
      <c r="D6" s="110"/>
      <c r="E6" s="110"/>
      <c r="F6" s="110"/>
      <c r="G6" s="16"/>
      <c r="H6" s="16"/>
      <c r="I6" s="16"/>
      <c r="J6" s="50"/>
      <c r="K6" s="19"/>
      <c r="L6" s="22"/>
      <c r="M6" s="22"/>
    </row>
    <row r="7" spans="1:13" customFormat="1" ht="7.5" customHeight="1" x14ac:dyDescent="0.15">
      <c r="A7" s="20"/>
      <c r="B7" s="21"/>
      <c r="C7" s="21"/>
      <c r="D7" s="21"/>
      <c r="E7" s="21"/>
      <c r="F7" s="21"/>
      <c r="G7" s="21"/>
      <c r="H7" s="21"/>
      <c r="I7" s="21"/>
      <c r="J7" s="50"/>
      <c r="K7" s="19"/>
      <c r="L7" s="23"/>
      <c r="M7" s="24"/>
    </row>
    <row r="8" spans="1:13" customFormat="1" ht="18" x14ac:dyDescent="0.2">
      <c r="A8" s="9"/>
      <c r="B8" s="17" t="s">
        <v>92</v>
      </c>
      <c r="C8" s="110" t="s">
        <v>104</v>
      </c>
      <c r="D8" s="110"/>
      <c r="E8" s="110"/>
      <c r="F8" s="110"/>
      <c r="G8" s="110"/>
      <c r="H8" s="110"/>
      <c r="I8" s="110"/>
      <c r="J8" s="50"/>
      <c r="K8" s="19"/>
      <c r="L8" s="23"/>
      <c r="M8" s="24"/>
    </row>
    <row r="9" spans="1:13" customFormat="1" x14ac:dyDescent="0.15">
      <c r="A9" s="36"/>
      <c r="B9" s="21"/>
      <c r="C9" s="21"/>
      <c r="D9" s="21"/>
      <c r="E9" s="21"/>
      <c r="F9" s="21"/>
      <c r="G9" s="21"/>
      <c r="H9" s="21"/>
      <c r="I9" s="21"/>
      <c r="J9" s="50"/>
      <c r="K9" s="19"/>
    </row>
    <row r="10" spans="1:13" ht="16.5" customHeight="1" x14ac:dyDescent="0.15">
      <c r="A10" s="36"/>
      <c r="B10" s="49"/>
      <c r="C10" s="50"/>
      <c r="D10" s="50"/>
      <c r="E10" s="50"/>
      <c r="F10" s="50"/>
      <c r="G10" s="50"/>
      <c r="H10" s="50"/>
      <c r="I10" s="50"/>
      <c r="J10" s="50"/>
      <c r="K10" s="51"/>
    </row>
    <row r="11" spans="1:13" s="8" customFormat="1" ht="18" x14ac:dyDescent="0.2">
      <c r="A11" s="9"/>
      <c r="B11" s="14"/>
      <c r="C11" s="14"/>
      <c r="D11" s="14"/>
      <c r="E11" s="14"/>
      <c r="F11" s="14"/>
      <c r="G11" s="14"/>
      <c r="H11" s="89"/>
      <c r="I11" s="89"/>
      <c r="J11" s="12"/>
      <c r="K11" s="11"/>
    </row>
    <row r="12" spans="1:13" ht="38" x14ac:dyDescent="0.2">
      <c r="A12" s="52"/>
      <c r="B12" s="112" t="s">
        <v>5</v>
      </c>
      <c r="C12" s="112"/>
      <c r="D12" s="17" t="s">
        <v>91</v>
      </c>
      <c r="E12" s="53" t="s">
        <v>105</v>
      </c>
      <c r="F12" s="48"/>
      <c r="G12" s="16"/>
      <c r="H12" s="90"/>
      <c r="I12" s="91"/>
      <c r="J12" s="50"/>
      <c r="K12" s="51"/>
    </row>
    <row r="13" spans="1:13" ht="19" x14ac:dyDescent="0.2">
      <c r="A13" s="52"/>
      <c r="B13" s="115"/>
      <c r="C13" s="115"/>
      <c r="D13" s="50"/>
      <c r="E13" s="53" t="s">
        <v>106</v>
      </c>
      <c r="F13" s="87">
        <f>AVERAGE(F20:F55)</f>
        <v>1.5951505827754859E-2</v>
      </c>
      <c r="G13" s="50"/>
      <c r="H13" s="90"/>
      <c r="I13" s="94"/>
      <c r="J13" s="50"/>
      <c r="K13" s="51"/>
    </row>
    <row r="14" spans="1:13" ht="41.25" customHeight="1" x14ac:dyDescent="0.2">
      <c r="A14" s="52"/>
      <c r="B14" s="114" t="s">
        <v>6</v>
      </c>
      <c r="C14" s="114"/>
      <c r="D14" s="47" t="s">
        <v>92</v>
      </c>
      <c r="E14" s="53" t="s">
        <v>108</v>
      </c>
      <c r="F14" s="16"/>
      <c r="G14" s="50"/>
      <c r="H14" s="90"/>
      <c r="I14" s="92"/>
      <c r="J14" s="50"/>
      <c r="K14" s="51"/>
    </row>
    <row r="15" spans="1:13" ht="21.75" customHeight="1" x14ac:dyDescent="0.2">
      <c r="A15" s="52"/>
      <c r="B15" s="79"/>
      <c r="C15" s="79"/>
      <c r="D15" s="50"/>
      <c r="E15" s="53" t="s">
        <v>107</v>
      </c>
      <c r="F15" s="87">
        <f>STDEV(F20:F55)</f>
        <v>5.4575561028702764E-2</v>
      </c>
      <c r="G15" s="50"/>
      <c r="H15" s="90"/>
      <c r="I15" s="94"/>
      <c r="J15" s="50"/>
      <c r="K15" s="51"/>
    </row>
    <row r="16" spans="1:13" ht="37.5" customHeight="1" x14ac:dyDescent="0.2">
      <c r="A16" s="52"/>
      <c r="B16" s="112" t="s">
        <v>7</v>
      </c>
      <c r="C16" s="112"/>
      <c r="D16" s="50"/>
      <c r="E16" s="50"/>
      <c r="F16" s="50"/>
      <c r="G16" s="50"/>
      <c r="H16" s="90"/>
      <c r="I16" s="92"/>
      <c r="J16" s="50"/>
      <c r="K16" s="51"/>
    </row>
    <row r="17" spans="1:11" ht="18" x14ac:dyDescent="0.2">
      <c r="A17" s="52"/>
      <c r="B17" s="113"/>
      <c r="C17" s="113"/>
      <c r="D17" s="50"/>
      <c r="E17" s="50"/>
      <c r="F17" s="50"/>
      <c r="G17" s="59"/>
      <c r="H17" s="90"/>
      <c r="I17" s="94"/>
      <c r="J17" s="50"/>
      <c r="K17" s="51"/>
    </row>
    <row r="18" spans="1:11" ht="18" x14ac:dyDescent="0.2">
      <c r="A18" s="52"/>
      <c r="B18" s="80"/>
      <c r="C18" s="80"/>
      <c r="D18" s="50"/>
      <c r="E18" s="50"/>
      <c r="F18" s="50"/>
      <c r="G18" s="59"/>
      <c r="H18" s="90"/>
      <c r="I18" s="93"/>
      <c r="J18" s="50"/>
      <c r="K18" s="51"/>
    </row>
    <row r="19" spans="1:11" s="8" customFormat="1" ht="59" x14ac:dyDescent="0.25">
      <c r="A19" s="9"/>
      <c r="B19" s="74" t="s">
        <v>15</v>
      </c>
      <c r="C19" s="54" t="s">
        <v>97</v>
      </c>
      <c r="D19" s="54" t="s">
        <v>4</v>
      </c>
      <c r="E19" s="54" t="s">
        <v>8</v>
      </c>
      <c r="F19" s="54" t="s">
        <v>9</v>
      </c>
      <c r="G19" s="14"/>
      <c r="H19" s="14"/>
      <c r="I19" s="14"/>
      <c r="J19" s="12"/>
      <c r="K19" s="11"/>
    </row>
    <row r="20" spans="1:11" s="8" customFormat="1" ht="18" x14ac:dyDescent="0.2">
      <c r="A20" s="9"/>
      <c r="B20" s="100">
        <v>35643</v>
      </c>
      <c r="C20" s="75">
        <v>43</v>
      </c>
      <c r="D20" s="76">
        <v>0</v>
      </c>
      <c r="E20" s="75">
        <f>(C20+D20)/C21</f>
        <v>1.0519877675840978</v>
      </c>
      <c r="F20" s="77">
        <f>E20-1</f>
        <v>5.1987767584097844E-2</v>
      </c>
      <c r="G20" s="14"/>
      <c r="H20" s="14"/>
      <c r="I20" s="14"/>
      <c r="J20" s="12"/>
      <c r="K20" s="11"/>
    </row>
    <row r="21" spans="1:11" s="8" customFormat="1" ht="18" x14ac:dyDescent="0.2">
      <c r="A21" s="9"/>
      <c r="B21" s="100">
        <v>35612</v>
      </c>
      <c r="C21" s="75">
        <v>40.875</v>
      </c>
      <c r="D21" s="76">
        <v>0.42</v>
      </c>
      <c r="E21" s="75">
        <f t="shared" ref="E21:E56" si="0">(C21+D21)/C22</f>
        <v>1.0867105263157895</v>
      </c>
      <c r="F21" s="77">
        <f t="shared" ref="F21:F55" si="1">E21-1</f>
        <v>8.671052631578946E-2</v>
      </c>
      <c r="G21" s="14"/>
      <c r="H21" s="14"/>
      <c r="I21" s="14"/>
      <c r="J21" s="12"/>
      <c r="K21" s="11"/>
    </row>
    <row r="22" spans="1:11" s="8" customFormat="1" ht="18" x14ac:dyDescent="0.2">
      <c r="A22" s="9"/>
      <c r="B22" s="100">
        <v>35582</v>
      </c>
      <c r="C22" s="75">
        <v>38</v>
      </c>
      <c r="D22" s="76">
        <v>0</v>
      </c>
      <c r="E22" s="75">
        <f t="shared" si="0"/>
        <v>1.0133333333333334</v>
      </c>
      <c r="F22" s="77">
        <f t="shared" si="1"/>
        <v>1.3333333333333419E-2</v>
      </c>
      <c r="G22" s="14"/>
      <c r="H22" s="14"/>
      <c r="I22" s="14"/>
      <c r="J22" s="12"/>
      <c r="K22" s="11"/>
    </row>
    <row r="23" spans="1:11" s="8" customFormat="1" ht="18" x14ac:dyDescent="0.2">
      <c r="A23" s="9"/>
      <c r="B23" s="100">
        <v>35551</v>
      </c>
      <c r="C23" s="75">
        <v>37.5</v>
      </c>
      <c r="D23" s="76">
        <v>0</v>
      </c>
      <c r="E23" s="75">
        <f t="shared" si="0"/>
        <v>1.079136690647482</v>
      </c>
      <c r="F23" s="77">
        <f t="shared" si="1"/>
        <v>7.9136690647481966E-2</v>
      </c>
      <c r="G23" s="14"/>
      <c r="H23" s="14"/>
      <c r="I23" s="14"/>
      <c r="J23" s="12"/>
      <c r="K23" s="11"/>
    </row>
    <row r="24" spans="1:11" s="8" customFormat="1" ht="18" x14ac:dyDescent="0.2">
      <c r="A24" s="9"/>
      <c r="B24" s="100">
        <v>35521</v>
      </c>
      <c r="C24" s="75">
        <v>34.75</v>
      </c>
      <c r="D24" s="76">
        <v>0.42</v>
      </c>
      <c r="E24" s="75">
        <f t="shared" si="0"/>
        <v>1.1209561752988049</v>
      </c>
      <c r="F24" s="77">
        <f t="shared" si="1"/>
        <v>0.12095617529880487</v>
      </c>
      <c r="G24" s="14"/>
      <c r="H24" s="14"/>
      <c r="I24" s="14"/>
      <c r="J24" s="12"/>
      <c r="K24" s="11"/>
    </row>
    <row r="25" spans="1:11" s="8" customFormat="1" ht="18" x14ac:dyDescent="0.2">
      <c r="A25" s="9"/>
      <c r="B25" s="100">
        <v>35490</v>
      </c>
      <c r="C25" s="75">
        <v>31.375</v>
      </c>
      <c r="D25" s="76">
        <v>0</v>
      </c>
      <c r="E25" s="75">
        <f t="shared" si="0"/>
        <v>0.95437262357414454</v>
      </c>
      <c r="F25" s="77">
        <f t="shared" si="1"/>
        <v>-4.5627376425855459E-2</v>
      </c>
      <c r="G25" s="14"/>
      <c r="H25" s="14"/>
      <c r="I25" s="14"/>
      <c r="J25" s="12"/>
      <c r="K25" s="11"/>
    </row>
    <row r="26" spans="1:11" s="8" customFormat="1" ht="18" x14ac:dyDescent="0.2">
      <c r="A26" s="9"/>
      <c r="B26" s="100">
        <v>35462</v>
      </c>
      <c r="C26" s="75">
        <v>32.875</v>
      </c>
      <c r="D26" s="76">
        <v>0</v>
      </c>
      <c r="E26" s="75">
        <f t="shared" si="0"/>
        <v>1.0233463035019454</v>
      </c>
      <c r="F26" s="77">
        <f t="shared" si="1"/>
        <v>2.3346303501945442E-2</v>
      </c>
      <c r="G26" s="14"/>
      <c r="H26" s="14"/>
      <c r="I26" s="14"/>
      <c r="J26" s="12"/>
      <c r="K26" s="11"/>
    </row>
    <row r="27" spans="1:11" s="8" customFormat="1" ht="18" x14ac:dyDescent="0.2">
      <c r="A27" s="9"/>
      <c r="B27" s="100">
        <v>35431</v>
      </c>
      <c r="C27" s="75">
        <v>32.125</v>
      </c>
      <c r="D27" s="76">
        <v>0.38500000000000001</v>
      </c>
      <c r="E27" s="75">
        <f t="shared" si="0"/>
        <v>1.008062015503876</v>
      </c>
      <c r="F27" s="77">
        <f t="shared" si="1"/>
        <v>8.0620155038759744E-3</v>
      </c>
      <c r="G27" s="14"/>
      <c r="H27" s="14"/>
      <c r="I27" s="14"/>
      <c r="J27" s="12"/>
      <c r="K27" s="11"/>
    </row>
    <row r="28" spans="1:11" s="8" customFormat="1" ht="18" x14ac:dyDescent="0.2">
      <c r="A28" s="9"/>
      <c r="B28" s="100">
        <v>35400</v>
      </c>
      <c r="C28" s="75">
        <v>32.25</v>
      </c>
      <c r="D28" s="76">
        <v>0</v>
      </c>
      <c r="E28" s="75">
        <f t="shared" si="0"/>
        <v>0.98473282442748089</v>
      </c>
      <c r="F28" s="77">
        <f t="shared" si="1"/>
        <v>-1.5267175572519109E-2</v>
      </c>
      <c r="G28" s="14"/>
      <c r="H28" s="14"/>
      <c r="I28" s="14"/>
      <c r="J28" s="12"/>
      <c r="K28" s="11"/>
    </row>
    <row r="29" spans="1:11" s="8" customFormat="1" ht="18" x14ac:dyDescent="0.2">
      <c r="A29" s="9"/>
      <c r="B29" s="100">
        <v>35370</v>
      </c>
      <c r="C29" s="75">
        <v>32.75</v>
      </c>
      <c r="D29" s="76">
        <v>0</v>
      </c>
      <c r="E29" s="75">
        <f t="shared" si="0"/>
        <v>1.048</v>
      </c>
      <c r="F29" s="77">
        <f t="shared" si="1"/>
        <v>4.8000000000000043E-2</v>
      </c>
      <c r="G29" s="14"/>
      <c r="H29" s="14"/>
      <c r="I29" s="14"/>
      <c r="J29" s="12"/>
      <c r="K29" s="11"/>
    </row>
    <row r="30" spans="1:11" s="8" customFormat="1" ht="18" x14ac:dyDescent="0.2">
      <c r="A30" s="9"/>
      <c r="B30" s="100">
        <v>35339</v>
      </c>
      <c r="C30" s="75">
        <v>31.25</v>
      </c>
      <c r="D30" s="76">
        <v>0.38500000000000001</v>
      </c>
      <c r="E30" s="75">
        <f t="shared" si="0"/>
        <v>1.0123200000000001</v>
      </c>
      <c r="F30" s="77">
        <f t="shared" si="1"/>
        <v>1.2320000000000109E-2</v>
      </c>
      <c r="G30" s="14"/>
      <c r="H30" s="14"/>
      <c r="I30" s="14"/>
      <c r="J30" s="12"/>
      <c r="K30" s="11"/>
    </row>
    <row r="31" spans="1:11" s="8" customFormat="1" ht="18" x14ac:dyDescent="0.2">
      <c r="A31" s="9"/>
      <c r="B31" s="100">
        <v>35309</v>
      </c>
      <c r="C31" s="75">
        <v>31.25</v>
      </c>
      <c r="D31" s="76">
        <v>0</v>
      </c>
      <c r="E31" s="75">
        <f t="shared" si="0"/>
        <v>0.93283582089552242</v>
      </c>
      <c r="F31" s="77">
        <f t="shared" si="1"/>
        <v>-6.7164179104477584E-2</v>
      </c>
      <c r="G31" s="14"/>
      <c r="H31" s="14"/>
      <c r="I31" s="14"/>
      <c r="J31" s="12"/>
      <c r="K31" s="11"/>
    </row>
    <row r="32" spans="1:11" s="8" customFormat="1" ht="18" x14ac:dyDescent="0.2">
      <c r="A32" s="9"/>
      <c r="B32" s="100">
        <v>35278</v>
      </c>
      <c r="C32" s="75">
        <v>33.5</v>
      </c>
      <c r="D32" s="76">
        <v>0</v>
      </c>
      <c r="E32" s="75">
        <f t="shared" si="0"/>
        <v>1.0347490347490347</v>
      </c>
      <c r="F32" s="77">
        <f t="shared" si="1"/>
        <v>3.474903474903468E-2</v>
      </c>
      <c r="G32" s="14"/>
      <c r="H32" s="14"/>
      <c r="I32" s="14"/>
      <c r="J32" s="12"/>
      <c r="K32" s="11"/>
    </row>
    <row r="33" spans="1:11" s="8" customFormat="1" ht="18" x14ac:dyDescent="0.2">
      <c r="A33" s="9"/>
      <c r="B33" s="100">
        <v>35247</v>
      </c>
      <c r="C33" s="75">
        <v>32.375</v>
      </c>
      <c r="D33" s="76">
        <v>0.38500000000000001</v>
      </c>
      <c r="E33" s="75">
        <f t="shared" si="0"/>
        <v>1.0118918918918918</v>
      </c>
      <c r="F33" s="77">
        <f t="shared" si="1"/>
        <v>1.189189189189177E-2</v>
      </c>
      <c r="G33" s="14"/>
      <c r="H33" s="14"/>
      <c r="I33" s="14"/>
      <c r="J33" s="12"/>
      <c r="K33" s="11"/>
    </row>
    <row r="34" spans="1:11" s="8" customFormat="1" ht="18" x14ac:dyDescent="0.2">
      <c r="A34" s="9"/>
      <c r="B34" s="100">
        <v>35217</v>
      </c>
      <c r="C34" s="75">
        <v>32.375</v>
      </c>
      <c r="D34" s="76">
        <v>0</v>
      </c>
      <c r="E34" s="75">
        <f t="shared" si="0"/>
        <v>0.88698630136986301</v>
      </c>
      <c r="F34" s="77">
        <f t="shared" si="1"/>
        <v>-0.11301369863013699</v>
      </c>
      <c r="G34" s="14"/>
      <c r="H34" s="14"/>
      <c r="I34" s="14"/>
      <c r="J34" s="12"/>
      <c r="K34" s="11"/>
    </row>
    <row r="35" spans="1:11" s="8" customFormat="1" ht="18" x14ac:dyDescent="0.2">
      <c r="A35" s="9"/>
      <c r="B35" s="100">
        <v>35186</v>
      </c>
      <c r="C35" s="75">
        <v>36.5</v>
      </c>
      <c r="D35" s="76">
        <v>0</v>
      </c>
      <c r="E35" s="75">
        <f t="shared" si="0"/>
        <v>1.0174216027874565</v>
      </c>
      <c r="F35" s="77">
        <f t="shared" si="1"/>
        <v>1.7421602787456525E-2</v>
      </c>
      <c r="G35" s="14"/>
      <c r="H35" s="14"/>
      <c r="I35" s="14"/>
      <c r="J35" s="12"/>
      <c r="K35" s="11"/>
    </row>
    <row r="36" spans="1:11" s="8" customFormat="1" ht="18" x14ac:dyDescent="0.2">
      <c r="A36" s="9"/>
      <c r="B36" s="100">
        <v>35156</v>
      </c>
      <c r="C36" s="75">
        <v>35.875</v>
      </c>
      <c r="D36" s="76">
        <v>0.35</v>
      </c>
      <c r="E36" s="75">
        <f t="shared" si="0"/>
        <v>1.0538181818181818</v>
      </c>
      <c r="F36" s="77">
        <f t="shared" si="1"/>
        <v>5.3818181818181765E-2</v>
      </c>
      <c r="G36" s="14"/>
      <c r="H36" s="14"/>
      <c r="I36" s="14"/>
      <c r="J36" s="12"/>
      <c r="K36" s="11"/>
    </row>
    <row r="37" spans="1:11" s="8" customFormat="1" ht="18" x14ac:dyDescent="0.2">
      <c r="A37" s="9"/>
      <c r="B37" s="100">
        <v>35125</v>
      </c>
      <c r="C37" s="75">
        <v>34.375</v>
      </c>
      <c r="D37" s="76">
        <v>0</v>
      </c>
      <c r="E37" s="75">
        <f t="shared" si="0"/>
        <v>1.1000000000000001</v>
      </c>
      <c r="F37" s="77">
        <f t="shared" si="1"/>
        <v>0.10000000000000009</v>
      </c>
      <c r="G37" s="14"/>
      <c r="H37" s="14"/>
      <c r="I37" s="14"/>
      <c r="J37" s="12"/>
      <c r="K37" s="11"/>
    </row>
    <row r="38" spans="1:11" s="8" customFormat="1" ht="18" x14ac:dyDescent="0.2">
      <c r="A38" s="9"/>
      <c r="B38" s="100">
        <v>35096</v>
      </c>
      <c r="C38" s="75">
        <v>31.25</v>
      </c>
      <c r="D38" s="76">
        <v>0</v>
      </c>
      <c r="E38" s="75">
        <f t="shared" si="0"/>
        <v>1.0593220338983051</v>
      </c>
      <c r="F38" s="77">
        <f t="shared" si="1"/>
        <v>5.9322033898305149E-2</v>
      </c>
      <c r="G38" s="14"/>
      <c r="H38" s="14"/>
      <c r="I38" s="14"/>
      <c r="J38" s="12"/>
      <c r="K38" s="11"/>
    </row>
    <row r="39" spans="1:11" s="8" customFormat="1" ht="18" x14ac:dyDescent="0.2">
      <c r="A39" s="9"/>
      <c r="B39" s="100">
        <v>35065</v>
      </c>
      <c r="C39" s="75">
        <v>29.5</v>
      </c>
      <c r="D39" s="76">
        <v>0.35</v>
      </c>
      <c r="E39" s="75">
        <f t="shared" si="0"/>
        <v>1.0337662337662339</v>
      </c>
      <c r="F39" s="77">
        <f t="shared" si="1"/>
        <v>3.3766233766233889E-2</v>
      </c>
      <c r="G39" s="14"/>
      <c r="H39" s="14"/>
      <c r="I39" s="14"/>
      <c r="J39" s="12"/>
      <c r="K39" s="11"/>
    </row>
    <row r="40" spans="1:11" s="8" customFormat="1" ht="18" x14ac:dyDescent="0.2">
      <c r="A40" s="9"/>
      <c r="B40" s="100">
        <v>35034</v>
      </c>
      <c r="C40" s="75">
        <v>28.875</v>
      </c>
      <c r="D40" s="76">
        <v>0</v>
      </c>
      <c r="E40" s="75">
        <f t="shared" si="0"/>
        <v>1.0221238938053097</v>
      </c>
      <c r="F40" s="77">
        <f t="shared" si="1"/>
        <v>2.2123893805309658E-2</v>
      </c>
      <c r="G40" s="14"/>
      <c r="H40" s="14"/>
      <c r="I40" s="14"/>
      <c r="J40" s="12"/>
      <c r="K40" s="11"/>
    </row>
    <row r="41" spans="1:11" s="8" customFormat="1" ht="18" x14ac:dyDescent="0.2">
      <c r="A41" s="9"/>
      <c r="B41" s="100">
        <v>35004</v>
      </c>
      <c r="C41" s="75">
        <v>28.25</v>
      </c>
      <c r="D41" s="76">
        <v>0</v>
      </c>
      <c r="E41" s="75">
        <f t="shared" si="0"/>
        <v>0.9826086956521739</v>
      </c>
      <c r="F41" s="77">
        <f t="shared" si="1"/>
        <v>-1.7391304347826098E-2</v>
      </c>
      <c r="G41" s="14"/>
      <c r="H41" s="14"/>
      <c r="I41" s="14"/>
      <c r="J41" s="12"/>
      <c r="K41" s="11"/>
    </row>
    <row r="42" spans="1:11" s="8" customFormat="1" ht="18" x14ac:dyDescent="0.2">
      <c r="A42" s="9"/>
      <c r="B42" s="100">
        <v>34973</v>
      </c>
      <c r="C42" s="75">
        <v>28.75</v>
      </c>
      <c r="D42" s="76">
        <v>0.35</v>
      </c>
      <c r="E42" s="75">
        <f t="shared" si="0"/>
        <v>0.93493975903614457</v>
      </c>
      <c r="F42" s="77">
        <f t="shared" si="1"/>
        <v>-6.5060240963855431E-2</v>
      </c>
      <c r="G42" s="14"/>
      <c r="H42" s="14"/>
      <c r="I42" s="14"/>
      <c r="J42" s="12"/>
      <c r="K42" s="11"/>
    </row>
    <row r="43" spans="1:11" s="8" customFormat="1" ht="18" x14ac:dyDescent="0.2">
      <c r="A43" s="9"/>
      <c r="B43" s="100">
        <v>34943</v>
      </c>
      <c r="C43" s="75">
        <v>31.125</v>
      </c>
      <c r="D43" s="76">
        <v>0</v>
      </c>
      <c r="E43" s="75">
        <f t="shared" si="0"/>
        <v>1.0121951219512195</v>
      </c>
      <c r="F43" s="77">
        <f t="shared" si="1"/>
        <v>1.2195121951219523E-2</v>
      </c>
      <c r="G43" s="14"/>
      <c r="H43" s="14"/>
      <c r="I43" s="14"/>
      <c r="J43" s="12"/>
      <c r="K43" s="11"/>
    </row>
    <row r="44" spans="1:11" s="8" customFormat="1" ht="18" x14ac:dyDescent="0.2">
      <c r="A44" s="9"/>
      <c r="B44" s="100">
        <v>34912</v>
      </c>
      <c r="C44" s="75">
        <v>30.75</v>
      </c>
      <c r="D44" s="76">
        <v>0</v>
      </c>
      <c r="E44" s="75">
        <f t="shared" si="0"/>
        <v>1.0603448275862069</v>
      </c>
      <c r="F44" s="77">
        <f t="shared" si="1"/>
        <v>6.0344827586206851E-2</v>
      </c>
      <c r="G44" s="14"/>
      <c r="H44" s="14"/>
      <c r="I44" s="14"/>
      <c r="J44" s="12"/>
      <c r="K44" s="11"/>
    </row>
    <row r="45" spans="1:11" s="8" customFormat="1" ht="18" x14ac:dyDescent="0.2">
      <c r="A45" s="9"/>
      <c r="B45" s="100">
        <v>34881</v>
      </c>
      <c r="C45" s="75">
        <v>29</v>
      </c>
      <c r="D45" s="76">
        <v>0.31</v>
      </c>
      <c r="E45" s="75">
        <f t="shared" si="0"/>
        <v>0.98521008403361343</v>
      </c>
      <c r="F45" s="77">
        <f t="shared" si="1"/>
        <v>-1.4789915966386569E-2</v>
      </c>
      <c r="G45" s="14"/>
      <c r="H45" s="14"/>
      <c r="I45" s="14"/>
      <c r="J45" s="12"/>
      <c r="K45" s="11"/>
    </row>
    <row r="46" spans="1:11" s="8" customFormat="1" ht="18" x14ac:dyDescent="0.2">
      <c r="A46" s="9"/>
      <c r="B46" s="100">
        <v>34851</v>
      </c>
      <c r="C46" s="75">
        <v>29.75</v>
      </c>
      <c r="D46" s="76">
        <v>0</v>
      </c>
      <c r="E46" s="75">
        <f t="shared" si="0"/>
        <v>1.017094017094017</v>
      </c>
      <c r="F46" s="77">
        <f t="shared" si="1"/>
        <v>1.7094017094017033E-2</v>
      </c>
      <c r="G46" s="14"/>
      <c r="H46" s="14"/>
      <c r="I46" s="14"/>
      <c r="J46" s="12"/>
      <c r="K46" s="11"/>
    </row>
    <row r="47" spans="1:11" s="8" customFormat="1" ht="18" x14ac:dyDescent="0.2">
      <c r="A47" s="9"/>
      <c r="B47" s="100">
        <v>34820</v>
      </c>
      <c r="C47" s="75">
        <v>29.25</v>
      </c>
      <c r="D47" s="76">
        <v>0</v>
      </c>
      <c r="E47" s="75">
        <f t="shared" si="0"/>
        <v>1.0783410138248848</v>
      </c>
      <c r="F47" s="77">
        <f t="shared" si="1"/>
        <v>7.8341013824884786E-2</v>
      </c>
      <c r="G47" s="14"/>
      <c r="H47" s="14"/>
      <c r="I47" s="14"/>
      <c r="J47" s="12"/>
      <c r="K47" s="11"/>
    </row>
    <row r="48" spans="1:11" s="8" customFormat="1" ht="18" x14ac:dyDescent="0.2">
      <c r="A48" s="9"/>
      <c r="B48" s="100">
        <v>34790</v>
      </c>
      <c r="C48" s="75">
        <v>27.125</v>
      </c>
      <c r="D48" s="76">
        <v>0.31</v>
      </c>
      <c r="E48" s="75">
        <f t="shared" si="0"/>
        <v>1.0208372093023255</v>
      </c>
      <c r="F48" s="77">
        <f t="shared" si="1"/>
        <v>2.0837209302325466E-2</v>
      </c>
      <c r="G48" s="14"/>
      <c r="H48" s="14"/>
      <c r="I48" s="14"/>
      <c r="J48" s="12"/>
      <c r="K48" s="11"/>
    </row>
    <row r="49" spans="1:11" s="8" customFormat="1" ht="18" x14ac:dyDescent="0.2">
      <c r="A49" s="9"/>
      <c r="B49" s="100">
        <v>34759</v>
      </c>
      <c r="C49" s="75">
        <v>26.875</v>
      </c>
      <c r="D49" s="76">
        <v>0</v>
      </c>
      <c r="E49" s="75">
        <f t="shared" si="0"/>
        <v>1.0287081339712918</v>
      </c>
      <c r="F49" s="77">
        <f t="shared" si="1"/>
        <v>2.8708133971291794E-2</v>
      </c>
      <c r="G49" s="14"/>
      <c r="H49" s="14"/>
      <c r="I49" s="14"/>
      <c r="J49" s="12"/>
      <c r="K49" s="11"/>
    </row>
    <row r="50" spans="1:11" s="8" customFormat="1" ht="18" x14ac:dyDescent="0.2">
      <c r="A50" s="9"/>
      <c r="B50" s="100">
        <v>34731</v>
      </c>
      <c r="C50" s="75">
        <v>26.125</v>
      </c>
      <c r="D50" s="76">
        <v>0</v>
      </c>
      <c r="E50" s="75">
        <f t="shared" si="0"/>
        <v>1.0346534653465347</v>
      </c>
      <c r="F50" s="77">
        <f t="shared" si="1"/>
        <v>3.4653465346534684E-2</v>
      </c>
      <c r="G50" s="14"/>
      <c r="H50" s="14"/>
      <c r="I50" s="14"/>
      <c r="J50" s="12"/>
      <c r="K50" s="11"/>
    </row>
    <row r="51" spans="1:11" s="8" customFormat="1" ht="18" x14ac:dyDescent="0.2">
      <c r="A51" s="9"/>
      <c r="B51" s="100">
        <v>34700</v>
      </c>
      <c r="C51" s="75">
        <v>25.25</v>
      </c>
      <c r="D51" s="76">
        <v>0.26</v>
      </c>
      <c r="E51" s="75">
        <f t="shared" si="0"/>
        <v>0.9151569506726458</v>
      </c>
      <c r="F51" s="77">
        <f t="shared" si="1"/>
        <v>-8.4843049327354203E-2</v>
      </c>
      <c r="G51" s="14"/>
      <c r="H51" s="14"/>
      <c r="I51" s="14"/>
      <c r="J51" s="12"/>
      <c r="K51" s="11"/>
    </row>
    <row r="52" spans="1:11" s="8" customFormat="1" ht="18" x14ac:dyDescent="0.2">
      <c r="A52" s="9"/>
      <c r="B52" s="100">
        <v>34669</v>
      </c>
      <c r="C52" s="75">
        <v>27.875</v>
      </c>
      <c r="D52" s="76">
        <v>0</v>
      </c>
      <c r="E52" s="75">
        <f t="shared" si="0"/>
        <v>1.0276497695852536</v>
      </c>
      <c r="F52" s="77">
        <f t="shared" si="1"/>
        <v>2.7649769585253559E-2</v>
      </c>
      <c r="G52" s="14"/>
      <c r="H52" s="14"/>
      <c r="I52" s="14"/>
      <c r="J52" s="12"/>
      <c r="K52" s="11"/>
    </row>
    <row r="53" spans="1:11" s="8" customFormat="1" ht="18" x14ac:dyDescent="0.2">
      <c r="A53" s="9"/>
      <c r="B53" s="100">
        <v>34639</v>
      </c>
      <c r="C53" s="75">
        <v>27.125</v>
      </c>
      <c r="D53" s="76">
        <v>0</v>
      </c>
      <c r="E53" s="75">
        <f t="shared" si="0"/>
        <v>0.91949152542372881</v>
      </c>
      <c r="F53" s="77">
        <f t="shared" si="1"/>
        <v>-8.0508474576271194E-2</v>
      </c>
      <c r="G53" s="14"/>
      <c r="H53" s="14"/>
      <c r="I53" s="14"/>
      <c r="J53" s="12"/>
      <c r="K53" s="11"/>
    </row>
    <row r="54" spans="1:11" s="8" customFormat="1" ht="18" x14ac:dyDescent="0.2">
      <c r="A54" s="9"/>
      <c r="B54" s="100">
        <v>34608</v>
      </c>
      <c r="C54" s="75">
        <v>29.5</v>
      </c>
      <c r="D54" s="76">
        <v>0.26</v>
      </c>
      <c r="E54" s="75">
        <f t="shared" si="0"/>
        <v>1.0724324324324326</v>
      </c>
      <c r="F54" s="77">
        <f t="shared" si="1"/>
        <v>7.2432432432432581E-2</v>
      </c>
      <c r="G54" s="14"/>
      <c r="H54" s="14"/>
      <c r="I54" s="14"/>
      <c r="J54" s="12"/>
      <c r="K54" s="11"/>
    </row>
    <row r="55" spans="1:11" s="8" customFormat="1" ht="18" x14ac:dyDescent="0.2">
      <c r="A55" s="9"/>
      <c r="B55" s="100">
        <v>34578</v>
      </c>
      <c r="C55" s="75">
        <v>27.75</v>
      </c>
      <c r="D55" s="76">
        <v>0</v>
      </c>
      <c r="E55" s="75">
        <f t="shared" si="0"/>
        <v>0.94871794871794868</v>
      </c>
      <c r="F55" s="77">
        <f t="shared" si="1"/>
        <v>-5.1282051282051322E-2</v>
      </c>
      <c r="G55" s="14"/>
      <c r="H55" s="14"/>
      <c r="I55" s="14"/>
      <c r="J55" s="12"/>
      <c r="K55" s="11"/>
    </row>
    <row r="56" spans="1:11" s="8" customFormat="1" ht="18" x14ac:dyDescent="0.2">
      <c r="A56" s="9"/>
      <c r="B56" s="100">
        <v>34547</v>
      </c>
      <c r="C56" s="75">
        <v>29.25</v>
      </c>
      <c r="D56" s="76">
        <v>0</v>
      </c>
      <c r="E56" s="75"/>
      <c r="F56" s="78"/>
      <c r="G56" s="14"/>
      <c r="H56" s="14"/>
      <c r="I56" s="14"/>
      <c r="J56" s="12"/>
      <c r="K56" s="11"/>
    </row>
    <row r="57" spans="1:11" s="8" customFormat="1" ht="18" x14ac:dyDescent="0.2">
      <c r="A57" s="9"/>
      <c r="B57" s="14"/>
      <c r="C57" s="14"/>
      <c r="D57" s="14"/>
      <c r="E57" s="14"/>
      <c r="F57" s="14"/>
      <c r="G57" s="14"/>
      <c r="H57" s="14"/>
      <c r="I57" s="14"/>
      <c r="J57" s="12"/>
      <c r="K57" s="11"/>
    </row>
    <row r="58" spans="1:11" ht="14" thickBot="1" x14ac:dyDescent="0.2">
      <c r="A58" s="55"/>
      <c r="B58" s="56"/>
      <c r="C58" s="57"/>
      <c r="D58" s="57"/>
      <c r="E58" s="57"/>
      <c r="F58" s="57"/>
      <c r="G58" s="57"/>
      <c r="H58" s="57"/>
      <c r="I58" s="57"/>
      <c r="J58" s="57"/>
      <c r="K58" s="58"/>
    </row>
    <row r="59" spans="1:11" ht="14" thickTop="1" x14ac:dyDescent="0.15"/>
  </sheetData>
  <mergeCells count="9">
    <mergeCell ref="B17:C17"/>
    <mergeCell ref="B14:C14"/>
    <mergeCell ref="B12:C12"/>
    <mergeCell ref="B13:C13"/>
    <mergeCell ref="B3:F3"/>
    <mergeCell ref="B5:I5"/>
    <mergeCell ref="C8:I8"/>
    <mergeCell ref="C6:F6"/>
    <mergeCell ref="B16:C16"/>
  </mergeCells>
  <phoneticPr fontId="2" type="noConversion"/>
  <pageMargins left="0.75" right="0.75" top="1" bottom="1" header="0.5" footer="0.5"/>
  <pageSetup scale="59" fitToHeight="2" orientation="portrait" horizontalDpi="300" verticalDpi="300"/>
  <headerFooter alignWithMargins="0"/>
  <rowBreaks count="1" manualBreakCount="1">
    <brk id="1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workbookViewId="0">
      <selection activeCell="E16" sqref="E16:E18"/>
    </sheetView>
  </sheetViews>
  <sheetFormatPr baseColWidth="10" defaultColWidth="8.83203125" defaultRowHeight="13" x14ac:dyDescent="0.15"/>
  <cols>
    <col min="1" max="1" width="8.83203125" customWidth="1"/>
    <col min="2" max="2" width="3.33203125" bestFit="1" customWidth="1"/>
    <col min="3" max="3" width="27" bestFit="1" customWidth="1"/>
    <col min="4" max="4" width="15.33203125" bestFit="1" customWidth="1"/>
    <col min="5" max="5" width="20.33203125" bestFit="1" customWidth="1"/>
  </cols>
  <sheetData>
    <row r="1" spans="1:11" s="8" customFormat="1" ht="19" thickTop="1" x14ac:dyDescent="0.2">
      <c r="A1" s="5"/>
      <c r="B1" s="6"/>
      <c r="C1" s="6"/>
      <c r="D1" s="6"/>
      <c r="E1" s="6"/>
      <c r="F1" s="6"/>
      <c r="G1" s="6"/>
      <c r="H1" s="7"/>
    </row>
    <row r="2" spans="1:11" s="8" customFormat="1" ht="18" x14ac:dyDescent="0.2">
      <c r="A2" s="9"/>
      <c r="B2" s="106" t="s">
        <v>120</v>
      </c>
      <c r="C2" s="106"/>
      <c r="D2" s="106"/>
      <c r="E2" s="106"/>
      <c r="F2" s="106"/>
      <c r="G2" s="4"/>
      <c r="H2" s="11"/>
    </row>
    <row r="3" spans="1:11" s="8" customFormat="1" ht="18" x14ac:dyDescent="0.2">
      <c r="A3" s="9"/>
      <c r="B3" s="12"/>
      <c r="C3" s="12"/>
      <c r="D3" s="12"/>
      <c r="E3" s="12"/>
      <c r="F3" s="12"/>
      <c r="G3" s="12"/>
      <c r="H3" s="13"/>
    </row>
    <row r="4" spans="1:11" s="8" customFormat="1" ht="36.75" customHeight="1" x14ac:dyDescent="0.2">
      <c r="A4" s="9"/>
      <c r="B4" s="108" t="s">
        <v>0</v>
      </c>
      <c r="C4" s="108"/>
      <c r="D4" s="108"/>
      <c r="E4" s="108"/>
      <c r="F4" s="108"/>
      <c r="G4" s="108"/>
      <c r="H4" s="11"/>
    </row>
    <row r="5" spans="1:11" ht="6.75" customHeight="1" x14ac:dyDescent="0.2">
      <c r="A5" s="9"/>
      <c r="B5" s="17"/>
      <c r="C5" s="18"/>
      <c r="D5" s="18"/>
      <c r="E5" s="18"/>
      <c r="F5" s="18"/>
      <c r="G5" s="18"/>
      <c r="H5" s="19"/>
      <c r="J5" s="23"/>
      <c r="K5" s="24"/>
    </row>
    <row r="6" spans="1:11" ht="18" x14ac:dyDescent="0.2">
      <c r="A6" s="9"/>
      <c r="B6" s="17" t="s">
        <v>91</v>
      </c>
      <c r="C6" s="110" t="s">
        <v>1</v>
      </c>
      <c r="D6" s="110"/>
      <c r="E6" s="110"/>
      <c r="F6" s="110"/>
      <c r="G6" s="110"/>
      <c r="H6" s="19"/>
      <c r="J6" s="22"/>
      <c r="K6" s="22"/>
    </row>
    <row r="7" spans="1:11" ht="7.5" customHeight="1" x14ac:dyDescent="0.15">
      <c r="A7" s="20"/>
      <c r="B7" s="21"/>
      <c r="C7" s="21"/>
      <c r="D7" s="21"/>
      <c r="E7" s="21"/>
      <c r="F7" s="21"/>
      <c r="G7" s="21"/>
      <c r="H7" s="19"/>
      <c r="J7" s="23"/>
      <c r="K7" s="24"/>
    </row>
    <row r="8" spans="1:11" ht="18" x14ac:dyDescent="0.2">
      <c r="A8" s="9"/>
      <c r="B8" s="17" t="s">
        <v>92</v>
      </c>
      <c r="C8" s="110" t="s">
        <v>2</v>
      </c>
      <c r="D8" s="110"/>
      <c r="E8" s="110"/>
      <c r="F8" s="110"/>
      <c r="G8" s="110"/>
      <c r="H8" s="19"/>
      <c r="J8" s="23"/>
      <c r="K8" s="24"/>
    </row>
    <row r="9" spans="1:11" ht="6.75" customHeight="1" x14ac:dyDescent="0.2">
      <c r="A9" s="9"/>
      <c r="B9" s="17"/>
      <c r="C9" s="18"/>
      <c r="D9" s="18"/>
      <c r="E9" s="18"/>
      <c r="F9" s="18"/>
      <c r="G9" s="18"/>
      <c r="H9" s="19"/>
      <c r="J9" s="23"/>
      <c r="K9" s="24"/>
    </row>
    <row r="10" spans="1:11" ht="18" x14ac:dyDescent="0.2">
      <c r="A10" s="9"/>
      <c r="B10" s="17" t="s">
        <v>93</v>
      </c>
      <c r="C10" s="110" t="s">
        <v>3</v>
      </c>
      <c r="D10" s="110"/>
      <c r="E10" s="110"/>
      <c r="F10" s="110"/>
      <c r="G10" s="110"/>
      <c r="H10" s="19"/>
      <c r="J10" s="22"/>
      <c r="K10" s="22"/>
    </row>
    <row r="11" spans="1:11" ht="7.5" customHeight="1" x14ac:dyDescent="0.15">
      <c r="A11" s="20"/>
      <c r="B11" s="21"/>
      <c r="C11" s="21"/>
      <c r="D11" s="21"/>
      <c r="E11" s="21"/>
      <c r="F11" s="21"/>
      <c r="G11" s="21"/>
      <c r="H11" s="19"/>
      <c r="J11" s="23"/>
      <c r="K11" s="24"/>
    </row>
    <row r="12" spans="1:11" x14ac:dyDescent="0.15">
      <c r="A12" s="36"/>
      <c r="B12" s="21"/>
      <c r="C12" s="21"/>
      <c r="D12" s="21"/>
      <c r="E12" s="21"/>
      <c r="F12" s="21"/>
      <c r="G12" s="21"/>
      <c r="H12" s="19"/>
    </row>
    <row r="13" spans="1:11" ht="18" x14ac:dyDescent="0.2">
      <c r="A13" s="20"/>
      <c r="B13" s="21"/>
      <c r="C13" s="41" t="s">
        <v>94</v>
      </c>
      <c r="D13" s="60">
        <v>0.04</v>
      </c>
      <c r="E13" s="21"/>
      <c r="F13" s="21"/>
      <c r="G13" s="21"/>
      <c r="H13" s="19"/>
    </row>
    <row r="14" spans="1:11" ht="18" x14ac:dyDescent="0.2">
      <c r="A14" s="20"/>
      <c r="B14" s="21"/>
      <c r="C14" s="41" t="s">
        <v>95</v>
      </c>
      <c r="D14" s="60">
        <v>0.06</v>
      </c>
      <c r="E14" s="21"/>
      <c r="F14" s="21"/>
      <c r="G14" s="21"/>
      <c r="H14" s="19"/>
    </row>
    <row r="15" spans="1:11" ht="18" x14ac:dyDescent="0.15">
      <c r="A15" s="20"/>
      <c r="B15" s="21"/>
      <c r="C15" s="21"/>
      <c r="D15" s="62" t="s">
        <v>41</v>
      </c>
      <c r="E15" s="101" t="s">
        <v>122</v>
      </c>
      <c r="F15" s="21"/>
      <c r="G15" s="21"/>
      <c r="H15" s="19"/>
    </row>
    <row r="16" spans="1:11" ht="18" x14ac:dyDescent="0.2">
      <c r="A16" s="20"/>
      <c r="B16" s="17" t="s">
        <v>91</v>
      </c>
      <c r="C16" s="44" t="s">
        <v>96</v>
      </c>
      <c r="D16" s="61">
        <v>0.37</v>
      </c>
      <c r="E16" s="86">
        <f>$D$13+D16*$D$14</f>
        <v>6.2199999999999998E-2</v>
      </c>
      <c r="F16" s="21"/>
      <c r="G16" s="21"/>
      <c r="H16" s="19"/>
    </row>
    <row r="17" spans="1:8" ht="18" x14ac:dyDescent="0.2">
      <c r="A17" s="20"/>
      <c r="B17" s="17" t="s">
        <v>92</v>
      </c>
      <c r="C17" s="44" t="s">
        <v>86</v>
      </c>
      <c r="D17" s="61">
        <v>2.2799999999999998</v>
      </c>
      <c r="E17" s="86">
        <f t="shared" ref="E17:E18" si="0">$D$13+D17*$D$14</f>
        <v>0.17679999999999998</v>
      </c>
      <c r="F17" s="21"/>
      <c r="G17" s="21"/>
      <c r="H17" s="19"/>
    </row>
    <row r="18" spans="1:8" ht="18" x14ac:dyDescent="0.2">
      <c r="A18" s="20"/>
      <c r="B18" s="17" t="s">
        <v>93</v>
      </c>
      <c r="C18" s="44" t="s">
        <v>76</v>
      </c>
      <c r="D18" s="61">
        <v>0.85</v>
      </c>
      <c r="E18" s="86">
        <f t="shared" si="0"/>
        <v>9.0999999999999998E-2</v>
      </c>
      <c r="F18" s="21"/>
      <c r="G18" s="21"/>
      <c r="H18" s="19"/>
    </row>
    <row r="19" spans="1:8" ht="14" thickBot="1" x14ac:dyDescent="0.2">
      <c r="A19" s="31"/>
      <c r="B19" s="32"/>
      <c r="C19" s="32"/>
      <c r="D19" s="32"/>
      <c r="E19" s="32"/>
      <c r="F19" s="32"/>
      <c r="G19" s="32"/>
      <c r="H19" s="33"/>
    </row>
    <row r="20" spans="1:8" ht="14" thickTop="1" x14ac:dyDescent="0.15"/>
  </sheetData>
  <mergeCells count="5">
    <mergeCell ref="C10:G10"/>
    <mergeCell ref="B4:G4"/>
    <mergeCell ref="B2:F2"/>
    <mergeCell ref="C6:G6"/>
    <mergeCell ref="C8:G8"/>
  </mergeCells>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28"/>
  <sheetViews>
    <sheetView workbookViewId="0">
      <selection activeCell="B21" sqref="B21"/>
    </sheetView>
  </sheetViews>
  <sheetFormatPr baseColWidth="10" defaultColWidth="8.83203125" defaultRowHeight="13" x14ac:dyDescent="0.15"/>
  <cols>
    <col min="1" max="1" width="10.33203125" bestFit="1" customWidth="1"/>
    <col min="2" max="2" width="27.6640625" bestFit="1" customWidth="1"/>
    <col min="3" max="3" width="9.83203125" bestFit="1" customWidth="1"/>
    <col min="4" max="4" width="8.83203125" customWidth="1"/>
    <col min="5" max="5" width="21.33203125" bestFit="1" customWidth="1"/>
  </cols>
  <sheetData>
    <row r="1" spans="2:7" ht="14" thickBot="1" x14ac:dyDescent="0.2"/>
    <row r="2" spans="2:7" ht="19" thickTop="1" x14ac:dyDescent="0.2">
      <c r="B2" s="119" t="s">
        <v>121</v>
      </c>
      <c r="C2" s="120"/>
      <c r="D2" s="120"/>
      <c r="E2" s="120"/>
      <c r="F2" s="121"/>
    </row>
    <row r="3" spans="2:7" ht="30.75" customHeight="1" x14ac:dyDescent="0.15">
      <c r="B3" s="116" t="s">
        <v>89</v>
      </c>
      <c r="C3" s="117"/>
      <c r="D3" s="117"/>
      <c r="E3" s="117"/>
      <c r="F3" s="118"/>
      <c r="G3" s="1"/>
    </row>
    <row r="4" spans="2:7" ht="16" x14ac:dyDescent="0.15">
      <c r="B4" s="63" t="s">
        <v>90</v>
      </c>
      <c r="C4" s="64" t="s">
        <v>41</v>
      </c>
      <c r="D4" s="64" t="s">
        <v>42</v>
      </c>
      <c r="E4" s="64" t="s">
        <v>43</v>
      </c>
      <c r="F4" s="65" t="s">
        <v>41</v>
      </c>
    </row>
    <row r="5" spans="2:7" ht="16" x14ac:dyDescent="0.15">
      <c r="B5" s="66" t="s">
        <v>21</v>
      </c>
      <c r="C5" s="70">
        <v>-0.04</v>
      </c>
      <c r="D5" s="67" t="s">
        <v>44</v>
      </c>
      <c r="E5" s="67" t="s">
        <v>66</v>
      </c>
      <c r="F5" s="72">
        <v>0.02</v>
      </c>
    </row>
    <row r="6" spans="2:7" ht="16" x14ac:dyDescent="0.15">
      <c r="B6" s="66" t="s">
        <v>22</v>
      </c>
      <c r="C6" s="70">
        <v>0.23</v>
      </c>
      <c r="D6" s="67" t="s">
        <v>45</v>
      </c>
      <c r="E6" s="67" t="s">
        <v>67</v>
      </c>
      <c r="F6" s="72">
        <v>0.1</v>
      </c>
    </row>
    <row r="7" spans="2:7" ht="16" x14ac:dyDescent="0.15">
      <c r="B7" s="66" t="s">
        <v>23</v>
      </c>
      <c r="C7" s="70">
        <v>0.25</v>
      </c>
      <c r="D7" s="67" t="s">
        <v>46</v>
      </c>
      <c r="E7" s="67" t="s">
        <v>68</v>
      </c>
      <c r="F7" s="72">
        <v>0.19</v>
      </c>
    </row>
    <row r="8" spans="2:7" ht="16" x14ac:dyDescent="0.15">
      <c r="B8" s="66" t="s">
        <v>24</v>
      </c>
      <c r="C8" s="70">
        <v>0.34</v>
      </c>
      <c r="D8" s="67" t="s">
        <v>47</v>
      </c>
      <c r="E8" s="67" t="s">
        <v>69</v>
      </c>
      <c r="F8" s="72">
        <v>0.37</v>
      </c>
    </row>
    <row r="9" spans="2:7" ht="16" x14ac:dyDescent="0.15">
      <c r="B9" s="66"/>
      <c r="C9" s="70"/>
      <c r="D9" s="67" t="s">
        <v>48</v>
      </c>
      <c r="E9" s="67" t="s">
        <v>70</v>
      </c>
      <c r="F9" s="72">
        <v>-0.1</v>
      </c>
    </row>
    <row r="10" spans="2:7" ht="16" x14ac:dyDescent="0.15">
      <c r="B10" s="66" t="s">
        <v>25</v>
      </c>
      <c r="C10" s="70">
        <v>0.43</v>
      </c>
      <c r="D10" s="67" t="s">
        <v>49</v>
      </c>
      <c r="E10" s="67" t="s">
        <v>71</v>
      </c>
      <c r="F10" s="72">
        <v>0.5</v>
      </c>
    </row>
    <row r="11" spans="2:7" ht="16" x14ac:dyDescent="0.15">
      <c r="B11" s="66" t="s">
        <v>26</v>
      </c>
      <c r="C11" s="70">
        <v>0.48</v>
      </c>
      <c r="D11" s="67" t="s">
        <v>50</v>
      </c>
      <c r="E11" s="67" t="s">
        <v>72</v>
      </c>
      <c r="F11" s="72">
        <v>0.5</v>
      </c>
    </row>
    <row r="12" spans="2:7" ht="16" x14ac:dyDescent="0.15">
      <c r="B12" s="66" t="s">
        <v>27</v>
      </c>
      <c r="C12" s="70">
        <v>0.48</v>
      </c>
      <c r="D12" s="67" t="s">
        <v>51</v>
      </c>
      <c r="E12" s="67" t="s">
        <v>73</v>
      </c>
      <c r="F12" s="72">
        <v>0.54</v>
      </c>
    </row>
    <row r="13" spans="2:7" ht="16" x14ac:dyDescent="0.15">
      <c r="B13" s="66" t="s">
        <v>28</v>
      </c>
      <c r="C13" s="70">
        <v>0.69</v>
      </c>
      <c r="D13" s="67" t="s">
        <v>52</v>
      </c>
      <c r="E13" s="67" t="s">
        <v>74</v>
      </c>
      <c r="F13" s="72">
        <v>0.6</v>
      </c>
    </row>
    <row r="14" spans="2:7" ht="16" x14ac:dyDescent="0.15">
      <c r="B14" s="66" t="s">
        <v>29</v>
      </c>
      <c r="C14" s="70">
        <v>0.74</v>
      </c>
      <c r="D14" s="67" t="s">
        <v>53</v>
      </c>
      <c r="E14" s="67" t="s">
        <v>75</v>
      </c>
      <c r="F14" s="72">
        <v>0.67</v>
      </c>
    </row>
    <row r="15" spans="2:7" ht="16" x14ac:dyDescent="0.15">
      <c r="B15" s="66" t="s">
        <v>30</v>
      </c>
      <c r="C15" s="70">
        <v>0.84</v>
      </c>
      <c r="D15" s="67" t="s">
        <v>54</v>
      </c>
      <c r="E15" s="67" t="s">
        <v>76</v>
      </c>
      <c r="F15" s="72">
        <v>0.85</v>
      </c>
    </row>
    <row r="16" spans="2:7" ht="16" x14ac:dyDescent="0.15">
      <c r="B16" s="66" t="s">
        <v>31</v>
      </c>
      <c r="C16" s="70">
        <v>0.95</v>
      </c>
      <c r="D16" s="67" t="s">
        <v>55</v>
      </c>
      <c r="E16" s="67" t="s">
        <v>77</v>
      </c>
      <c r="F16" s="72">
        <v>0.96</v>
      </c>
    </row>
    <row r="17" spans="2:6" ht="16" x14ac:dyDescent="0.15">
      <c r="B17" s="66" t="s">
        <v>32</v>
      </c>
      <c r="C17" s="70">
        <v>1</v>
      </c>
      <c r="D17" s="67" t="s">
        <v>56</v>
      </c>
      <c r="E17" s="67" t="s">
        <v>78</v>
      </c>
      <c r="F17" s="72">
        <v>1.1399999999999999</v>
      </c>
    </row>
    <row r="18" spans="2:6" ht="16" x14ac:dyDescent="0.15">
      <c r="B18" s="66" t="s">
        <v>33</v>
      </c>
      <c r="C18" s="70">
        <v>1.1200000000000001</v>
      </c>
      <c r="D18" s="67" t="s">
        <v>57</v>
      </c>
      <c r="E18" s="67" t="s">
        <v>79</v>
      </c>
      <c r="F18" s="72">
        <v>0.9</v>
      </c>
    </row>
    <row r="19" spans="2:6" ht="16" x14ac:dyDescent="0.15">
      <c r="B19" s="66" t="s">
        <v>34</v>
      </c>
      <c r="C19" s="70">
        <v>1.22</v>
      </c>
      <c r="D19" s="67" t="s">
        <v>56</v>
      </c>
      <c r="E19" s="67" t="s">
        <v>80</v>
      </c>
      <c r="F19" s="72">
        <v>1.43</v>
      </c>
    </row>
    <row r="20" spans="2:6" ht="16" x14ac:dyDescent="0.15">
      <c r="B20" s="66" t="s">
        <v>35</v>
      </c>
      <c r="C20" s="70">
        <v>1.44</v>
      </c>
      <c r="D20" s="67" t="s">
        <v>58</v>
      </c>
      <c r="E20" s="67" t="s">
        <v>81</v>
      </c>
      <c r="F20" s="72">
        <v>1.2</v>
      </c>
    </row>
    <row r="21" spans="2:6" ht="16" x14ac:dyDescent="0.15">
      <c r="B21" s="66" t="s">
        <v>36</v>
      </c>
      <c r="C21" s="70">
        <v>1.6</v>
      </c>
      <c r="D21" s="67" t="s">
        <v>59</v>
      </c>
      <c r="E21" s="67" t="s">
        <v>82</v>
      </c>
      <c r="F21" s="72">
        <v>1.35</v>
      </c>
    </row>
    <row r="22" spans="2:6" ht="16" x14ac:dyDescent="0.15">
      <c r="B22" s="66" t="s">
        <v>37</v>
      </c>
      <c r="C22" s="70">
        <v>1.74</v>
      </c>
      <c r="D22" s="67" t="s">
        <v>60</v>
      </c>
      <c r="E22" s="67" t="s">
        <v>83</v>
      </c>
      <c r="F22" s="72">
        <v>1.84</v>
      </c>
    </row>
    <row r="23" spans="2:6" ht="16" x14ac:dyDescent="0.15">
      <c r="B23" s="66"/>
      <c r="C23" s="70"/>
      <c r="D23" s="67" t="s">
        <v>61</v>
      </c>
      <c r="E23" s="67" t="s">
        <v>84</v>
      </c>
      <c r="F23" s="72">
        <v>1.1200000000000001</v>
      </c>
    </row>
    <row r="24" spans="2:6" ht="16" x14ac:dyDescent="0.15">
      <c r="B24" s="66" t="s">
        <v>38</v>
      </c>
      <c r="C24" s="70">
        <v>1.77</v>
      </c>
      <c r="D24" s="67" t="s">
        <v>62</v>
      </c>
      <c r="E24" s="67" t="s">
        <v>85</v>
      </c>
      <c r="F24" s="72">
        <v>2.8</v>
      </c>
    </row>
    <row r="25" spans="2:6" ht="16" x14ac:dyDescent="0.15">
      <c r="B25" s="66" t="s">
        <v>39</v>
      </c>
      <c r="C25" s="70">
        <v>2.2000000000000002</v>
      </c>
      <c r="D25" s="67" t="s">
        <v>63</v>
      </c>
      <c r="E25" s="67" t="s">
        <v>86</v>
      </c>
      <c r="F25" s="72">
        <v>2.2799999999999998</v>
      </c>
    </row>
    <row r="26" spans="2:6" ht="16" x14ac:dyDescent="0.15">
      <c r="B26" s="66" t="s">
        <v>40</v>
      </c>
      <c r="C26" s="70">
        <v>2.59</v>
      </c>
      <c r="D26" s="67" t="s">
        <v>64</v>
      </c>
      <c r="E26" s="67" t="s">
        <v>87</v>
      </c>
      <c r="F26" s="72">
        <v>3.23</v>
      </c>
    </row>
    <row r="27" spans="2:6" ht="17" thickBot="1" x14ac:dyDescent="0.2">
      <c r="B27" s="68"/>
      <c r="C27" s="71"/>
      <c r="D27" s="69" t="s">
        <v>65</v>
      </c>
      <c r="E27" s="69" t="s">
        <v>88</v>
      </c>
      <c r="F27" s="73">
        <v>2.17</v>
      </c>
    </row>
    <row r="28" spans="2:6" ht="14" thickTop="1" x14ac:dyDescent="0.15"/>
  </sheetData>
  <mergeCells count="2">
    <mergeCell ref="B3:F3"/>
    <mergeCell ref="B2:F2"/>
  </mergeCells>
  <phoneticPr fontId="2" type="noConversion"/>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vt:lpstr>
      <vt:lpstr>Page 1</vt:lpstr>
      <vt:lpstr>Page 2</vt:lpstr>
      <vt:lpstr>Page 3</vt:lpstr>
      <vt:lpstr>Page 4</vt:lpstr>
      <vt:lpstr>Page 5</vt:lpstr>
      <vt:lpstr>Page 6</vt:lpstr>
    </vt:vector>
  </TitlesOfParts>
  <Company>Texas State University-San Marcos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 Silić</dc:creator>
  <cp:lastModifiedBy>Domenico Galizia</cp:lastModifiedBy>
  <cp:lastPrinted>2006-11-28T12:26:19Z</cp:lastPrinted>
  <dcterms:created xsi:type="dcterms:W3CDTF">2006-10-08T20:10:54Z</dcterms:created>
  <dcterms:modified xsi:type="dcterms:W3CDTF">2025-07-01T06:44:42Z</dcterms:modified>
</cp:coreProperties>
</file>