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5360" windowHeight="8235" tabRatio="816" firstSheet="15" activeTab="24"/>
  </bookViews>
  <sheets>
    <sheet name="INGRESO DE DATOS" sheetId="1" r:id="rId1"/>
    <sheet name="Ejercicio Miercoles" sheetId="21" r:id="rId2"/>
    <sheet name="MODELO MULTIPLE LINEAL" sheetId="22" r:id="rId3"/>
    <sheet name="MML INVERSO" sheetId="25" r:id="rId4"/>
    <sheet name="MODELO MULTIPLE CUADRATICO" sheetId="23" r:id="rId5"/>
    <sheet name="MMC INVERSO" sheetId="24" r:id="rId6"/>
    <sheet name="MODELO 1" sheetId="3" r:id="rId7"/>
    <sheet name="RUIDO 1" sheetId="26" r:id="rId8"/>
    <sheet name="Hoja1" sheetId="27" r:id="rId9"/>
    <sheet name="MODELO 2" sheetId="4" r:id="rId10"/>
    <sheet name="MODELO 3" sheetId="5" r:id="rId11"/>
    <sheet name="MODELO 4" sheetId="11" r:id="rId12"/>
    <sheet name="MODELO 5" sheetId="12" r:id="rId13"/>
    <sheet name="MODELO 6" sheetId="13" r:id="rId14"/>
    <sheet name="MODELO 7" sheetId="14" r:id="rId15"/>
    <sheet name="MODELO 8" sheetId="15" r:id="rId16"/>
    <sheet name="MODELO 9" sheetId="16" r:id="rId17"/>
    <sheet name="MODELO 10" sheetId="17" r:id="rId18"/>
    <sheet name="MODELO 11" sheetId="18" r:id="rId19"/>
    <sheet name="MODELO 12" sheetId="19" r:id="rId20"/>
    <sheet name="MODELO EXPONENCIAL" sheetId="10" r:id="rId21"/>
    <sheet name="MODELO POTENCIAL" sheetId="20" r:id="rId22"/>
    <sheet name="Pruebas" sheetId="9" r:id="rId23"/>
    <sheet name="Hoja2" sheetId="28" r:id="rId24"/>
    <sheet name="prueba del paracaidista" sheetId="29" r:id="rId25"/>
  </sheets>
  <externalReferences>
    <externalReference r:id="rId26"/>
  </externalReferences>
  <calcPr calcId="124519"/>
</workbook>
</file>

<file path=xl/calcChain.xml><?xml version="1.0" encoding="utf-8"?>
<calcChain xmlns="http://schemas.openxmlformats.org/spreadsheetml/2006/main">
  <c r="E7" i="29"/>
  <c r="D7"/>
  <c r="C7"/>
  <c r="E6" i="28"/>
  <c r="E7"/>
  <c r="E8"/>
  <c r="E9"/>
  <c r="E10"/>
  <c r="E11"/>
  <c r="E12"/>
  <c r="E13"/>
  <c r="E14"/>
  <c r="E15"/>
  <c r="E5"/>
  <c r="F4"/>
  <c r="D5"/>
  <c r="B6" s="1"/>
  <c r="C5"/>
  <c r="N26" i="9"/>
  <c r="M24"/>
  <c r="O23"/>
  <c r="N23"/>
  <c r="M25" s="1"/>
  <c r="C6" i="28" l="1"/>
  <c r="D6"/>
  <c r="B7" s="1"/>
  <c r="H5" i="24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D7" i="28" l="1"/>
  <c r="B8" s="1"/>
  <c r="C7"/>
  <c r="H5" i="23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M6" i="22"/>
  <c r="M7"/>
  <c r="M8"/>
  <c r="M9"/>
  <c r="M10"/>
  <c r="M11"/>
  <c r="M12"/>
  <c r="M13"/>
  <c r="M14"/>
  <c r="M15"/>
  <c r="M16"/>
  <c r="M16" i="23" s="1"/>
  <c r="M17" i="22"/>
  <c r="M17" i="23" s="1"/>
  <c r="M18" i="22"/>
  <c r="M18" i="23" s="1"/>
  <c r="M19" i="22"/>
  <c r="N19" i="25" s="1"/>
  <c r="M20" i="22"/>
  <c r="M20" i="23" s="1"/>
  <c r="N20" i="24" s="1"/>
  <c r="M5" i="22"/>
  <c r="L6"/>
  <c r="L7"/>
  <c r="L8"/>
  <c r="L9"/>
  <c r="L10"/>
  <c r="L11"/>
  <c r="L12"/>
  <c r="L13"/>
  <c r="L14"/>
  <c r="L15"/>
  <c r="L16"/>
  <c r="L17"/>
  <c r="L17" i="23" s="1"/>
  <c r="L18" i="22"/>
  <c r="L18" i="23" s="1"/>
  <c r="L19" i="22"/>
  <c r="L20"/>
  <c r="L20" i="23" s="1"/>
  <c r="L20" i="24" s="1"/>
  <c r="L5" i="22"/>
  <c r="N20" i="25"/>
  <c r="Q20" s="1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C8" i="28" l="1"/>
  <c r="D8"/>
  <c r="B9" s="1"/>
  <c r="L16" i="23"/>
  <c r="AG16" s="1"/>
  <c r="K2" i="22"/>
  <c r="L20" i="25"/>
  <c r="T20" s="1"/>
  <c r="T20" i="24"/>
  <c r="AH20"/>
  <c r="S20"/>
  <c r="AB20" s="1"/>
  <c r="U20"/>
  <c r="AE20"/>
  <c r="Q17" i="23"/>
  <c r="AD17"/>
  <c r="P17"/>
  <c r="R17"/>
  <c r="AG17"/>
  <c r="L19"/>
  <c r="L19" i="24" s="1"/>
  <c r="L19" i="25"/>
  <c r="P1" i="22"/>
  <c r="AD20" i="23"/>
  <c r="P20"/>
  <c r="R20"/>
  <c r="AG20"/>
  <c r="P18"/>
  <c r="R18"/>
  <c r="AG18"/>
  <c r="Q18"/>
  <c r="AD18"/>
  <c r="Q16"/>
  <c r="P16"/>
  <c r="R16"/>
  <c r="M19"/>
  <c r="N19" i="24" s="1"/>
  <c r="Q20" i="23"/>
  <c r="Q19" i="25"/>
  <c r="N19" i="22"/>
  <c r="N20"/>
  <c r="D9" i="28" l="1"/>
  <c r="B10" s="1"/>
  <c r="C9"/>
  <c r="AD16" i="23"/>
  <c r="T19" i="24"/>
  <c r="AH19"/>
  <c r="S19"/>
  <c r="AB19" s="1"/>
  <c r="U19"/>
  <c r="AE19"/>
  <c r="N19" i="23"/>
  <c r="M19" i="25"/>
  <c r="S19" s="1"/>
  <c r="T19" i="22"/>
  <c r="Q19" i="23"/>
  <c r="AD19"/>
  <c r="R19"/>
  <c r="AG19"/>
  <c r="P19"/>
  <c r="AA16"/>
  <c r="AA18"/>
  <c r="AA17"/>
  <c r="T20" i="22"/>
  <c r="N20" i="23"/>
  <c r="M20" i="24" s="1"/>
  <c r="M20" i="25"/>
  <c r="Q19" i="22"/>
  <c r="T19" i="25"/>
  <c r="AA20" i="23"/>
  <c r="Q20" i="22"/>
  <c r="N18"/>
  <c r="N18" i="23" s="1"/>
  <c r="N17" i="22"/>
  <c r="N17" i="23" s="1"/>
  <c r="W17" s="1"/>
  <c r="N16" i="22"/>
  <c r="P20"/>
  <c r="P16"/>
  <c r="N18" i="10"/>
  <c r="P18"/>
  <c r="N19"/>
  <c r="P19"/>
  <c r="N20"/>
  <c r="P20"/>
  <c r="L18"/>
  <c r="M18" s="1"/>
  <c r="L19"/>
  <c r="M19" s="1"/>
  <c r="L20"/>
  <c r="M20" s="1"/>
  <c r="N18" i="20"/>
  <c r="R18"/>
  <c r="N19"/>
  <c r="R19"/>
  <c r="N20"/>
  <c r="R20"/>
  <c r="L18"/>
  <c r="L19"/>
  <c r="M19" s="1"/>
  <c r="L20"/>
  <c r="AQ18" i="19"/>
  <c r="AQ19"/>
  <c r="AQ20"/>
  <c r="S18"/>
  <c r="T18" s="1"/>
  <c r="S19"/>
  <c r="Y19" s="1"/>
  <c r="S20"/>
  <c r="T20" s="1"/>
  <c r="AO18" i="18"/>
  <c r="AO19"/>
  <c r="AO20"/>
  <c r="S18"/>
  <c r="Z18" s="1"/>
  <c r="S19"/>
  <c r="S20"/>
  <c r="V20" s="1"/>
  <c r="AL18" i="17"/>
  <c r="AL19"/>
  <c r="AL20"/>
  <c r="R18"/>
  <c r="R19"/>
  <c r="T19" s="1"/>
  <c r="R20"/>
  <c r="AI18" i="16"/>
  <c r="AI19"/>
  <c r="AI20"/>
  <c r="Q18"/>
  <c r="R18" s="1"/>
  <c r="Q19"/>
  <c r="Y19" s="1"/>
  <c r="Q20"/>
  <c r="R20" s="1"/>
  <c r="AF18" i="15"/>
  <c r="AF19"/>
  <c r="AF20"/>
  <c r="P18"/>
  <c r="S18" s="1"/>
  <c r="P19"/>
  <c r="R19" s="1"/>
  <c r="P20"/>
  <c r="S20" s="1"/>
  <c r="AC18" i="14"/>
  <c r="AC19"/>
  <c r="AC20"/>
  <c r="O18"/>
  <c r="O19"/>
  <c r="Q19" s="1"/>
  <c r="O20"/>
  <c r="AA18" i="13"/>
  <c r="AA19"/>
  <c r="AA20"/>
  <c r="O18"/>
  <c r="S18" s="1"/>
  <c r="O19"/>
  <c r="O20"/>
  <c r="P20" s="1"/>
  <c r="Y18" i="12"/>
  <c r="Y19"/>
  <c r="Y20"/>
  <c r="O18"/>
  <c r="Q18" s="1"/>
  <c r="O19"/>
  <c r="P19" s="1"/>
  <c r="O20"/>
  <c r="Q20" s="1"/>
  <c r="U18" i="11"/>
  <c r="U19"/>
  <c r="U20"/>
  <c r="M18"/>
  <c r="N18" s="1"/>
  <c r="M19"/>
  <c r="N19" s="1"/>
  <c r="M20"/>
  <c r="N20" s="1"/>
  <c r="R18" i="5"/>
  <c r="R19"/>
  <c r="R20"/>
  <c r="L18"/>
  <c r="M18" s="1"/>
  <c r="L19"/>
  <c r="M19" s="1"/>
  <c r="L20"/>
  <c r="M20" s="1"/>
  <c r="P17" i="4"/>
  <c r="P18"/>
  <c r="P19"/>
  <c r="L17"/>
  <c r="M17" s="1"/>
  <c r="L18"/>
  <c r="M18" s="1"/>
  <c r="L19"/>
  <c r="N19" s="1"/>
  <c r="D10" i="28" l="1"/>
  <c r="B11" s="1"/>
  <c r="C10"/>
  <c r="R18" i="4"/>
  <c r="W19" i="11"/>
  <c r="AI19" i="15"/>
  <c r="AO19" i="17"/>
  <c r="AX19" i="19"/>
  <c r="W19" i="23"/>
  <c r="P20" i="24"/>
  <c r="R20"/>
  <c r="W20" s="1"/>
  <c r="Z20"/>
  <c r="AD20"/>
  <c r="AF20"/>
  <c r="Q20"/>
  <c r="Y20"/>
  <c r="AC20"/>
  <c r="AG20"/>
  <c r="X20" i="23"/>
  <c r="AF19"/>
  <c r="M19" i="24"/>
  <c r="AC19" i="23"/>
  <c r="Q16" i="22"/>
  <c r="N16" i="23"/>
  <c r="T18"/>
  <c r="Y18" s="1"/>
  <c r="AE18"/>
  <c r="S18"/>
  <c r="U18"/>
  <c r="AH18"/>
  <c r="AC18"/>
  <c r="AF18"/>
  <c r="W18"/>
  <c r="T20"/>
  <c r="Y20" s="1"/>
  <c r="AE20"/>
  <c r="U20"/>
  <c r="S20"/>
  <c r="AH20"/>
  <c r="AF20"/>
  <c r="AC20"/>
  <c r="X19"/>
  <c r="AA19"/>
  <c r="P19" i="25"/>
  <c r="R19"/>
  <c r="T20" i="5"/>
  <c r="W18" i="11"/>
  <c r="AC20" i="13"/>
  <c r="AJ20" i="15"/>
  <c r="AJ18"/>
  <c r="AK20" i="16"/>
  <c r="AW18" i="18"/>
  <c r="AS20" i="19"/>
  <c r="AS18"/>
  <c r="O19" i="20"/>
  <c r="S17" i="23"/>
  <c r="U17"/>
  <c r="AH17"/>
  <c r="T17"/>
  <c r="Y17" s="1"/>
  <c r="AE17"/>
  <c r="AF17"/>
  <c r="AC17"/>
  <c r="R20" i="25"/>
  <c r="P20"/>
  <c r="S20"/>
  <c r="X17" i="23"/>
  <c r="W20"/>
  <c r="X18"/>
  <c r="S19"/>
  <c r="U19"/>
  <c r="AH19"/>
  <c r="T19"/>
  <c r="Y19" s="1"/>
  <c r="AE19"/>
  <c r="N18" i="4"/>
  <c r="X20" i="13"/>
  <c r="T20"/>
  <c r="AG20" s="1"/>
  <c r="W18"/>
  <c r="V19" i="14"/>
  <c r="W20" i="15"/>
  <c r="AN20" s="1"/>
  <c r="AC19"/>
  <c r="Y19"/>
  <c r="U19"/>
  <c r="AL19" s="1"/>
  <c r="Q19"/>
  <c r="AE20" i="16"/>
  <c r="W20"/>
  <c r="AC19"/>
  <c r="U19"/>
  <c r="AE18"/>
  <c r="W18"/>
  <c r="AM19" i="17"/>
  <c r="AK19"/>
  <c r="AG19"/>
  <c r="AC19"/>
  <c r="Y19"/>
  <c r="AT19" s="1"/>
  <c r="U19"/>
  <c r="AP19" s="1"/>
  <c r="AM20" i="18"/>
  <c r="AH20"/>
  <c r="Z20"/>
  <c r="AW20" s="1"/>
  <c r="AL18"/>
  <c r="AD18"/>
  <c r="V18"/>
  <c r="AS18" s="1"/>
  <c r="AR20" i="19"/>
  <c r="AM20"/>
  <c r="AI20"/>
  <c r="AE20"/>
  <c r="AA20"/>
  <c r="AZ20" s="1"/>
  <c r="W20"/>
  <c r="AK19"/>
  <c r="AC19"/>
  <c r="BB19" s="1"/>
  <c r="U19"/>
  <c r="AT19" s="1"/>
  <c r="AO18"/>
  <c r="AK18"/>
  <c r="AG18"/>
  <c r="AC18"/>
  <c r="BB18" s="1"/>
  <c r="Y18"/>
  <c r="U18"/>
  <c r="AT18" s="1"/>
  <c r="S16" i="22"/>
  <c r="P17"/>
  <c r="R17"/>
  <c r="S17"/>
  <c r="P19"/>
  <c r="R19"/>
  <c r="S19"/>
  <c r="S20"/>
  <c r="R20"/>
  <c r="Q18"/>
  <c r="T18"/>
  <c r="Q18" i="4"/>
  <c r="AB20" i="13"/>
  <c r="Z20"/>
  <c r="V20"/>
  <c r="R20"/>
  <c r="AE20" s="1"/>
  <c r="AB18"/>
  <c r="Z19" i="14"/>
  <c r="R19"/>
  <c r="AG19" s="1"/>
  <c r="AE20" i="15"/>
  <c r="AG19"/>
  <c r="AE19"/>
  <c r="AA19"/>
  <c r="W19"/>
  <c r="AN19" s="1"/>
  <c r="S19"/>
  <c r="AJ19" s="1"/>
  <c r="AJ20" i="16"/>
  <c r="AA20"/>
  <c r="S20"/>
  <c r="AG19"/>
  <c r="AJ18"/>
  <c r="AA18"/>
  <c r="S18"/>
  <c r="AL18" s="1"/>
  <c r="AI19" i="17"/>
  <c r="AE19"/>
  <c r="AA19"/>
  <c r="AV19" s="1"/>
  <c r="W19"/>
  <c r="AR19" s="1"/>
  <c r="S19"/>
  <c r="AN19" s="1"/>
  <c r="AP20" i="18"/>
  <c r="AK20"/>
  <c r="AD20"/>
  <c r="AH18"/>
  <c r="AO20" i="19"/>
  <c r="AK20"/>
  <c r="AG20"/>
  <c r="AC20"/>
  <c r="Y20"/>
  <c r="AX20" s="1"/>
  <c r="U20"/>
  <c r="AO19"/>
  <c r="AG19"/>
  <c r="AR18"/>
  <c r="AM18"/>
  <c r="AI18"/>
  <c r="AE18"/>
  <c r="AA18"/>
  <c r="AZ18" s="1"/>
  <c r="W18"/>
  <c r="P18" i="22"/>
  <c r="S18"/>
  <c r="R18"/>
  <c r="R16"/>
  <c r="T17"/>
  <c r="Q17"/>
  <c r="P19" i="5"/>
  <c r="Q19" i="11"/>
  <c r="W19" i="12"/>
  <c r="S19"/>
  <c r="AB19" i="14"/>
  <c r="X19"/>
  <c r="T19"/>
  <c r="P19"/>
  <c r="AA20" i="15"/>
  <c r="AH19"/>
  <c r="AE18"/>
  <c r="W18"/>
  <c r="AN18" s="1"/>
  <c r="AG20" i="16"/>
  <c r="AC20"/>
  <c r="Y20"/>
  <c r="U20"/>
  <c r="AN20" s="1"/>
  <c r="AG18"/>
  <c r="AC18"/>
  <c r="Y18"/>
  <c r="U18"/>
  <c r="S19" i="5"/>
  <c r="N19"/>
  <c r="S19" i="11"/>
  <c r="O19"/>
  <c r="X19" s="1"/>
  <c r="Z19" i="12"/>
  <c r="U19"/>
  <c r="Q19"/>
  <c r="AA18" i="15"/>
  <c r="T16" i="22"/>
  <c r="O19" i="4"/>
  <c r="M19"/>
  <c r="R19" s="1"/>
  <c r="Q17"/>
  <c r="N17"/>
  <c r="S20" i="5"/>
  <c r="P20"/>
  <c r="N20"/>
  <c r="S18"/>
  <c r="P18"/>
  <c r="N18"/>
  <c r="U18" s="1"/>
  <c r="V20" i="11"/>
  <c r="S20"/>
  <c r="Q20"/>
  <c r="O20"/>
  <c r="V18"/>
  <c r="S18"/>
  <c r="Q18"/>
  <c r="O18"/>
  <c r="X18" s="1"/>
  <c r="X20" i="12"/>
  <c r="V20"/>
  <c r="T20"/>
  <c r="R20"/>
  <c r="AC20" s="1"/>
  <c r="P20"/>
  <c r="AA20" s="1"/>
  <c r="X18"/>
  <c r="V18"/>
  <c r="T18"/>
  <c r="R18"/>
  <c r="AC18" s="1"/>
  <c r="P18"/>
  <c r="AA18" s="1"/>
  <c r="Q19" i="13"/>
  <c r="AD19" s="1"/>
  <c r="S19"/>
  <c r="AF19" s="1"/>
  <c r="U19"/>
  <c r="W19"/>
  <c r="Y19"/>
  <c r="Z19"/>
  <c r="V19"/>
  <c r="R19"/>
  <c r="AE19" s="1"/>
  <c r="P20" i="14"/>
  <c r="AE20" s="1"/>
  <c r="R20"/>
  <c r="AG20" s="1"/>
  <c r="T20"/>
  <c r="AI20" s="1"/>
  <c r="V20"/>
  <c r="X20"/>
  <c r="Z20"/>
  <c r="AB20"/>
  <c r="P18"/>
  <c r="R18"/>
  <c r="AG18" s="1"/>
  <c r="T18"/>
  <c r="AI18" s="1"/>
  <c r="V18"/>
  <c r="X18"/>
  <c r="Z18"/>
  <c r="AB18"/>
  <c r="AD20"/>
  <c r="Y20"/>
  <c r="U20"/>
  <c r="Q20"/>
  <c r="AD18"/>
  <c r="Y18"/>
  <c r="U18"/>
  <c r="AJ18" s="1"/>
  <c r="Q18"/>
  <c r="S20" i="17"/>
  <c r="AN20" s="1"/>
  <c r="U20"/>
  <c r="AP20" s="1"/>
  <c r="W20"/>
  <c r="AR20" s="1"/>
  <c r="Y20"/>
  <c r="AT20" s="1"/>
  <c r="AA20"/>
  <c r="AV20" s="1"/>
  <c r="AC20"/>
  <c r="AE20"/>
  <c r="AG20"/>
  <c r="AI20"/>
  <c r="AK20"/>
  <c r="T18"/>
  <c r="AO18" s="1"/>
  <c r="V18"/>
  <c r="AQ18" s="1"/>
  <c r="X18"/>
  <c r="Z18"/>
  <c r="AU18" s="1"/>
  <c r="AB18"/>
  <c r="AD18"/>
  <c r="AF18"/>
  <c r="AH18"/>
  <c r="AJ18"/>
  <c r="AJ20"/>
  <c r="AF20"/>
  <c r="AB20"/>
  <c r="X20"/>
  <c r="T20"/>
  <c r="AI18"/>
  <c r="AE18"/>
  <c r="AA18"/>
  <c r="W18"/>
  <c r="AR18" s="1"/>
  <c r="S18"/>
  <c r="AN18" s="1"/>
  <c r="U19" i="18"/>
  <c r="AR19" s="1"/>
  <c r="W19"/>
  <c r="AT19" s="1"/>
  <c r="Y19"/>
  <c r="AV19" s="1"/>
  <c r="AA19"/>
  <c r="AC19"/>
  <c r="AZ19" s="1"/>
  <c r="AE19"/>
  <c r="AG19"/>
  <c r="AI19"/>
  <c r="AK19"/>
  <c r="AM19"/>
  <c r="V19"/>
  <c r="AS19" s="1"/>
  <c r="Z19"/>
  <c r="AW19" s="1"/>
  <c r="AD19"/>
  <c r="AH19"/>
  <c r="AL19"/>
  <c r="AN19"/>
  <c r="AF19"/>
  <c r="X19"/>
  <c r="AU19" s="1"/>
  <c r="M20" i="20"/>
  <c r="O20"/>
  <c r="M18"/>
  <c r="O18"/>
  <c r="Q19" i="4"/>
  <c r="O18"/>
  <c r="O17"/>
  <c r="Q20" i="5"/>
  <c r="O20"/>
  <c r="Q19"/>
  <c r="O19"/>
  <c r="Q18"/>
  <c r="O18"/>
  <c r="T20" i="11"/>
  <c r="R20"/>
  <c r="P20"/>
  <c r="Y20" s="1"/>
  <c r="V19"/>
  <c r="T19"/>
  <c r="R19"/>
  <c r="P19"/>
  <c r="Y19" s="1"/>
  <c r="T18"/>
  <c r="R18"/>
  <c r="P18"/>
  <c r="Y18" s="1"/>
  <c r="Z20" i="12"/>
  <c r="W20"/>
  <c r="U20"/>
  <c r="S20"/>
  <c r="AD20" s="1"/>
  <c r="X19"/>
  <c r="V19"/>
  <c r="T19"/>
  <c r="R19"/>
  <c r="AC19" s="1"/>
  <c r="Z18"/>
  <c r="W18"/>
  <c r="U18"/>
  <c r="S18"/>
  <c r="AD18" s="1"/>
  <c r="P18" i="13"/>
  <c r="AC18" s="1"/>
  <c r="R18"/>
  <c r="AE18" s="1"/>
  <c r="T18"/>
  <c r="V18"/>
  <c r="X18"/>
  <c r="Z18"/>
  <c r="Y20"/>
  <c r="W20"/>
  <c r="U20"/>
  <c r="S20"/>
  <c r="AF20" s="1"/>
  <c r="Q20"/>
  <c r="AD20" s="1"/>
  <c r="X19"/>
  <c r="T19"/>
  <c r="P19"/>
  <c r="Y18"/>
  <c r="U18"/>
  <c r="Q18"/>
  <c r="AD18" s="1"/>
  <c r="AA20" i="14"/>
  <c r="W20"/>
  <c r="S20"/>
  <c r="AH20" s="1"/>
  <c r="AA18"/>
  <c r="W18"/>
  <c r="S18"/>
  <c r="R20" i="15"/>
  <c r="AI20" s="1"/>
  <c r="T20"/>
  <c r="V20"/>
  <c r="AM20" s="1"/>
  <c r="X20"/>
  <c r="Z20"/>
  <c r="AB20"/>
  <c r="AD20"/>
  <c r="R18"/>
  <c r="AI18" s="1"/>
  <c r="T18"/>
  <c r="AK18" s="1"/>
  <c r="V18"/>
  <c r="AM18" s="1"/>
  <c r="X18"/>
  <c r="Z18"/>
  <c r="AB18"/>
  <c r="AD18"/>
  <c r="AC20"/>
  <c r="Y20"/>
  <c r="U20"/>
  <c r="AL20" s="1"/>
  <c r="Q20"/>
  <c r="AC18"/>
  <c r="Y18"/>
  <c r="U18"/>
  <c r="AL18" s="1"/>
  <c r="Q18"/>
  <c r="AH18" s="1"/>
  <c r="R19" i="16"/>
  <c r="AK19" s="1"/>
  <c r="T19"/>
  <c r="AM19" s="1"/>
  <c r="V19"/>
  <c r="X19"/>
  <c r="AQ19" s="1"/>
  <c r="Z19"/>
  <c r="AB19"/>
  <c r="AD19"/>
  <c r="AF19"/>
  <c r="AH19"/>
  <c r="AJ19"/>
  <c r="AE19"/>
  <c r="AA19"/>
  <c r="W19"/>
  <c r="S19"/>
  <c r="AL19" s="1"/>
  <c r="AM20" i="17"/>
  <c r="AH20"/>
  <c r="AD20"/>
  <c r="Z20"/>
  <c r="AU20" s="1"/>
  <c r="V20"/>
  <c r="AQ20" s="1"/>
  <c r="AK18"/>
  <c r="AG18"/>
  <c r="AC18"/>
  <c r="Y18"/>
  <c r="AT18" s="1"/>
  <c r="U18"/>
  <c r="AP18" s="1"/>
  <c r="AS20" i="18"/>
  <c r="AJ19"/>
  <c r="AB19"/>
  <c r="AY19" s="1"/>
  <c r="T19"/>
  <c r="P19" i="20"/>
  <c r="Q19"/>
  <c r="AB19" i="13"/>
  <c r="AD19" i="14"/>
  <c r="AA19"/>
  <c r="Y19"/>
  <c r="W19"/>
  <c r="U19"/>
  <c r="S19"/>
  <c r="AG20" i="15"/>
  <c r="AD19"/>
  <c r="AB19"/>
  <c r="Z19"/>
  <c r="X19"/>
  <c r="V19"/>
  <c r="AM19" s="1"/>
  <c r="T19"/>
  <c r="AK19" s="1"/>
  <c r="AG18"/>
  <c r="AH20" i="16"/>
  <c r="AF20"/>
  <c r="AD20"/>
  <c r="AB20"/>
  <c r="Z20"/>
  <c r="X20"/>
  <c r="AQ20" s="1"/>
  <c r="V20"/>
  <c r="AO20" s="1"/>
  <c r="T20"/>
  <c r="AM20" s="1"/>
  <c r="AH18"/>
  <c r="AF18"/>
  <c r="AD18"/>
  <c r="AB18"/>
  <c r="Z18"/>
  <c r="X18"/>
  <c r="AQ18" s="1"/>
  <c r="V18"/>
  <c r="AO18" s="1"/>
  <c r="T18"/>
  <c r="AM18" s="1"/>
  <c r="AJ19" i="17"/>
  <c r="AH19"/>
  <c r="AF19"/>
  <c r="AD19"/>
  <c r="AB19"/>
  <c r="Z19"/>
  <c r="AU19" s="1"/>
  <c r="X19"/>
  <c r="AS19" s="1"/>
  <c r="V19"/>
  <c r="AQ19" s="1"/>
  <c r="AM18"/>
  <c r="U20" i="18"/>
  <c r="AR20" s="1"/>
  <c r="W20"/>
  <c r="Y20"/>
  <c r="AA20"/>
  <c r="AC20"/>
  <c r="AZ20" s="1"/>
  <c r="AE20"/>
  <c r="AG20"/>
  <c r="AI20"/>
  <c r="U18"/>
  <c r="AR18" s="1"/>
  <c r="W18"/>
  <c r="AT18" s="1"/>
  <c r="Y18"/>
  <c r="AV18" s="1"/>
  <c r="AA18"/>
  <c r="AC18"/>
  <c r="AZ18" s="1"/>
  <c r="AE18"/>
  <c r="AG18"/>
  <c r="AI18"/>
  <c r="AK18"/>
  <c r="AM18"/>
  <c r="AN20"/>
  <c r="AL20"/>
  <c r="AJ20"/>
  <c r="AF20"/>
  <c r="AB20"/>
  <c r="AY20" s="1"/>
  <c r="X20"/>
  <c r="T20"/>
  <c r="AQ20" s="1"/>
  <c r="AN18"/>
  <c r="AJ18"/>
  <c r="AF18"/>
  <c r="AB18"/>
  <c r="AY18" s="1"/>
  <c r="X18"/>
  <c r="T18"/>
  <c r="AQ18" s="1"/>
  <c r="T19" i="19"/>
  <c r="AS19" s="1"/>
  <c r="V19"/>
  <c r="AU19" s="1"/>
  <c r="X19"/>
  <c r="AW19" s="1"/>
  <c r="Z19"/>
  <c r="AY19" s="1"/>
  <c r="AB19"/>
  <c r="BA19" s="1"/>
  <c r="AD19"/>
  <c r="BC19" s="1"/>
  <c r="AF19"/>
  <c r="AH19"/>
  <c r="AJ19"/>
  <c r="AL19"/>
  <c r="AN19"/>
  <c r="AP19"/>
  <c r="AR19"/>
  <c r="AM19"/>
  <c r="AI19"/>
  <c r="AE19"/>
  <c r="AA19"/>
  <c r="AZ19" s="1"/>
  <c r="W19"/>
  <c r="AV19" s="1"/>
  <c r="O19" i="10"/>
  <c r="AP19" i="18"/>
  <c r="AP18"/>
  <c r="AP20" i="19"/>
  <c r="AN20"/>
  <c r="AL20"/>
  <c r="AJ20"/>
  <c r="AH20"/>
  <c r="AF20"/>
  <c r="AD20"/>
  <c r="BC20" s="1"/>
  <c r="AB20"/>
  <c r="BA20" s="1"/>
  <c r="Z20"/>
  <c r="AY20" s="1"/>
  <c r="X20"/>
  <c r="AW20" s="1"/>
  <c r="V20"/>
  <c r="AU20" s="1"/>
  <c r="AP18"/>
  <c r="AN18"/>
  <c r="AL18"/>
  <c r="AJ18"/>
  <c r="AH18"/>
  <c r="AF18"/>
  <c r="AD18"/>
  <c r="BC18" s="1"/>
  <c r="AB18"/>
  <c r="BA18" s="1"/>
  <c r="Z18"/>
  <c r="AY18" s="1"/>
  <c r="X18"/>
  <c r="AW18" s="1"/>
  <c r="V18"/>
  <c r="AU18" s="1"/>
  <c r="O20" i="10"/>
  <c r="O18"/>
  <c r="X20" i="11"/>
  <c r="AK20" i="15"/>
  <c r="AX20" i="18"/>
  <c r="AV20"/>
  <c r="AT20"/>
  <c r="U20" i="5"/>
  <c r="W20" i="11"/>
  <c r="AB20" i="12"/>
  <c r="AJ20" i="14"/>
  <c r="AF20"/>
  <c r="AH20" i="15"/>
  <c r="AR20" i="16"/>
  <c r="AP20"/>
  <c r="AL20"/>
  <c r="AS20" i="17"/>
  <c r="AO20"/>
  <c r="AU20" i="18"/>
  <c r="BB20" i="19"/>
  <c r="AV20"/>
  <c r="AT20"/>
  <c r="T19" i="5"/>
  <c r="AA19" i="12"/>
  <c r="AG19" i="13"/>
  <c r="AC19"/>
  <c r="AI19" i="14"/>
  <c r="AE19"/>
  <c r="AR19" i="16"/>
  <c r="AP19"/>
  <c r="AN19"/>
  <c r="AX19" i="18"/>
  <c r="U19" i="5"/>
  <c r="AD19" i="12"/>
  <c r="AB19"/>
  <c r="AJ19" i="14"/>
  <c r="AH19"/>
  <c r="AF19"/>
  <c r="AO19" i="16"/>
  <c r="AQ19" i="18"/>
  <c r="AB18" i="12"/>
  <c r="AH18" i="14"/>
  <c r="AF18"/>
  <c r="AR18" i="16"/>
  <c r="AP18"/>
  <c r="AN18"/>
  <c r="AS18" i="17"/>
  <c r="R17" i="4"/>
  <c r="T18" i="5"/>
  <c r="AF18" i="13"/>
  <c r="AG18"/>
  <c r="AE18" i="14"/>
  <c r="AK18" i="16"/>
  <c r="AV18" i="17"/>
  <c r="AU18" i="18"/>
  <c r="AX18" i="19"/>
  <c r="AV18"/>
  <c r="AX18" i="18"/>
  <c r="N18" i="3"/>
  <c r="N19"/>
  <c r="N20"/>
  <c r="L18"/>
  <c r="M18" s="1"/>
  <c r="L19"/>
  <c r="M19" s="1"/>
  <c r="L20"/>
  <c r="M20" s="1"/>
  <c r="C11" i="28" l="1"/>
  <c r="D11"/>
  <c r="B12" s="1"/>
  <c r="P19" i="24"/>
  <c r="R19"/>
  <c r="W19" s="1"/>
  <c r="Z19"/>
  <c r="AD19"/>
  <c r="AF19"/>
  <c r="Q19"/>
  <c r="Y19"/>
  <c r="AC19"/>
  <c r="AG19"/>
  <c r="V20"/>
  <c r="X20"/>
  <c r="AA20"/>
  <c r="V19" i="23"/>
  <c r="AB19"/>
  <c r="Z19"/>
  <c r="V17"/>
  <c r="Z17"/>
  <c r="AB17"/>
  <c r="S16"/>
  <c r="U16"/>
  <c r="AE16"/>
  <c r="T16"/>
  <c r="Y16" s="1"/>
  <c r="AH16"/>
  <c r="AC16"/>
  <c r="AF16"/>
  <c r="W16"/>
  <c r="X16"/>
  <c r="V20"/>
  <c r="Z20"/>
  <c r="AB20"/>
  <c r="V18"/>
  <c r="Z18"/>
  <c r="AB18"/>
  <c r="P18" i="20"/>
  <c r="Q18"/>
  <c r="P20"/>
  <c r="Q20"/>
  <c r="O20" i="3"/>
  <c r="O19"/>
  <c r="O18"/>
  <c r="F4" i="26"/>
  <c r="AM19"/>
  <c r="C12" i="28" l="1"/>
  <c r="D12"/>
  <c r="B13" s="1"/>
  <c r="V19" i="24"/>
  <c r="X19"/>
  <c r="AA19"/>
  <c r="AB16" i="23"/>
  <c r="Z16"/>
  <c r="V16"/>
  <c r="F5" i="26"/>
  <c r="C13" i="28" l="1"/>
  <c r="D13"/>
  <c r="B14" s="1"/>
  <c r="F6" i="26"/>
  <c r="D14" i="28" l="1"/>
  <c r="B15" s="1"/>
  <c r="C14"/>
  <c r="F7" i="26"/>
  <c r="C15" i="28" l="1"/>
  <c r="D15"/>
  <c r="F8" i="26"/>
  <c r="F9" l="1"/>
  <c r="F10" l="1"/>
  <c r="L17" i="3" l="1"/>
  <c r="M17" s="1"/>
  <c r="N17"/>
  <c r="O17" l="1"/>
  <c r="N6" i="22"/>
  <c r="N6" i="23" s="1"/>
  <c r="M6" i="24" s="1"/>
  <c r="N7" i="22"/>
  <c r="M7" i="25" s="1"/>
  <c r="N8" i="22"/>
  <c r="N8" i="23" s="1"/>
  <c r="M8" i="24" s="1"/>
  <c r="N9" i="22"/>
  <c r="M9" i="25" s="1"/>
  <c r="N10" i="22"/>
  <c r="N10" i="23" s="1"/>
  <c r="M10" i="24" s="1"/>
  <c r="N11" i="22"/>
  <c r="N11" i="23" s="1"/>
  <c r="M11" i="24" s="1"/>
  <c r="N12" i="22"/>
  <c r="N13"/>
  <c r="M13" i="25" s="1"/>
  <c r="N14" i="22"/>
  <c r="N14" i="23" s="1"/>
  <c r="M14" i="24" s="1"/>
  <c r="N15" i="22"/>
  <c r="N15" i="23" s="1"/>
  <c r="M15" i="24" s="1"/>
  <c r="N5" i="22"/>
  <c r="N5" i="23" s="1"/>
  <c r="T5" s="1"/>
  <c r="M8"/>
  <c r="N8" i="24" s="1"/>
  <c r="N9" i="25"/>
  <c r="M12" i="23"/>
  <c r="N12" i="24" s="1"/>
  <c r="M14" i="23"/>
  <c r="N14" i="24" s="1"/>
  <c r="L13" i="25"/>
  <c r="L5" i="23"/>
  <c r="N5" i="25"/>
  <c r="N6"/>
  <c r="N7"/>
  <c r="M10" i="23"/>
  <c r="N10" i="24" s="1"/>
  <c r="M11" i="23"/>
  <c r="N11" i="24" s="1"/>
  <c r="N13" i="25"/>
  <c r="M15" i="23"/>
  <c r="N15" i="24" s="1"/>
  <c r="L8" i="23"/>
  <c r="L8" i="24" s="1"/>
  <c r="L12" i="23"/>
  <c r="L12" i="24" s="1"/>
  <c r="N12" i="23"/>
  <c r="M12" i="24" s="1"/>
  <c r="L6" i="23"/>
  <c r="L6" i="24" s="1"/>
  <c r="L10" i="23"/>
  <c r="L10" i="24" s="1"/>
  <c r="L14" i="23"/>
  <c r="L14" i="24" s="1"/>
  <c r="L16"/>
  <c r="M16" i="25"/>
  <c r="M17"/>
  <c r="M18" i="24"/>
  <c r="M7" i="23"/>
  <c r="N7" i="24" s="1"/>
  <c r="N16"/>
  <c r="N17" i="25"/>
  <c r="N18"/>
  <c r="L7" i="23"/>
  <c r="L7" i="24" s="1"/>
  <c r="L11" i="23"/>
  <c r="L11" i="24" s="1"/>
  <c r="L15" i="25"/>
  <c r="L17"/>
  <c r="L18" i="24"/>
  <c r="E9" i="22"/>
  <c r="L10" i="25"/>
  <c r="L11"/>
  <c r="L14"/>
  <c r="L16"/>
  <c r="L18"/>
  <c r="M18"/>
  <c r="N16"/>
  <c r="D9" i="22"/>
  <c r="D9" i="25"/>
  <c r="M8" l="1"/>
  <c r="N7" i="23"/>
  <c r="M7" i="24" s="1"/>
  <c r="L5"/>
  <c r="L9" i="23"/>
  <c r="L9" i="24" s="1"/>
  <c r="N12" i="25"/>
  <c r="L5"/>
  <c r="M5" i="23"/>
  <c r="N9"/>
  <c r="M9" i="24" s="1"/>
  <c r="M6" i="23"/>
  <c r="N6" i="24" s="1"/>
  <c r="L12" i="25"/>
  <c r="M10"/>
  <c r="M5"/>
  <c r="M5" i="24"/>
  <c r="U5" i="23"/>
  <c r="S5"/>
  <c r="M15" i="25"/>
  <c r="M14"/>
  <c r="N13" i="23"/>
  <c r="M13" i="24" s="1"/>
  <c r="M12" i="25"/>
  <c r="M11"/>
  <c r="M6"/>
  <c r="N15"/>
  <c r="N14"/>
  <c r="M13" i="23"/>
  <c r="N13" i="24" s="1"/>
  <c r="N11" i="25"/>
  <c r="N10"/>
  <c r="M9" i="23"/>
  <c r="N9" i="24" s="1"/>
  <c r="N8" i="25"/>
  <c r="Q5" i="23"/>
  <c r="M16" i="24"/>
  <c r="N17"/>
  <c r="N18"/>
  <c r="M17"/>
  <c r="L15" i="23"/>
  <c r="L15" i="24" s="1"/>
  <c r="L17"/>
  <c r="L13" i="23"/>
  <c r="L13" i="24" s="1"/>
  <c r="L8" i="25"/>
  <c r="L7"/>
  <c r="L6"/>
  <c r="L9"/>
  <c r="O16" i="13"/>
  <c r="O17"/>
  <c r="P17" s="1"/>
  <c r="O14"/>
  <c r="O15"/>
  <c r="O13"/>
  <c r="O11"/>
  <c r="O12"/>
  <c r="N17" i="20"/>
  <c r="R17"/>
  <c r="L17"/>
  <c r="M17" s="1"/>
  <c r="N17" i="10"/>
  <c r="P17"/>
  <c r="L17"/>
  <c r="M17" s="1"/>
  <c r="AQ17" i="19"/>
  <c r="S17"/>
  <c r="W17" s="1"/>
  <c r="AO17" i="18"/>
  <c r="S17"/>
  <c r="V17" s="1"/>
  <c r="AL17" i="17"/>
  <c r="R17"/>
  <c r="U17" s="1"/>
  <c r="AI17" i="16"/>
  <c r="Q17"/>
  <c r="S17" s="1"/>
  <c r="AF17" i="15"/>
  <c r="P17"/>
  <c r="S17" s="1"/>
  <c r="AC17" i="14"/>
  <c r="O17"/>
  <c r="Q17" s="1"/>
  <c r="V17" i="13"/>
  <c r="AA17"/>
  <c r="Y17" i="12"/>
  <c r="O17"/>
  <c r="S17" s="1"/>
  <c r="U17" i="11"/>
  <c r="M17"/>
  <c r="O17" s="1"/>
  <c r="R17" i="5"/>
  <c r="L17"/>
  <c r="O17" s="1"/>
  <c r="L11" i="3"/>
  <c r="L12"/>
  <c r="L13"/>
  <c r="L14"/>
  <c r="L15"/>
  <c r="L16"/>
  <c r="L3"/>
  <c r="P16" i="4"/>
  <c r="L16"/>
  <c r="M16" s="1"/>
  <c r="P1" i="24" l="1"/>
  <c r="AK15" s="1"/>
  <c r="P1" i="23"/>
  <c r="AK17" s="1"/>
  <c r="AV17" i="19"/>
  <c r="L2" i="24"/>
  <c r="AX73" s="1"/>
  <c r="P1" i="25"/>
  <c r="W19" s="1"/>
  <c r="K2"/>
  <c r="AS17" i="18"/>
  <c r="N17" i="5"/>
  <c r="U17" s="1"/>
  <c r="N17" i="11"/>
  <c r="W17" s="1"/>
  <c r="AH17" i="16"/>
  <c r="Z17" i="15"/>
  <c r="AD17" i="16"/>
  <c r="V17"/>
  <c r="AO17" s="1"/>
  <c r="AJ17" i="17"/>
  <c r="T17"/>
  <c r="AO17" s="1"/>
  <c r="R17" i="11"/>
  <c r="AB17" i="13"/>
  <c r="R17" i="16"/>
  <c r="AK17" s="1"/>
  <c r="AF17" i="17"/>
  <c r="AG17" i="18"/>
  <c r="AL17" i="19"/>
  <c r="V17"/>
  <c r="AU17" s="1"/>
  <c r="V17" i="15"/>
  <c r="AM17" s="1"/>
  <c r="AC17" i="18"/>
  <c r="AZ17" s="1"/>
  <c r="AH17" i="19"/>
  <c r="O16" i="4"/>
  <c r="Q17" i="13"/>
  <c r="AD17" s="1"/>
  <c r="R17" i="15"/>
  <c r="AB17" i="17"/>
  <c r="Y17" i="18"/>
  <c r="AV17" s="1"/>
  <c r="AD17" i="19"/>
  <c r="BC17" s="1"/>
  <c r="O17" i="20"/>
  <c r="P17" s="1"/>
  <c r="AD17" i="15"/>
  <c r="Z17" i="16"/>
  <c r="X17" i="17"/>
  <c r="AS17" s="1"/>
  <c r="AK17" i="18"/>
  <c r="U17"/>
  <c r="AR17" s="1"/>
  <c r="AP17" i="19"/>
  <c r="Z17"/>
  <c r="AY17" s="1"/>
  <c r="AL17" i="16"/>
  <c r="R5" i="23"/>
  <c r="P5"/>
  <c r="V5" s="1"/>
  <c r="N5" i="24"/>
  <c r="L2" i="25"/>
  <c r="K2" i="24"/>
  <c r="AY58" s="1"/>
  <c r="AW58"/>
  <c r="AJ17" i="15"/>
  <c r="X17" i="11"/>
  <c r="AP17" i="17"/>
  <c r="R16" i="4"/>
  <c r="AD17" i="12"/>
  <c r="V17"/>
  <c r="AB17" i="14"/>
  <c r="P17"/>
  <c r="AE17" s="1"/>
  <c r="Q17" i="5"/>
  <c r="M17"/>
  <c r="T17" s="1"/>
  <c r="V17" i="11"/>
  <c r="Q17"/>
  <c r="U17" i="12"/>
  <c r="Q17"/>
  <c r="AB17" s="1"/>
  <c r="Z17" i="13"/>
  <c r="U17"/>
  <c r="AA17" i="14"/>
  <c r="W17"/>
  <c r="S17"/>
  <c r="AH17" s="1"/>
  <c r="AC17" i="15"/>
  <c r="Y17"/>
  <c r="U17"/>
  <c r="Q17"/>
  <c r="AH17" s="1"/>
  <c r="AG17" i="16"/>
  <c r="AC17"/>
  <c r="Y17"/>
  <c r="AR17" s="1"/>
  <c r="U17"/>
  <c r="AN17" s="1"/>
  <c r="AI17" i="17"/>
  <c r="AE17"/>
  <c r="AA17"/>
  <c r="AV17" s="1"/>
  <c r="W17"/>
  <c r="AR17" s="1"/>
  <c r="S17"/>
  <c r="AN17" s="1"/>
  <c r="AN17" i="18"/>
  <c r="AJ17"/>
  <c r="AF17"/>
  <c r="AB17"/>
  <c r="AY17" s="1"/>
  <c r="X17"/>
  <c r="AU17" s="1"/>
  <c r="T17"/>
  <c r="AQ17" s="1"/>
  <c r="AO17" i="19"/>
  <c r="AK17"/>
  <c r="AG17"/>
  <c r="AC17"/>
  <c r="BB17" s="1"/>
  <c r="Y17"/>
  <c r="AX17" s="1"/>
  <c r="U17"/>
  <c r="AT17" s="1"/>
  <c r="T17" i="14"/>
  <c r="AI17" s="1"/>
  <c r="P17" i="5"/>
  <c r="T17" i="11"/>
  <c r="P17"/>
  <c r="Y17" s="1"/>
  <c r="X17" i="12"/>
  <c r="T17"/>
  <c r="P17"/>
  <c r="AA17" s="1"/>
  <c r="Y17" i="13"/>
  <c r="S17"/>
  <c r="AF17" s="1"/>
  <c r="Z17" i="14"/>
  <c r="V17"/>
  <c r="R17"/>
  <c r="AG17" s="1"/>
  <c r="AG17" i="15"/>
  <c r="AB17"/>
  <c r="X17"/>
  <c r="T17"/>
  <c r="AK17" s="1"/>
  <c r="AF17" i="16"/>
  <c r="AB17"/>
  <c r="X17"/>
  <c r="AQ17" s="1"/>
  <c r="T17"/>
  <c r="AM17" s="1"/>
  <c r="AM17" i="17"/>
  <c r="AH17"/>
  <c r="AD17"/>
  <c r="Z17"/>
  <c r="AU17" s="1"/>
  <c r="V17"/>
  <c r="AQ17" s="1"/>
  <c r="AM17" i="18"/>
  <c r="AI17"/>
  <c r="AE17"/>
  <c r="AA17"/>
  <c r="AX17" s="1"/>
  <c r="W17"/>
  <c r="AT17" s="1"/>
  <c r="AN17" i="19"/>
  <c r="AJ17"/>
  <c r="AF17"/>
  <c r="AB17"/>
  <c r="BA17" s="1"/>
  <c r="X17"/>
  <c r="AW17" s="1"/>
  <c r="T17"/>
  <c r="AS17" s="1"/>
  <c r="O17" i="10"/>
  <c r="R17" i="12"/>
  <c r="AC17" s="1"/>
  <c r="X17" i="14"/>
  <c r="S17" i="5"/>
  <c r="S17" i="11"/>
  <c r="W17" i="12"/>
  <c r="W17" i="13"/>
  <c r="R17"/>
  <c r="AE17" s="1"/>
  <c r="AF17" i="14"/>
  <c r="Y17"/>
  <c r="U17"/>
  <c r="AJ17" s="1"/>
  <c r="AE17" i="15"/>
  <c r="AA17"/>
  <c r="W17"/>
  <c r="AN17" s="1"/>
  <c r="AJ17" i="16"/>
  <c r="AE17"/>
  <c r="AA17"/>
  <c r="W17"/>
  <c r="AP17" s="1"/>
  <c r="AK17" i="17"/>
  <c r="AG17"/>
  <c r="AC17"/>
  <c r="Y17"/>
  <c r="AT17" s="1"/>
  <c r="AL17" i="18"/>
  <c r="AH17"/>
  <c r="AD17"/>
  <c r="Z17"/>
  <c r="AW17" s="1"/>
  <c r="AR17" i="19"/>
  <c r="AM17"/>
  <c r="AI17"/>
  <c r="AE17"/>
  <c r="AA17"/>
  <c r="AZ17" s="1"/>
  <c r="X17" i="13"/>
  <c r="T17"/>
  <c r="AG17" s="1"/>
  <c r="AP17" i="18"/>
  <c r="AI17" i="15"/>
  <c r="AL17"/>
  <c r="AD17" i="14"/>
  <c r="AC17" i="13"/>
  <c r="Z17" i="12"/>
  <c r="N16" i="4"/>
  <c r="Q16"/>
  <c r="S5" i="25"/>
  <c r="Q6"/>
  <c r="E9"/>
  <c r="Q5"/>
  <c r="P5" i="22"/>
  <c r="S14"/>
  <c r="S15"/>
  <c r="T15"/>
  <c r="Q5"/>
  <c r="P6"/>
  <c r="Q6"/>
  <c r="P7"/>
  <c r="AK8" i="24" l="1"/>
  <c r="Q17" i="20"/>
  <c r="AN15" i="24"/>
  <c r="AK16" i="23"/>
  <c r="AY73" i="24"/>
  <c r="AK20" i="23"/>
  <c r="W20" i="25"/>
  <c r="AK19" i="23"/>
  <c r="AK18"/>
  <c r="AK20" i="24"/>
  <c r="AK19"/>
  <c r="AO19"/>
  <c r="AY89"/>
  <c r="AV42"/>
  <c r="AM7"/>
  <c r="AU26"/>
  <c r="AT10"/>
  <c r="AO25"/>
  <c r="AY42"/>
  <c r="AO7"/>
  <c r="AY17"/>
  <c r="AY49"/>
  <c r="AY10"/>
  <c r="AY33"/>
  <c r="AO15"/>
  <c r="AY26"/>
  <c r="AY96"/>
  <c r="AY65"/>
  <c r="AK5"/>
  <c r="AK7"/>
  <c r="AK16"/>
  <c r="AK13"/>
  <c r="AK14"/>
  <c r="AK12"/>
  <c r="AK10"/>
  <c r="AK18"/>
  <c r="AK11"/>
  <c r="AK17"/>
  <c r="AK6"/>
  <c r="AK9"/>
  <c r="AO11"/>
  <c r="AY80"/>
  <c r="AO29"/>
  <c r="P5" i="25"/>
  <c r="S17" i="24"/>
  <c r="AB17" s="1"/>
  <c r="AE17"/>
  <c r="T17"/>
  <c r="AH17"/>
  <c r="U17"/>
  <c r="AG14"/>
  <c r="P14"/>
  <c r="Q14"/>
  <c r="R14"/>
  <c r="AD14"/>
  <c r="U13"/>
  <c r="T13"/>
  <c r="AE13"/>
  <c r="AH13"/>
  <c r="S13"/>
  <c r="AB13" s="1"/>
  <c r="Q18"/>
  <c r="R18"/>
  <c r="W18" s="1"/>
  <c r="AF18"/>
  <c r="P18"/>
  <c r="AC18"/>
  <c r="AG18"/>
  <c r="AD18"/>
  <c r="T18"/>
  <c r="Y18" s="1"/>
  <c r="U18"/>
  <c r="AE18"/>
  <c r="S18"/>
  <c r="AB18" s="1"/>
  <c r="AH18"/>
  <c r="U13" i="23"/>
  <c r="T5" i="24"/>
  <c r="U5"/>
  <c r="AH5"/>
  <c r="AE5"/>
  <c r="S5"/>
  <c r="R5" i="25"/>
  <c r="T14" i="23"/>
  <c r="AH14"/>
  <c r="S14"/>
  <c r="AB14" s="1"/>
  <c r="Q13"/>
  <c r="AD13"/>
  <c r="P13"/>
  <c r="P7" i="25"/>
  <c r="R14" i="22"/>
  <c r="Q18" i="25"/>
  <c r="S15" i="23"/>
  <c r="AB15" s="1"/>
  <c r="P14" i="22"/>
  <c r="Q17" i="25"/>
  <c r="Q13"/>
  <c r="P15"/>
  <c r="Q15" i="23"/>
  <c r="Q14" i="25"/>
  <c r="T13" i="22"/>
  <c r="R15"/>
  <c r="Q16" i="25"/>
  <c r="P18"/>
  <c r="P6"/>
  <c r="T14" i="22"/>
  <c r="S13"/>
  <c r="Q15"/>
  <c r="Q7" i="25"/>
  <c r="P13"/>
  <c r="AH13" i="23"/>
  <c r="T13"/>
  <c r="Y13" s="1"/>
  <c r="AC13"/>
  <c r="S13"/>
  <c r="S7" i="25"/>
  <c r="T13"/>
  <c r="U14" i="23"/>
  <c r="AF13"/>
  <c r="R13"/>
  <c r="W13" s="1"/>
  <c r="AG13"/>
  <c r="T6" i="25"/>
  <c r="AE14" i="23"/>
  <c r="AE13"/>
  <c r="S16" i="25"/>
  <c r="T5"/>
  <c r="P16"/>
  <c r="W15"/>
  <c r="R13" i="22"/>
  <c r="P13"/>
  <c r="Q14"/>
  <c r="Q13"/>
  <c r="S5"/>
  <c r="P15"/>
  <c r="S7"/>
  <c r="T6"/>
  <c r="T7"/>
  <c r="S6"/>
  <c r="T5"/>
  <c r="Q7"/>
  <c r="R6"/>
  <c r="R7"/>
  <c r="R5"/>
  <c r="AK2" i="24" l="1"/>
  <c r="U15" i="23"/>
  <c r="R14" i="25"/>
  <c r="T17"/>
  <c r="Z18" i="24"/>
  <c r="AH15" i="23"/>
  <c r="AE15"/>
  <c r="S13" i="25"/>
  <c r="R6"/>
  <c r="R13"/>
  <c r="AD15" i="23"/>
  <c r="R15"/>
  <c r="W15" s="1"/>
  <c r="P15"/>
  <c r="V15" s="1"/>
  <c r="S6" i="25"/>
  <c r="T14"/>
  <c r="R16"/>
  <c r="T16"/>
  <c r="AC15" i="23"/>
  <c r="Q14"/>
  <c r="X14" i="24"/>
  <c r="AA13" i="23"/>
  <c r="X13"/>
  <c r="S6" i="24"/>
  <c r="AB6" s="1"/>
  <c r="T6"/>
  <c r="Y6" s="1"/>
  <c r="AE6"/>
  <c r="AH6"/>
  <c r="U6"/>
  <c r="AF7"/>
  <c r="Q7"/>
  <c r="AC7"/>
  <c r="P7"/>
  <c r="AD7"/>
  <c r="R7"/>
  <c r="W7" s="1"/>
  <c r="AG7"/>
  <c r="V13" i="23"/>
  <c r="U16" i="24"/>
  <c r="AH16"/>
  <c r="S16"/>
  <c r="AB16" s="1"/>
  <c r="T16"/>
  <c r="AE16"/>
  <c r="AG15" i="23"/>
  <c r="Z5" i="24"/>
  <c r="AB5"/>
  <c r="Y13"/>
  <c r="T15" i="23"/>
  <c r="Y15" s="1"/>
  <c r="Y5" i="24"/>
  <c r="Q17"/>
  <c r="P17"/>
  <c r="AD17"/>
  <c r="Y17"/>
  <c r="AF17"/>
  <c r="AC17"/>
  <c r="R17"/>
  <c r="W17" s="1"/>
  <c r="AG17"/>
  <c r="Z17"/>
  <c r="V18"/>
  <c r="X18"/>
  <c r="AA18"/>
  <c r="P6"/>
  <c r="AD6"/>
  <c r="Q6"/>
  <c r="AG6"/>
  <c r="AC6"/>
  <c r="R6"/>
  <c r="W6" s="1"/>
  <c r="AF6"/>
  <c r="U7"/>
  <c r="T7"/>
  <c r="Y7" s="1"/>
  <c r="S7"/>
  <c r="AB7" s="1"/>
  <c r="AH7"/>
  <c r="AE7"/>
  <c r="Q5"/>
  <c r="AF5"/>
  <c r="AC5"/>
  <c r="AD5"/>
  <c r="AG5"/>
  <c r="P5"/>
  <c r="R5"/>
  <c r="AF15" i="23"/>
  <c r="AF13" i="24"/>
  <c r="P13"/>
  <c r="Q13"/>
  <c r="AG13"/>
  <c r="R13"/>
  <c r="W13" s="1"/>
  <c r="AD13"/>
  <c r="AC13"/>
  <c r="Z13"/>
  <c r="AA14"/>
  <c r="T18" i="25"/>
  <c r="R15"/>
  <c r="Q15"/>
  <c r="T15"/>
  <c r="S15"/>
  <c r="R18"/>
  <c r="R7"/>
  <c r="Y14" i="23"/>
  <c r="AC14"/>
  <c r="AD14"/>
  <c r="R14"/>
  <c r="W14" s="1"/>
  <c r="AG14"/>
  <c r="S18" i="25"/>
  <c r="T7"/>
  <c r="Z14" i="23"/>
  <c r="P14"/>
  <c r="V14" s="1"/>
  <c r="AF14"/>
  <c r="P17" i="25"/>
  <c r="R17"/>
  <c r="S17"/>
  <c r="S14"/>
  <c r="P14"/>
  <c r="AB13" i="23"/>
  <c r="Z13"/>
  <c r="Z15"/>
  <c r="AA30" i="25"/>
  <c r="AA7"/>
  <c r="AA11"/>
  <c r="AA19"/>
  <c r="AA15"/>
  <c r="W18"/>
  <c r="W12"/>
  <c r="Y7"/>
  <c r="AA26"/>
  <c r="Z15"/>
  <c r="W6"/>
  <c r="W14"/>
  <c r="W7"/>
  <c r="W5"/>
  <c r="W9"/>
  <c r="W8"/>
  <c r="W17"/>
  <c r="W16"/>
  <c r="W11"/>
  <c r="W13"/>
  <c r="W10"/>
  <c r="Q6" i="23"/>
  <c r="P7"/>
  <c r="U6"/>
  <c r="U7"/>
  <c r="AE7"/>
  <c r="AD6"/>
  <c r="W2" i="25" l="1"/>
  <c r="W14" i="24"/>
  <c r="AA15" i="23"/>
  <c r="X15"/>
  <c r="Z6" i="24"/>
  <c r="AE6" i="23"/>
  <c r="AA14"/>
  <c r="Y16" i="24"/>
  <c r="X17"/>
  <c r="AA17"/>
  <c r="V17"/>
  <c r="AA7" i="23"/>
  <c r="W5" i="24"/>
  <c r="AA6"/>
  <c r="X6"/>
  <c r="V6"/>
  <c r="P15"/>
  <c r="Q15"/>
  <c r="AG15"/>
  <c r="AD15"/>
  <c r="AF15"/>
  <c r="R15"/>
  <c r="W15" s="1"/>
  <c r="AC15"/>
  <c r="T15"/>
  <c r="Y15" s="1"/>
  <c r="U15"/>
  <c r="AE15"/>
  <c r="AH15"/>
  <c r="S15"/>
  <c r="AB15" s="1"/>
  <c r="Z7"/>
  <c r="X7"/>
  <c r="V7"/>
  <c r="AA7"/>
  <c r="R16"/>
  <c r="W16" s="1"/>
  <c r="AF16"/>
  <c r="P16"/>
  <c r="AG16"/>
  <c r="Q16"/>
  <c r="AC16"/>
  <c r="AD16"/>
  <c r="Z16"/>
  <c r="AC7" i="23"/>
  <c r="X13" i="24"/>
  <c r="AA13"/>
  <c r="V13"/>
  <c r="X5"/>
  <c r="AA5"/>
  <c r="V5"/>
  <c r="AH14"/>
  <c r="AE14"/>
  <c r="T14"/>
  <c r="Y14" s="1"/>
  <c r="U14"/>
  <c r="S14"/>
  <c r="AF14"/>
  <c r="AC14"/>
  <c r="AK10" i="23"/>
  <c r="X14"/>
  <c r="AE5"/>
  <c r="AD5"/>
  <c r="AD7"/>
  <c r="AC6"/>
  <c r="AC5"/>
  <c r="X7"/>
  <c r="T7"/>
  <c r="Y7" s="1"/>
  <c r="R7"/>
  <c r="W7" s="1"/>
  <c r="S7"/>
  <c r="T6"/>
  <c r="Y6" s="1"/>
  <c r="R6"/>
  <c r="W6" s="1"/>
  <c r="Q7"/>
  <c r="S6"/>
  <c r="AF6"/>
  <c r="AG5"/>
  <c r="AG7"/>
  <c r="AH5"/>
  <c r="AH7"/>
  <c r="AG6"/>
  <c r="AF5"/>
  <c r="P6"/>
  <c r="AH6"/>
  <c r="AF7"/>
  <c r="AK15" l="1"/>
  <c r="AK14"/>
  <c r="AK5"/>
  <c r="AK13"/>
  <c r="AB14" i="24"/>
  <c r="Z14"/>
  <c r="V14"/>
  <c r="AK6" i="23"/>
  <c r="X15" i="24"/>
  <c r="AA15"/>
  <c r="V15"/>
  <c r="X16"/>
  <c r="AA16"/>
  <c r="V16"/>
  <c r="Z15"/>
  <c r="Y5" i="23"/>
  <c r="W5"/>
  <c r="Z6"/>
  <c r="AB6"/>
  <c r="Z5"/>
  <c r="AB5"/>
  <c r="V7"/>
  <c r="AB7"/>
  <c r="X5"/>
  <c r="AA5"/>
  <c r="X6"/>
  <c r="AA6"/>
  <c r="Z7"/>
  <c r="V6"/>
  <c r="AK9"/>
  <c r="AK8"/>
  <c r="AK7"/>
  <c r="AK11"/>
  <c r="AK12"/>
  <c r="L3" i="20"/>
  <c r="N10"/>
  <c r="AK2" i="23" l="1"/>
  <c r="F5" i="20"/>
  <c r="F13"/>
  <c r="F7"/>
  <c r="N10" i="10"/>
  <c r="L3" l="1"/>
  <c r="O2" i="12"/>
  <c r="AF10" i="15" l="1"/>
  <c r="G25" i="9"/>
  <c r="G24"/>
  <c r="G23"/>
  <c r="L10" i="3" l="1"/>
  <c r="M11"/>
  <c r="P9" i="4"/>
  <c r="L10" i="5"/>
  <c r="N10" i="3"/>
  <c r="R11" i="5"/>
  <c r="R12"/>
  <c r="R13"/>
  <c r="R14"/>
  <c r="R15"/>
  <c r="R16"/>
  <c r="L11"/>
  <c r="N11" s="1"/>
  <c r="L12"/>
  <c r="Q12" s="1"/>
  <c r="L13"/>
  <c r="N13" s="1"/>
  <c r="L14"/>
  <c r="M14" s="1"/>
  <c r="L15"/>
  <c r="O15" s="1"/>
  <c r="L16"/>
  <c r="O16" s="1"/>
  <c r="P10" i="4"/>
  <c r="P11"/>
  <c r="P12"/>
  <c r="P13"/>
  <c r="P14"/>
  <c r="P15"/>
  <c r="N11" i="3"/>
  <c r="N12"/>
  <c r="N13"/>
  <c r="N14"/>
  <c r="N15"/>
  <c r="N16"/>
  <c r="M12"/>
  <c r="P7" i="4" l="1"/>
  <c r="N3" i="3"/>
  <c r="N3" i="4"/>
  <c r="J10" i="5"/>
  <c r="L8" i="3"/>
  <c r="F4" s="1"/>
  <c r="J9"/>
  <c r="N8"/>
  <c r="O13"/>
  <c r="O16"/>
  <c r="T14" i="5"/>
  <c r="O14" i="3"/>
  <c r="M14"/>
  <c r="U13" i="5"/>
  <c r="M16"/>
  <c r="T16" s="1"/>
  <c r="N16"/>
  <c r="U16" s="1"/>
  <c r="P12"/>
  <c r="S12"/>
  <c r="O15" i="3"/>
  <c r="N12" i="5"/>
  <c r="U12" s="1"/>
  <c r="Q16"/>
  <c r="S15"/>
  <c r="M16" i="3"/>
  <c r="M11" i="5"/>
  <c r="T11" s="1"/>
  <c r="Q11"/>
  <c r="S14"/>
  <c r="O11" i="3"/>
  <c r="U11" i="5"/>
  <c r="P16"/>
  <c r="S16"/>
  <c r="M15"/>
  <c r="T15" s="1"/>
  <c r="P15"/>
  <c r="Q15"/>
  <c r="M15" i="3"/>
  <c r="N15" i="5"/>
  <c r="U15" s="1"/>
  <c r="N14"/>
  <c r="U14" s="1"/>
  <c r="O14"/>
  <c r="P14"/>
  <c r="Q14"/>
  <c r="Q13"/>
  <c r="M13"/>
  <c r="T13" s="1"/>
  <c r="O13"/>
  <c r="S13"/>
  <c r="M13" i="3"/>
  <c r="P13" i="5"/>
  <c r="O12" i="3"/>
  <c r="M12" i="5"/>
  <c r="T12" s="1"/>
  <c r="O12"/>
  <c r="P11"/>
  <c r="O11"/>
  <c r="S11"/>
  <c r="O11" i="12"/>
  <c r="O12"/>
  <c r="O13"/>
  <c r="O14"/>
  <c r="O15"/>
  <c r="O16"/>
  <c r="L9" i="4"/>
  <c r="L10"/>
  <c r="L11"/>
  <c r="L12"/>
  <c r="L13"/>
  <c r="L14"/>
  <c r="L15"/>
  <c r="P2" i="15"/>
  <c r="M8" i="1"/>
  <c r="M9"/>
  <c r="M10"/>
  <c r="M11"/>
  <c r="M12"/>
  <c r="M13"/>
  <c r="M14"/>
  <c r="M15"/>
  <c r="M16"/>
  <c r="M17"/>
  <c r="M18"/>
  <c r="R11" i="20"/>
  <c r="R12"/>
  <c r="R13"/>
  <c r="R14"/>
  <c r="R15"/>
  <c r="R16"/>
  <c r="N11"/>
  <c r="N12"/>
  <c r="N13"/>
  <c r="N14"/>
  <c r="N15"/>
  <c r="N16"/>
  <c r="L11"/>
  <c r="O11" s="1"/>
  <c r="L12"/>
  <c r="O12" s="1"/>
  <c r="L13"/>
  <c r="O13" s="1"/>
  <c r="L14"/>
  <c r="O14" s="1"/>
  <c r="L15"/>
  <c r="O15" s="1"/>
  <c r="L16"/>
  <c r="O16" s="1"/>
  <c r="P11" i="10"/>
  <c r="P12"/>
  <c r="P13"/>
  <c r="P14"/>
  <c r="P15"/>
  <c r="P16"/>
  <c r="N11"/>
  <c r="N12"/>
  <c r="N13"/>
  <c r="N14"/>
  <c r="N15"/>
  <c r="N16"/>
  <c r="L11"/>
  <c r="L12"/>
  <c r="L13"/>
  <c r="L14"/>
  <c r="L15"/>
  <c r="L16"/>
  <c r="AQ11" i="19"/>
  <c r="AQ12"/>
  <c r="AQ13"/>
  <c r="AQ14"/>
  <c r="AQ15"/>
  <c r="AQ16"/>
  <c r="S11"/>
  <c r="S12"/>
  <c r="S13"/>
  <c r="S14"/>
  <c r="S15"/>
  <c r="S16"/>
  <c r="AO11" i="18"/>
  <c r="AO12"/>
  <c r="AO13"/>
  <c r="AO14"/>
  <c r="AO15"/>
  <c r="AO16"/>
  <c r="S11"/>
  <c r="S12"/>
  <c r="S13"/>
  <c r="S14"/>
  <c r="S15"/>
  <c r="S16"/>
  <c r="AL11" i="17"/>
  <c r="AL12"/>
  <c r="AL13"/>
  <c r="AL14"/>
  <c r="AL15"/>
  <c r="AL16"/>
  <c r="R11"/>
  <c r="R12"/>
  <c r="R13"/>
  <c r="R14"/>
  <c r="R15"/>
  <c r="R16"/>
  <c r="AI11" i="16"/>
  <c r="AI12"/>
  <c r="AI13"/>
  <c r="AI14"/>
  <c r="AI15"/>
  <c r="AI16"/>
  <c r="AF11" i="15"/>
  <c r="AF12"/>
  <c r="AF13"/>
  <c r="AF14"/>
  <c r="AF15"/>
  <c r="AF16"/>
  <c r="P11"/>
  <c r="P12"/>
  <c r="P13"/>
  <c r="P14"/>
  <c r="P15"/>
  <c r="P16"/>
  <c r="R2" l="1"/>
  <c r="AP19" s="1"/>
  <c r="K10" i="4"/>
  <c r="Q15" i="20"/>
  <c r="P15"/>
  <c r="Q11"/>
  <c r="P11"/>
  <c r="Q16"/>
  <c r="P16"/>
  <c r="P14"/>
  <c r="Q14"/>
  <c r="Q12"/>
  <c r="P12"/>
  <c r="Q13"/>
  <c r="P13"/>
  <c r="AF8" i="15"/>
  <c r="N15" i="4"/>
  <c r="O15"/>
  <c r="M15"/>
  <c r="R15" s="1"/>
  <c r="Q15"/>
  <c r="N14"/>
  <c r="O14"/>
  <c r="Q14"/>
  <c r="M14"/>
  <c r="R14" s="1"/>
  <c r="O13"/>
  <c r="N13"/>
  <c r="M13"/>
  <c r="R13" s="1"/>
  <c r="Q13"/>
  <c r="M12"/>
  <c r="R12" s="1"/>
  <c r="N12"/>
  <c r="Q12"/>
  <c r="O12"/>
  <c r="Q11"/>
  <c r="M11"/>
  <c r="R11" s="1"/>
  <c r="N11"/>
  <c r="O11"/>
  <c r="N10"/>
  <c r="Q10"/>
  <c r="M10"/>
  <c r="R10" s="1"/>
  <c r="O10"/>
  <c r="M2" i="11"/>
  <c r="L2" i="5"/>
  <c r="L3" i="4"/>
  <c r="AP20" i="15" l="1"/>
  <c r="AP18"/>
  <c r="P10" i="22"/>
  <c r="R10" i="25"/>
  <c r="AA15" i="22"/>
  <c r="L2"/>
  <c r="Y7" s="1"/>
  <c r="P9"/>
  <c r="P10" i="25"/>
  <c r="S10"/>
  <c r="P9"/>
  <c r="R9"/>
  <c r="S9"/>
  <c r="P11"/>
  <c r="S11"/>
  <c r="P12" i="22"/>
  <c r="R12" i="25"/>
  <c r="P8" i="22"/>
  <c r="M2"/>
  <c r="P11"/>
  <c r="P12" i="25"/>
  <c r="S12"/>
  <c r="N2" i="22"/>
  <c r="Q12"/>
  <c r="Q8"/>
  <c r="T11"/>
  <c r="S9"/>
  <c r="Q10"/>
  <c r="Q11"/>
  <c r="T9"/>
  <c r="Q9"/>
  <c r="R10"/>
  <c r="S10"/>
  <c r="T10"/>
  <c r="R12"/>
  <c r="R8"/>
  <c r="S12"/>
  <c r="S8"/>
  <c r="T12"/>
  <c r="T8"/>
  <c r="R11"/>
  <c r="S11"/>
  <c r="R9"/>
  <c r="W19" l="1"/>
  <c r="W20"/>
  <c r="W17"/>
  <c r="W18"/>
  <c r="W9"/>
  <c r="W8"/>
  <c r="W16"/>
  <c r="AA30"/>
  <c r="AA11"/>
  <c r="AA7"/>
  <c r="AA19"/>
  <c r="Q2"/>
  <c r="Z29" s="1"/>
  <c r="R2"/>
  <c r="Y18" s="1"/>
  <c r="U8" i="24"/>
  <c r="AH8"/>
  <c r="S8"/>
  <c r="Z8" s="1"/>
  <c r="AE8"/>
  <c r="T8"/>
  <c r="N2"/>
  <c r="AF9"/>
  <c r="Q9"/>
  <c r="AC9"/>
  <c r="R9"/>
  <c r="W9" s="1"/>
  <c r="AD9"/>
  <c r="AG9"/>
  <c r="P9"/>
  <c r="U9"/>
  <c r="T9"/>
  <c r="Y9" s="1"/>
  <c r="S9"/>
  <c r="AB9" s="1"/>
  <c r="AE9"/>
  <c r="AH9"/>
  <c r="T12"/>
  <c r="Y12" s="1"/>
  <c r="AE12"/>
  <c r="S12"/>
  <c r="AB12" s="1"/>
  <c r="AH12"/>
  <c r="U12"/>
  <c r="P12"/>
  <c r="AF12"/>
  <c r="AC12"/>
  <c r="R12"/>
  <c r="W12" s="1"/>
  <c r="AD12"/>
  <c r="AG12"/>
  <c r="Q12"/>
  <c r="P11"/>
  <c r="AF11"/>
  <c r="AD11"/>
  <c r="Q11"/>
  <c r="R11"/>
  <c r="W11" s="1"/>
  <c r="AC11"/>
  <c r="AG11"/>
  <c r="R10"/>
  <c r="W10" s="1"/>
  <c r="AC10"/>
  <c r="AF10"/>
  <c r="AD10"/>
  <c r="P10"/>
  <c r="Q10"/>
  <c r="AG10"/>
  <c r="T10"/>
  <c r="Y10" s="1"/>
  <c r="S10"/>
  <c r="AB10" s="1"/>
  <c r="AE10"/>
  <c r="AH10"/>
  <c r="U10"/>
  <c r="AD8"/>
  <c r="P8"/>
  <c r="Q8"/>
  <c r="AC8"/>
  <c r="AF8"/>
  <c r="R8"/>
  <c r="AG8"/>
  <c r="M2"/>
  <c r="T11"/>
  <c r="Y11" s="1"/>
  <c r="U11"/>
  <c r="AH11"/>
  <c r="AE11"/>
  <c r="S11"/>
  <c r="AB11" s="1"/>
  <c r="W10" i="22"/>
  <c r="R8" i="25"/>
  <c r="M2"/>
  <c r="S8"/>
  <c r="S2" s="1"/>
  <c r="P8"/>
  <c r="P2" s="1"/>
  <c r="Q11"/>
  <c r="T11"/>
  <c r="P2" i="22"/>
  <c r="Y28" s="1"/>
  <c r="Q9" i="25"/>
  <c r="T9"/>
  <c r="Q10"/>
  <c r="T10"/>
  <c r="S2" i="22"/>
  <c r="Z13" s="1"/>
  <c r="Q8" i="25"/>
  <c r="T8"/>
  <c r="N2"/>
  <c r="T2" i="22"/>
  <c r="Y6" s="1"/>
  <c r="Q12" i="25"/>
  <c r="T12"/>
  <c r="R11"/>
  <c r="M2" i="23"/>
  <c r="W13" i="22"/>
  <c r="W15"/>
  <c r="W14"/>
  <c r="W5"/>
  <c r="W11"/>
  <c r="AE10" i="23"/>
  <c r="U10"/>
  <c r="AH10"/>
  <c r="T10"/>
  <c r="Y10" s="1"/>
  <c r="S10"/>
  <c r="AB10" s="1"/>
  <c r="AA26" i="22"/>
  <c r="Z15"/>
  <c r="AE11" i="23"/>
  <c r="U11"/>
  <c r="T11"/>
  <c r="Y11" s="1"/>
  <c r="AH11"/>
  <c r="S11"/>
  <c r="AB11" s="1"/>
  <c r="Z26" i="22"/>
  <c r="AA29"/>
  <c r="Z19"/>
  <c r="Z11"/>
  <c r="Z7"/>
  <c r="AA14"/>
  <c r="Z30"/>
  <c r="AA18"/>
  <c r="AA6"/>
  <c r="AA10"/>
  <c r="AE9" i="23"/>
  <c r="U9"/>
  <c r="T9"/>
  <c r="Y9" s="1"/>
  <c r="S9"/>
  <c r="AB9" s="1"/>
  <c r="AH9"/>
  <c r="AD10"/>
  <c r="P10"/>
  <c r="Q10"/>
  <c r="AG10"/>
  <c r="AC10"/>
  <c r="R10"/>
  <c r="W10" s="1"/>
  <c r="AF10"/>
  <c r="AH12"/>
  <c r="AE12"/>
  <c r="T12"/>
  <c r="Y12" s="1"/>
  <c r="U12"/>
  <c r="S12"/>
  <c r="AB12" s="1"/>
  <c r="P8"/>
  <c r="Q8"/>
  <c r="AF8"/>
  <c r="R8"/>
  <c r="AG8"/>
  <c r="AC8"/>
  <c r="AD8"/>
  <c r="AA5" i="22"/>
  <c r="Y26"/>
  <c r="Y15"/>
  <c r="AA28"/>
  <c r="Y19"/>
  <c r="Y11"/>
  <c r="AA13"/>
  <c r="Y30"/>
  <c r="AA17"/>
  <c r="AA9"/>
  <c r="P9" i="23"/>
  <c r="R9"/>
  <c r="W9" s="1"/>
  <c r="AF9"/>
  <c r="AG9"/>
  <c r="AD9"/>
  <c r="AC9"/>
  <c r="Q9"/>
  <c r="W7" i="22"/>
  <c r="W6"/>
  <c r="U8" i="23"/>
  <c r="N2" s="1"/>
  <c r="AE8"/>
  <c r="AH8"/>
  <c r="T8"/>
  <c r="S8"/>
  <c r="P11"/>
  <c r="AC11"/>
  <c r="AD11"/>
  <c r="Q11"/>
  <c r="AF11"/>
  <c r="R11"/>
  <c r="W11" s="1"/>
  <c r="AG11"/>
  <c r="P12"/>
  <c r="R12"/>
  <c r="W12" s="1"/>
  <c r="AD12"/>
  <c r="AF12"/>
  <c r="AG12"/>
  <c r="Q12"/>
  <c r="AC12"/>
  <c r="W12" i="22"/>
  <c r="Z25" l="1"/>
  <c r="Z10"/>
  <c r="Z28"/>
  <c r="Z6"/>
  <c r="Y24"/>
  <c r="AA24"/>
  <c r="Y5"/>
  <c r="Z14"/>
  <c r="AC2" i="24"/>
  <c r="AW55" s="1"/>
  <c r="Z12"/>
  <c r="Y29" i="22"/>
  <c r="AE2" i="24"/>
  <c r="AT9" s="1"/>
  <c r="Z10"/>
  <c r="K2" i="23"/>
  <c r="L2"/>
  <c r="AG2" i="24"/>
  <c r="Q2"/>
  <c r="AB8"/>
  <c r="AB2" s="1"/>
  <c r="S2"/>
  <c r="W8"/>
  <c r="W2" s="1"/>
  <c r="R2"/>
  <c r="X8"/>
  <c r="AA8"/>
  <c r="V8"/>
  <c r="P2"/>
  <c r="Z11"/>
  <c r="AA11"/>
  <c r="X11"/>
  <c r="V11"/>
  <c r="V9"/>
  <c r="AA9"/>
  <c r="X9"/>
  <c r="AX80"/>
  <c r="AX65"/>
  <c r="AY64"/>
  <c r="AY48"/>
  <c r="AX17"/>
  <c r="AO14"/>
  <c r="AN19"/>
  <c r="AN7"/>
  <c r="AX26"/>
  <c r="AN25"/>
  <c r="AY57"/>
  <c r="AY41"/>
  <c r="AN29"/>
  <c r="AX58"/>
  <c r="AX42"/>
  <c r="AY72"/>
  <c r="AO10"/>
  <c r="AY16"/>
  <c r="AO6"/>
  <c r="AY79"/>
  <c r="AX33"/>
  <c r="AY95"/>
  <c r="AY32"/>
  <c r="AO28"/>
  <c r="AO18"/>
  <c r="AY25"/>
  <c r="AX10"/>
  <c r="AY9"/>
  <c r="AN11"/>
  <c r="AX89"/>
  <c r="AX96"/>
  <c r="AX49"/>
  <c r="AH2"/>
  <c r="V10"/>
  <c r="X10"/>
  <c r="AA10"/>
  <c r="AW96"/>
  <c r="AW33"/>
  <c r="AY47"/>
  <c r="AO27"/>
  <c r="AY78"/>
  <c r="AY40"/>
  <c r="AO5"/>
  <c r="AW49"/>
  <c r="AM15"/>
  <c r="AY71"/>
  <c r="AW89"/>
  <c r="AW73"/>
  <c r="AW26"/>
  <c r="AO17"/>
  <c r="AO13"/>
  <c r="AM25"/>
  <c r="AY24"/>
  <c r="AY56"/>
  <c r="AM11"/>
  <c r="AY8"/>
  <c r="AY63"/>
  <c r="AW80"/>
  <c r="AY31"/>
  <c r="AW65"/>
  <c r="AW10"/>
  <c r="AO9"/>
  <c r="AW17"/>
  <c r="AM19"/>
  <c r="AW42"/>
  <c r="AM29"/>
  <c r="AY94"/>
  <c r="AY15"/>
  <c r="AF2"/>
  <c r="AD2"/>
  <c r="X12"/>
  <c r="AA12"/>
  <c r="V12"/>
  <c r="Z9"/>
  <c r="Y8"/>
  <c r="Y2" s="1"/>
  <c r="T2"/>
  <c r="U2"/>
  <c r="AA24" i="25"/>
  <c r="Y5"/>
  <c r="Z13"/>
  <c r="T2"/>
  <c r="Y26"/>
  <c r="Y19"/>
  <c r="Y30"/>
  <c r="AA17"/>
  <c r="Y15"/>
  <c r="AA9"/>
  <c r="AA28"/>
  <c r="AA5"/>
  <c r="Y11"/>
  <c r="AA13"/>
  <c r="Z19"/>
  <c r="Z30"/>
  <c r="AA18"/>
  <c r="Z26"/>
  <c r="AA14"/>
  <c r="AA10"/>
  <c r="AA6"/>
  <c r="Z11"/>
  <c r="Z7"/>
  <c r="AA29"/>
  <c r="Q2"/>
  <c r="R2"/>
  <c r="W2" i="22"/>
  <c r="Y9" i="25"/>
  <c r="Y24"/>
  <c r="Y13"/>
  <c r="Y28"/>
  <c r="Y17"/>
  <c r="Z8" i="23"/>
  <c r="AE2"/>
  <c r="AD2"/>
  <c r="Z18" i="22"/>
  <c r="Y25"/>
  <c r="AA25"/>
  <c r="Y14"/>
  <c r="Y10"/>
  <c r="Z9" i="23"/>
  <c r="S2" s="1"/>
  <c r="Z12"/>
  <c r="Z11"/>
  <c r="Z10"/>
  <c r="Z24" i="22"/>
  <c r="Z5"/>
  <c r="Z9"/>
  <c r="Z17"/>
  <c r="Y17"/>
  <c r="Y9"/>
  <c r="Y13"/>
  <c r="AO18" i="23"/>
  <c r="AY41"/>
  <c r="AY79"/>
  <c r="AX42"/>
  <c r="AX26"/>
  <c r="AY32"/>
  <c r="AN11"/>
  <c r="AN19"/>
  <c r="AY48"/>
  <c r="AX49"/>
  <c r="AO6"/>
  <c r="AX80"/>
  <c r="AX33"/>
  <c r="AY72"/>
  <c r="AY16"/>
  <c r="AX89"/>
  <c r="AY25"/>
  <c r="AN29"/>
  <c r="AO10"/>
  <c r="AX58"/>
  <c r="AY64"/>
  <c r="AY9"/>
  <c r="AX10"/>
  <c r="AX96"/>
  <c r="AX65"/>
  <c r="AY95"/>
  <c r="AN25"/>
  <c r="AO14"/>
  <c r="AX17"/>
  <c r="AY57"/>
  <c r="AO28"/>
  <c r="AN7"/>
  <c r="AA12"/>
  <c r="X12"/>
  <c r="V12"/>
  <c r="AA11"/>
  <c r="X11"/>
  <c r="V11"/>
  <c r="AA8"/>
  <c r="T2" s="1"/>
  <c r="X8"/>
  <c r="V8"/>
  <c r="AA10"/>
  <c r="X10"/>
  <c r="V10"/>
  <c r="AB8"/>
  <c r="AA9"/>
  <c r="X9"/>
  <c r="V9"/>
  <c r="AW80"/>
  <c r="AW89"/>
  <c r="AY63"/>
  <c r="AY71"/>
  <c r="AY8"/>
  <c r="AM25"/>
  <c r="AM11"/>
  <c r="AM19"/>
  <c r="AW10"/>
  <c r="AW73"/>
  <c r="AO13"/>
  <c r="AW65"/>
  <c r="AY78"/>
  <c r="AY40"/>
  <c r="AY56"/>
  <c r="AW17"/>
  <c r="AO17"/>
  <c r="AO5"/>
  <c r="AO9"/>
  <c r="AW42"/>
  <c r="AW26"/>
  <c r="AY15"/>
  <c r="AW49"/>
  <c r="AY24"/>
  <c r="AW33"/>
  <c r="AY47"/>
  <c r="AY94"/>
  <c r="AM15"/>
  <c r="AM29"/>
  <c r="AW96"/>
  <c r="AY31"/>
  <c r="AO27"/>
  <c r="W8"/>
  <c r="W2" s="1"/>
  <c r="Y8"/>
  <c r="Y2" s="1"/>
  <c r="AC8" i="22"/>
  <c r="AC7" l="1"/>
  <c r="AC15"/>
  <c r="AC26"/>
  <c r="AU25" i="24"/>
  <c r="AY86"/>
  <c r="AY88"/>
  <c r="AT7"/>
  <c r="AV41"/>
  <c r="AW57"/>
  <c r="AU23"/>
  <c r="Z2"/>
  <c r="AX46" s="1"/>
  <c r="AX70"/>
  <c r="AV39"/>
  <c r="AX72"/>
  <c r="X2" i="23"/>
  <c r="V2" i="24"/>
  <c r="AV46" s="1"/>
  <c r="AV84"/>
  <c r="AT93"/>
  <c r="AT30"/>
  <c r="AV91"/>
  <c r="AT14"/>
  <c r="AV12"/>
  <c r="AV75"/>
  <c r="AV68"/>
  <c r="AT77"/>
  <c r="AT62"/>
  <c r="AT70"/>
  <c r="AV5"/>
  <c r="AT55"/>
  <c r="AV60"/>
  <c r="AV53"/>
  <c r="AT23"/>
  <c r="AT86"/>
  <c r="AT46"/>
  <c r="AV44"/>
  <c r="AV21"/>
  <c r="AT39"/>
  <c r="AV28"/>
  <c r="AV38"/>
  <c r="AT6"/>
  <c r="AY85"/>
  <c r="AW54"/>
  <c r="AU22"/>
  <c r="AX69"/>
  <c r="Q2" i="23"/>
  <c r="AT28" s="1"/>
  <c r="U2"/>
  <c r="AU76" s="1"/>
  <c r="AX71" i="24"/>
  <c r="AU24"/>
  <c r="AV40"/>
  <c r="AT8"/>
  <c r="AY87"/>
  <c r="AW56"/>
  <c r="AA2"/>
  <c r="AT44"/>
  <c r="AT21"/>
  <c r="AT60"/>
  <c r="AT84"/>
  <c r="AT91"/>
  <c r="AT68"/>
  <c r="AT75"/>
  <c r="AT37"/>
  <c r="AT28"/>
  <c r="AT53"/>
  <c r="AT12"/>
  <c r="AV45"/>
  <c r="AU77"/>
  <c r="AV22"/>
  <c r="AU70"/>
  <c r="AU55"/>
  <c r="AV54"/>
  <c r="AV76"/>
  <c r="AU39"/>
  <c r="AV29"/>
  <c r="AV69"/>
  <c r="AV13"/>
  <c r="AU14"/>
  <c r="AU62"/>
  <c r="AV6"/>
  <c r="AU93"/>
  <c r="AV92"/>
  <c r="AV85"/>
  <c r="AU46"/>
  <c r="AU30"/>
  <c r="AU7"/>
  <c r="AU86"/>
  <c r="AV61"/>
  <c r="R2" i="23"/>
  <c r="AW44" s="1"/>
  <c r="AU61" i="24"/>
  <c r="AU29"/>
  <c r="AU92"/>
  <c r="AU54"/>
  <c r="AU76"/>
  <c r="AU38"/>
  <c r="AU85"/>
  <c r="AU45"/>
  <c r="AU13"/>
  <c r="AU69"/>
  <c r="AU6"/>
  <c r="AX78"/>
  <c r="AV33"/>
  <c r="AX56"/>
  <c r="AM24"/>
  <c r="AV96"/>
  <c r="AW88"/>
  <c r="AY70"/>
  <c r="AX15"/>
  <c r="AY7"/>
  <c r="AV58"/>
  <c r="AX24"/>
  <c r="AM10"/>
  <c r="AV10"/>
  <c r="AV73"/>
  <c r="AV17"/>
  <c r="AM14"/>
  <c r="AW16"/>
  <c r="AY39"/>
  <c r="AW32"/>
  <c r="AY30"/>
  <c r="AY46"/>
  <c r="AY55"/>
  <c r="AY77"/>
  <c r="AX94"/>
  <c r="AX63"/>
  <c r="AW9"/>
  <c r="AV26"/>
  <c r="AX87"/>
  <c r="AW79"/>
  <c r="AN23"/>
  <c r="AV80"/>
  <c r="AW41"/>
  <c r="AW72"/>
  <c r="AY62"/>
  <c r="AY93"/>
  <c r="AY14"/>
  <c r="AY23"/>
  <c r="AV49"/>
  <c r="AX40"/>
  <c r="AW48"/>
  <c r="AN27"/>
  <c r="AX8"/>
  <c r="AV89"/>
  <c r="AN9"/>
  <c r="AM18"/>
  <c r="AW95"/>
  <c r="AN17"/>
  <c r="AM28"/>
  <c r="AN5"/>
  <c r="AV65"/>
  <c r="AX47"/>
  <c r="AW64"/>
  <c r="AX31"/>
  <c r="AW25"/>
  <c r="X2"/>
  <c r="AM5"/>
  <c r="AN13"/>
  <c r="AO23"/>
  <c r="AO29" i="23"/>
  <c r="AY65"/>
  <c r="AY96"/>
  <c r="AY10"/>
  <c r="AO11"/>
  <c r="AO15"/>
  <c r="AY42"/>
  <c r="AY49"/>
  <c r="AY17"/>
  <c r="AO19"/>
  <c r="AY33"/>
  <c r="AO7"/>
  <c r="AH2" s="1"/>
  <c r="AY73"/>
  <c r="AY80"/>
  <c r="AY26"/>
  <c r="AY58"/>
  <c r="P2"/>
  <c r="AT96" s="1"/>
  <c r="AX76" i="24"/>
  <c r="AU79"/>
  <c r="AX29"/>
  <c r="AX45"/>
  <c r="AU9"/>
  <c r="AX85"/>
  <c r="AX54"/>
  <c r="AX6"/>
  <c r="AU41"/>
  <c r="AX61"/>
  <c r="AX92"/>
  <c r="AX22"/>
  <c r="AU64"/>
  <c r="AU48"/>
  <c r="AU95"/>
  <c r="AU32"/>
  <c r="AU72"/>
  <c r="AU57"/>
  <c r="AU16"/>
  <c r="AX13"/>
  <c r="AU88"/>
  <c r="AX38"/>
  <c r="AO24"/>
  <c r="AM6"/>
  <c r="AN14"/>
  <c r="AT80"/>
  <c r="AW87"/>
  <c r="AT65"/>
  <c r="AT26"/>
  <c r="AY44"/>
  <c r="AT96"/>
  <c r="AM13"/>
  <c r="AW71"/>
  <c r="AW8"/>
  <c r="AW94"/>
  <c r="AW40"/>
  <c r="AW78"/>
  <c r="AW63"/>
  <c r="AM23"/>
  <c r="AT33"/>
  <c r="AY53"/>
  <c r="AY68"/>
  <c r="AT58"/>
  <c r="AY5"/>
  <c r="AY91"/>
  <c r="AY37"/>
  <c r="AY75"/>
  <c r="AY60"/>
  <c r="AM17"/>
  <c r="AW24"/>
  <c r="AT42"/>
  <c r="AY28"/>
  <c r="AM27"/>
  <c r="AY21"/>
  <c r="AT73"/>
  <c r="AW15"/>
  <c r="AT17"/>
  <c r="AT49"/>
  <c r="AY12"/>
  <c r="AT89"/>
  <c r="AW47"/>
  <c r="AM9"/>
  <c r="AW31"/>
  <c r="AT78"/>
  <c r="AT63"/>
  <c r="AT56"/>
  <c r="AW75"/>
  <c r="AT31"/>
  <c r="AT15"/>
  <c r="AW68"/>
  <c r="AW44"/>
  <c r="AW37"/>
  <c r="AT40"/>
  <c r="AW12"/>
  <c r="AW60"/>
  <c r="AW28"/>
  <c r="AT24"/>
  <c r="AW21"/>
  <c r="AT47"/>
  <c r="AT94"/>
  <c r="AT87"/>
  <c r="AW84"/>
  <c r="AT71"/>
  <c r="AW5"/>
  <c r="AW91"/>
  <c r="AY69"/>
  <c r="AX48"/>
  <c r="AU49"/>
  <c r="AY92"/>
  <c r="AU17"/>
  <c r="AY22"/>
  <c r="AX88"/>
  <c r="AY6"/>
  <c r="AU65"/>
  <c r="AX95"/>
  <c r="AY45"/>
  <c r="AX79"/>
  <c r="AU89"/>
  <c r="AU96"/>
  <c r="AX25"/>
  <c r="AX16"/>
  <c r="AY61"/>
  <c r="AU58"/>
  <c r="AX41"/>
  <c r="AY38"/>
  <c r="AY76"/>
  <c r="AU42"/>
  <c r="AU10"/>
  <c r="AU80"/>
  <c r="AX57"/>
  <c r="AX64"/>
  <c r="AU33"/>
  <c r="AY54"/>
  <c r="AY13"/>
  <c r="AY29"/>
  <c r="AX32"/>
  <c r="AX9"/>
  <c r="AU73"/>
  <c r="AX73" i="23"/>
  <c r="AY89"/>
  <c r="AO25"/>
  <c r="AT10"/>
  <c r="AW58"/>
  <c r="AM7"/>
  <c r="AV42"/>
  <c r="AU26"/>
  <c r="AN15"/>
  <c r="AA25" i="25"/>
  <c r="Z14"/>
  <c r="Y6"/>
  <c r="Z9"/>
  <c r="Z28"/>
  <c r="Y14"/>
  <c r="Z17"/>
  <c r="Y18"/>
  <c r="Y10"/>
  <c r="Y25"/>
  <c r="Y29"/>
  <c r="Z24"/>
  <c r="Z5"/>
  <c r="Z18"/>
  <c r="Z25"/>
  <c r="Z29"/>
  <c r="Z10"/>
  <c r="Z6"/>
  <c r="V2" i="23"/>
  <c r="Z2"/>
  <c r="AV16" s="1"/>
  <c r="AA2"/>
  <c r="AT5" s="1"/>
  <c r="AX95"/>
  <c r="AY22"/>
  <c r="AU42"/>
  <c r="AU10"/>
  <c r="AU73"/>
  <c r="AU33"/>
  <c r="AU17"/>
  <c r="AX88"/>
  <c r="AY13"/>
  <c r="AU65"/>
  <c r="AY38"/>
  <c r="AY69"/>
  <c r="AY92"/>
  <c r="AU49"/>
  <c r="AU89"/>
  <c r="AX64"/>
  <c r="AY29"/>
  <c r="AU96"/>
  <c r="AY61"/>
  <c r="AX41"/>
  <c r="AU58"/>
  <c r="AX79"/>
  <c r="AX32"/>
  <c r="AU80"/>
  <c r="AX48"/>
  <c r="AX9"/>
  <c r="AX57"/>
  <c r="AY45"/>
  <c r="AY54"/>
  <c r="AX25"/>
  <c r="AY76"/>
  <c r="AX16"/>
  <c r="AY6"/>
  <c r="AV69"/>
  <c r="AU86"/>
  <c r="AU55"/>
  <c r="AV61"/>
  <c r="AV54"/>
  <c r="AV92"/>
  <c r="AV85"/>
  <c r="AU30"/>
  <c r="AU7"/>
  <c r="AU77"/>
  <c r="AU46"/>
  <c r="AV29"/>
  <c r="AU39"/>
  <c r="AU93"/>
  <c r="AU14"/>
  <c r="AV6"/>
  <c r="AU70"/>
  <c r="AV76"/>
  <c r="AV22"/>
  <c r="AV45"/>
  <c r="AU62"/>
  <c r="AV13"/>
  <c r="AV91"/>
  <c r="AV53"/>
  <c r="AT93"/>
  <c r="AT86"/>
  <c r="AT14"/>
  <c r="AT62"/>
  <c r="AV68"/>
  <c r="AT30"/>
  <c r="AV84"/>
  <c r="AV60"/>
  <c r="AT23"/>
  <c r="AT77"/>
  <c r="AT46"/>
  <c r="AT39"/>
  <c r="AV12"/>
  <c r="AV75"/>
  <c r="AV44"/>
  <c r="AV21"/>
  <c r="AT55"/>
  <c r="AV5"/>
  <c r="AV28"/>
  <c r="AT70"/>
  <c r="AU41"/>
  <c r="AU64"/>
  <c r="AX92"/>
  <c r="AX22"/>
  <c r="AU16"/>
  <c r="AX61"/>
  <c r="AX13"/>
  <c r="AX85"/>
  <c r="AX45"/>
  <c r="AU48"/>
  <c r="AU72"/>
  <c r="AU88"/>
  <c r="AU57"/>
  <c r="AU79"/>
  <c r="AU32"/>
  <c r="AX29"/>
  <c r="AU95"/>
  <c r="AX76"/>
  <c r="AX38"/>
  <c r="AX6"/>
  <c r="AX54"/>
  <c r="AU9"/>
  <c r="R10" i="20"/>
  <c r="N3" s="1"/>
  <c r="L10"/>
  <c r="F5" i="10"/>
  <c r="AC16" i="25"/>
  <c r="AC8"/>
  <c r="AC7" l="1"/>
  <c r="AC26"/>
  <c r="AC15"/>
  <c r="U16" i="22"/>
  <c r="U18"/>
  <c r="U20"/>
  <c r="U17"/>
  <c r="U19"/>
  <c r="C8"/>
  <c r="T19" i="20"/>
  <c r="T18"/>
  <c r="T20"/>
  <c r="AY60" i="23"/>
  <c r="AW31"/>
  <c r="AY12"/>
  <c r="AW75"/>
  <c r="AT15"/>
  <c r="AW60"/>
  <c r="AW37"/>
  <c r="AT76" i="24"/>
  <c r="AV88"/>
  <c r="AW61"/>
  <c r="AT37" i="23"/>
  <c r="AU15" i="24"/>
  <c r="AX7"/>
  <c r="AX62"/>
  <c r="AW22"/>
  <c r="AT26" i="23"/>
  <c r="AM27"/>
  <c r="AT89"/>
  <c r="AW45" i="24"/>
  <c r="AW13"/>
  <c r="AU37"/>
  <c r="AT92"/>
  <c r="AX55"/>
  <c r="AX30"/>
  <c r="AW69"/>
  <c r="AX86"/>
  <c r="AU12"/>
  <c r="AV32"/>
  <c r="AX93"/>
  <c r="AX39"/>
  <c r="AU47"/>
  <c r="AU60"/>
  <c r="AN18"/>
  <c r="AQ15" s="1"/>
  <c r="AN6"/>
  <c r="AT87" i="23"/>
  <c r="AT94"/>
  <c r="AT38" i="24"/>
  <c r="AU75"/>
  <c r="AT45"/>
  <c r="AV93"/>
  <c r="AU8"/>
  <c r="AW29"/>
  <c r="AU78"/>
  <c r="AU63"/>
  <c r="AU87"/>
  <c r="AW38"/>
  <c r="AX14"/>
  <c r="AW76"/>
  <c r="AT40" i="23"/>
  <c r="AT24"/>
  <c r="AU91" i="24"/>
  <c r="AV77"/>
  <c r="AU44"/>
  <c r="AT69"/>
  <c r="AU40"/>
  <c r="AU31"/>
  <c r="AV9"/>
  <c r="AV57"/>
  <c r="AW92"/>
  <c r="AV95"/>
  <c r="AU71"/>
  <c r="AX23"/>
  <c r="AV79"/>
  <c r="AT60" i="23"/>
  <c r="AW53"/>
  <c r="AY75"/>
  <c r="AT91"/>
  <c r="AY91"/>
  <c r="AT75"/>
  <c r="AW63"/>
  <c r="AY21"/>
  <c r="AN28" i="24"/>
  <c r="AN10"/>
  <c r="AT85"/>
  <c r="AV55"/>
  <c r="AT54"/>
  <c r="AU5"/>
  <c r="AU53"/>
  <c r="AV14"/>
  <c r="AN24"/>
  <c r="AQ25" s="1"/>
  <c r="AV62"/>
  <c r="AV23"/>
  <c r="AT13"/>
  <c r="AU28"/>
  <c r="AV86"/>
  <c r="AV70"/>
  <c r="AT22"/>
  <c r="AT61"/>
  <c r="AU68"/>
  <c r="AT29"/>
  <c r="AU84"/>
  <c r="AV30"/>
  <c r="AV7"/>
  <c r="AU94"/>
  <c r="AU56"/>
  <c r="AW85"/>
  <c r="AV48"/>
  <c r="AV64"/>
  <c r="AW6"/>
  <c r="AV16"/>
  <c r="AV72"/>
  <c r="AX77"/>
  <c r="AV25"/>
  <c r="AY5" i="23"/>
  <c r="AW94"/>
  <c r="AT42"/>
  <c r="AM17"/>
  <c r="AY53"/>
  <c r="AT49"/>
  <c r="AW24"/>
  <c r="AT65"/>
  <c r="AT17"/>
  <c r="AW47"/>
  <c r="AY68"/>
  <c r="AM13"/>
  <c r="AY37"/>
  <c r="AT33"/>
  <c r="AW87"/>
  <c r="AM23"/>
  <c r="AT80"/>
  <c r="AW71"/>
  <c r="AT21"/>
  <c r="AM9"/>
  <c r="AT73"/>
  <c r="AY44"/>
  <c r="AY28"/>
  <c r="AW40"/>
  <c r="AW78"/>
  <c r="AW15"/>
  <c r="AW8"/>
  <c r="AT58"/>
  <c r="AW21"/>
  <c r="AW5"/>
  <c r="AT31"/>
  <c r="AT53"/>
  <c r="AT68"/>
  <c r="AT12"/>
  <c r="AT47"/>
  <c r="AT71"/>
  <c r="AW91"/>
  <c r="AT78"/>
  <c r="AW12"/>
  <c r="AW68"/>
  <c r="AT44"/>
  <c r="AT84"/>
  <c r="AT56"/>
  <c r="AT63"/>
  <c r="AW28"/>
  <c r="AW84"/>
  <c r="AU45"/>
  <c r="AU38"/>
  <c r="AU6"/>
  <c r="AO24"/>
  <c r="AM6"/>
  <c r="AN14"/>
  <c r="AU69"/>
  <c r="AU21" i="24"/>
  <c r="AY84"/>
  <c r="AX68"/>
  <c r="AV37"/>
  <c r="AW53"/>
  <c r="AT5"/>
  <c r="AU13" i="23"/>
  <c r="AU61"/>
  <c r="AU85"/>
  <c r="AU54"/>
  <c r="AU92"/>
  <c r="AU29"/>
  <c r="AW62" i="24"/>
  <c r="AW70"/>
  <c r="AT88"/>
  <c r="AV24"/>
  <c r="AT41"/>
  <c r="AX53"/>
  <c r="AX21"/>
  <c r="AW14"/>
  <c r="AT95"/>
  <c r="AV63"/>
  <c r="AT64"/>
  <c r="AX84"/>
  <c r="AT25"/>
  <c r="AW7"/>
  <c r="AW93"/>
  <c r="AX91"/>
  <c r="AT16"/>
  <c r="AX44"/>
  <c r="AT79"/>
  <c r="AX37"/>
  <c r="AX28"/>
  <c r="AX5"/>
  <c r="AW23"/>
  <c r="AT72"/>
  <c r="AV71"/>
  <c r="AW86"/>
  <c r="AV47"/>
  <c r="AV87"/>
  <c r="AV8"/>
  <c r="AX60"/>
  <c r="AV94"/>
  <c r="AW39"/>
  <c r="AV78"/>
  <c r="AV31"/>
  <c r="AX12"/>
  <c r="AX75"/>
  <c r="AT57"/>
  <c r="AW30"/>
  <c r="AW77"/>
  <c r="AV15"/>
  <c r="AT48"/>
  <c r="AV56"/>
  <c r="AT32"/>
  <c r="AW46"/>
  <c r="U5" i="22"/>
  <c r="O10" i="20"/>
  <c r="P10" s="1"/>
  <c r="P8" s="1"/>
  <c r="J9"/>
  <c r="T10"/>
  <c r="T17"/>
  <c r="U10" i="22"/>
  <c r="U12"/>
  <c r="U6"/>
  <c r="U8"/>
  <c r="U11"/>
  <c r="U7"/>
  <c r="U9"/>
  <c r="U13"/>
  <c r="U14"/>
  <c r="U15"/>
  <c r="AV64" i="23"/>
  <c r="AU63"/>
  <c r="AX55"/>
  <c r="AU87"/>
  <c r="AX62"/>
  <c r="AU94"/>
  <c r="AX86"/>
  <c r="AV95"/>
  <c r="AU31"/>
  <c r="AX30"/>
  <c r="AW61"/>
  <c r="AV9"/>
  <c r="AW13"/>
  <c r="AV48"/>
  <c r="AV25"/>
  <c r="AW38"/>
  <c r="AX23"/>
  <c r="AW29"/>
  <c r="AU40"/>
  <c r="AW92"/>
  <c r="AW6"/>
  <c r="AX46"/>
  <c r="AX77"/>
  <c r="AX7"/>
  <c r="AV32"/>
  <c r="AW45"/>
  <c r="AW76"/>
  <c r="AV88"/>
  <c r="AX39"/>
  <c r="AV72"/>
  <c r="AU8"/>
  <c r="AU15"/>
  <c r="AV79"/>
  <c r="AU56"/>
  <c r="AX93"/>
  <c r="AU78"/>
  <c r="AU47"/>
  <c r="AV57"/>
  <c r="AW69"/>
  <c r="AX14"/>
  <c r="AW22"/>
  <c r="AW85"/>
  <c r="AU71"/>
  <c r="AX68"/>
  <c r="AY84"/>
  <c r="AU21"/>
  <c r="AV37"/>
  <c r="AN24"/>
  <c r="AV77"/>
  <c r="AT61"/>
  <c r="AV30"/>
  <c r="AU75"/>
  <c r="AU44"/>
  <c r="AT69"/>
  <c r="AV23"/>
  <c r="AU28"/>
  <c r="AN18"/>
  <c r="AU68"/>
  <c r="AV14"/>
  <c r="AN28"/>
  <c r="AT45"/>
  <c r="AU5"/>
  <c r="AN10"/>
  <c r="AV93"/>
  <c r="AT76"/>
  <c r="AU37"/>
  <c r="AT29"/>
  <c r="AT85"/>
  <c r="AV55"/>
  <c r="AT13"/>
  <c r="AV86"/>
  <c r="AU84"/>
  <c r="AT22"/>
  <c r="AT92"/>
  <c r="AV70"/>
  <c r="AV46"/>
  <c r="AU91"/>
  <c r="AU60"/>
  <c r="AV7"/>
  <c r="AT54"/>
  <c r="AU12"/>
  <c r="AN6"/>
  <c r="AV62"/>
  <c r="AU53"/>
  <c r="AT38"/>
  <c r="AV71"/>
  <c r="AX21"/>
  <c r="AW86"/>
  <c r="AX44"/>
  <c r="AW23"/>
  <c r="AT88"/>
  <c r="AT48"/>
  <c r="AX60"/>
  <c r="AX75"/>
  <c r="AV24"/>
  <c r="AV31"/>
  <c r="AX91"/>
  <c r="AT95"/>
  <c r="AV47"/>
  <c r="AX53"/>
  <c r="AW14"/>
  <c r="AW70"/>
  <c r="AT41"/>
  <c r="AV8"/>
  <c r="AV78"/>
  <c r="AW39"/>
  <c r="AW30"/>
  <c r="AT72"/>
  <c r="AX5"/>
  <c r="AT16"/>
  <c r="AX84"/>
  <c r="AX37"/>
  <c r="AV56"/>
  <c r="AW77"/>
  <c r="AT32"/>
  <c r="AV15"/>
  <c r="AW62"/>
  <c r="AW93"/>
  <c r="AW7"/>
  <c r="AV63"/>
  <c r="AX12"/>
  <c r="AV87"/>
  <c r="AT25"/>
  <c r="AV94"/>
  <c r="AT64"/>
  <c r="AX28"/>
  <c r="AT57"/>
  <c r="AT79"/>
  <c r="AW46"/>
  <c r="M10" i="20"/>
  <c r="R8"/>
  <c r="M14"/>
  <c r="M15"/>
  <c r="M16"/>
  <c r="M11"/>
  <c r="M12"/>
  <c r="N8"/>
  <c r="M13"/>
  <c r="L8"/>
  <c r="F13" i="10"/>
  <c r="BA10" i="24"/>
  <c r="BA42"/>
  <c r="BA89"/>
  <c r="BA73"/>
  <c r="BA26"/>
  <c r="BA58"/>
  <c r="C8" i="25" l="1"/>
  <c r="AI19" i="24"/>
  <c r="AI20"/>
  <c r="U1" i="22"/>
  <c r="U19" i="25"/>
  <c r="U20"/>
  <c r="Q10" i="20"/>
  <c r="Q8" s="1"/>
  <c r="E10" s="1"/>
  <c r="O8"/>
  <c r="E7" s="1"/>
  <c r="AQ7" i="24"/>
  <c r="C8" s="1"/>
  <c r="C9" i="25"/>
  <c r="AI17" i="24"/>
  <c r="AI14"/>
  <c r="AI10"/>
  <c r="AI6"/>
  <c r="AI16"/>
  <c r="AI15"/>
  <c r="AI12"/>
  <c r="AI9"/>
  <c r="AI5"/>
  <c r="AI13"/>
  <c r="AI11"/>
  <c r="AI7"/>
  <c r="AI18"/>
  <c r="AI8"/>
  <c r="U2" i="22"/>
  <c r="U8" i="25"/>
  <c r="U17"/>
  <c r="U10"/>
  <c r="U15"/>
  <c r="U14"/>
  <c r="U18"/>
  <c r="U13"/>
  <c r="U7"/>
  <c r="U12"/>
  <c r="U9"/>
  <c r="U16"/>
  <c r="U5"/>
  <c r="U11"/>
  <c r="U6"/>
  <c r="F11" i="20"/>
  <c r="E5"/>
  <c r="E4"/>
  <c r="F10"/>
  <c r="E13"/>
  <c r="E11"/>
  <c r="F6"/>
  <c r="E12"/>
  <c r="T15"/>
  <c r="T11"/>
  <c r="T13"/>
  <c r="T14"/>
  <c r="T12"/>
  <c r="T16"/>
  <c r="M8"/>
  <c r="AF15" i="19"/>
  <c r="AM14"/>
  <c r="AM13"/>
  <c r="AN12"/>
  <c r="AK11"/>
  <c r="AQ10"/>
  <c r="U2" s="1"/>
  <c r="S10"/>
  <c r="Q15" s="1"/>
  <c r="S2"/>
  <c r="E6" i="20" l="1"/>
  <c r="V5" i="22"/>
  <c r="V16"/>
  <c r="V18"/>
  <c r="V20"/>
  <c r="V17"/>
  <c r="V19"/>
  <c r="F4" i="20"/>
  <c r="F12"/>
  <c r="BE19" i="19"/>
  <c r="BE18"/>
  <c r="BE20"/>
  <c r="AI2" i="24"/>
  <c r="AI1"/>
  <c r="AJ7" s="1"/>
  <c r="U1" i="25"/>
  <c r="V13" s="1"/>
  <c r="U2"/>
  <c r="AM10" i="19"/>
  <c r="T10"/>
  <c r="T8" i="20"/>
  <c r="AR16" i="19"/>
  <c r="X13"/>
  <c r="AW13" s="1"/>
  <c r="AN13"/>
  <c r="AF13"/>
  <c r="AO10"/>
  <c r="AP10"/>
  <c r="N379"/>
  <c r="N336"/>
  <c r="N350"/>
  <c r="N278"/>
  <c r="N321"/>
  <c r="N307"/>
  <c r="N292"/>
  <c r="N249"/>
  <c r="N234"/>
  <c r="N176"/>
  <c r="N263"/>
  <c r="N205"/>
  <c r="N191"/>
  <c r="N133"/>
  <c r="N220"/>
  <c r="N162"/>
  <c r="N104"/>
  <c r="N89"/>
  <c r="N75"/>
  <c r="N147"/>
  <c r="N118"/>
  <c r="N60"/>
  <c r="N46"/>
  <c r="AG15"/>
  <c r="AO13"/>
  <c r="AP13"/>
  <c r="AP14"/>
  <c r="Z11"/>
  <c r="AY11" s="1"/>
  <c r="AO16"/>
  <c r="AO12"/>
  <c r="AP16"/>
  <c r="AP12"/>
  <c r="AO14"/>
  <c r="AD11"/>
  <c r="BC11" s="1"/>
  <c r="AA15"/>
  <c r="AZ15" s="1"/>
  <c r="AO15"/>
  <c r="AO11"/>
  <c r="AP15"/>
  <c r="AP11"/>
  <c r="AH12"/>
  <c r="AL14"/>
  <c r="Z12"/>
  <c r="AY12" s="1"/>
  <c r="AK12"/>
  <c r="U14"/>
  <c r="AT14" s="1"/>
  <c r="AL11"/>
  <c r="U12"/>
  <c r="AT12" s="1"/>
  <c r="AC12"/>
  <c r="BB12" s="1"/>
  <c r="AQ8"/>
  <c r="V14"/>
  <c r="AU14" s="1"/>
  <c r="AG14"/>
  <c r="AK15"/>
  <c r="AL16"/>
  <c r="Y12"/>
  <c r="AX12" s="1"/>
  <c r="AB14"/>
  <c r="BA14" s="1"/>
  <c r="T12"/>
  <c r="AS12" s="1"/>
  <c r="AF14"/>
  <c r="AA16"/>
  <c r="AZ16" s="1"/>
  <c r="V11"/>
  <c r="AU11" s="1"/>
  <c r="AR11"/>
  <c r="V12"/>
  <c r="AU12" s="1"/>
  <c r="AG12"/>
  <c r="Z14"/>
  <c r="AY14" s="1"/>
  <c r="AK14"/>
  <c r="W15"/>
  <c r="AV15" s="1"/>
  <c r="Y13"/>
  <c r="AX13" s="1"/>
  <c r="AG13"/>
  <c r="AB16"/>
  <c r="BA16" s="1"/>
  <c r="AM16"/>
  <c r="T13"/>
  <c r="AS13" s="1"/>
  <c r="AB13"/>
  <c r="BA13" s="1"/>
  <c r="AJ13"/>
  <c r="X14"/>
  <c r="AW14" s="1"/>
  <c r="AC14"/>
  <c r="BB14" s="1"/>
  <c r="AH14"/>
  <c r="AN14"/>
  <c r="AB15"/>
  <c r="BA15" s="1"/>
  <c r="AM15"/>
  <c r="V16"/>
  <c r="AU16" s="1"/>
  <c r="AF16"/>
  <c r="AH11"/>
  <c r="X12"/>
  <c r="AW12" s="1"/>
  <c r="AD12"/>
  <c r="BC12" s="1"/>
  <c r="AL12"/>
  <c r="U13"/>
  <c r="AT13" s="1"/>
  <c r="AC13"/>
  <c r="BB13" s="1"/>
  <c r="AK13"/>
  <c r="T14"/>
  <c r="AS14" s="1"/>
  <c r="Y14"/>
  <c r="AX14" s="1"/>
  <c r="AD14"/>
  <c r="BC14" s="1"/>
  <c r="AJ14"/>
  <c r="AR14"/>
  <c r="U15"/>
  <c r="AT15" s="1"/>
  <c r="W16"/>
  <c r="AV16" s="1"/>
  <c r="AH16"/>
  <c r="AI10"/>
  <c r="S8"/>
  <c r="X10"/>
  <c r="AF10"/>
  <c r="AN10"/>
  <c r="W11"/>
  <c r="AV11" s="1"/>
  <c r="AE11"/>
  <c r="AM11"/>
  <c r="AR12"/>
  <c r="U10"/>
  <c r="Y10"/>
  <c r="AC10"/>
  <c r="AG10"/>
  <c r="AK10"/>
  <c r="T11"/>
  <c r="AS11" s="1"/>
  <c r="X11"/>
  <c r="AW11" s="1"/>
  <c r="AB11"/>
  <c r="BA11" s="1"/>
  <c r="AF11"/>
  <c r="AJ11"/>
  <c r="AN11"/>
  <c r="W12"/>
  <c r="AV12" s="1"/>
  <c r="AA12"/>
  <c r="AZ12" s="1"/>
  <c r="AE12"/>
  <c r="AI12"/>
  <c r="AM12"/>
  <c r="V13"/>
  <c r="AU13" s="1"/>
  <c r="Z13"/>
  <c r="AY13" s="1"/>
  <c r="AD13"/>
  <c r="BC13" s="1"/>
  <c r="AH13"/>
  <c r="AL13"/>
  <c r="AR13"/>
  <c r="AR15"/>
  <c r="AL15"/>
  <c r="AH15"/>
  <c r="AD15"/>
  <c r="BC15" s="1"/>
  <c r="Z15"/>
  <c r="AY15" s="1"/>
  <c r="V15"/>
  <c r="AU15" s="1"/>
  <c r="X15"/>
  <c r="AW15" s="1"/>
  <c r="AC15"/>
  <c r="BB15" s="1"/>
  <c r="AI15"/>
  <c r="AN15"/>
  <c r="AK16"/>
  <c r="AG16"/>
  <c r="AC16"/>
  <c r="BB16" s="1"/>
  <c r="Y16"/>
  <c r="AX16" s="1"/>
  <c r="U16"/>
  <c r="AT16" s="1"/>
  <c r="X16"/>
  <c r="AW16" s="1"/>
  <c r="AD16"/>
  <c r="BC16" s="1"/>
  <c r="AI16"/>
  <c r="AN16"/>
  <c r="AE10"/>
  <c r="AB10"/>
  <c r="AJ10"/>
  <c r="AA11"/>
  <c r="AZ11" s="1"/>
  <c r="AI11"/>
  <c r="N17"/>
  <c r="N31"/>
  <c r="V10"/>
  <c r="Z10"/>
  <c r="AD10"/>
  <c r="BC10" s="1"/>
  <c r="AH10"/>
  <c r="AL10"/>
  <c r="AR10"/>
  <c r="U11"/>
  <c r="AT11" s="1"/>
  <c r="Y11"/>
  <c r="AX11" s="1"/>
  <c r="AC11"/>
  <c r="BB11" s="1"/>
  <c r="AG11"/>
  <c r="AB12"/>
  <c r="BA12" s="1"/>
  <c r="AF12"/>
  <c r="AJ12"/>
  <c r="W13"/>
  <c r="AV13" s="1"/>
  <c r="AA13"/>
  <c r="AZ13" s="1"/>
  <c r="AE13"/>
  <c r="AI13"/>
  <c r="T15"/>
  <c r="AS15" s="1"/>
  <c r="Y15"/>
  <c r="AX15" s="1"/>
  <c r="AE15"/>
  <c r="AJ15"/>
  <c r="T16"/>
  <c r="AS16" s="1"/>
  <c r="Z16"/>
  <c r="AY16" s="1"/>
  <c r="AE16"/>
  <c r="AJ16"/>
  <c r="W10"/>
  <c r="AA10"/>
  <c r="W14"/>
  <c r="AV14" s="1"/>
  <c r="AA14"/>
  <c r="AZ14" s="1"/>
  <c r="AE14"/>
  <c r="AI14"/>
  <c r="AK16" i="18"/>
  <c r="AI15"/>
  <c r="AJ14"/>
  <c r="AJ13"/>
  <c r="AI12"/>
  <c r="AL11"/>
  <c r="AO10"/>
  <c r="U2" s="1"/>
  <c r="S10"/>
  <c r="S2"/>
  <c r="N244" s="1"/>
  <c r="AL10" i="17"/>
  <c r="T2" s="1"/>
  <c r="R10"/>
  <c r="R2"/>
  <c r="M39" s="1"/>
  <c r="Q16" i="16"/>
  <c r="AA16" s="1"/>
  <c r="Q15"/>
  <c r="AH15" s="1"/>
  <c r="Q14"/>
  <c r="AD14" s="1"/>
  <c r="Q13"/>
  <c r="AD13" s="1"/>
  <c r="Q12"/>
  <c r="AC12" s="1"/>
  <c r="Q11"/>
  <c r="AB11" s="1"/>
  <c r="AI10"/>
  <c r="S2" s="1"/>
  <c r="Q10"/>
  <c r="Q2"/>
  <c r="L233" s="1"/>
  <c r="AB16" i="15"/>
  <c r="AB15"/>
  <c r="W14"/>
  <c r="AC13"/>
  <c r="X12"/>
  <c r="AB11"/>
  <c r="P10"/>
  <c r="N14" s="1"/>
  <c r="K140"/>
  <c r="G12" i="20"/>
  <c r="G6"/>
  <c r="N20" i="1" l="1"/>
  <c r="G11" i="20"/>
  <c r="G5"/>
  <c r="C2" s="1"/>
  <c r="AJ19" i="24"/>
  <c r="AJ20"/>
  <c r="V19" i="25"/>
  <c r="V20"/>
  <c r="S18" i="20"/>
  <c r="X18" s="1"/>
  <c r="S20"/>
  <c r="X20" s="1"/>
  <c r="S17"/>
  <c r="S15"/>
  <c r="S11"/>
  <c r="S14"/>
  <c r="S12"/>
  <c r="S19"/>
  <c r="X19" s="1"/>
  <c r="S13"/>
  <c r="S10"/>
  <c r="S16"/>
  <c r="AX19" i="17"/>
  <c r="AX20"/>
  <c r="AX18"/>
  <c r="AT20" i="16"/>
  <c r="AT19"/>
  <c r="AT18"/>
  <c r="BB19" i="18"/>
  <c r="BB20"/>
  <c r="BB18"/>
  <c r="V8" i="25"/>
  <c r="AJ12" i="24"/>
  <c r="AJ15"/>
  <c r="AJ17"/>
  <c r="AJ6"/>
  <c r="AJ16"/>
  <c r="AJ18"/>
  <c r="AJ13"/>
  <c r="AJ9"/>
  <c r="AJ5"/>
  <c r="AJ10"/>
  <c r="AJ8"/>
  <c r="AJ14"/>
  <c r="AJ11"/>
  <c r="V7" i="25"/>
  <c r="V5"/>
  <c r="V18"/>
  <c r="V16"/>
  <c r="V10"/>
  <c r="V14"/>
  <c r="V15"/>
  <c r="V12"/>
  <c r="V17"/>
  <c r="V9"/>
  <c r="V11"/>
  <c r="V6"/>
  <c r="Y10" i="16"/>
  <c r="AR10" s="1"/>
  <c r="O14"/>
  <c r="AL10" i="18"/>
  <c r="Q15"/>
  <c r="AH10" i="17"/>
  <c r="P16"/>
  <c r="BE17" i="19"/>
  <c r="AB10" i="15"/>
  <c r="X10"/>
  <c r="AG10"/>
  <c r="L72" i="16"/>
  <c r="L164"/>
  <c r="BE15" i="19"/>
  <c r="M336"/>
  <c r="L307"/>
  <c r="H191"/>
  <c r="D75"/>
  <c r="K278"/>
  <c r="G162"/>
  <c r="C46"/>
  <c r="I220"/>
  <c r="E104"/>
  <c r="N365"/>
  <c r="J249"/>
  <c r="F133"/>
  <c r="B17"/>
  <c r="AN14" i="15"/>
  <c r="L153" i="16"/>
  <c r="L61"/>
  <c r="L84"/>
  <c r="L95"/>
  <c r="L130"/>
  <c r="L141"/>
  <c r="L176"/>
  <c r="L187"/>
  <c r="M251" i="17"/>
  <c r="M201"/>
  <c r="M151"/>
  <c r="M239"/>
  <c r="M189"/>
  <c r="M176"/>
  <c r="M276"/>
  <c r="M51"/>
  <c r="M226"/>
  <c r="M164"/>
  <c r="M139"/>
  <c r="M126"/>
  <c r="M76"/>
  <c r="M214"/>
  <c r="M114"/>
  <c r="M101"/>
  <c r="M64"/>
  <c r="K45" i="15"/>
  <c r="L38" i="16"/>
  <c r="L49"/>
  <c r="L107"/>
  <c r="L118"/>
  <c r="L199"/>
  <c r="L210"/>
  <c r="M89" i="17"/>
  <c r="N231" i="18"/>
  <c r="N217"/>
  <c r="N204"/>
  <c r="M379" i="19"/>
  <c r="N378"/>
  <c r="M365"/>
  <c r="M321"/>
  <c r="N320"/>
  <c r="M350"/>
  <c r="N335"/>
  <c r="M292"/>
  <c r="N291"/>
  <c r="N277"/>
  <c r="N349"/>
  <c r="N306"/>
  <c r="M307"/>
  <c r="M263"/>
  <c r="N262"/>
  <c r="N248"/>
  <c r="M234"/>
  <c r="N233"/>
  <c r="M249"/>
  <c r="M278"/>
  <c r="M191"/>
  <c r="M220"/>
  <c r="M205"/>
  <c r="N219"/>
  <c r="M176"/>
  <c r="M147"/>
  <c r="N146"/>
  <c r="N204"/>
  <c r="N190"/>
  <c r="N161"/>
  <c r="N175"/>
  <c r="M162"/>
  <c r="M118"/>
  <c r="N117"/>
  <c r="M60"/>
  <c r="N59"/>
  <c r="M104"/>
  <c r="N74"/>
  <c r="M46"/>
  <c r="N16"/>
  <c r="M133"/>
  <c r="M89"/>
  <c r="N88"/>
  <c r="N132"/>
  <c r="N103"/>
  <c r="M75"/>
  <c r="N45"/>
  <c r="N30"/>
  <c r="AO8"/>
  <c r="BC8"/>
  <c r="AP8"/>
  <c r="AL8"/>
  <c r="AM8"/>
  <c r="AV10"/>
  <c r="AV8" s="1"/>
  <c r="W8"/>
  <c r="V8"/>
  <c r="AU10"/>
  <c r="AU8" s="1"/>
  <c r="AJ8"/>
  <c r="AG8"/>
  <c r="AF8"/>
  <c r="AH8"/>
  <c r="BE14"/>
  <c r="BE11"/>
  <c r="BE10"/>
  <c r="BE16"/>
  <c r="BE12"/>
  <c r="BA10"/>
  <c r="BA8" s="1"/>
  <c r="AB8"/>
  <c r="AC8"/>
  <c r="BB10"/>
  <c r="BB8" s="1"/>
  <c r="AW10"/>
  <c r="AW8" s="1"/>
  <c r="X8"/>
  <c r="AD8"/>
  <c r="Y8"/>
  <c r="AX10"/>
  <c r="AX8" s="1"/>
  <c r="M17"/>
  <c r="M31"/>
  <c r="BE13"/>
  <c r="AZ10"/>
  <c r="AZ8" s="1"/>
  <c r="AA8"/>
  <c r="AR8"/>
  <c r="Z8"/>
  <c r="AY10"/>
  <c r="AY8" s="1"/>
  <c r="AE8"/>
  <c r="AK8"/>
  <c r="U8"/>
  <c r="AT10"/>
  <c r="AT8" s="1"/>
  <c r="AN8"/>
  <c r="AI8"/>
  <c r="N325" i="18"/>
  <c r="N298"/>
  <c r="N285"/>
  <c r="N271"/>
  <c r="N258"/>
  <c r="N190"/>
  <c r="N177"/>
  <c r="N163"/>
  <c r="N150"/>
  <c r="N123"/>
  <c r="N136"/>
  <c r="N28"/>
  <c r="N109"/>
  <c r="N96"/>
  <c r="N82"/>
  <c r="N69"/>
  <c r="N42"/>
  <c r="N55"/>
  <c r="AM14"/>
  <c r="W14"/>
  <c r="AT14" s="1"/>
  <c r="AN10"/>
  <c r="AM10"/>
  <c r="AN14"/>
  <c r="AM13"/>
  <c r="AN13"/>
  <c r="AM16"/>
  <c r="AM12"/>
  <c r="AN16"/>
  <c r="AN12"/>
  <c r="AM15"/>
  <c r="AM11"/>
  <c r="AN15"/>
  <c r="AN11"/>
  <c r="Z11"/>
  <c r="AW11" s="1"/>
  <c r="AE14"/>
  <c r="U15"/>
  <c r="AR15" s="1"/>
  <c r="AK15"/>
  <c r="AL14"/>
  <c r="Z15"/>
  <c r="AW15" s="1"/>
  <c r="AF15"/>
  <c r="AD11"/>
  <c r="T12"/>
  <c r="AQ12" s="1"/>
  <c r="Y12"/>
  <c r="AV12" s="1"/>
  <c r="AD12"/>
  <c r="AJ12"/>
  <c r="AP12"/>
  <c r="W13"/>
  <c r="AT13" s="1"/>
  <c r="Z14"/>
  <c r="AW14" s="1"/>
  <c r="AF14"/>
  <c r="V15"/>
  <c r="AS15" s="1"/>
  <c r="AB15"/>
  <c r="AY15" s="1"/>
  <c r="AG15"/>
  <c r="AL15"/>
  <c r="X12"/>
  <c r="AU12" s="1"/>
  <c r="AH12"/>
  <c r="AI11"/>
  <c r="U12"/>
  <c r="AR12" s="1"/>
  <c r="Z12"/>
  <c r="AW12" s="1"/>
  <c r="AF12"/>
  <c r="AK12"/>
  <c r="AB13"/>
  <c r="AY13" s="1"/>
  <c r="T14"/>
  <c r="AQ14" s="1"/>
  <c r="AA14"/>
  <c r="AX14" s="1"/>
  <c r="AH14"/>
  <c r="X15"/>
  <c r="AU15" s="1"/>
  <c r="AC15"/>
  <c r="AZ15" s="1"/>
  <c r="AH15"/>
  <c r="AC12"/>
  <c r="AZ12" s="1"/>
  <c r="V11"/>
  <c r="AS11" s="1"/>
  <c r="V12"/>
  <c r="AS12" s="1"/>
  <c r="AB12"/>
  <c r="AY12" s="1"/>
  <c r="AG12"/>
  <c r="AL12"/>
  <c r="AG13"/>
  <c r="V14"/>
  <c r="AS14" s="1"/>
  <c r="AB14"/>
  <c r="AY14" s="1"/>
  <c r="T15"/>
  <c r="AQ15" s="1"/>
  <c r="Y15"/>
  <c r="AV15" s="1"/>
  <c r="AD15"/>
  <c r="AJ15"/>
  <c r="AP15"/>
  <c r="T10"/>
  <c r="AB10"/>
  <c r="AJ10"/>
  <c r="W11"/>
  <c r="AT11" s="1"/>
  <c r="AE11"/>
  <c r="Y16"/>
  <c r="AV16" s="1"/>
  <c r="AE16"/>
  <c r="S8"/>
  <c r="M312" s="1"/>
  <c r="AO8"/>
  <c r="N312" s="1"/>
  <c r="U10"/>
  <c r="Y10"/>
  <c r="AC10"/>
  <c r="AZ10" s="1"/>
  <c r="AG10"/>
  <c r="AK10"/>
  <c r="T11"/>
  <c r="AQ11" s="1"/>
  <c r="X11"/>
  <c r="AU11" s="1"/>
  <c r="AB11"/>
  <c r="AY11" s="1"/>
  <c r="AG11"/>
  <c r="T13"/>
  <c r="AQ13" s="1"/>
  <c r="Y13"/>
  <c r="AV13" s="1"/>
  <c r="AE13"/>
  <c r="N15"/>
  <c r="U16"/>
  <c r="AR16" s="1"/>
  <c r="AA16"/>
  <c r="AX16" s="1"/>
  <c r="AF16"/>
  <c r="W10"/>
  <c r="AA10"/>
  <c r="AE10"/>
  <c r="AI10"/>
  <c r="AL16"/>
  <c r="AH16"/>
  <c r="AD16"/>
  <c r="Z16"/>
  <c r="AW16" s="1"/>
  <c r="V16"/>
  <c r="AS16" s="1"/>
  <c r="X16"/>
  <c r="AU16" s="1"/>
  <c r="AC16"/>
  <c r="AZ16" s="1"/>
  <c r="AI16"/>
  <c r="AP16"/>
  <c r="X10"/>
  <c r="AF10"/>
  <c r="AP10"/>
  <c r="AP11"/>
  <c r="AJ11"/>
  <c r="AF11"/>
  <c r="AA11"/>
  <c r="AX11" s="1"/>
  <c r="AK11"/>
  <c r="AL13"/>
  <c r="AH13"/>
  <c r="AD13"/>
  <c r="Z13"/>
  <c r="AW13" s="1"/>
  <c r="V13"/>
  <c r="AS13" s="1"/>
  <c r="X13"/>
  <c r="AU13" s="1"/>
  <c r="AC13"/>
  <c r="AZ13" s="1"/>
  <c r="AI13"/>
  <c r="AP13"/>
  <c r="T16"/>
  <c r="AQ16" s="1"/>
  <c r="AJ16"/>
  <c r="V10"/>
  <c r="Z10"/>
  <c r="AD10"/>
  <c r="AH10"/>
  <c r="U11"/>
  <c r="AR11" s="1"/>
  <c r="Y11"/>
  <c r="AV11" s="1"/>
  <c r="AC11"/>
  <c r="AZ11" s="1"/>
  <c r="AH11"/>
  <c r="U13"/>
  <c r="AR13" s="1"/>
  <c r="AA13"/>
  <c r="AX13" s="1"/>
  <c r="AF13"/>
  <c r="AK13"/>
  <c r="AK14"/>
  <c r="AG14"/>
  <c r="AC14"/>
  <c r="AZ14" s="1"/>
  <c r="Y14"/>
  <c r="AV14" s="1"/>
  <c r="U14"/>
  <c r="AR14" s="1"/>
  <c r="X14"/>
  <c r="AU14" s="1"/>
  <c r="AD14"/>
  <c r="AI14"/>
  <c r="AP14"/>
  <c r="W16"/>
  <c r="AT16" s="1"/>
  <c r="AB16"/>
  <c r="AY16" s="1"/>
  <c r="AG16"/>
  <c r="W12"/>
  <c r="AT12" s="1"/>
  <c r="AA12"/>
  <c r="AX12" s="1"/>
  <c r="AE12"/>
  <c r="W15"/>
  <c r="AT15" s="1"/>
  <c r="AA15"/>
  <c r="AX15" s="1"/>
  <c r="AE15"/>
  <c r="M26" i="17"/>
  <c r="AA12"/>
  <c r="AV12" s="1"/>
  <c r="AK12"/>
  <c r="AH14"/>
  <c r="AK14"/>
  <c r="AH16"/>
  <c r="AK16"/>
  <c r="AF11"/>
  <c r="AK11"/>
  <c r="AB13"/>
  <c r="AK13"/>
  <c r="AF15"/>
  <c r="AK15"/>
  <c r="AJ10"/>
  <c r="AC10"/>
  <c r="AJ14"/>
  <c r="X14"/>
  <c r="AS14" s="1"/>
  <c r="AK10"/>
  <c r="S12"/>
  <c r="AN12" s="1"/>
  <c r="AD13"/>
  <c r="AJ13"/>
  <c r="Y12"/>
  <c r="AT12" s="1"/>
  <c r="AJ16"/>
  <c r="AJ12"/>
  <c r="AJ15"/>
  <c r="AJ11"/>
  <c r="AI10"/>
  <c r="AD12"/>
  <c r="AM12"/>
  <c r="AC14"/>
  <c r="V15"/>
  <c r="AQ15" s="1"/>
  <c r="S16"/>
  <c r="AN16" s="1"/>
  <c r="Y16"/>
  <c r="AT16" s="1"/>
  <c r="AF16"/>
  <c r="AE16"/>
  <c r="AM16"/>
  <c r="S10"/>
  <c r="AN10" s="1"/>
  <c r="AG12"/>
  <c r="AI14"/>
  <c r="AD15"/>
  <c r="T16"/>
  <c r="AO16" s="1"/>
  <c r="AA16"/>
  <c r="AV16" s="1"/>
  <c r="AI16"/>
  <c r="X16"/>
  <c r="AS16" s="1"/>
  <c r="X10"/>
  <c r="AS10" s="1"/>
  <c r="V12"/>
  <c r="AQ12" s="1"/>
  <c r="AI12"/>
  <c r="T13"/>
  <c r="AO13" s="1"/>
  <c r="S14"/>
  <c r="AN14" s="1"/>
  <c r="U16"/>
  <c r="AP16" s="1"/>
  <c r="AC16"/>
  <c r="T10"/>
  <c r="AO10" s="1"/>
  <c r="Y10"/>
  <c r="AT10" s="1"/>
  <c r="AE10"/>
  <c r="T11"/>
  <c r="AO11" s="1"/>
  <c r="V13"/>
  <c r="AQ13" s="1"/>
  <c r="AF13"/>
  <c r="T14"/>
  <c r="AO14" s="1"/>
  <c r="Y14"/>
  <c r="AT14" s="1"/>
  <c r="AE14"/>
  <c r="W16"/>
  <c r="AR16" s="1"/>
  <c r="AB16"/>
  <c r="AG16"/>
  <c r="AL8"/>
  <c r="U10"/>
  <c r="AP10" s="1"/>
  <c r="AA10"/>
  <c r="AV10" s="1"/>
  <c r="AF10"/>
  <c r="AM10"/>
  <c r="Z11"/>
  <c r="AU11" s="1"/>
  <c r="X13"/>
  <c r="AS13" s="1"/>
  <c r="U14"/>
  <c r="AP14" s="1"/>
  <c r="AA14"/>
  <c r="AV14" s="1"/>
  <c r="AF14"/>
  <c r="AM14"/>
  <c r="W10"/>
  <c r="AR10" s="1"/>
  <c r="AB10"/>
  <c r="AG10"/>
  <c r="AE11"/>
  <c r="W14"/>
  <c r="AR14" s="1"/>
  <c r="AB14"/>
  <c r="AG14"/>
  <c r="M14"/>
  <c r="V11"/>
  <c r="AQ11" s="1"/>
  <c r="AA11"/>
  <c r="AV11" s="1"/>
  <c r="AF12"/>
  <c r="AB12"/>
  <c r="X12"/>
  <c r="AS12" s="1"/>
  <c r="T12"/>
  <c r="W12"/>
  <c r="AR12" s="1"/>
  <c r="AC12"/>
  <c r="AH12"/>
  <c r="X15"/>
  <c r="AS15" s="1"/>
  <c r="R8"/>
  <c r="AM11"/>
  <c r="AG11"/>
  <c r="AC11"/>
  <c r="Y11"/>
  <c r="U11"/>
  <c r="AP11" s="1"/>
  <c r="W11"/>
  <c r="AB11"/>
  <c r="AH11"/>
  <c r="AM15"/>
  <c r="AG15"/>
  <c r="AC15"/>
  <c r="Y15"/>
  <c r="AT15" s="1"/>
  <c r="U15"/>
  <c r="AP15" s="1"/>
  <c r="AI15"/>
  <c r="AE15"/>
  <c r="AA15"/>
  <c r="AV15" s="1"/>
  <c r="W15"/>
  <c r="AR15" s="1"/>
  <c r="S15"/>
  <c r="AN15" s="1"/>
  <c r="Z15"/>
  <c r="AU15" s="1"/>
  <c r="AH15"/>
  <c r="S11"/>
  <c r="AN11" s="1"/>
  <c r="X11"/>
  <c r="AD11"/>
  <c r="AI11"/>
  <c r="U12"/>
  <c r="AP12" s="1"/>
  <c r="Z12"/>
  <c r="AU12" s="1"/>
  <c r="AE12"/>
  <c r="AI13"/>
  <c r="AE13"/>
  <c r="AA13"/>
  <c r="AV13" s="1"/>
  <c r="W13"/>
  <c r="AR13" s="1"/>
  <c r="S13"/>
  <c r="AN13" s="1"/>
  <c r="AM13"/>
  <c r="AG13"/>
  <c r="AC13"/>
  <c r="Y13"/>
  <c r="AT13" s="1"/>
  <c r="U13"/>
  <c r="AP13" s="1"/>
  <c r="Z13"/>
  <c r="AU13" s="1"/>
  <c r="AH13"/>
  <c r="T15"/>
  <c r="AO15" s="1"/>
  <c r="AB15"/>
  <c r="V10"/>
  <c r="Z10"/>
  <c r="AU10" s="1"/>
  <c r="AD10"/>
  <c r="V14"/>
  <c r="AQ14" s="1"/>
  <c r="Z14"/>
  <c r="AU14" s="1"/>
  <c r="AD14"/>
  <c r="V16"/>
  <c r="AQ16" s="1"/>
  <c r="Z16"/>
  <c r="AU16" s="1"/>
  <c r="AD16"/>
  <c r="R14" i="16"/>
  <c r="AK14" s="1"/>
  <c r="AG10"/>
  <c r="AG13"/>
  <c r="AH14"/>
  <c r="AG14"/>
  <c r="S13"/>
  <c r="AL13" s="1"/>
  <c r="AF14"/>
  <c r="AH10"/>
  <c r="AH13"/>
  <c r="AG16"/>
  <c r="AG12"/>
  <c r="AH16"/>
  <c r="AH12"/>
  <c r="AG15"/>
  <c r="AG11"/>
  <c r="AH11"/>
  <c r="Y13"/>
  <c r="AR13" s="1"/>
  <c r="T16"/>
  <c r="AM16" s="1"/>
  <c r="AE16"/>
  <c r="Z13"/>
  <c r="U16"/>
  <c r="AN16" s="1"/>
  <c r="AB16"/>
  <c r="R13"/>
  <c r="AK13" s="1"/>
  <c r="AE13"/>
  <c r="Y14"/>
  <c r="AR14" s="1"/>
  <c r="W16"/>
  <c r="AP16" s="1"/>
  <c r="T10"/>
  <c r="AM10" s="1"/>
  <c r="AD10"/>
  <c r="T11"/>
  <c r="AM11" s="1"/>
  <c r="AE11"/>
  <c r="R12"/>
  <c r="AK12" s="1"/>
  <c r="W12"/>
  <c r="AP12" s="1"/>
  <c r="AB12"/>
  <c r="U13"/>
  <c r="AN13" s="1"/>
  <c r="AC13"/>
  <c r="AJ13"/>
  <c r="T14"/>
  <c r="AM14" s="1"/>
  <c r="Z14"/>
  <c r="AA12"/>
  <c r="AF12"/>
  <c r="U10"/>
  <c r="AN10" s="1"/>
  <c r="AF10"/>
  <c r="U11"/>
  <c r="AN11" s="1"/>
  <c r="AF11"/>
  <c r="S12"/>
  <c r="AL12" s="1"/>
  <c r="X12"/>
  <c r="AQ12" s="1"/>
  <c r="AD12"/>
  <c r="AJ12"/>
  <c r="W13"/>
  <c r="AP13" s="1"/>
  <c r="L15"/>
  <c r="U14"/>
  <c r="AN14" s="1"/>
  <c r="AC14"/>
  <c r="AJ14"/>
  <c r="Z10"/>
  <c r="AA11"/>
  <c r="V12"/>
  <c r="AO12" s="1"/>
  <c r="Y11"/>
  <c r="AR11" s="1"/>
  <c r="T12"/>
  <c r="AM12" s="1"/>
  <c r="Z12"/>
  <c r="AE12"/>
  <c r="X14"/>
  <c r="AQ14" s="1"/>
  <c r="L26"/>
  <c r="AE15"/>
  <c r="AA15"/>
  <c r="W15"/>
  <c r="AP15" s="1"/>
  <c r="S15"/>
  <c r="AL15" s="1"/>
  <c r="AJ15"/>
  <c r="AC15"/>
  <c r="Z15"/>
  <c r="U15"/>
  <c r="AN15" s="1"/>
  <c r="AF15"/>
  <c r="Y15"/>
  <c r="AR15" s="1"/>
  <c r="T15"/>
  <c r="AM15" s="1"/>
  <c r="AD15"/>
  <c r="X15"/>
  <c r="AQ15" s="1"/>
  <c r="R15"/>
  <c r="AK15" s="1"/>
  <c r="Q8"/>
  <c r="AB15"/>
  <c r="AI8"/>
  <c r="V15"/>
  <c r="AO15" s="1"/>
  <c r="AE10"/>
  <c r="AA10"/>
  <c r="W10"/>
  <c r="S10"/>
  <c r="V10"/>
  <c r="AB10"/>
  <c r="AJ11"/>
  <c r="AD11"/>
  <c r="Z11"/>
  <c r="V11"/>
  <c r="AO11" s="1"/>
  <c r="R11"/>
  <c r="AK11" s="1"/>
  <c r="W11"/>
  <c r="AP11" s="1"/>
  <c r="R10"/>
  <c r="X10"/>
  <c r="AC10"/>
  <c r="AJ10"/>
  <c r="S11"/>
  <c r="AL11" s="1"/>
  <c r="X11"/>
  <c r="AQ11" s="1"/>
  <c r="AC11"/>
  <c r="AF13"/>
  <c r="AB13"/>
  <c r="X13"/>
  <c r="AQ13" s="1"/>
  <c r="T13"/>
  <c r="AM13" s="1"/>
  <c r="V13"/>
  <c r="AO13" s="1"/>
  <c r="AA13"/>
  <c r="AE14"/>
  <c r="AA14"/>
  <c r="W14"/>
  <c r="AP14" s="1"/>
  <c r="S14"/>
  <c r="AL14" s="1"/>
  <c r="V14"/>
  <c r="AO14" s="1"/>
  <c r="AB14"/>
  <c r="AJ16"/>
  <c r="AD16"/>
  <c r="Z16"/>
  <c r="V16"/>
  <c r="AO16" s="1"/>
  <c r="R16"/>
  <c r="AK16" s="1"/>
  <c r="AC16"/>
  <c r="X16"/>
  <c r="AQ16" s="1"/>
  <c r="S16"/>
  <c r="AL16" s="1"/>
  <c r="Y16"/>
  <c r="AR16" s="1"/>
  <c r="AF16"/>
  <c r="U12"/>
  <c r="Y12"/>
  <c r="AR12" s="1"/>
  <c r="K35" i="15"/>
  <c r="K77"/>
  <c r="K161"/>
  <c r="K171"/>
  <c r="K192"/>
  <c r="K129"/>
  <c r="K87"/>
  <c r="K150"/>
  <c r="K119"/>
  <c r="K108"/>
  <c r="K98"/>
  <c r="K66"/>
  <c r="K56"/>
  <c r="R11"/>
  <c r="AI11" s="1"/>
  <c r="AD14"/>
  <c r="AE14"/>
  <c r="U16"/>
  <c r="AL16" s="1"/>
  <c r="AE13"/>
  <c r="AE16"/>
  <c r="AE12"/>
  <c r="AD10"/>
  <c r="AE15"/>
  <c r="AE11"/>
  <c r="AE10"/>
  <c r="T13"/>
  <c r="AK13" s="1"/>
  <c r="Z16"/>
  <c r="AD13"/>
  <c r="AD16"/>
  <c r="AD12"/>
  <c r="Y11"/>
  <c r="Q16"/>
  <c r="AH16" s="1"/>
  <c r="AD15"/>
  <c r="AD11"/>
  <c r="S11"/>
  <c r="AJ11" s="1"/>
  <c r="AA11"/>
  <c r="Q15"/>
  <c r="AH15" s="1"/>
  <c r="Y16"/>
  <c r="V11"/>
  <c r="AM11" s="1"/>
  <c r="AC11"/>
  <c r="V15"/>
  <c r="AM15" s="1"/>
  <c r="Q11"/>
  <c r="AH11" s="1"/>
  <c r="W11"/>
  <c r="AN11" s="1"/>
  <c r="Q13"/>
  <c r="AH13" s="1"/>
  <c r="AA15"/>
  <c r="R16"/>
  <c r="AI16" s="1"/>
  <c r="AC16"/>
  <c r="W10"/>
  <c r="R10"/>
  <c r="U11"/>
  <c r="AL11" s="1"/>
  <c r="Z11"/>
  <c r="AG11"/>
  <c r="Y13"/>
  <c r="R15"/>
  <c r="AI15" s="1"/>
  <c r="W15"/>
  <c r="AN15" s="1"/>
  <c r="AC15"/>
  <c r="V16"/>
  <c r="AM16" s="1"/>
  <c r="S10"/>
  <c r="Z10"/>
  <c r="AB13"/>
  <c r="S15"/>
  <c r="AJ15" s="1"/>
  <c r="Y15"/>
  <c r="T10"/>
  <c r="U15"/>
  <c r="AL15" s="1"/>
  <c r="Z15"/>
  <c r="AG15"/>
  <c r="U12"/>
  <c r="AL12" s="1"/>
  <c r="Z12"/>
  <c r="K14"/>
  <c r="Q12"/>
  <c r="AH12" s="1"/>
  <c r="V12"/>
  <c r="AM12" s="1"/>
  <c r="AC12"/>
  <c r="Z14"/>
  <c r="V14"/>
  <c r="AM14" s="1"/>
  <c r="R14"/>
  <c r="AI14" s="1"/>
  <c r="AC14"/>
  <c r="Y14"/>
  <c r="U14"/>
  <c r="AL14" s="1"/>
  <c r="Q14"/>
  <c r="AH14" s="1"/>
  <c r="X14"/>
  <c r="AG14"/>
  <c r="K24"/>
  <c r="AC10"/>
  <c r="Y10"/>
  <c r="U10"/>
  <c r="Q10"/>
  <c r="V10"/>
  <c r="AA10"/>
  <c r="R12"/>
  <c r="AI12" s="1"/>
  <c r="U13"/>
  <c r="AL13" s="1"/>
  <c r="S14"/>
  <c r="AJ14" s="1"/>
  <c r="AA14"/>
  <c r="AB12"/>
  <c r="AG12"/>
  <c r="AA12"/>
  <c r="W12"/>
  <c r="AN12" s="1"/>
  <c r="S12"/>
  <c r="AJ12" s="1"/>
  <c r="P8"/>
  <c r="T12"/>
  <c r="AK12" s="1"/>
  <c r="Y12"/>
  <c r="AG13"/>
  <c r="AA13"/>
  <c r="W13"/>
  <c r="AN13" s="1"/>
  <c r="S13"/>
  <c r="AJ13" s="1"/>
  <c r="Z13"/>
  <c r="V13"/>
  <c r="AM13" s="1"/>
  <c r="R13"/>
  <c r="AI13" s="1"/>
  <c r="X13"/>
  <c r="T14"/>
  <c r="AK14" s="1"/>
  <c r="AB14"/>
  <c r="T11"/>
  <c r="AK11" s="1"/>
  <c r="X11"/>
  <c r="T15"/>
  <c r="AK15" s="1"/>
  <c r="X15"/>
  <c r="S16"/>
  <c r="AJ16" s="1"/>
  <c r="W16"/>
  <c r="AN16" s="1"/>
  <c r="AA16"/>
  <c r="AG16"/>
  <c r="T16"/>
  <c r="AK16" s="1"/>
  <c r="X16"/>
  <c r="AC16" i="14"/>
  <c r="O16"/>
  <c r="W16" s="1"/>
  <c r="AC15"/>
  <c r="O15"/>
  <c r="R15" s="1"/>
  <c r="AC14"/>
  <c r="O14"/>
  <c r="AB14" s="1"/>
  <c r="AC13"/>
  <c r="O13"/>
  <c r="AC12"/>
  <c r="O12"/>
  <c r="AC11"/>
  <c r="O11"/>
  <c r="Z11" s="1"/>
  <c r="AC10"/>
  <c r="O10"/>
  <c r="O2"/>
  <c r="J155" s="1"/>
  <c r="Q2" l="1"/>
  <c r="AL20" s="1"/>
  <c r="S3" i="20"/>
  <c r="U10" s="1"/>
  <c r="V2" i="25"/>
  <c r="I2" s="1"/>
  <c r="F8" s="1"/>
  <c r="AJ2" i="24"/>
  <c r="I2" s="1"/>
  <c r="F8" s="1"/>
  <c r="M10" i="14"/>
  <c r="BB17" i="18"/>
  <c r="AX17" i="17"/>
  <c r="AT17" i="16"/>
  <c r="AP17" i="15"/>
  <c r="AP13"/>
  <c r="AP12"/>
  <c r="AP11"/>
  <c r="AP10"/>
  <c r="X10" i="14"/>
  <c r="Y10"/>
  <c r="AC8" i="15"/>
  <c r="V8"/>
  <c r="Z8"/>
  <c r="AJ10"/>
  <c r="AJ8" s="1"/>
  <c r="S8"/>
  <c r="AD8"/>
  <c r="X8"/>
  <c r="AK10"/>
  <c r="AK8" s="1"/>
  <c r="T8"/>
  <c r="AH10"/>
  <c r="AH8" s="1"/>
  <c r="Q8"/>
  <c r="AP16"/>
  <c r="AP15"/>
  <c r="AP14"/>
  <c r="AG8"/>
  <c r="U8"/>
  <c r="AI10"/>
  <c r="AI8" s="1"/>
  <c r="R8"/>
  <c r="AE8"/>
  <c r="AA8"/>
  <c r="Y8"/>
  <c r="AN10"/>
  <c r="AN8" s="1"/>
  <c r="W8"/>
  <c r="AB8"/>
  <c r="BB13" i="18"/>
  <c r="AX10" i="17"/>
  <c r="AT16" i="16"/>
  <c r="X16" i="20"/>
  <c r="AT11" i="16"/>
  <c r="E2" i="20"/>
  <c r="AT10" i="16"/>
  <c r="X12" i="20"/>
  <c r="X13"/>
  <c r="X14"/>
  <c r="J189" i="17"/>
  <c r="F89"/>
  <c r="M264"/>
  <c r="I164"/>
  <c r="E64"/>
  <c r="L239"/>
  <c r="H139"/>
  <c r="D39"/>
  <c r="K214"/>
  <c r="G114"/>
  <c r="X11" i="20"/>
  <c r="J127" i="14"/>
  <c r="C15" i="16"/>
  <c r="I153"/>
  <c r="G107"/>
  <c r="L222"/>
  <c r="F84"/>
  <c r="D38"/>
  <c r="K199"/>
  <c r="E61"/>
  <c r="J176"/>
  <c r="H130"/>
  <c r="X15" i="20"/>
  <c r="L214" i="17"/>
  <c r="M175"/>
  <c r="M163"/>
  <c r="M275"/>
  <c r="L251"/>
  <c r="M238"/>
  <c r="M225"/>
  <c r="L201"/>
  <c r="M188"/>
  <c r="L151"/>
  <c r="L264"/>
  <c r="M250"/>
  <c r="M150"/>
  <c r="M125"/>
  <c r="L89"/>
  <c r="M88"/>
  <c r="M75"/>
  <c r="M63"/>
  <c r="L189"/>
  <c r="L176"/>
  <c r="M100"/>
  <c r="L51"/>
  <c r="L226"/>
  <c r="M213"/>
  <c r="M200"/>
  <c r="L164"/>
  <c r="L139"/>
  <c r="M138"/>
  <c r="L126"/>
  <c r="L76"/>
  <c r="L39"/>
  <c r="M38"/>
  <c r="L276"/>
  <c r="M113"/>
  <c r="M50"/>
  <c r="L101"/>
  <c r="L64"/>
  <c r="L114"/>
  <c r="B374" i="19"/>
  <c r="C373"/>
  <c r="D372"/>
  <c r="E371"/>
  <c r="F370"/>
  <c r="G369"/>
  <c r="H368"/>
  <c r="I367"/>
  <c r="E357"/>
  <c r="I353"/>
  <c r="F356"/>
  <c r="G355"/>
  <c r="H354"/>
  <c r="C330"/>
  <c r="G326"/>
  <c r="E342"/>
  <c r="I338"/>
  <c r="D329"/>
  <c r="C344"/>
  <c r="G340"/>
  <c r="C359"/>
  <c r="D343"/>
  <c r="B331"/>
  <c r="H339"/>
  <c r="E328"/>
  <c r="F327"/>
  <c r="B316"/>
  <c r="C315"/>
  <c r="D314"/>
  <c r="E313"/>
  <c r="F312"/>
  <c r="G311"/>
  <c r="F341"/>
  <c r="D358"/>
  <c r="C301"/>
  <c r="G297"/>
  <c r="B287"/>
  <c r="C286"/>
  <c r="D285"/>
  <c r="E284"/>
  <c r="F283"/>
  <c r="G282"/>
  <c r="H281"/>
  <c r="I280"/>
  <c r="E270"/>
  <c r="B360"/>
  <c r="H325"/>
  <c r="I324"/>
  <c r="B345"/>
  <c r="H310"/>
  <c r="I309"/>
  <c r="E299"/>
  <c r="I295"/>
  <c r="C272"/>
  <c r="G268"/>
  <c r="B302"/>
  <c r="H296"/>
  <c r="B273"/>
  <c r="B258"/>
  <c r="C257"/>
  <c r="D256"/>
  <c r="E255"/>
  <c r="F254"/>
  <c r="G253"/>
  <c r="H252"/>
  <c r="I251"/>
  <c r="E241"/>
  <c r="F298"/>
  <c r="D300"/>
  <c r="F269"/>
  <c r="I266"/>
  <c r="I237"/>
  <c r="C243"/>
  <c r="G239"/>
  <c r="H267"/>
  <c r="B244"/>
  <c r="H209"/>
  <c r="D271"/>
  <c r="H238"/>
  <c r="B215"/>
  <c r="F211"/>
  <c r="D184"/>
  <c r="I179"/>
  <c r="F153"/>
  <c r="F240"/>
  <c r="B229"/>
  <c r="C228"/>
  <c r="D227"/>
  <c r="E226"/>
  <c r="F225"/>
  <c r="G224"/>
  <c r="H223"/>
  <c r="D242"/>
  <c r="D213"/>
  <c r="B186"/>
  <c r="F182"/>
  <c r="C214"/>
  <c r="C199"/>
  <c r="E197"/>
  <c r="G195"/>
  <c r="I193"/>
  <c r="E183"/>
  <c r="C185"/>
  <c r="B157"/>
  <c r="B142"/>
  <c r="C141"/>
  <c r="D140"/>
  <c r="E139"/>
  <c r="F138"/>
  <c r="G137"/>
  <c r="H136"/>
  <c r="I135"/>
  <c r="I222"/>
  <c r="G210"/>
  <c r="G181"/>
  <c r="B200"/>
  <c r="D198"/>
  <c r="F196"/>
  <c r="H194"/>
  <c r="B171"/>
  <c r="C170"/>
  <c r="D169"/>
  <c r="E168"/>
  <c r="F167"/>
  <c r="G166"/>
  <c r="H165"/>
  <c r="I164"/>
  <c r="E154"/>
  <c r="E125"/>
  <c r="E212"/>
  <c r="D155"/>
  <c r="I150"/>
  <c r="D97"/>
  <c r="B113"/>
  <c r="C112"/>
  <c r="D111"/>
  <c r="E110"/>
  <c r="F109"/>
  <c r="G108"/>
  <c r="H107"/>
  <c r="I106"/>
  <c r="D126"/>
  <c r="G123"/>
  <c r="B55"/>
  <c r="C54"/>
  <c r="D53"/>
  <c r="E52"/>
  <c r="C156"/>
  <c r="H122"/>
  <c r="B99"/>
  <c r="G94"/>
  <c r="I92"/>
  <c r="C69"/>
  <c r="F66"/>
  <c r="H64"/>
  <c r="E38"/>
  <c r="G36"/>
  <c r="I34"/>
  <c r="I5"/>
  <c r="H6"/>
  <c r="G7"/>
  <c r="F8"/>
  <c r="E9"/>
  <c r="D10"/>
  <c r="B128"/>
  <c r="I121"/>
  <c r="B84"/>
  <c r="C83"/>
  <c r="D82"/>
  <c r="E81"/>
  <c r="F80"/>
  <c r="G79"/>
  <c r="H78"/>
  <c r="I77"/>
  <c r="B41"/>
  <c r="H151"/>
  <c r="C127"/>
  <c r="C98"/>
  <c r="F95"/>
  <c r="H93"/>
  <c r="B70"/>
  <c r="E67"/>
  <c r="G65"/>
  <c r="I63"/>
  <c r="D39"/>
  <c r="F37"/>
  <c r="H35"/>
  <c r="I19"/>
  <c r="H20"/>
  <c r="G21"/>
  <c r="E23"/>
  <c r="D24"/>
  <c r="F51"/>
  <c r="H49"/>
  <c r="C25"/>
  <c r="B26"/>
  <c r="G50"/>
  <c r="I48"/>
  <c r="C11"/>
  <c r="F22"/>
  <c r="E355"/>
  <c r="C371"/>
  <c r="G367"/>
  <c r="B343"/>
  <c r="C342"/>
  <c r="D341"/>
  <c r="E340"/>
  <c r="F339"/>
  <c r="G338"/>
  <c r="C328"/>
  <c r="G324"/>
  <c r="D370"/>
  <c r="E369"/>
  <c r="C357"/>
  <c r="B358"/>
  <c r="D356"/>
  <c r="F354"/>
  <c r="D327"/>
  <c r="E326"/>
  <c r="F325"/>
  <c r="B314"/>
  <c r="C313"/>
  <c r="D312"/>
  <c r="E311"/>
  <c r="F368"/>
  <c r="B372"/>
  <c r="G353"/>
  <c r="F310"/>
  <c r="G309"/>
  <c r="C299"/>
  <c r="G295"/>
  <c r="E268"/>
  <c r="B329"/>
  <c r="E297"/>
  <c r="B285"/>
  <c r="C284"/>
  <c r="D283"/>
  <c r="E282"/>
  <c r="F281"/>
  <c r="G280"/>
  <c r="C270"/>
  <c r="B300"/>
  <c r="B271"/>
  <c r="G266"/>
  <c r="E239"/>
  <c r="F296"/>
  <c r="D298"/>
  <c r="F267"/>
  <c r="B256"/>
  <c r="C255"/>
  <c r="D254"/>
  <c r="E253"/>
  <c r="F252"/>
  <c r="G251"/>
  <c r="C241"/>
  <c r="G237"/>
  <c r="B242"/>
  <c r="B227"/>
  <c r="C226"/>
  <c r="D225"/>
  <c r="E224"/>
  <c r="F223"/>
  <c r="B213"/>
  <c r="F209"/>
  <c r="D182"/>
  <c r="F238"/>
  <c r="D269"/>
  <c r="D240"/>
  <c r="D211"/>
  <c r="B184"/>
  <c r="F180"/>
  <c r="F151"/>
  <c r="C212"/>
  <c r="E181"/>
  <c r="B169"/>
  <c r="C197"/>
  <c r="E195"/>
  <c r="G193"/>
  <c r="C183"/>
  <c r="B155"/>
  <c r="D95"/>
  <c r="B111"/>
  <c r="C110"/>
  <c r="D109"/>
  <c r="E108"/>
  <c r="F107"/>
  <c r="G106"/>
  <c r="G208"/>
  <c r="E152"/>
  <c r="G222"/>
  <c r="E210"/>
  <c r="G179"/>
  <c r="B198"/>
  <c r="D196"/>
  <c r="F194"/>
  <c r="D153"/>
  <c r="B140"/>
  <c r="C139"/>
  <c r="D138"/>
  <c r="E137"/>
  <c r="F136"/>
  <c r="G135"/>
  <c r="E166"/>
  <c r="B82"/>
  <c r="C81"/>
  <c r="D80"/>
  <c r="E79"/>
  <c r="F78"/>
  <c r="G77"/>
  <c r="B39"/>
  <c r="D167"/>
  <c r="B126"/>
  <c r="C96"/>
  <c r="F93"/>
  <c r="B68"/>
  <c r="E65"/>
  <c r="G63"/>
  <c r="D37"/>
  <c r="F35"/>
  <c r="G19"/>
  <c r="F20"/>
  <c r="E21"/>
  <c r="C23"/>
  <c r="C168"/>
  <c r="G164"/>
  <c r="E123"/>
  <c r="C125"/>
  <c r="B53"/>
  <c r="F165"/>
  <c r="C154"/>
  <c r="D124"/>
  <c r="G121"/>
  <c r="B97"/>
  <c r="G92"/>
  <c r="C67"/>
  <c r="F64"/>
  <c r="E36"/>
  <c r="G34"/>
  <c r="G5"/>
  <c r="F6"/>
  <c r="E7"/>
  <c r="D8"/>
  <c r="C52"/>
  <c r="E50"/>
  <c r="G48"/>
  <c r="D22"/>
  <c r="D51"/>
  <c r="F49"/>
  <c r="C9"/>
  <c r="B24"/>
  <c r="N364"/>
  <c r="M335"/>
  <c r="L306"/>
  <c r="K277"/>
  <c r="J248"/>
  <c r="I219"/>
  <c r="H190"/>
  <c r="G161"/>
  <c r="F132"/>
  <c r="E103"/>
  <c r="D74"/>
  <c r="C45"/>
  <c r="B16"/>
  <c r="M355"/>
  <c r="E363"/>
  <c r="I359"/>
  <c r="E377"/>
  <c r="I373"/>
  <c r="M369"/>
  <c r="C350"/>
  <c r="D349"/>
  <c r="E348"/>
  <c r="F347"/>
  <c r="G346"/>
  <c r="H345"/>
  <c r="I344"/>
  <c r="J343"/>
  <c r="K342"/>
  <c r="L341"/>
  <c r="M340"/>
  <c r="N339"/>
  <c r="C336"/>
  <c r="G332"/>
  <c r="K328"/>
  <c r="F376"/>
  <c r="J372"/>
  <c r="N368"/>
  <c r="C365"/>
  <c r="D364"/>
  <c r="C379"/>
  <c r="G375"/>
  <c r="D378"/>
  <c r="K371"/>
  <c r="K357"/>
  <c r="L327"/>
  <c r="J358"/>
  <c r="L356"/>
  <c r="D335"/>
  <c r="E334"/>
  <c r="F333"/>
  <c r="L370"/>
  <c r="G361"/>
  <c r="D320"/>
  <c r="H316"/>
  <c r="I315"/>
  <c r="J314"/>
  <c r="K313"/>
  <c r="L312"/>
  <c r="M311"/>
  <c r="H374"/>
  <c r="H331"/>
  <c r="I330"/>
  <c r="J329"/>
  <c r="F318"/>
  <c r="N325"/>
  <c r="K299"/>
  <c r="G317"/>
  <c r="H360"/>
  <c r="N310"/>
  <c r="C307"/>
  <c r="G303"/>
  <c r="E276"/>
  <c r="I272"/>
  <c r="N267"/>
  <c r="F362"/>
  <c r="C321"/>
  <c r="E319"/>
  <c r="E305"/>
  <c r="I301"/>
  <c r="N296"/>
  <c r="C292"/>
  <c r="D291"/>
  <c r="E290"/>
  <c r="F289"/>
  <c r="G288"/>
  <c r="H287"/>
  <c r="I286"/>
  <c r="J285"/>
  <c r="K284"/>
  <c r="L283"/>
  <c r="M282"/>
  <c r="N281"/>
  <c r="C278"/>
  <c r="G274"/>
  <c r="L269"/>
  <c r="J300"/>
  <c r="H302"/>
  <c r="M297"/>
  <c r="I243"/>
  <c r="E247"/>
  <c r="N238"/>
  <c r="C234"/>
  <c r="D233"/>
  <c r="E232"/>
  <c r="F231"/>
  <c r="G230"/>
  <c r="F304"/>
  <c r="J271"/>
  <c r="D306"/>
  <c r="F275"/>
  <c r="C263"/>
  <c r="D262"/>
  <c r="E261"/>
  <c r="F260"/>
  <c r="G259"/>
  <c r="H258"/>
  <c r="I257"/>
  <c r="J256"/>
  <c r="K255"/>
  <c r="L254"/>
  <c r="M253"/>
  <c r="N252"/>
  <c r="C249"/>
  <c r="G245"/>
  <c r="L240"/>
  <c r="M268"/>
  <c r="H229"/>
  <c r="I228"/>
  <c r="J227"/>
  <c r="K226"/>
  <c r="L225"/>
  <c r="M224"/>
  <c r="N223"/>
  <c r="H244"/>
  <c r="M239"/>
  <c r="H215"/>
  <c r="F217"/>
  <c r="K212"/>
  <c r="D190"/>
  <c r="I185"/>
  <c r="M181"/>
  <c r="H273"/>
  <c r="F246"/>
  <c r="K241"/>
  <c r="D277"/>
  <c r="D248"/>
  <c r="D219"/>
  <c r="M210"/>
  <c r="F188"/>
  <c r="K183"/>
  <c r="F159"/>
  <c r="C220"/>
  <c r="E189"/>
  <c r="J184"/>
  <c r="D175"/>
  <c r="E174"/>
  <c r="F173"/>
  <c r="G172"/>
  <c r="H171"/>
  <c r="I170"/>
  <c r="J169"/>
  <c r="N209"/>
  <c r="C205"/>
  <c r="E203"/>
  <c r="G201"/>
  <c r="I199"/>
  <c r="K197"/>
  <c r="M195"/>
  <c r="C191"/>
  <c r="K154"/>
  <c r="D103"/>
  <c r="C118"/>
  <c r="D117"/>
  <c r="E116"/>
  <c r="F115"/>
  <c r="G114"/>
  <c r="H113"/>
  <c r="I112"/>
  <c r="J111"/>
  <c r="K110"/>
  <c r="L109"/>
  <c r="M108"/>
  <c r="N107"/>
  <c r="G216"/>
  <c r="L211"/>
  <c r="N180"/>
  <c r="C176"/>
  <c r="E160"/>
  <c r="J155"/>
  <c r="N151"/>
  <c r="E218"/>
  <c r="J213"/>
  <c r="G187"/>
  <c r="D204"/>
  <c r="F202"/>
  <c r="H200"/>
  <c r="J198"/>
  <c r="L196"/>
  <c r="N194"/>
  <c r="L182"/>
  <c r="D161"/>
  <c r="I156"/>
  <c r="M152"/>
  <c r="C147"/>
  <c r="D146"/>
  <c r="E145"/>
  <c r="F144"/>
  <c r="G143"/>
  <c r="H142"/>
  <c r="I141"/>
  <c r="J140"/>
  <c r="K139"/>
  <c r="L138"/>
  <c r="M137"/>
  <c r="N136"/>
  <c r="K168"/>
  <c r="L153"/>
  <c r="E131"/>
  <c r="H128"/>
  <c r="L124"/>
  <c r="C89"/>
  <c r="D88"/>
  <c r="E87"/>
  <c r="F86"/>
  <c r="G85"/>
  <c r="H84"/>
  <c r="I83"/>
  <c r="J82"/>
  <c r="K81"/>
  <c r="L80"/>
  <c r="M79"/>
  <c r="N78"/>
  <c r="N165"/>
  <c r="H157"/>
  <c r="I127"/>
  <c r="M123"/>
  <c r="C104"/>
  <c r="F101"/>
  <c r="H99"/>
  <c r="J97"/>
  <c r="L95"/>
  <c r="N93"/>
  <c r="E73"/>
  <c r="G71"/>
  <c r="I69"/>
  <c r="K67"/>
  <c r="M65"/>
  <c r="D45"/>
  <c r="F43"/>
  <c r="H41"/>
  <c r="J39"/>
  <c r="L37"/>
  <c r="N35"/>
  <c r="N20"/>
  <c r="M21"/>
  <c r="K23"/>
  <c r="J24"/>
  <c r="M166"/>
  <c r="C133"/>
  <c r="J126"/>
  <c r="N122"/>
  <c r="C60"/>
  <c r="D59"/>
  <c r="E58"/>
  <c r="F57"/>
  <c r="G56"/>
  <c r="H55"/>
  <c r="I54"/>
  <c r="J53"/>
  <c r="K52"/>
  <c r="L167"/>
  <c r="C162"/>
  <c r="D132"/>
  <c r="G129"/>
  <c r="K125"/>
  <c r="G100"/>
  <c r="I98"/>
  <c r="K96"/>
  <c r="M94"/>
  <c r="C75"/>
  <c r="F72"/>
  <c r="H70"/>
  <c r="J68"/>
  <c r="L66"/>
  <c r="N64"/>
  <c r="E44"/>
  <c r="G42"/>
  <c r="I40"/>
  <c r="K38"/>
  <c r="M36"/>
  <c r="N6"/>
  <c r="M7"/>
  <c r="L8"/>
  <c r="K9"/>
  <c r="J10"/>
  <c r="I11"/>
  <c r="H12"/>
  <c r="G13"/>
  <c r="F14"/>
  <c r="E15"/>
  <c r="D16"/>
  <c r="M50"/>
  <c r="L22"/>
  <c r="H26"/>
  <c r="F28"/>
  <c r="D30"/>
  <c r="I25"/>
  <c r="L51"/>
  <c r="N49"/>
  <c r="C17"/>
  <c r="E29"/>
  <c r="G27"/>
  <c r="C31"/>
  <c r="E356"/>
  <c r="E370"/>
  <c r="B359"/>
  <c r="C358"/>
  <c r="D357"/>
  <c r="C329"/>
  <c r="G325"/>
  <c r="B373"/>
  <c r="F369"/>
  <c r="C372"/>
  <c r="G368"/>
  <c r="F355"/>
  <c r="H353"/>
  <c r="C343"/>
  <c r="G339"/>
  <c r="B330"/>
  <c r="G354"/>
  <c r="E341"/>
  <c r="H367"/>
  <c r="B344"/>
  <c r="H324"/>
  <c r="F340"/>
  <c r="C314"/>
  <c r="C300"/>
  <c r="G296"/>
  <c r="E269"/>
  <c r="D371"/>
  <c r="D342"/>
  <c r="D328"/>
  <c r="E327"/>
  <c r="F326"/>
  <c r="B315"/>
  <c r="H338"/>
  <c r="E298"/>
  <c r="C271"/>
  <c r="G267"/>
  <c r="H309"/>
  <c r="F297"/>
  <c r="C285"/>
  <c r="E283"/>
  <c r="F311"/>
  <c r="D299"/>
  <c r="F268"/>
  <c r="E240"/>
  <c r="H208"/>
  <c r="E312"/>
  <c r="G310"/>
  <c r="B301"/>
  <c r="B286"/>
  <c r="D284"/>
  <c r="D313"/>
  <c r="H295"/>
  <c r="B272"/>
  <c r="C242"/>
  <c r="G238"/>
  <c r="G281"/>
  <c r="D270"/>
  <c r="B257"/>
  <c r="D255"/>
  <c r="F253"/>
  <c r="H251"/>
  <c r="F239"/>
  <c r="F282"/>
  <c r="H266"/>
  <c r="D241"/>
  <c r="B214"/>
  <c r="F210"/>
  <c r="G180"/>
  <c r="B199"/>
  <c r="C198"/>
  <c r="D197"/>
  <c r="E196"/>
  <c r="F195"/>
  <c r="G194"/>
  <c r="H193"/>
  <c r="D183"/>
  <c r="C256"/>
  <c r="E254"/>
  <c r="G252"/>
  <c r="B243"/>
  <c r="H280"/>
  <c r="H237"/>
  <c r="B228"/>
  <c r="C227"/>
  <c r="D226"/>
  <c r="E225"/>
  <c r="F224"/>
  <c r="G223"/>
  <c r="H222"/>
  <c r="D212"/>
  <c r="B185"/>
  <c r="F181"/>
  <c r="G209"/>
  <c r="E211"/>
  <c r="B156"/>
  <c r="B127"/>
  <c r="D125"/>
  <c r="G122"/>
  <c r="C213"/>
  <c r="E182"/>
  <c r="E153"/>
  <c r="C184"/>
  <c r="F152"/>
  <c r="B170"/>
  <c r="C169"/>
  <c r="D168"/>
  <c r="E167"/>
  <c r="F166"/>
  <c r="G165"/>
  <c r="H164"/>
  <c r="D154"/>
  <c r="E124"/>
  <c r="C126"/>
  <c r="H121"/>
  <c r="C155"/>
  <c r="C140"/>
  <c r="E138"/>
  <c r="G136"/>
  <c r="B112"/>
  <c r="D110"/>
  <c r="F108"/>
  <c r="H106"/>
  <c r="B98"/>
  <c r="G93"/>
  <c r="F65"/>
  <c r="H63"/>
  <c r="D96"/>
  <c r="B54"/>
  <c r="C53"/>
  <c r="D52"/>
  <c r="E51"/>
  <c r="F50"/>
  <c r="G49"/>
  <c r="H48"/>
  <c r="C10"/>
  <c r="H150"/>
  <c r="B141"/>
  <c r="D139"/>
  <c r="F137"/>
  <c r="H135"/>
  <c r="C111"/>
  <c r="E109"/>
  <c r="G107"/>
  <c r="C97"/>
  <c r="F94"/>
  <c r="H92"/>
  <c r="C68"/>
  <c r="B69"/>
  <c r="E66"/>
  <c r="G64"/>
  <c r="B83"/>
  <c r="C82"/>
  <c r="D81"/>
  <c r="E80"/>
  <c r="F79"/>
  <c r="G78"/>
  <c r="H77"/>
  <c r="B40"/>
  <c r="E22"/>
  <c r="D38"/>
  <c r="H34"/>
  <c r="F21"/>
  <c r="B25"/>
  <c r="E37"/>
  <c r="H5"/>
  <c r="F7"/>
  <c r="D9"/>
  <c r="F36"/>
  <c r="H19"/>
  <c r="G20"/>
  <c r="D23"/>
  <c r="C24"/>
  <c r="G35"/>
  <c r="G6"/>
  <c r="E8"/>
  <c r="N360"/>
  <c r="M331"/>
  <c r="L302"/>
  <c r="K273"/>
  <c r="J244"/>
  <c r="I215"/>
  <c r="H186"/>
  <c r="G157"/>
  <c r="F128"/>
  <c r="D70"/>
  <c r="E99"/>
  <c r="C41"/>
  <c r="B12"/>
  <c r="N353"/>
  <c r="M324"/>
  <c r="L295"/>
  <c r="J237"/>
  <c r="K266"/>
  <c r="I208"/>
  <c r="G150"/>
  <c r="E92"/>
  <c r="H179"/>
  <c r="F121"/>
  <c r="D63"/>
  <c r="C34"/>
  <c r="B5"/>
  <c r="B369"/>
  <c r="B355"/>
  <c r="C354"/>
  <c r="C325"/>
  <c r="C368"/>
  <c r="D338"/>
  <c r="D367"/>
  <c r="B340"/>
  <c r="D353"/>
  <c r="C339"/>
  <c r="B326"/>
  <c r="D324"/>
  <c r="C296"/>
  <c r="C310"/>
  <c r="D295"/>
  <c r="C267"/>
  <c r="B311"/>
  <c r="D309"/>
  <c r="B297"/>
  <c r="B268"/>
  <c r="C238"/>
  <c r="D280"/>
  <c r="C252"/>
  <c r="C281"/>
  <c r="D237"/>
  <c r="B210"/>
  <c r="B195"/>
  <c r="C194"/>
  <c r="D193"/>
  <c r="D179"/>
  <c r="B282"/>
  <c r="B253"/>
  <c r="D251"/>
  <c r="B239"/>
  <c r="D266"/>
  <c r="B224"/>
  <c r="C223"/>
  <c r="D222"/>
  <c r="D208"/>
  <c r="B181"/>
  <c r="B152"/>
  <c r="B123"/>
  <c r="D121"/>
  <c r="C209"/>
  <c r="C180"/>
  <c r="B166"/>
  <c r="C165"/>
  <c r="D164"/>
  <c r="D150"/>
  <c r="C122"/>
  <c r="C151"/>
  <c r="B137"/>
  <c r="D135"/>
  <c r="C107"/>
  <c r="B94"/>
  <c r="B50"/>
  <c r="C49"/>
  <c r="D48"/>
  <c r="C6"/>
  <c r="C136"/>
  <c r="B108"/>
  <c r="D106"/>
  <c r="C93"/>
  <c r="C64"/>
  <c r="B65"/>
  <c r="D92"/>
  <c r="B79"/>
  <c r="C78"/>
  <c r="D77"/>
  <c r="B36"/>
  <c r="D19"/>
  <c r="D34"/>
  <c r="C20"/>
  <c r="B21"/>
  <c r="D5"/>
  <c r="B378"/>
  <c r="C377"/>
  <c r="D376"/>
  <c r="E375"/>
  <c r="F374"/>
  <c r="G373"/>
  <c r="H372"/>
  <c r="I371"/>
  <c r="J370"/>
  <c r="K369"/>
  <c r="L368"/>
  <c r="M367"/>
  <c r="E361"/>
  <c r="I357"/>
  <c r="F360"/>
  <c r="G359"/>
  <c r="H358"/>
  <c r="C334"/>
  <c r="G330"/>
  <c r="K326"/>
  <c r="K297"/>
  <c r="B320"/>
  <c r="C319"/>
  <c r="D318"/>
  <c r="E317"/>
  <c r="M353"/>
  <c r="C363"/>
  <c r="D347"/>
  <c r="H343"/>
  <c r="L339"/>
  <c r="D333"/>
  <c r="E332"/>
  <c r="F331"/>
  <c r="B364"/>
  <c r="D362"/>
  <c r="L325"/>
  <c r="B349"/>
  <c r="F345"/>
  <c r="J341"/>
  <c r="J356"/>
  <c r="C348"/>
  <c r="K340"/>
  <c r="L354"/>
  <c r="G344"/>
  <c r="B335"/>
  <c r="F316"/>
  <c r="G315"/>
  <c r="H314"/>
  <c r="I313"/>
  <c r="J312"/>
  <c r="K311"/>
  <c r="E346"/>
  <c r="I328"/>
  <c r="J327"/>
  <c r="K355"/>
  <c r="I342"/>
  <c r="C305"/>
  <c r="G301"/>
  <c r="B291"/>
  <c r="C290"/>
  <c r="D289"/>
  <c r="E288"/>
  <c r="F287"/>
  <c r="G286"/>
  <c r="H285"/>
  <c r="I284"/>
  <c r="J283"/>
  <c r="K282"/>
  <c r="L281"/>
  <c r="M280"/>
  <c r="E274"/>
  <c r="I270"/>
  <c r="M338"/>
  <c r="H329"/>
  <c r="L310"/>
  <c r="M309"/>
  <c r="E303"/>
  <c r="I299"/>
  <c r="C276"/>
  <c r="G272"/>
  <c r="L267"/>
  <c r="B306"/>
  <c r="J298"/>
  <c r="H300"/>
  <c r="M295"/>
  <c r="B277"/>
  <c r="B262"/>
  <c r="C261"/>
  <c r="D260"/>
  <c r="E259"/>
  <c r="F258"/>
  <c r="G257"/>
  <c r="H256"/>
  <c r="I255"/>
  <c r="J254"/>
  <c r="K253"/>
  <c r="L252"/>
  <c r="M251"/>
  <c r="E245"/>
  <c r="F302"/>
  <c r="D304"/>
  <c r="J269"/>
  <c r="F273"/>
  <c r="I241"/>
  <c r="C247"/>
  <c r="G243"/>
  <c r="L238"/>
  <c r="B233"/>
  <c r="C232"/>
  <c r="D231"/>
  <c r="E230"/>
  <c r="H271"/>
  <c r="B248"/>
  <c r="D275"/>
  <c r="H242"/>
  <c r="M237"/>
  <c r="B219"/>
  <c r="F215"/>
  <c r="K210"/>
  <c r="D188"/>
  <c r="I183"/>
  <c r="M179"/>
  <c r="F157"/>
  <c r="F244"/>
  <c r="K239"/>
  <c r="H213"/>
  <c r="F229"/>
  <c r="G228"/>
  <c r="H227"/>
  <c r="I226"/>
  <c r="J225"/>
  <c r="K224"/>
  <c r="L223"/>
  <c r="M266"/>
  <c r="D246"/>
  <c r="D217"/>
  <c r="M208"/>
  <c r="B190"/>
  <c r="F186"/>
  <c r="K181"/>
  <c r="M222"/>
  <c r="C218"/>
  <c r="G185"/>
  <c r="B204"/>
  <c r="D202"/>
  <c r="F200"/>
  <c r="H198"/>
  <c r="J196"/>
  <c r="L194"/>
  <c r="E187"/>
  <c r="J182"/>
  <c r="C189"/>
  <c r="B161"/>
  <c r="K152"/>
  <c r="B146"/>
  <c r="C145"/>
  <c r="D144"/>
  <c r="E143"/>
  <c r="F142"/>
  <c r="G141"/>
  <c r="H140"/>
  <c r="I139"/>
  <c r="J138"/>
  <c r="K137"/>
  <c r="L136"/>
  <c r="M135"/>
  <c r="G214"/>
  <c r="L209"/>
  <c r="C203"/>
  <c r="E201"/>
  <c r="G199"/>
  <c r="I197"/>
  <c r="K195"/>
  <c r="M193"/>
  <c r="B175"/>
  <c r="C174"/>
  <c r="D173"/>
  <c r="E172"/>
  <c r="F171"/>
  <c r="G170"/>
  <c r="H169"/>
  <c r="I168"/>
  <c r="J167"/>
  <c r="K166"/>
  <c r="L165"/>
  <c r="M164"/>
  <c r="E158"/>
  <c r="J153"/>
  <c r="E129"/>
  <c r="E216"/>
  <c r="J211"/>
  <c r="L180"/>
  <c r="D159"/>
  <c r="I154"/>
  <c r="M150"/>
  <c r="D101"/>
  <c r="B117"/>
  <c r="C116"/>
  <c r="D115"/>
  <c r="E114"/>
  <c r="F113"/>
  <c r="G112"/>
  <c r="H111"/>
  <c r="I110"/>
  <c r="J109"/>
  <c r="K108"/>
  <c r="L107"/>
  <c r="M106"/>
  <c r="B132"/>
  <c r="I125"/>
  <c r="M121"/>
  <c r="B59"/>
  <c r="C58"/>
  <c r="D57"/>
  <c r="E56"/>
  <c r="F55"/>
  <c r="G54"/>
  <c r="H53"/>
  <c r="I52"/>
  <c r="C160"/>
  <c r="C131"/>
  <c r="J124"/>
  <c r="B103"/>
  <c r="G98"/>
  <c r="I96"/>
  <c r="K94"/>
  <c r="M92"/>
  <c r="C73"/>
  <c r="F70"/>
  <c r="H68"/>
  <c r="J66"/>
  <c r="L64"/>
  <c r="E42"/>
  <c r="G40"/>
  <c r="I38"/>
  <c r="K36"/>
  <c r="M34"/>
  <c r="M5"/>
  <c r="L6"/>
  <c r="K7"/>
  <c r="J8"/>
  <c r="I9"/>
  <c r="H10"/>
  <c r="G11"/>
  <c r="F12"/>
  <c r="E13"/>
  <c r="D14"/>
  <c r="L151"/>
  <c r="D130"/>
  <c r="G127"/>
  <c r="K123"/>
  <c r="B88"/>
  <c r="C87"/>
  <c r="D86"/>
  <c r="E85"/>
  <c r="F84"/>
  <c r="G83"/>
  <c r="H82"/>
  <c r="I81"/>
  <c r="J80"/>
  <c r="K79"/>
  <c r="L78"/>
  <c r="M77"/>
  <c r="B45"/>
  <c r="H155"/>
  <c r="H126"/>
  <c r="L122"/>
  <c r="C102"/>
  <c r="F99"/>
  <c r="H97"/>
  <c r="J95"/>
  <c r="L93"/>
  <c r="B74"/>
  <c r="E71"/>
  <c r="G69"/>
  <c r="I67"/>
  <c r="K65"/>
  <c r="M63"/>
  <c r="D43"/>
  <c r="F41"/>
  <c r="H39"/>
  <c r="J37"/>
  <c r="L35"/>
  <c r="M19"/>
  <c r="L20"/>
  <c r="K21"/>
  <c r="I23"/>
  <c r="H24"/>
  <c r="C29"/>
  <c r="K50"/>
  <c r="M48"/>
  <c r="C15"/>
  <c r="J22"/>
  <c r="E27"/>
  <c r="G25"/>
  <c r="F26"/>
  <c r="D28"/>
  <c r="J51"/>
  <c r="L49"/>
  <c r="B30"/>
  <c r="E379"/>
  <c r="F378"/>
  <c r="G377"/>
  <c r="H376"/>
  <c r="I375"/>
  <c r="J374"/>
  <c r="K373"/>
  <c r="L372"/>
  <c r="M371"/>
  <c r="N370"/>
  <c r="E365"/>
  <c r="I361"/>
  <c r="F364"/>
  <c r="G363"/>
  <c r="H362"/>
  <c r="G334"/>
  <c r="K330"/>
  <c r="K301"/>
  <c r="E321"/>
  <c r="F320"/>
  <c r="G319"/>
  <c r="H318"/>
  <c r="I317"/>
  <c r="J316"/>
  <c r="M357"/>
  <c r="J360"/>
  <c r="L358"/>
  <c r="G348"/>
  <c r="K344"/>
  <c r="E336"/>
  <c r="F335"/>
  <c r="K359"/>
  <c r="E350"/>
  <c r="I346"/>
  <c r="M342"/>
  <c r="L329"/>
  <c r="J345"/>
  <c r="F349"/>
  <c r="N341"/>
  <c r="K315"/>
  <c r="L314"/>
  <c r="M313"/>
  <c r="N312"/>
  <c r="H347"/>
  <c r="H333"/>
  <c r="J331"/>
  <c r="G305"/>
  <c r="E292"/>
  <c r="F291"/>
  <c r="G290"/>
  <c r="H289"/>
  <c r="I288"/>
  <c r="J287"/>
  <c r="K286"/>
  <c r="L285"/>
  <c r="M284"/>
  <c r="N283"/>
  <c r="E278"/>
  <c r="I274"/>
  <c r="N269"/>
  <c r="L343"/>
  <c r="I332"/>
  <c r="N327"/>
  <c r="E307"/>
  <c r="I303"/>
  <c r="N298"/>
  <c r="G276"/>
  <c r="L271"/>
  <c r="J302"/>
  <c r="H304"/>
  <c r="M299"/>
  <c r="J273"/>
  <c r="E263"/>
  <c r="F262"/>
  <c r="G261"/>
  <c r="H260"/>
  <c r="I259"/>
  <c r="J258"/>
  <c r="K257"/>
  <c r="L256"/>
  <c r="M255"/>
  <c r="N254"/>
  <c r="E249"/>
  <c r="N240"/>
  <c r="F306"/>
  <c r="F277"/>
  <c r="I245"/>
  <c r="G247"/>
  <c r="L242"/>
  <c r="E234"/>
  <c r="F233"/>
  <c r="G232"/>
  <c r="H231"/>
  <c r="I230"/>
  <c r="H275"/>
  <c r="H217"/>
  <c r="H246"/>
  <c r="M241"/>
  <c r="F219"/>
  <c r="K214"/>
  <c r="I187"/>
  <c r="M183"/>
  <c r="F161"/>
  <c r="M270"/>
  <c r="F248"/>
  <c r="K243"/>
  <c r="J229"/>
  <c r="K228"/>
  <c r="L227"/>
  <c r="M226"/>
  <c r="N225"/>
  <c r="M212"/>
  <c r="F190"/>
  <c r="K185"/>
  <c r="E205"/>
  <c r="G203"/>
  <c r="I201"/>
  <c r="K199"/>
  <c r="M197"/>
  <c r="E191"/>
  <c r="J186"/>
  <c r="N211"/>
  <c r="E176"/>
  <c r="K156"/>
  <c r="E147"/>
  <c r="F146"/>
  <c r="G145"/>
  <c r="H144"/>
  <c r="I143"/>
  <c r="J142"/>
  <c r="K141"/>
  <c r="L140"/>
  <c r="M139"/>
  <c r="N138"/>
  <c r="G218"/>
  <c r="L213"/>
  <c r="G189"/>
  <c r="F204"/>
  <c r="H202"/>
  <c r="J200"/>
  <c r="L198"/>
  <c r="N196"/>
  <c r="N182"/>
  <c r="F175"/>
  <c r="G174"/>
  <c r="H173"/>
  <c r="I172"/>
  <c r="J171"/>
  <c r="K170"/>
  <c r="L169"/>
  <c r="M168"/>
  <c r="N167"/>
  <c r="E162"/>
  <c r="J157"/>
  <c r="N153"/>
  <c r="E133"/>
  <c r="E220"/>
  <c r="J215"/>
  <c r="L184"/>
  <c r="I158"/>
  <c r="M154"/>
  <c r="E118"/>
  <c r="F117"/>
  <c r="G116"/>
  <c r="H115"/>
  <c r="I114"/>
  <c r="J113"/>
  <c r="K112"/>
  <c r="L111"/>
  <c r="M110"/>
  <c r="N109"/>
  <c r="G131"/>
  <c r="K127"/>
  <c r="E60"/>
  <c r="F59"/>
  <c r="G58"/>
  <c r="H57"/>
  <c r="I56"/>
  <c r="J55"/>
  <c r="K54"/>
  <c r="L53"/>
  <c r="M52"/>
  <c r="H130"/>
  <c r="L126"/>
  <c r="G102"/>
  <c r="I100"/>
  <c r="K98"/>
  <c r="M96"/>
  <c r="F74"/>
  <c r="H72"/>
  <c r="J70"/>
  <c r="L68"/>
  <c r="N66"/>
  <c r="E46"/>
  <c r="G44"/>
  <c r="I42"/>
  <c r="K40"/>
  <c r="M38"/>
  <c r="N8"/>
  <c r="M9"/>
  <c r="L10"/>
  <c r="K11"/>
  <c r="J12"/>
  <c r="I13"/>
  <c r="H14"/>
  <c r="G15"/>
  <c r="F16"/>
  <c r="L155"/>
  <c r="I129"/>
  <c r="M125"/>
  <c r="E89"/>
  <c r="F88"/>
  <c r="G87"/>
  <c r="H86"/>
  <c r="I85"/>
  <c r="J84"/>
  <c r="K83"/>
  <c r="L82"/>
  <c r="M81"/>
  <c r="N80"/>
  <c r="H159"/>
  <c r="J128"/>
  <c r="N124"/>
  <c r="F103"/>
  <c r="H101"/>
  <c r="J99"/>
  <c r="L97"/>
  <c r="N95"/>
  <c r="E75"/>
  <c r="G73"/>
  <c r="I71"/>
  <c r="K69"/>
  <c r="M67"/>
  <c r="F45"/>
  <c r="H43"/>
  <c r="J41"/>
  <c r="L39"/>
  <c r="N37"/>
  <c r="M23"/>
  <c r="L24"/>
  <c r="K25"/>
  <c r="G29"/>
  <c r="N51"/>
  <c r="I27"/>
  <c r="J26"/>
  <c r="H28"/>
  <c r="F30"/>
  <c r="N22"/>
  <c r="I364"/>
  <c r="M360"/>
  <c r="J377"/>
  <c r="N373"/>
  <c r="L332"/>
  <c r="K333"/>
  <c r="K376"/>
  <c r="H365"/>
  <c r="H379"/>
  <c r="L375"/>
  <c r="M374"/>
  <c r="J363"/>
  <c r="L361"/>
  <c r="H350"/>
  <c r="L346"/>
  <c r="N330"/>
  <c r="K362"/>
  <c r="J348"/>
  <c r="N344"/>
  <c r="H336"/>
  <c r="I335"/>
  <c r="J334"/>
  <c r="I320"/>
  <c r="M316"/>
  <c r="K347"/>
  <c r="K318"/>
  <c r="I349"/>
  <c r="H321"/>
  <c r="N315"/>
  <c r="I378"/>
  <c r="M345"/>
  <c r="J319"/>
  <c r="J276"/>
  <c r="I277"/>
  <c r="N272"/>
  <c r="K304"/>
  <c r="L317"/>
  <c r="I306"/>
  <c r="N301"/>
  <c r="L274"/>
  <c r="H292"/>
  <c r="J290"/>
  <c r="L288"/>
  <c r="N286"/>
  <c r="N243"/>
  <c r="H220"/>
  <c r="J305"/>
  <c r="I291"/>
  <c r="K289"/>
  <c r="M287"/>
  <c r="H307"/>
  <c r="M302"/>
  <c r="L245"/>
  <c r="I262"/>
  <c r="K260"/>
  <c r="M258"/>
  <c r="K246"/>
  <c r="H234"/>
  <c r="J232"/>
  <c r="L230"/>
  <c r="M273"/>
  <c r="I248"/>
  <c r="K217"/>
  <c r="H205"/>
  <c r="I204"/>
  <c r="J203"/>
  <c r="K202"/>
  <c r="L201"/>
  <c r="M200"/>
  <c r="N199"/>
  <c r="I190"/>
  <c r="M186"/>
  <c r="H263"/>
  <c r="J261"/>
  <c r="L259"/>
  <c r="N257"/>
  <c r="I233"/>
  <c r="K231"/>
  <c r="H278"/>
  <c r="H249"/>
  <c r="M244"/>
  <c r="M229"/>
  <c r="N228"/>
  <c r="M215"/>
  <c r="K188"/>
  <c r="H176"/>
  <c r="L216"/>
  <c r="N185"/>
  <c r="J218"/>
  <c r="L187"/>
  <c r="K159"/>
  <c r="I132"/>
  <c r="K130"/>
  <c r="M128"/>
  <c r="J189"/>
  <c r="J160"/>
  <c r="N156"/>
  <c r="H147"/>
  <c r="I146"/>
  <c r="J145"/>
  <c r="K144"/>
  <c r="L143"/>
  <c r="M142"/>
  <c r="N214"/>
  <c r="I175"/>
  <c r="J174"/>
  <c r="K173"/>
  <c r="L172"/>
  <c r="M171"/>
  <c r="N170"/>
  <c r="I161"/>
  <c r="M157"/>
  <c r="H133"/>
  <c r="J131"/>
  <c r="L129"/>
  <c r="N127"/>
  <c r="N141"/>
  <c r="I117"/>
  <c r="K115"/>
  <c r="M113"/>
  <c r="I103"/>
  <c r="K101"/>
  <c r="M99"/>
  <c r="H75"/>
  <c r="J73"/>
  <c r="L71"/>
  <c r="N69"/>
  <c r="H162"/>
  <c r="L158"/>
  <c r="H60"/>
  <c r="I59"/>
  <c r="J58"/>
  <c r="K57"/>
  <c r="L56"/>
  <c r="M55"/>
  <c r="N54"/>
  <c r="N25"/>
  <c r="H118"/>
  <c r="J116"/>
  <c r="L114"/>
  <c r="N112"/>
  <c r="H104"/>
  <c r="J102"/>
  <c r="L100"/>
  <c r="N98"/>
  <c r="I74"/>
  <c r="K72"/>
  <c r="M70"/>
  <c r="H89"/>
  <c r="I88"/>
  <c r="J87"/>
  <c r="K86"/>
  <c r="L85"/>
  <c r="M84"/>
  <c r="N83"/>
  <c r="J44"/>
  <c r="N40"/>
  <c r="K43"/>
  <c r="M12"/>
  <c r="K14"/>
  <c r="I16"/>
  <c r="J29"/>
  <c r="H46"/>
  <c r="L42"/>
  <c r="L27"/>
  <c r="I45"/>
  <c r="M41"/>
  <c r="N11"/>
  <c r="L13"/>
  <c r="J15"/>
  <c r="M26"/>
  <c r="K28"/>
  <c r="I30"/>
  <c r="E364"/>
  <c r="I360"/>
  <c r="G376"/>
  <c r="K372"/>
  <c r="D365"/>
  <c r="L328"/>
  <c r="G333"/>
  <c r="K329"/>
  <c r="D379"/>
  <c r="H375"/>
  <c r="L371"/>
  <c r="E378"/>
  <c r="I374"/>
  <c r="M356"/>
  <c r="M370"/>
  <c r="G362"/>
  <c r="E349"/>
  <c r="I345"/>
  <c r="M341"/>
  <c r="F377"/>
  <c r="F363"/>
  <c r="H361"/>
  <c r="G347"/>
  <c r="K343"/>
  <c r="H332"/>
  <c r="I331"/>
  <c r="J330"/>
  <c r="L357"/>
  <c r="H346"/>
  <c r="F319"/>
  <c r="N369"/>
  <c r="J359"/>
  <c r="D350"/>
  <c r="L342"/>
  <c r="N326"/>
  <c r="K300"/>
  <c r="D321"/>
  <c r="H317"/>
  <c r="J373"/>
  <c r="K358"/>
  <c r="J344"/>
  <c r="I316"/>
  <c r="K314"/>
  <c r="N340"/>
  <c r="E335"/>
  <c r="G304"/>
  <c r="J272"/>
  <c r="E277"/>
  <c r="I273"/>
  <c r="N268"/>
  <c r="E320"/>
  <c r="J315"/>
  <c r="L313"/>
  <c r="F348"/>
  <c r="D336"/>
  <c r="F334"/>
  <c r="G318"/>
  <c r="E306"/>
  <c r="I302"/>
  <c r="N297"/>
  <c r="G275"/>
  <c r="L270"/>
  <c r="M312"/>
  <c r="F305"/>
  <c r="E291"/>
  <c r="G289"/>
  <c r="I287"/>
  <c r="K285"/>
  <c r="M283"/>
  <c r="D307"/>
  <c r="F276"/>
  <c r="E248"/>
  <c r="N239"/>
  <c r="H216"/>
  <c r="J301"/>
  <c r="D292"/>
  <c r="F290"/>
  <c r="H288"/>
  <c r="J286"/>
  <c r="L284"/>
  <c r="N282"/>
  <c r="N311"/>
  <c r="H303"/>
  <c r="M298"/>
  <c r="G246"/>
  <c r="L241"/>
  <c r="D278"/>
  <c r="D263"/>
  <c r="F261"/>
  <c r="H259"/>
  <c r="J257"/>
  <c r="L255"/>
  <c r="N253"/>
  <c r="F247"/>
  <c r="K242"/>
  <c r="E233"/>
  <c r="G231"/>
  <c r="M269"/>
  <c r="D249"/>
  <c r="F218"/>
  <c r="K213"/>
  <c r="G188"/>
  <c r="D205"/>
  <c r="E204"/>
  <c r="F203"/>
  <c r="G202"/>
  <c r="H201"/>
  <c r="I200"/>
  <c r="J199"/>
  <c r="K198"/>
  <c r="L197"/>
  <c r="M196"/>
  <c r="N195"/>
  <c r="D191"/>
  <c r="I186"/>
  <c r="M182"/>
  <c r="E262"/>
  <c r="G260"/>
  <c r="I258"/>
  <c r="K256"/>
  <c r="M254"/>
  <c r="D234"/>
  <c r="F232"/>
  <c r="H230"/>
  <c r="H274"/>
  <c r="I244"/>
  <c r="H245"/>
  <c r="M240"/>
  <c r="I229"/>
  <c r="J228"/>
  <c r="K227"/>
  <c r="L226"/>
  <c r="M225"/>
  <c r="N224"/>
  <c r="D220"/>
  <c r="M211"/>
  <c r="F189"/>
  <c r="K184"/>
  <c r="D176"/>
  <c r="G217"/>
  <c r="L212"/>
  <c r="N181"/>
  <c r="E219"/>
  <c r="J214"/>
  <c r="L183"/>
  <c r="K155"/>
  <c r="D133"/>
  <c r="G130"/>
  <c r="I128"/>
  <c r="K126"/>
  <c r="M124"/>
  <c r="E190"/>
  <c r="J185"/>
  <c r="E161"/>
  <c r="J156"/>
  <c r="N152"/>
  <c r="D147"/>
  <c r="E146"/>
  <c r="F145"/>
  <c r="G144"/>
  <c r="H143"/>
  <c r="I142"/>
  <c r="N210"/>
  <c r="F160"/>
  <c r="E175"/>
  <c r="F174"/>
  <c r="G173"/>
  <c r="H172"/>
  <c r="I171"/>
  <c r="J170"/>
  <c r="K169"/>
  <c r="L168"/>
  <c r="M167"/>
  <c r="N166"/>
  <c r="D162"/>
  <c r="I157"/>
  <c r="M153"/>
  <c r="E132"/>
  <c r="H129"/>
  <c r="J127"/>
  <c r="L125"/>
  <c r="N123"/>
  <c r="K140"/>
  <c r="M138"/>
  <c r="D118"/>
  <c r="F116"/>
  <c r="H114"/>
  <c r="J112"/>
  <c r="L110"/>
  <c r="N108"/>
  <c r="G101"/>
  <c r="I99"/>
  <c r="K97"/>
  <c r="M95"/>
  <c r="F73"/>
  <c r="H71"/>
  <c r="J69"/>
  <c r="L67"/>
  <c r="N65"/>
  <c r="L154"/>
  <c r="D104"/>
  <c r="D60"/>
  <c r="E59"/>
  <c r="F58"/>
  <c r="G57"/>
  <c r="H56"/>
  <c r="I55"/>
  <c r="J54"/>
  <c r="K53"/>
  <c r="L52"/>
  <c r="M51"/>
  <c r="N50"/>
  <c r="D17"/>
  <c r="J25"/>
  <c r="H158"/>
  <c r="J141"/>
  <c r="L139"/>
  <c r="N137"/>
  <c r="E117"/>
  <c r="G115"/>
  <c r="I113"/>
  <c r="K111"/>
  <c r="M109"/>
  <c r="F102"/>
  <c r="H100"/>
  <c r="J98"/>
  <c r="L96"/>
  <c r="N94"/>
  <c r="E74"/>
  <c r="G72"/>
  <c r="I70"/>
  <c r="K68"/>
  <c r="M66"/>
  <c r="D89"/>
  <c r="E88"/>
  <c r="F87"/>
  <c r="G86"/>
  <c r="H85"/>
  <c r="I84"/>
  <c r="J83"/>
  <c r="K82"/>
  <c r="L81"/>
  <c r="M80"/>
  <c r="N79"/>
  <c r="M22"/>
  <c r="D46"/>
  <c r="H42"/>
  <c r="L38"/>
  <c r="N21"/>
  <c r="E45"/>
  <c r="I41"/>
  <c r="M37"/>
  <c r="N7"/>
  <c r="L9"/>
  <c r="J11"/>
  <c r="H13"/>
  <c r="F15"/>
  <c r="F29"/>
  <c r="F44"/>
  <c r="J40"/>
  <c r="N36"/>
  <c r="L23"/>
  <c r="K24"/>
  <c r="H27"/>
  <c r="G43"/>
  <c r="K39"/>
  <c r="M8"/>
  <c r="K10"/>
  <c r="I12"/>
  <c r="G14"/>
  <c r="E16"/>
  <c r="I26"/>
  <c r="G28"/>
  <c r="E30"/>
  <c r="D31"/>
  <c r="E358"/>
  <c r="I354"/>
  <c r="D373"/>
  <c r="H369"/>
  <c r="J353"/>
  <c r="C331"/>
  <c r="G327"/>
  <c r="E372"/>
  <c r="I368"/>
  <c r="B375"/>
  <c r="J367"/>
  <c r="C360"/>
  <c r="C345"/>
  <c r="G341"/>
  <c r="C374"/>
  <c r="F371"/>
  <c r="B361"/>
  <c r="D359"/>
  <c r="E343"/>
  <c r="I339"/>
  <c r="B332"/>
  <c r="H355"/>
  <c r="F342"/>
  <c r="D330"/>
  <c r="E329"/>
  <c r="F357"/>
  <c r="B346"/>
  <c r="J338"/>
  <c r="H326"/>
  <c r="I325"/>
  <c r="J324"/>
  <c r="G356"/>
  <c r="D344"/>
  <c r="F328"/>
  <c r="D315"/>
  <c r="F313"/>
  <c r="H311"/>
  <c r="C302"/>
  <c r="G298"/>
  <c r="E271"/>
  <c r="I267"/>
  <c r="H340"/>
  <c r="B317"/>
  <c r="G370"/>
  <c r="C316"/>
  <c r="E314"/>
  <c r="G312"/>
  <c r="E300"/>
  <c r="I296"/>
  <c r="J266"/>
  <c r="C273"/>
  <c r="G269"/>
  <c r="F299"/>
  <c r="I310"/>
  <c r="D301"/>
  <c r="B288"/>
  <c r="D286"/>
  <c r="F284"/>
  <c r="H282"/>
  <c r="J280"/>
  <c r="F270"/>
  <c r="E242"/>
  <c r="B303"/>
  <c r="J295"/>
  <c r="J309"/>
  <c r="H297"/>
  <c r="C287"/>
  <c r="E285"/>
  <c r="G283"/>
  <c r="I281"/>
  <c r="B274"/>
  <c r="C244"/>
  <c r="G240"/>
  <c r="H210"/>
  <c r="F241"/>
  <c r="H268"/>
  <c r="C258"/>
  <c r="E256"/>
  <c r="G254"/>
  <c r="I252"/>
  <c r="D243"/>
  <c r="C229"/>
  <c r="D228"/>
  <c r="E227"/>
  <c r="F226"/>
  <c r="G225"/>
  <c r="H224"/>
  <c r="I223"/>
  <c r="J222"/>
  <c r="B216"/>
  <c r="F212"/>
  <c r="D185"/>
  <c r="I180"/>
  <c r="D272"/>
  <c r="I238"/>
  <c r="B245"/>
  <c r="B230"/>
  <c r="B259"/>
  <c r="D257"/>
  <c r="F255"/>
  <c r="H253"/>
  <c r="J251"/>
  <c r="H239"/>
  <c r="D214"/>
  <c r="G182"/>
  <c r="B201"/>
  <c r="C200"/>
  <c r="D199"/>
  <c r="E198"/>
  <c r="F197"/>
  <c r="G196"/>
  <c r="H195"/>
  <c r="I194"/>
  <c r="J193"/>
  <c r="B187"/>
  <c r="F183"/>
  <c r="G211"/>
  <c r="E213"/>
  <c r="J208"/>
  <c r="B172"/>
  <c r="C171"/>
  <c r="D170"/>
  <c r="E169"/>
  <c r="F168"/>
  <c r="G167"/>
  <c r="H166"/>
  <c r="I165"/>
  <c r="J164"/>
  <c r="B158"/>
  <c r="E126"/>
  <c r="C128"/>
  <c r="H123"/>
  <c r="J121"/>
  <c r="C215"/>
  <c r="E184"/>
  <c r="J179"/>
  <c r="F154"/>
  <c r="E155"/>
  <c r="J150"/>
  <c r="C186"/>
  <c r="D156"/>
  <c r="I151"/>
  <c r="B129"/>
  <c r="D127"/>
  <c r="G124"/>
  <c r="I122"/>
  <c r="H152"/>
  <c r="D98"/>
  <c r="C99"/>
  <c r="F96"/>
  <c r="H94"/>
  <c r="J92"/>
  <c r="C70"/>
  <c r="B71"/>
  <c r="E68"/>
  <c r="G66"/>
  <c r="I64"/>
  <c r="D141"/>
  <c r="F139"/>
  <c r="H137"/>
  <c r="J135"/>
  <c r="C113"/>
  <c r="E111"/>
  <c r="G109"/>
  <c r="I107"/>
  <c r="B85"/>
  <c r="C84"/>
  <c r="D83"/>
  <c r="E82"/>
  <c r="F81"/>
  <c r="G80"/>
  <c r="H79"/>
  <c r="I78"/>
  <c r="J77"/>
  <c r="B42"/>
  <c r="G22"/>
  <c r="C157"/>
  <c r="B100"/>
  <c r="G95"/>
  <c r="I93"/>
  <c r="F67"/>
  <c r="H65"/>
  <c r="J63"/>
  <c r="B143"/>
  <c r="C142"/>
  <c r="E140"/>
  <c r="G138"/>
  <c r="I136"/>
  <c r="B114"/>
  <c r="D112"/>
  <c r="F110"/>
  <c r="H108"/>
  <c r="J106"/>
  <c r="B56"/>
  <c r="C55"/>
  <c r="D54"/>
  <c r="E53"/>
  <c r="F52"/>
  <c r="G51"/>
  <c r="H50"/>
  <c r="I49"/>
  <c r="J48"/>
  <c r="C12"/>
  <c r="D25"/>
  <c r="H21"/>
  <c r="G37"/>
  <c r="J5"/>
  <c r="H7"/>
  <c r="F9"/>
  <c r="D11"/>
  <c r="D40"/>
  <c r="H36"/>
  <c r="J19"/>
  <c r="I20"/>
  <c r="F23"/>
  <c r="E24"/>
  <c r="C26"/>
  <c r="E39"/>
  <c r="I35"/>
  <c r="I6"/>
  <c r="G8"/>
  <c r="E10"/>
  <c r="F38"/>
  <c r="J34"/>
  <c r="B27"/>
  <c r="N361"/>
  <c r="M332"/>
  <c r="L303"/>
  <c r="J245"/>
  <c r="K274"/>
  <c r="I216"/>
  <c r="G158"/>
  <c r="E100"/>
  <c r="H187"/>
  <c r="F129"/>
  <c r="D71"/>
  <c r="C42"/>
  <c r="B13"/>
  <c r="B370"/>
  <c r="C369"/>
  <c r="D368"/>
  <c r="E367"/>
  <c r="E353"/>
  <c r="C326"/>
  <c r="B356"/>
  <c r="D354"/>
  <c r="B341"/>
  <c r="C355"/>
  <c r="D339"/>
  <c r="E338"/>
  <c r="D325"/>
  <c r="E324"/>
  <c r="B312"/>
  <c r="C311"/>
  <c r="C297"/>
  <c r="B283"/>
  <c r="C282"/>
  <c r="D281"/>
  <c r="E280"/>
  <c r="C340"/>
  <c r="B327"/>
  <c r="D310"/>
  <c r="E309"/>
  <c r="E295"/>
  <c r="C268"/>
  <c r="B298"/>
  <c r="B269"/>
  <c r="B254"/>
  <c r="C253"/>
  <c r="D252"/>
  <c r="E251"/>
  <c r="E237"/>
  <c r="D296"/>
  <c r="E266"/>
  <c r="C239"/>
  <c r="B240"/>
  <c r="D267"/>
  <c r="B211"/>
  <c r="D180"/>
  <c r="B225"/>
  <c r="C224"/>
  <c r="D238"/>
  <c r="D209"/>
  <c r="B182"/>
  <c r="E222"/>
  <c r="C210"/>
  <c r="B196"/>
  <c r="D194"/>
  <c r="E179"/>
  <c r="C181"/>
  <c r="B153"/>
  <c r="B138"/>
  <c r="C137"/>
  <c r="D136"/>
  <c r="E135"/>
  <c r="D223"/>
  <c r="C195"/>
  <c r="E193"/>
  <c r="B167"/>
  <c r="C166"/>
  <c r="D165"/>
  <c r="E164"/>
  <c r="E150"/>
  <c r="E121"/>
  <c r="E208"/>
  <c r="D151"/>
  <c r="D93"/>
  <c r="B109"/>
  <c r="C108"/>
  <c r="D107"/>
  <c r="E106"/>
  <c r="B124"/>
  <c r="C152"/>
  <c r="C123"/>
  <c r="B95"/>
  <c r="C65"/>
  <c r="E34"/>
  <c r="E5"/>
  <c r="D6"/>
  <c r="B22"/>
  <c r="D122"/>
  <c r="B80"/>
  <c r="C79"/>
  <c r="D78"/>
  <c r="E77"/>
  <c r="B37"/>
  <c r="C94"/>
  <c r="B66"/>
  <c r="E63"/>
  <c r="D35"/>
  <c r="E19"/>
  <c r="D20"/>
  <c r="C21"/>
  <c r="C50"/>
  <c r="E48"/>
  <c r="C7"/>
  <c r="B51"/>
  <c r="D49"/>
  <c r="B339"/>
  <c r="C338"/>
  <c r="C324"/>
  <c r="C353"/>
  <c r="B368"/>
  <c r="B354"/>
  <c r="B325"/>
  <c r="B310"/>
  <c r="C309"/>
  <c r="C295"/>
  <c r="C367"/>
  <c r="B281"/>
  <c r="C280"/>
  <c r="B296"/>
  <c r="C266"/>
  <c r="B252"/>
  <c r="C251"/>
  <c r="C237"/>
  <c r="B238"/>
  <c r="B209"/>
  <c r="B267"/>
  <c r="B180"/>
  <c r="C208"/>
  <c r="C222"/>
  <c r="B194"/>
  <c r="C179"/>
  <c r="B151"/>
  <c r="B107"/>
  <c r="C106"/>
  <c r="B223"/>
  <c r="C193"/>
  <c r="B136"/>
  <c r="C135"/>
  <c r="B165"/>
  <c r="C121"/>
  <c r="B78"/>
  <c r="C77"/>
  <c r="B35"/>
  <c r="C92"/>
  <c r="B64"/>
  <c r="C19"/>
  <c r="C164"/>
  <c r="C150"/>
  <c r="B122"/>
  <c r="B93"/>
  <c r="C63"/>
  <c r="B20"/>
  <c r="B49"/>
  <c r="C5"/>
  <c r="C48"/>
  <c r="K222" i="16"/>
  <c r="L186"/>
  <c r="K164"/>
  <c r="K153"/>
  <c r="L140"/>
  <c r="L94"/>
  <c r="K72"/>
  <c r="K61"/>
  <c r="L209"/>
  <c r="K233"/>
  <c r="L198"/>
  <c r="L163"/>
  <c r="L106"/>
  <c r="L71"/>
  <c r="L37"/>
  <c r="L232"/>
  <c r="K210"/>
  <c r="L175"/>
  <c r="K118"/>
  <c r="K107"/>
  <c r="L83"/>
  <c r="K49"/>
  <c r="K38"/>
  <c r="K187"/>
  <c r="K130"/>
  <c r="K95"/>
  <c r="K176"/>
  <c r="K84"/>
  <c r="L48"/>
  <c r="L152"/>
  <c r="L60"/>
  <c r="K141"/>
  <c r="L129"/>
  <c r="L117"/>
  <c r="N362" i="19"/>
  <c r="M333"/>
  <c r="L304"/>
  <c r="K275"/>
  <c r="J246"/>
  <c r="I217"/>
  <c r="H188"/>
  <c r="G159"/>
  <c r="F130"/>
  <c r="C43"/>
  <c r="E101"/>
  <c r="D72"/>
  <c r="B14"/>
  <c r="N357"/>
  <c r="M328"/>
  <c r="L299"/>
  <c r="J241"/>
  <c r="K270"/>
  <c r="I212"/>
  <c r="G154"/>
  <c r="E96"/>
  <c r="H183"/>
  <c r="F125"/>
  <c r="D67"/>
  <c r="C38"/>
  <c r="B9"/>
  <c r="N356"/>
  <c r="M327"/>
  <c r="L298"/>
  <c r="K269"/>
  <c r="J240"/>
  <c r="I211"/>
  <c r="H182"/>
  <c r="G153"/>
  <c r="E95"/>
  <c r="D66"/>
  <c r="F124"/>
  <c r="C37"/>
  <c r="B8"/>
  <c r="N358"/>
  <c r="M329"/>
  <c r="L300"/>
  <c r="K271"/>
  <c r="J242"/>
  <c r="I213"/>
  <c r="H184"/>
  <c r="G155"/>
  <c r="F126"/>
  <c r="E97"/>
  <c r="C39"/>
  <c r="D68"/>
  <c r="B10"/>
  <c r="N359"/>
  <c r="L301"/>
  <c r="M330"/>
  <c r="J243"/>
  <c r="K272"/>
  <c r="I214"/>
  <c r="G156"/>
  <c r="F127"/>
  <c r="H185"/>
  <c r="E98"/>
  <c r="C40"/>
  <c r="B11"/>
  <c r="D69"/>
  <c r="N355"/>
  <c r="M326"/>
  <c r="L297"/>
  <c r="J239"/>
  <c r="K268"/>
  <c r="I210"/>
  <c r="G152"/>
  <c r="F123"/>
  <c r="H181"/>
  <c r="E94"/>
  <c r="C36"/>
  <c r="B7"/>
  <c r="D65"/>
  <c r="E360"/>
  <c r="I356"/>
  <c r="D375"/>
  <c r="H371"/>
  <c r="L367"/>
  <c r="B363"/>
  <c r="C362"/>
  <c r="D361"/>
  <c r="L324"/>
  <c r="C333"/>
  <c r="G329"/>
  <c r="K325"/>
  <c r="E374"/>
  <c r="I370"/>
  <c r="B377"/>
  <c r="F373"/>
  <c r="K354"/>
  <c r="B348"/>
  <c r="F344"/>
  <c r="J340"/>
  <c r="B334"/>
  <c r="G372"/>
  <c r="J369"/>
  <c r="J355"/>
  <c r="L353"/>
  <c r="D346"/>
  <c r="H342"/>
  <c r="L338"/>
  <c r="C376"/>
  <c r="I341"/>
  <c r="H328"/>
  <c r="I327"/>
  <c r="J326"/>
  <c r="C318"/>
  <c r="G358"/>
  <c r="E345"/>
  <c r="K339"/>
  <c r="D332"/>
  <c r="F330"/>
  <c r="B319"/>
  <c r="F315"/>
  <c r="H313"/>
  <c r="K368"/>
  <c r="K296"/>
  <c r="D317"/>
  <c r="C304"/>
  <c r="G300"/>
  <c r="J268"/>
  <c r="E273"/>
  <c r="I269"/>
  <c r="H357"/>
  <c r="C347"/>
  <c r="E331"/>
  <c r="E316"/>
  <c r="G314"/>
  <c r="F359"/>
  <c r="G343"/>
  <c r="E302"/>
  <c r="I298"/>
  <c r="C275"/>
  <c r="G271"/>
  <c r="J311"/>
  <c r="K310"/>
  <c r="F301"/>
  <c r="B290"/>
  <c r="D288"/>
  <c r="F286"/>
  <c r="H284"/>
  <c r="I312"/>
  <c r="D303"/>
  <c r="F272"/>
  <c r="L266"/>
  <c r="E244"/>
  <c r="H212"/>
  <c r="L309"/>
  <c r="B305"/>
  <c r="J297"/>
  <c r="C289"/>
  <c r="E287"/>
  <c r="G285"/>
  <c r="I283"/>
  <c r="H299"/>
  <c r="B276"/>
  <c r="C246"/>
  <c r="G242"/>
  <c r="L237"/>
  <c r="J282"/>
  <c r="D274"/>
  <c r="C260"/>
  <c r="E258"/>
  <c r="G256"/>
  <c r="I254"/>
  <c r="K252"/>
  <c r="F243"/>
  <c r="K238"/>
  <c r="B232"/>
  <c r="D230"/>
  <c r="I240"/>
  <c r="D245"/>
  <c r="B218"/>
  <c r="F214"/>
  <c r="K209"/>
  <c r="G184"/>
  <c r="B203"/>
  <c r="C202"/>
  <c r="D201"/>
  <c r="E200"/>
  <c r="F199"/>
  <c r="G198"/>
  <c r="H197"/>
  <c r="I196"/>
  <c r="J195"/>
  <c r="K194"/>
  <c r="L193"/>
  <c r="D187"/>
  <c r="I182"/>
  <c r="L280"/>
  <c r="B261"/>
  <c r="D259"/>
  <c r="F257"/>
  <c r="H255"/>
  <c r="J253"/>
  <c r="L251"/>
  <c r="B247"/>
  <c r="C231"/>
  <c r="K281"/>
  <c r="H270"/>
  <c r="H241"/>
  <c r="E229"/>
  <c r="F228"/>
  <c r="G227"/>
  <c r="H226"/>
  <c r="I225"/>
  <c r="J224"/>
  <c r="K223"/>
  <c r="L222"/>
  <c r="D216"/>
  <c r="B189"/>
  <c r="F185"/>
  <c r="K180"/>
  <c r="G213"/>
  <c r="L208"/>
  <c r="E215"/>
  <c r="J210"/>
  <c r="L179"/>
  <c r="F156"/>
  <c r="B160"/>
  <c r="K151"/>
  <c r="B131"/>
  <c r="D129"/>
  <c r="G126"/>
  <c r="I124"/>
  <c r="K122"/>
  <c r="C217"/>
  <c r="E186"/>
  <c r="J181"/>
  <c r="E157"/>
  <c r="J152"/>
  <c r="B145"/>
  <c r="C144"/>
  <c r="D143"/>
  <c r="C188"/>
  <c r="B174"/>
  <c r="C173"/>
  <c r="D172"/>
  <c r="E171"/>
  <c r="F170"/>
  <c r="G169"/>
  <c r="H168"/>
  <c r="I167"/>
  <c r="J166"/>
  <c r="K165"/>
  <c r="L164"/>
  <c r="D158"/>
  <c r="I153"/>
  <c r="E128"/>
  <c r="C130"/>
  <c r="H125"/>
  <c r="J123"/>
  <c r="L121"/>
  <c r="C159"/>
  <c r="F141"/>
  <c r="H139"/>
  <c r="J137"/>
  <c r="L135"/>
  <c r="C115"/>
  <c r="E113"/>
  <c r="G111"/>
  <c r="I109"/>
  <c r="K107"/>
  <c r="B102"/>
  <c r="G97"/>
  <c r="I95"/>
  <c r="K93"/>
  <c r="F69"/>
  <c r="H67"/>
  <c r="J65"/>
  <c r="L63"/>
  <c r="L150"/>
  <c r="B58"/>
  <c r="C57"/>
  <c r="D56"/>
  <c r="E55"/>
  <c r="F54"/>
  <c r="G53"/>
  <c r="H52"/>
  <c r="I51"/>
  <c r="J50"/>
  <c r="K49"/>
  <c r="L48"/>
  <c r="C14"/>
  <c r="H154"/>
  <c r="E142"/>
  <c r="G140"/>
  <c r="I138"/>
  <c r="K136"/>
  <c r="B116"/>
  <c r="D114"/>
  <c r="F112"/>
  <c r="H110"/>
  <c r="J108"/>
  <c r="L106"/>
  <c r="C101"/>
  <c r="F98"/>
  <c r="H96"/>
  <c r="J94"/>
  <c r="L92"/>
  <c r="C72"/>
  <c r="B73"/>
  <c r="E70"/>
  <c r="G68"/>
  <c r="I66"/>
  <c r="K64"/>
  <c r="D100"/>
  <c r="B87"/>
  <c r="C86"/>
  <c r="D85"/>
  <c r="E84"/>
  <c r="F83"/>
  <c r="G82"/>
  <c r="H81"/>
  <c r="I80"/>
  <c r="J79"/>
  <c r="K78"/>
  <c r="L77"/>
  <c r="B44"/>
  <c r="I22"/>
  <c r="F40"/>
  <c r="J36"/>
  <c r="L19"/>
  <c r="K20"/>
  <c r="H23"/>
  <c r="G24"/>
  <c r="B29"/>
  <c r="G39"/>
  <c r="K35"/>
  <c r="K6"/>
  <c r="I8"/>
  <c r="G10"/>
  <c r="E12"/>
  <c r="D42"/>
  <c r="H38"/>
  <c r="L34"/>
  <c r="J21"/>
  <c r="D27"/>
  <c r="E41"/>
  <c r="I37"/>
  <c r="L5"/>
  <c r="J7"/>
  <c r="H9"/>
  <c r="F11"/>
  <c r="D13"/>
  <c r="F25"/>
  <c r="E26"/>
  <c r="C28"/>
  <c r="M376"/>
  <c r="J365"/>
  <c r="K364"/>
  <c r="L363"/>
  <c r="K335"/>
  <c r="J379"/>
  <c r="N375"/>
  <c r="M362"/>
  <c r="K378"/>
  <c r="L348"/>
  <c r="J336"/>
  <c r="J350"/>
  <c r="N346"/>
  <c r="N332"/>
  <c r="K349"/>
  <c r="L319"/>
  <c r="L377"/>
  <c r="L334"/>
  <c r="K306"/>
  <c r="J321"/>
  <c r="N317"/>
  <c r="M347"/>
  <c r="K320"/>
  <c r="M318"/>
  <c r="N274"/>
  <c r="N303"/>
  <c r="J278"/>
  <c r="L276"/>
  <c r="K291"/>
  <c r="M289"/>
  <c r="N245"/>
  <c r="J307"/>
  <c r="M304"/>
  <c r="J292"/>
  <c r="L290"/>
  <c r="N288"/>
  <c r="L247"/>
  <c r="K248"/>
  <c r="J263"/>
  <c r="L261"/>
  <c r="N259"/>
  <c r="K233"/>
  <c r="M231"/>
  <c r="K219"/>
  <c r="M188"/>
  <c r="J176"/>
  <c r="K175"/>
  <c r="M275"/>
  <c r="K262"/>
  <c r="M260"/>
  <c r="M246"/>
  <c r="J234"/>
  <c r="L232"/>
  <c r="N230"/>
  <c r="M217"/>
  <c r="J205"/>
  <c r="K204"/>
  <c r="L203"/>
  <c r="M202"/>
  <c r="N201"/>
  <c r="K190"/>
  <c r="J220"/>
  <c r="L218"/>
  <c r="N187"/>
  <c r="L189"/>
  <c r="L174"/>
  <c r="M173"/>
  <c r="N172"/>
  <c r="K161"/>
  <c r="J133"/>
  <c r="L131"/>
  <c r="N129"/>
  <c r="J191"/>
  <c r="J162"/>
  <c r="N158"/>
  <c r="N216"/>
  <c r="M159"/>
  <c r="K132"/>
  <c r="M130"/>
  <c r="J147"/>
  <c r="N143"/>
  <c r="J104"/>
  <c r="L102"/>
  <c r="N100"/>
  <c r="K74"/>
  <c r="M72"/>
  <c r="M144"/>
  <c r="J118"/>
  <c r="L116"/>
  <c r="N114"/>
  <c r="J89"/>
  <c r="K88"/>
  <c r="L87"/>
  <c r="M86"/>
  <c r="N85"/>
  <c r="L145"/>
  <c r="K103"/>
  <c r="M101"/>
  <c r="J75"/>
  <c r="L73"/>
  <c r="N71"/>
  <c r="L160"/>
  <c r="K146"/>
  <c r="K117"/>
  <c r="M115"/>
  <c r="J60"/>
  <c r="K59"/>
  <c r="L58"/>
  <c r="M57"/>
  <c r="N56"/>
  <c r="M43"/>
  <c r="M14"/>
  <c r="K16"/>
  <c r="N27"/>
  <c r="J46"/>
  <c r="N42"/>
  <c r="M28"/>
  <c r="K30"/>
  <c r="K45"/>
  <c r="N13"/>
  <c r="L15"/>
  <c r="L44"/>
  <c r="L29"/>
  <c r="E354"/>
  <c r="E368"/>
  <c r="C327"/>
  <c r="B371"/>
  <c r="F367"/>
  <c r="C370"/>
  <c r="D340"/>
  <c r="F353"/>
  <c r="B342"/>
  <c r="F338"/>
  <c r="D369"/>
  <c r="B328"/>
  <c r="C356"/>
  <c r="C341"/>
  <c r="E339"/>
  <c r="C312"/>
  <c r="C298"/>
  <c r="E267"/>
  <c r="D355"/>
  <c r="B357"/>
  <c r="D326"/>
  <c r="E325"/>
  <c r="F324"/>
  <c r="B313"/>
  <c r="D311"/>
  <c r="E296"/>
  <c r="C269"/>
  <c r="F295"/>
  <c r="F309"/>
  <c r="D297"/>
  <c r="C283"/>
  <c r="E281"/>
  <c r="E238"/>
  <c r="B299"/>
  <c r="E310"/>
  <c r="B284"/>
  <c r="D282"/>
  <c r="F280"/>
  <c r="B270"/>
  <c r="C240"/>
  <c r="F237"/>
  <c r="B255"/>
  <c r="D253"/>
  <c r="F251"/>
  <c r="D239"/>
  <c r="B226"/>
  <c r="C225"/>
  <c r="D224"/>
  <c r="E223"/>
  <c r="F222"/>
  <c r="B212"/>
  <c r="F208"/>
  <c r="D181"/>
  <c r="D268"/>
  <c r="F266"/>
  <c r="B241"/>
  <c r="C254"/>
  <c r="E252"/>
  <c r="D210"/>
  <c r="B197"/>
  <c r="C196"/>
  <c r="D195"/>
  <c r="E194"/>
  <c r="F193"/>
  <c r="B183"/>
  <c r="F179"/>
  <c r="F150"/>
  <c r="E209"/>
  <c r="B168"/>
  <c r="C167"/>
  <c r="D166"/>
  <c r="E165"/>
  <c r="F164"/>
  <c r="B154"/>
  <c r="E122"/>
  <c r="C124"/>
  <c r="C211"/>
  <c r="E180"/>
  <c r="E151"/>
  <c r="C182"/>
  <c r="D152"/>
  <c r="B125"/>
  <c r="D123"/>
  <c r="C95"/>
  <c r="F92"/>
  <c r="C66"/>
  <c r="B67"/>
  <c r="E64"/>
  <c r="C138"/>
  <c r="E136"/>
  <c r="B110"/>
  <c r="D108"/>
  <c r="F106"/>
  <c r="B81"/>
  <c r="C80"/>
  <c r="D79"/>
  <c r="E78"/>
  <c r="F77"/>
  <c r="B38"/>
  <c r="C22"/>
  <c r="C153"/>
  <c r="D94"/>
  <c r="B96"/>
  <c r="F63"/>
  <c r="B139"/>
  <c r="D137"/>
  <c r="F135"/>
  <c r="C109"/>
  <c r="E107"/>
  <c r="B52"/>
  <c r="C51"/>
  <c r="D50"/>
  <c r="E49"/>
  <c r="F48"/>
  <c r="C8"/>
  <c r="B23"/>
  <c r="E35"/>
  <c r="E6"/>
  <c r="F34"/>
  <c r="D21"/>
  <c r="F5"/>
  <c r="D7"/>
  <c r="D36"/>
  <c r="F19"/>
  <c r="E20"/>
  <c r="M363"/>
  <c r="K379"/>
  <c r="K350"/>
  <c r="L349"/>
  <c r="M348"/>
  <c r="N347"/>
  <c r="K336"/>
  <c r="L378"/>
  <c r="M377"/>
  <c r="K365"/>
  <c r="L364"/>
  <c r="L335"/>
  <c r="N318"/>
  <c r="L320"/>
  <c r="N333"/>
  <c r="M319"/>
  <c r="K307"/>
  <c r="N275"/>
  <c r="N376"/>
  <c r="K321"/>
  <c r="N304"/>
  <c r="K292"/>
  <c r="L291"/>
  <c r="M290"/>
  <c r="N289"/>
  <c r="L277"/>
  <c r="M305"/>
  <c r="N246"/>
  <c r="K234"/>
  <c r="L233"/>
  <c r="M232"/>
  <c r="N231"/>
  <c r="K263"/>
  <c r="L262"/>
  <c r="M261"/>
  <c r="N260"/>
  <c r="L248"/>
  <c r="M276"/>
  <c r="K249"/>
  <c r="M247"/>
  <c r="K220"/>
  <c r="M189"/>
  <c r="M218"/>
  <c r="K191"/>
  <c r="M174"/>
  <c r="N173"/>
  <c r="N217"/>
  <c r="K205"/>
  <c r="M203"/>
  <c r="L175"/>
  <c r="K162"/>
  <c r="K118"/>
  <c r="L117"/>
  <c r="M116"/>
  <c r="N115"/>
  <c r="L219"/>
  <c r="N188"/>
  <c r="K176"/>
  <c r="N159"/>
  <c r="L204"/>
  <c r="N202"/>
  <c r="L190"/>
  <c r="M160"/>
  <c r="K147"/>
  <c r="L146"/>
  <c r="M145"/>
  <c r="N144"/>
  <c r="L161"/>
  <c r="L132"/>
  <c r="K89"/>
  <c r="L88"/>
  <c r="M87"/>
  <c r="N86"/>
  <c r="M131"/>
  <c r="L103"/>
  <c r="N101"/>
  <c r="K75"/>
  <c r="M73"/>
  <c r="L45"/>
  <c r="N43"/>
  <c r="N130"/>
  <c r="K60"/>
  <c r="L59"/>
  <c r="M58"/>
  <c r="N57"/>
  <c r="K133"/>
  <c r="K104"/>
  <c r="M102"/>
  <c r="L74"/>
  <c r="N72"/>
  <c r="K46"/>
  <c r="M44"/>
  <c r="N14"/>
  <c r="M15"/>
  <c r="L16"/>
  <c r="N28"/>
  <c r="L30"/>
  <c r="M29"/>
  <c r="I362"/>
  <c r="F379"/>
  <c r="J375"/>
  <c r="N371"/>
  <c r="J361"/>
  <c r="K360"/>
  <c r="L359"/>
  <c r="G335"/>
  <c r="K331"/>
  <c r="M358"/>
  <c r="G378"/>
  <c r="K374"/>
  <c r="H377"/>
  <c r="L373"/>
  <c r="I376"/>
  <c r="F365"/>
  <c r="G364"/>
  <c r="I347"/>
  <c r="M343"/>
  <c r="H334"/>
  <c r="I333"/>
  <c r="J332"/>
  <c r="L330"/>
  <c r="G349"/>
  <c r="K345"/>
  <c r="N328"/>
  <c r="M372"/>
  <c r="L344"/>
  <c r="F336"/>
  <c r="I318"/>
  <c r="H348"/>
  <c r="G320"/>
  <c r="K316"/>
  <c r="H363"/>
  <c r="N342"/>
  <c r="F321"/>
  <c r="L315"/>
  <c r="N313"/>
  <c r="G306"/>
  <c r="I275"/>
  <c r="N270"/>
  <c r="F350"/>
  <c r="H319"/>
  <c r="J346"/>
  <c r="K302"/>
  <c r="J317"/>
  <c r="M314"/>
  <c r="I304"/>
  <c r="N299"/>
  <c r="J274"/>
  <c r="G277"/>
  <c r="L272"/>
  <c r="F307"/>
  <c r="F292"/>
  <c r="H290"/>
  <c r="J288"/>
  <c r="L286"/>
  <c r="N284"/>
  <c r="F278"/>
  <c r="N241"/>
  <c r="J303"/>
  <c r="H305"/>
  <c r="M300"/>
  <c r="G291"/>
  <c r="I289"/>
  <c r="K287"/>
  <c r="M285"/>
  <c r="G248"/>
  <c r="L243"/>
  <c r="H218"/>
  <c r="F249"/>
  <c r="K244"/>
  <c r="H276"/>
  <c r="G262"/>
  <c r="I260"/>
  <c r="K258"/>
  <c r="M256"/>
  <c r="F234"/>
  <c r="H232"/>
  <c r="J230"/>
  <c r="K229"/>
  <c r="L228"/>
  <c r="M227"/>
  <c r="N226"/>
  <c r="F220"/>
  <c r="K215"/>
  <c r="I188"/>
  <c r="M184"/>
  <c r="F176"/>
  <c r="I246"/>
  <c r="M271"/>
  <c r="F263"/>
  <c r="H261"/>
  <c r="J259"/>
  <c r="L257"/>
  <c r="N255"/>
  <c r="H247"/>
  <c r="M242"/>
  <c r="G233"/>
  <c r="I231"/>
  <c r="M213"/>
  <c r="G190"/>
  <c r="F205"/>
  <c r="G204"/>
  <c r="H203"/>
  <c r="I202"/>
  <c r="J201"/>
  <c r="K200"/>
  <c r="L199"/>
  <c r="M198"/>
  <c r="N197"/>
  <c r="F191"/>
  <c r="K186"/>
  <c r="G219"/>
  <c r="L214"/>
  <c r="N183"/>
  <c r="J216"/>
  <c r="L185"/>
  <c r="G175"/>
  <c r="H174"/>
  <c r="I173"/>
  <c r="J172"/>
  <c r="K171"/>
  <c r="L170"/>
  <c r="M169"/>
  <c r="N168"/>
  <c r="K157"/>
  <c r="H131"/>
  <c r="J129"/>
  <c r="L127"/>
  <c r="N125"/>
  <c r="J187"/>
  <c r="F162"/>
  <c r="J158"/>
  <c r="N154"/>
  <c r="N212"/>
  <c r="I159"/>
  <c r="M155"/>
  <c r="G132"/>
  <c r="I130"/>
  <c r="K128"/>
  <c r="M126"/>
  <c r="H160"/>
  <c r="G146"/>
  <c r="K142"/>
  <c r="F104"/>
  <c r="H102"/>
  <c r="J100"/>
  <c r="L98"/>
  <c r="N96"/>
  <c r="G74"/>
  <c r="I72"/>
  <c r="K70"/>
  <c r="M68"/>
  <c r="F147"/>
  <c r="J143"/>
  <c r="L141"/>
  <c r="N139"/>
  <c r="G117"/>
  <c r="I115"/>
  <c r="K113"/>
  <c r="M111"/>
  <c r="F89"/>
  <c r="G88"/>
  <c r="H87"/>
  <c r="I86"/>
  <c r="J85"/>
  <c r="K84"/>
  <c r="L83"/>
  <c r="M82"/>
  <c r="N81"/>
  <c r="I144"/>
  <c r="G103"/>
  <c r="I101"/>
  <c r="K99"/>
  <c r="M97"/>
  <c r="F75"/>
  <c r="H73"/>
  <c r="J71"/>
  <c r="L69"/>
  <c r="N67"/>
  <c r="L156"/>
  <c r="H145"/>
  <c r="M140"/>
  <c r="F118"/>
  <c r="H116"/>
  <c r="J114"/>
  <c r="L112"/>
  <c r="N110"/>
  <c r="F60"/>
  <c r="G59"/>
  <c r="H58"/>
  <c r="I57"/>
  <c r="J56"/>
  <c r="K55"/>
  <c r="L54"/>
  <c r="M53"/>
  <c r="N52"/>
  <c r="L25"/>
  <c r="G45"/>
  <c r="K41"/>
  <c r="N9"/>
  <c r="L11"/>
  <c r="J13"/>
  <c r="H15"/>
  <c r="J27"/>
  <c r="H44"/>
  <c r="L40"/>
  <c r="N23"/>
  <c r="M24"/>
  <c r="K26"/>
  <c r="I28"/>
  <c r="G30"/>
  <c r="I43"/>
  <c r="M39"/>
  <c r="M10"/>
  <c r="K12"/>
  <c r="I14"/>
  <c r="G16"/>
  <c r="F46"/>
  <c r="J42"/>
  <c r="N38"/>
  <c r="H29"/>
  <c r="M359"/>
  <c r="I363"/>
  <c r="H378"/>
  <c r="L374"/>
  <c r="G350"/>
  <c r="H349"/>
  <c r="I348"/>
  <c r="J347"/>
  <c r="K346"/>
  <c r="L345"/>
  <c r="M344"/>
  <c r="N343"/>
  <c r="G336"/>
  <c r="K332"/>
  <c r="I377"/>
  <c r="M373"/>
  <c r="J376"/>
  <c r="N372"/>
  <c r="K375"/>
  <c r="G379"/>
  <c r="G365"/>
  <c r="J362"/>
  <c r="H335"/>
  <c r="I334"/>
  <c r="J333"/>
  <c r="K303"/>
  <c r="G321"/>
  <c r="K317"/>
  <c r="M315"/>
  <c r="N314"/>
  <c r="H364"/>
  <c r="L360"/>
  <c r="I319"/>
  <c r="N329"/>
  <c r="H320"/>
  <c r="G307"/>
  <c r="I276"/>
  <c r="N271"/>
  <c r="J318"/>
  <c r="K361"/>
  <c r="L331"/>
  <c r="L316"/>
  <c r="I305"/>
  <c r="N300"/>
  <c r="G292"/>
  <c r="H291"/>
  <c r="I290"/>
  <c r="J289"/>
  <c r="K288"/>
  <c r="L287"/>
  <c r="M286"/>
  <c r="N285"/>
  <c r="G278"/>
  <c r="L273"/>
  <c r="J304"/>
  <c r="J275"/>
  <c r="H306"/>
  <c r="M301"/>
  <c r="I247"/>
  <c r="N242"/>
  <c r="G234"/>
  <c r="H233"/>
  <c r="I232"/>
  <c r="J231"/>
  <c r="K230"/>
  <c r="G263"/>
  <c r="H262"/>
  <c r="I261"/>
  <c r="J260"/>
  <c r="K259"/>
  <c r="L258"/>
  <c r="M257"/>
  <c r="N256"/>
  <c r="G249"/>
  <c r="L244"/>
  <c r="M272"/>
  <c r="L229"/>
  <c r="M228"/>
  <c r="N227"/>
  <c r="H248"/>
  <c r="M243"/>
  <c r="K216"/>
  <c r="I189"/>
  <c r="M185"/>
  <c r="H277"/>
  <c r="K245"/>
  <c r="H219"/>
  <c r="M214"/>
  <c r="K187"/>
  <c r="J188"/>
  <c r="G176"/>
  <c r="H175"/>
  <c r="I174"/>
  <c r="J173"/>
  <c r="K172"/>
  <c r="L171"/>
  <c r="M170"/>
  <c r="N169"/>
  <c r="N213"/>
  <c r="G191"/>
  <c r="H204"/>
  <c r="J202"/>
  <c r="L200"/>
  <c r="N198"/>
  <c r="K158"/>
  <c r="G118"/>
  <c r="H117"/>
  <c r="I116"/>
  <c r="J115"/>
  <c r="K114"/>
  <c r="L113"/>
  <c r="M112"/>
  <c r="N111"/>
  <c r="G220"/>
  <c r="L215"/>
  <c r="N184"/>
  <c r="J159"/>
  <c r="N155"/>
  <c r="J217"/>
  <c r="G205"/>
  <c r="I203"/>
  <c r="K201"/>
  <c r="M199"/>
  <c r="L186"/>
  <c r="I160"/>
  <c r="M156"/>
  <c r="G147"/>
  <c r="H146"/>
  <c r="I145"/>
  <c r="J144"/>
  <c r="K143"/>
  <c r="L142"/>
  <c r="M141"/>
  <c r="N140"/>
  <c r="L157"/>
  <c r="J130"/>
  <c r="N126"/>
  <c r="G89"/>
  <c r="H88"/>
  <c r="I87"/>
  <c r="J86"/>
  <c r="K85"/>
  <c r="L84"/>
  <c r="M83"/>
  <c r="N82"/>
  <c r="H161"/>
  <c r="G133"/>
  <c r="K129"/>
  <c r="H103"/>
  <c r="J101"/>
  <c r="L99"/>
  <c r="N97"/>
  <c r="G75"/>
  <c r="I73"/>
  <c r="K71"/>
  <c r="M69"/>
  <c r="H45"/>
  <c r="J43"/>
  <c r="L41"/>
  <c r="N39"/>
  <c r="N24"/>
  <c r="H132"/>
  <c r="L128"/>
  <c r="G60"/>
  <c r="H59"/>
  <c r="I58"/>
  <c r="J57"/>
  <c r="K56"/>
  <c r="L55"/>
  <c r="M54"/>
  <c r="N53"/>
  <c r="I131"/>
  <c r="M127"/>
  <c r="G104"/>
  <c r="I102"/>
  <c r="K100"/>
  <c r="M98"/>
  <c r="H74"/>
  <c r="J72"/>
  <c r="L70"/>
  <c r="N68"/>
  <c r="G46"/>
  <c r="I44"/>
  <c r="K42"/>
  <c r="M40"/>
  <c r="N10"/>
  <c r="M11"/>
  <c r="L12"/>
  <c r="K13"/>
  <c r="J14"/>
  <c r="I15"/>
  <c r="H16"/>
  <c r="L26"/>
  <c r="J28"/>
  <c r="H30"/>
  <c r="I29"/>
  <c r="M25"/>
  <c r="K27"/>
  <c r="E362"/>
  <c r="I358"/>
  <c r="M354"/>
  <c r="C378"/>
  <c r="G374"/>
  <c r="K370"/>
  <c r="J357"/>
  <c r="K356"/>
  <c r="L355"/>
  <c r="C335"/>
  <c r="G331"/>
  <c r="K327"/>
  <c r="D377"/>
  <c r="H373"/>
  <c r="L369"/>
  <c r="E376"/>
  <c r="I372"/>
  <c r="F361"/>
  <c r="H359"/>
  <c r="B350"/>
  <c r="F346"/>
  <c r="J342"/>
  <c r="N338"/>
  <c r="H330"/>
  <c r="I329"/>
  <c r="J328"/>
  <c r="B379"/>
  <c r="M368"/>
  <c r="G360"/>
  <c r="D348"/>
  <c r="H344"/>
  <c r="L340"/>
  <c r="B336"/>
  <c r="E347"/>
  <c r="M339"/>
  <c r="N324"/>
  <c r="K298"/>
  <c r="B321"/>
  <c r="F317"/>
  <c r="J371"/>
  <c r="D363"/>
  <c r="I343"/>
  <c r="D334"/>
  <c r="E333"/>
  <c r="F332"/>
  <c r="D319"/>
  <c r="L326"/>
  <c r="E318"/>
  <c r="C349"/>
  <c r="G316"/>
  <c r="I314"/>
  <c r="K312"/>
  <c r="C306"/>
  <c r="G302"/>
  <c r="E275"/>
  <c r="I271"/>
  <c r="N367"/>
  <c r="B365"/>
  <c r="G345"/>
  <c r="F375"/>
  <c r="C364"/>
  <c r="K341"/>
  <c r="C320"/>
  <c r="H315"/>
  <c r="J313"/>
  <c r="L311"/>
  <c r="E304"/>
  <c r="I300"/>
  <c r="N295"/>
  <c r="J270"/>
  <c r="C277"/>
  <c r="G273"/>
  <c r="L268"/>
  <c r="F303"/>
  <c r="N309"/>
  <c r="D305"/>
  <c r="C291"/>
  <c r="E289"/>
  <c r="G287"/>
  <c r="I285"/>
  <c r="K283"/>
  <c r="M281"/>
  <c r="F274"/>
  <c r="E246"/>
  <c r="N237"/>
  <c r="B307"/>
  <c r="J299"/>
  <c r="M310"/>
  <c r="H301"/>
  <c r="M296"/>
  <c r="B292"/>
  <c r="D290"/>
  <c r="F288"/>
  <c r="H286"/>
  <c r="J284"/>
  <c r="L282"/>
  <c r="N280"/>
  <c r="B278"/>
  <c r="N266"/>
  <c r="C248"/>
  <c r="G244"/>
  <c r="L239"/>
  <c r="H214"/>
  <c r="I242"/>
  <c r="F245"/>
  <c r="K240"/>
  <c r="H272"/>
  <c r="B263"/>
  <c r="D261"/>
  <c r="F259"/>
  <c r="H257"/>
  <c r="J255"/>
  <c r="L253"/>
  <c r="N251"/>
  <c r="D247"/>
  <c r="C233"/>
  <c r="E231"/>
  <c r="G229"/>
  <c r="H228"/>
  <c r="I227"/>
  <c r="J226"/>
  <c r="K225"/>
  <c r="L224"/>
  <c r="M223"/>
  <c r="N222"/>
  <c r="B220"/>
  <c r="F216"/>
  <c r="K211"/>
  <c r="D189"/>
  <c r="I184"/>
  <c r="M180"/>
  <c r="B176"/>
  <c r="D276"/>
  <c r="B249"/>
  <c r="M267"/>
  <c r="C262"/>
  <c r="E260"/>
  <c r="G258"/>
  <c r="I256"/>
  <c r="K254"/>
  <c r="M252"/>
  <c r="H243"/>
  <c r="M238"/>
  <c r="B234"/>
  <c r="D232"/>
  <c r="F230"/>
  <c r="D218"/>
  <c r="M209"/>
  <c r="G186"/>
  <c r="B205"/>
  <c r="C204"/>
  <c r="D203"/>
  <c r="E202"/>
  <c r="F201"/>
  <c r="G200"/>
  <c r="H199"/>
  <c r="I198"/>
  <c r="J197"/>
  <c r="K196"/>
  <c r="L195"/>
  <c r="M194"/>
  <c r="N193"/>
  <c r="B191"/>
  <c r="F187"/>
  <c r="K182"/>
  <c r="G215"/>
  <c r="L210"/>
  <c r="N179"/>
  <c r="F158"/>
  <c r="E217"/>
  <c r="J212"/>
  <c r="L181"/>
  <c r="C175"/>
  <c r="D174"/>
  <c r="E173"/>
  <c r="F172"/>
  <c r="G171"/>
  <c r="H170"/>
  <c r="I169"/>
  <c r="J168"/>
  <c r="K167"/>
  <c r="L166"/>
  <c r="M165"/>
  <c r="N164"/>
  <c r="B162"/>
  <c r="K153"/>
  <c r="E130"/>
  <c r="C132"/>
  <c r="H127"/>
  <c r="J125"/>
  <c r="L123"/>
  <c r="N121"/>
  <c r="C219"/>
  <c r="E188"/>
  <c r="J183"/>
  <c r="E159"/>
  <c r="J154"/>
  <c r="N150"/>
  <c r="N208"/>
  <c r="C190"/>
  <c r="D160"/>
  <c r="I155"/>
  <c r="M151"/>
  <c r="B133"/>
  <c r="D131"/>
  <c r="G128"/>
  <c r="I126"/>
  <c r="K124"/>
  <c r="M122"/>
  <c r="H156"/>
  <c r="D145"/>
  <c r="C103"/>
  <c r="F100"/>
  <c r="H98"/>
  <c r="J96"/>
  <c r="L94"/>
  <c r="N92"/>
  <c r="C74"/>
  <c r="B75"/>
  <c r="E72"/>
  <c r="G70"/>
  <c r="I68"/>
  <c r="K66"/>
  <c r="M64"/>
  <c r="C146"/>
  <c r="G142"/>
  <c r="I140"/>
  <c r="K138"/>
  <c r="M136"/>
  <c r="B118"/>
  <c r="D116"/>
  <c r="F114"/>
  <c r="H112"/>
  <c r="J110"/>
  <c r="L108"/>
  <c r="N106"/>
  <c r="B89"/>
  <c r="C88"/>
  <c r="D87"/>
  <c r="E86"/>
  <c r="F85"/>
  <c r="G84"/>
  <c r="H83"/>
  <c r="I82"/>
  <c r="J81"/>
  <c r="K80"/>
  <c r="L79"/>
  <c r="M78"/>
  <c r="N77"/>
  <c r="B46"/>
  <c r="K22"/>
  <c r="C161"/>
  <c r="B147"/>
  <c r="F143"/>
  <c r="D102"/>
  <c r="B104"/>
  <c r="G99"/>
  <c r="I97"/>
  <c r="K95"/>
  <c r="M93"/>
  <c r="F71"/>
  <c r="H69"/>
  <c r="J67"/>
  <c r="L65"/>
  <c r="N63"/>
  <c r="L152"/>
  <c r="E144"/>
  <c r="H141"/>
  <c r="J139"/>
  <c r="L137"/>
  <c r="N135"/>
  <c r="C117"/>
  <c r="E115"/>
  <c r="G113"/>
  <c r="I111"/>
  <c r="K109"/>
  <c r="M107"/>
  <c r="B60"/>
  <c r="C59"/>
  <c r="D58"/>
  <c r="E57"/>
  <c r="F56"/>
  <c r="G55"/>
  <c r="H54"/>
  <c r="I53"/>
  <c r="J52"/>
  <c r="K51"/>
  <c r="L50"/>
  <c r="M49"/>
  <c r="N48"/>
  <c r="C16"/>
  <c r="H25"/>
  <c r="E43"/>
  <c r="I39"/>
  <c r="M35"/>
  <c r="M6"/>
  <c r="K8"/>
  <c r="I10"/>
  <c r="G12"/>
  <c r="E14"/>
  <c r="F27"/>
  <c r="F42"/>
  <c r="J38"/>
  <c r="N34"/>
  <c r="G26"/>
  <c r="E28"/>
  <c r="C30"/>
  <c r="L21"/>
  <c r="G41"/>
  <c r="K37"/>
  <c r="N5"/>
  <c r="L7"/>
  <c r="J9"/>
  <c r="H11"/>
  <c r="F13"/>
  <c r="D15"/>
  <c r="B31"/>
  <c r="D44"/>
  <c r="H40"/>
  <c r="L36"/>
  <c r="N19"/>
  <c r="M20"/>
  <c r="J23"/>
  <c r="I24"/>
  <c r="D29"/>
  <c r="N354"/>
  <c r="M325"/>
  <c r="L296"/>
  <c r="K267"/>
  <c r="J238"/>
  <c r="I209"/>
  <c r="H180"/>
  <c r="G151"/>
  <c r="F122"/>
  <c r="C35"/>
  <c r="E93"/>
  <c r="D64"/>
  <c r="B6"/>
  <c r="E359"/>
  <c r="I355"/>
  <c r="B376"/>
  <c r="F372"/>
  <c r="J368"/>
  <c r="B347"/>
  <c r="C346"/>
  <c r="D345"/>
  <c r="E344"/>
  <c r="F343"/>
  <c r="G342"/>
  <c r="H341"/>
  <c r="I340"/>
  <c r="J339"/>
  <c r="K338"/>
  <c r="C332"/>
  <c r="G328"/>
  <c r="K324"/>
  <c r="C375"/>
  <c r="G371"/>
  <c r="K367"/>
  <c r="D374"/>
  <c r="E373"/>
  <c r="F358"/>
  <c r="H356"/>
  <c r="H370"/>
  <c r="G357"/>
  <c r="D331"/>
  <c r="E330"/>
  <c r="F329"/>
  <c r="D360"/>
  <c r="D316"/>
  <c r="E315"/>
  <c r="F314"/>
  <c r="G313"/>
  <c r="H312"/>
  <c r="I311"/>
  <c r="B362"/>
  <c r="K353"/>
  <c r="K295"/>
  <c r="C317"/>
  <c r="I369"/>
  <c r="C361"/>
  <c r="H327"/>
  <c r="I326"/>
  <c r="J325"/>
  <c r="B318"/>
  <c r="J310"/>
  <c r="K309"/>
  <c r="C303"/>
  <c r="G299"/>
  <c r="E272"/>
  <c r="I268"/>
  <c r="B333"/>
  <c r="J354"/>
  <c r="E301"/>
  <c r="I297"/>
  <c r="B289"/>
  <c r="C288"/>
  <c r="D287"/>
  <c r="E286"/>
  <c r="F285"/>
  <c r="G284"/>
  <c r="H283"/>
  <c r="I282"/>
  <c r="J281"/>
  <c r="K280"/>
  <c r="C274"/>
  <c r="G270"/>
  <c r="B304"/>
  <c r="J296"/>
  <c r="J267"/>
  <c r="H298"/>
  <c r="B275"/>
  <c r="I239"/>
  <c r="E243"/>
  <c r="B231"/>
  <c r="F300"/>
  <c r="D302"/>
  <c r="F271"/>
  <c r="B260"/>
  <c r="C259"/>
  <c r="D258"/>
  <c r="E257"/>
  <c r="F256"/>
  <c r="G255"/>
  <c r="H254"/>
  <c r="I253"/>
  <c r="J252"/>
  <c r="K251"/>
  <c r="C245"/>
  <c r="G241"/>
  <c r="B246"/>
  <c r="D229"/>
  <c r="E228"/>
  <c r="F227"/>
  <c r="G226"/>
  <c r="H225"/>
  <c r="I224"/>
  <c r="J223"/>
  <c r="H240"/>
  <c r="C230"/>
  <c r="B217"/>
  <c r="F213"/>
  <c r="K208"/>
  <c r="D186"/>
  <c r="I181"/>
  <c r="H269"/>
  <c r="F242"/>
  <c r="K237"/>
  <c r="D273"/>
  <c r="D244"/>
  <c r="H211"/>
  <c r="D215"/>
  <c r="B188"/>
  <c r="F184"/>
  <c r="K179"/>
  <c r="F155"/>
  <c r="C216"/>
  <c r="E185"/>
  <c r="J180"/>
  <c r="B173"/>
  <c r="C172"/>
  <c r="D171"/>
  <c r="E170"/>
  <c r="F169"/>
  <c r="K222"/>
  <c r="G183"/>
  <c r="B202"/>
  <c r="D200"/>
  <c r="F198"/>
  <c r="H196"/>
  <c r="J194"/>
  <c r="C187"/>
  <c r="B159"/>
  <c r="K150"/>
  <c r="D99"/>
  <c r="B115"/>
  <c r="C114"/>
  <c r="D113"/>
  <c r="E112"/>
  <c r="F111"/>
  <c r="G110"/>
  <c r="H109"/>
  <c r="I108"/>
  <c r="J107"/>
  <c r="K106"/>
  <c r="G212"/>
  <c r="E156"/>
  <c r="J151"/>
  <c r="E214"/>
  <c r="J209"/>
  <c r="C201"/>
  <c r="E199"/>
  <c r="G197"/>
  <c r="I195"/>
  <c r="K193"/>
  <c r="D157"/>
  <c r="I152"/>
  <c r="B144"/>
  <c r="C143"/>
  <c r="D142"/>
  <c r="E141"/>
  <c r="F140"/>
  <c r="G139"/>
  <c r="H138"/>
  <c r="I137"/>
  <c r="J136"/>
  <c r="K135"/>
  <c r="H167"/>
  <c r="C129"/>
  <c r="J122"/>
  <c r="B86"/>
  <c r="C85"/>
  <c r="D84"/>
  <c r="E83"/>
  <c r="F82"/>
  <c r="G81"/>
  <c r="H80"/>
  <c r="I79"/>
  <c r="J78"/>
  <c r="K77"/>
  <c r="B43"/>
  <c r="G168"/>
  <c r="K164"/>
  <c r="H153"/>
  <c r="E127"/>
  <c r="D128"/>
  <c r="G125"/>
  <c r="K121"/>
  <c r="C100"/>
  <c r="F97"/>
  <c r="H95"/>
  <c r="J93"/>
  <c r="B72"/>
  <c r="E69"/>
  <c r="G67"/>
  <c r="I65"/>
  <c r="K63"/>
  <c r="D41"/>
  <c r="F39"/>
  <c r="H37"/>
  <c r="J35"/>
  <c r="K19"/>
  <c r="J20"/>
  <c r="I21"/>
  <c r="G23"/>
  <c r="F24"/>
  <c r="J165"/>
  <c r="H124"/>
  <c r="B57"/>
  <c r="C56"/>
  <c r="D55"/>
  <c r="E54"/>
  <c r="F53"/>
  <c r="G52"/>
  <c r="I166"/>
  <c r="C158"/>
  <c r="B130"/>
  <c r="I123"/>
  <c r="B101"/>
  <c r="G96"/>
  <c r="I94"/>
  <c r="K92"/>
  <c r="C71"/>
  <c r="F68"/>
  <c r="H66"/>
  <c r="J64"/>
  <c r="E40"/>
  <c r="G38"/>
  <c r="I36"/>
  <c r="K34"/>
  <c r="K5"/>
  <c r="J6"/>
  <c r="I7"/>
  <c r="H8"/>
  <c r="G9"/>
  <c r="F10"/>
  <c r="E11"/>
  <c r="D12"/>
  <c r="H51"/>
  <c r="J49"/>
  <c r="C13"/>
  <c r="E25"/>
  <c r="D26"/>
  <c r="B28"/>
  <c r="I50"/>
  <c r="K48"/>
  <c r="H22"/>
  <c r="C27"/>
  <c r="I379"/>
  <c r="J378"/>
  <c r="K377"/>
  <c r="L376"/>
  <c r="M375"/>
  <c r="N374"/>
  <c r="I365"/>
  <c r="K334"/>
  <c r="K305"/>
  <c r="I321"/>
  <c r="J320"/>
  <c r="K319"/>
  <c r="L318"/>
  <c r="M317"/>
  <c r="N316"/>
  <c r="J364"/>
  <c r="M361"/>
  <c r="L333"/>
  <c r="J349"/>
  <c r="N345"/>
  <c r="L347"/>
  <c r="K363"/>
  <c r="I350"/>
  <c r="N331"/>
  <c r="M346"/>
  <c r="J335"/>
  <c r="L362"/>
  <c r="I292"/>
  <c r="J291"/>
  <c r="K290"/>
  <c r="L289"/>
  <c r="M288"/>
  <c r="N287"/>
  <c r="I278"/>
  <c r="N273"/>
  <c r="K348"/>
  <c r="I336"/>
  <c r="I307"/>
  <c r="N302"/>
  <c r="L275"/>
  <c r="J306"/>
  <c r="M303"/>
  <c r="I263"/>
  <c r="J262"/>
  <c r="K261"/>
  <c r="L260"/>
  <c r="M259"/>
  <c r="N258"/>
  <c r="N244"/>
  <c r="J277"/>
  <c r="I249"/>
  <c r="L246"/>
  <c r="I234"/>
  <c r="J233"/>
  <c r="K232"/>
  <c r="L231"/>
  <c r="M230"/>
  <c r="N229"/>
  <c r="M245"/>
  <c r="K218"/>
  <c r="I191"/>
  <c r="M187"/>
  <c r="M274"/>
  <c r="K247"/>
  <c r="M216"/>
  <c r="K189"/>
  <c r="J204"/>
  <c r="L202"/>
  <c r="N200"/>
  <c r="J190"/>
  <c r="N215"/>
  <c r="K160"/>
  <c r="I147"/>
  <c r="J146"/>
  <c r="K145"/>
  <c r="L144"/>
  <c r="M143"/>
  <c r="N142"/>
  <c r="L217"/>
  <c r="I205"/>
  <c r="K203"/>
  <c r="M201"/>
  <c r="N186"/>
  <c r="J175"/>
  <c r="K174"/>
  <c r="L173"/>
  <c r="M172"/>
  <c r="N171"/>
  <c r="J161"/>
  <c r="N157"/>
  <c r="J219"/>
  <c r="L188"/>
  <c r="I176"/>
  <c r="I162"/>
  <c r="M158"/>
  <c r="I118"/>
  <c r="J117"/>
  <c r="K116"/>
  <c r="L115"/>
  <c r="M114"/>
  <c r="N113"/>
  <c r="I133"/>
  <c r="M129"/>
  <c r="I60"/>
  <c r="J59"/>
  <c r="K58"/>
  <c r="L57"/>
  <c r="M56"/>
  <c r="N55"/>
  <c r="J132"/>
  <c r="N128"/>
  <c r="I104"/>
  <c r="K102"/>
  <c r="M100"/>
  <c r="J74"/>
  <c r="L72"/>
  <c r="N70"/>
  <c r="I46"/>
  <c r="K44"/>
  <c r="M42"/>
  <c r="N12"/>
  <c r="M13"/>
  <c r="L14"/>
  <c r="K15"/>
  <c r="J16"/>
  <c r="L159"/>
  <c r="K131"/>
  <c r="I89"/>
  <c r="J88"/>
  <c r="K87"/>
  <c r="L86"/>
  <c r="M85"/>
  <c r="N84"/>
  <c r="L130"/>
  <c r="J103"/>
  <c r="L101"/>
  <c r="N99"/>
  <c r="I75"/>
  <c r="K73"/>
  <c r="M71"/>
  <c r="J45"/>
  <c r="L43"/>
  <c r="N41"/>
  <c r="K29"/>
  <c r="M27"/>
  <c r="N26"/>
  <c r="L28"/>
  <c r="J30"/>
  <c r="B367"/>
  <c r="B324"/>
  <c r="B338"/>
  <c r="B353"/>
  <c r="B280"/>
  <c r="B295"/>
  <c r="B309"/>
  <c r="B266"/>
  <c r="B222"/>
  <c r="B208"/>
  <c r="B237"/>
  <c r="B251"/>
  <c r="B193"/>
  <c r="B179"/>
  <c r="B164"/>
  <c r="B150"/>
  <c r="B121"/>
  <c r="B63"/>
  <c r="B135"/>
  <c r="B77"/>
  <c r="B34"/>
  <c r="B92"/>
  <c r="B106"/>
  <c r="B48"/>
  <c r="B19"/>
  <c r="E17"/>
  <c r="E31"/>
  <c r="H31"/>
  <c r="H17"/>
  <c r="BE8"/>
  <c r="J17"/>
  <c r="J31"/>
  <c r="I31"/>
  <c r="I17"/>
  <c r="K31"/>
  <c r="K17"/>
  <c r="F17"/>
  <c r="F31"/>
  <c r="G31"/>
  <c r="G17"/>
  <c r="M285" i="18"/>
  <c r="K231"/>
  <c r="J204"/>
  <c r="L258"/>
  <c r="N324"/>
  <c r="M325"/>
  <c r="M298"/>
  <c r="N257"/>
  <c r="M244"/>
  <c r="N297"/>
  <c r="N230"/>
  <c r="M217"/>
  <c r="M204"/>
  <c r="M271"/>
  <c r="M258"/>
  <c r="N243"/>
  <c r="N284"/>
  <c r="N270"/>
  <c r="N203"/>
  <c r="N216"/>
  <c r="M231"/>
  <c r="N189"/>
  <c r="M190"/>
  <c r="M177"/>
  <c r="N162"/>
  <c r="N176"/>
  <c r="M150"/>
  <c r="M163"/>
  <c r="N135"/>
  <c r="M123"/>
  <c r="M136"/>
  <c r="N149"/>
  <c r="N122"/>
  <c r="I177"/>
  <c r="H150"/>
  <c r="G123"/>
  <c r="F96"/>
  <c r="E69"/>
  <c r="D42"/>
  <c r="N108"/>
  <c r="M109"/>
  <c r="M96"/>
  <c r="N81"/>
  <c r="N68"/>
  <c r="N95"/>
  <c r="M82"/>
  <c r="M69"/>
  <c r="M55"/>
  <c r="N54"/>
  <c r="N41"/>
  <c r="M42"/>
  <c r="N14"/>
  <c r="N27"/>
  <c r="AM8"/>
  <c r="AZ8"/>
  <c r="N301" s="1"/>
  <c r="BB14"/>
  <c r="AN8"/>
  <c r="BB15"/>
  <c r="AC8"/>
  <c r="BB11"/>
  <c r="BB10"/>
  <c r="BB12"/>
  <c r="BB16"/>
  <c r="AH8"/>
  <c r="AF8"/>
  <c r="AL8"/>
  <c r="AX10"/>
  <c r="AX8" s="1"/>
  <c r="N303" s="1"/>
  <c r="AA8"/>
  <c r="M304" s="1"/>
  <c r="M15"/>
  <c r="M28"/>
  <c r="AD8"/>
  <c r="X8"/>
  <c r="M307" s="1"/>
  <c r="AU10"/>
  <c r="AU8" s="1"/>
  <c r="N306" s="1"/>
  <c r="W8"/>
  <c r="M308" s="1"/>
  <c r="AT10"/>
  <c r="AT8" s="1"/>
  <c r="N307" s="1"/>
  <c r="AV10"/>
  <c r="AV8" s="1"/>
  <c r="N305" s="1"/>
  <c r="Y8"/>
  <c r="M306" s="1"/>
  <c r="AB8"/>
  <c r="AY10"/>
  <c r="AY8" s="1"/>
  <c r="N302" s="1"/>
  <c r="Z8"/>
  <c r="M305" s="1"/>
  <c r="AW10"/>
  <c r="AW8" s="1"/>
  <c r="N304" s="1"/>
  <c r="AI8"/>
  <c r="AK8"/>
  <c r="AR10"/>
  <c r="AR8" s="1"/>
  <c r="N309" s="1"/>
  <c r="U8"/>
  <c r="M310" s="1"/>
  <c r="T8"/>
  <c r="M311" s="1"/>
  <c r="AQ10"/>
  <c r="AQ8" s="1"/>
  <c r="N310" s="1"/>
  <c r="AJ8"/>
  <c r="AS10"/>
  <c r="AS8" s="1"/>
  <c r="N308" s="1"/>
  <c r="V8"/>
  <c r="M309" s="1"/>
  <c r="AP8"/>
  <c r="N311" s="1"/>
  <c r="AE8"/>
  <c r="AG8"/>
  <c r="C15"/>
  <c r="L14" i="17"/>
  <c r="M25"/>
  <c r="L26"/>
  <c r="C14"/>
  <c r="M13"/>
  <c r="AV8"/>
  <c r="AK8"/>
  <c r="AX11"/>
  <c r="AX13"/>
  <c r="AX14"/>
  <c r="AJ8"/>
  <c r="AX15"/>
  <c r="AX12"/>
  <c r="AX16"/>
  <c r="AE8"/>
  <c r="AN8"/>
  <c r="AC8"/>
  <c r="AI8"/>
  <c r="AM8"/>
  <c r="AG8"/>
  <c r="AF8"/>
  <c r="V8"/>
  <c r="AQ10"/>
  <c r="AQ8" s="1"/>
  <c r="AS11"/>
  <c r="AS8" s="1"/>
  <c r="X8"/>
  <c r="AP8"/>
  <c r="AO12"/>
  <c r="AO8" s="1"/>
  <c r="T8"/>
  <c r="AA8"/>
  <c r="U8"/>
  <c r="AD8"/>
  <c r="AH8"/>
  <c r="AT11"/>
  <c r="AT8" s="1"/>
  <c r="Y8"/>
  <c r="S8"/>
  <c r="W8"/>
  <c r="AR11"/>
  <c r="AR8" s="1"/>
  <c r="Z8"/>
  <c r="AU8"/>
  <c r="AB8"/>
  <c r="L25" i="16"/>
  <c r="L14"/>
  <c r="K26"/>
  <c r="AG8"/>
  <c r="AH8"/>
  <c r="AT14"/>
  <c r="AT13"/>
  <c r="AR8"/>
  <c r="AT15"/>
  <c r="AT12"/>
  <c r="Y8"/>
  <c r="AM8"/>
  <c r="AD8"/>
  <c r="X8"/>
  <c r="AQ10"/>
  <c r="AQ8" s="1"/>
  <c r="W8"/>
  <c r="AP10"/>
  <c r="AP8" s="1"/>
  <c r="K15"/>
  <c r="AN12"/>
  <c r="AN8" s="1"/>
  <c r="U8"/>
  <c r="AK10"/>
  <c r="AK8" s="1"/>
  <c r="R8"/>
  <c r="AB8"/>
  <c r="AA8"/>
  <c r="AC8"/>
  <c r="S8"/>
  <c r="AL10"/>
  <c r="AL8" s="1"/>
  <c r="AF8"/>
  <c r="AJ8"/>
  <c r="Z8"/>
  <c r="AO10"/>
  <c r="AO8" s="1"/>
  <c r="V8"/>
  <c r="AE8"/>
  <c r="T8"/>
  <c r="K182" i="15"/>
  <c r="J161"/>
  <c r="I140"/>
  <c r="F77"/>
  <c r="D35"/>
  <c r="G98"/>
  <c r="C14"/>
  <c r="H119"/>
  <c r="E56"/>
  <c r="J171"/>
  <c r="K170"/>
  <c r="J182"/>
  <c r="K191"/>
  <c r="J150"/>
  <c r="K149"/>
  <c r="J140"/>
  <c r="K118"/>
  <c r="J192"/>
  <c r="K160"/>
  <c r="J129"/>
  <c r="K128"/>
  <c r="J87"/>
  <c r="K86"/>
  <c r="J119"/>
  <c r="J108"/>
  <c r="K107"/>
  <c r="K97"/>
  <c r="J77"/>
  <c r="K55"/>
  <c r="J98"/>
  <c r="J66"/>
  <c r="K65"/>
  <c r="K76"/>
  <c r="K23"/>
  <c r="J56"/>
  <c r="J35"/>
  <c r="J45"/>
  <c r="J14"/>
  <c r="K139"/>
  <c r="K34"/>
  <c r="K13"/>
  <c r="K44"/>
  <c r="AM10"/>
  <c r="AM8" s="1"/>
  <c r="J24"/>
  <c r="AL10"/>
  <c r="AL8" s="1"/>
  <c r="J79" i="14"/>
  <c r="J117"/>
  <c r="J108"/>
  <c r="J89"/>
  <c r="J98"/>
  <c r="J136"/>
  <c r="J22"/>
  <c r="J70"/>
  <c r="AA12"/>
  <c r="AB12"/>
  <c r="AB10"/>
  <c r="V14"/>
  <c r="AA14"/>
  <c r="AA10"/>
  <c r="J60"/>
  <c r="J51"/>
  <c r="J41"/>
  <c r="J32"/>
  <c r="AD13"/>
  <c r="AA13"/>
  <c r="AB13"/>
  <c r="P10"/>
  <c r="AE10" s="1"/>
  <c r="U15"/>
  <c r="AJ15" s="1"/>
  <c r="AA16"/>
  <c r="AB16"/>
  <c r="S10"/>
  <c r="AH10" s="1"/>
  <c r="AA15"/>
  <c r="AA11"/>
  <c r="AB15"/>
  <c r="AB11"/>
  <c r="U16"/>
  <c r="AJ16" s="1"/>
  <c r="P16"/>
  <c r="AE16" s="1"/>
  <c r="V16"/>
  <c r="AD16"/>
  <c r="J13"/>
  <c r="Q15"/>
  <c r="AF15" s="1"/>
  <c r="Z15"/>
  <c r="Q16"/>
  <c r="AF16" s="1"/>
  <c r="X16"/>
  <c r="Y15"/>
  <c r="AD10"/>
  <c r="AD12"/>
  <c r="R16"/>
  <c r="AG16" s="1"/>
  <c r="Z16"/>
  <c r="V12"/>
  <c r="T10"/>
  <c r="AI10" s="1"/>
  <c r="Q12"/>
  <c r="AF12" s="1"/>
  <c r="Y12"/>
  <c r="P13"/>
  <c r="AE13" s="1"/>
  <c r="R14"/>
  <c r="AG14" s="1"/>
  <c r="AD15"/>
  <c r="V15"/>
  <c r="T16"/>
  <c r="AI16" s="1"/>
  <c r="Y16"/>
  <c r="R12"/>
  <c r="AG12" s="1"/>
  <c r="Z12"/>
  <c r="X13"/>
  <c r="S14"/>
  <c r="AH14" s="1"/>
  <c r="AC8"/>
  <c r="U12"/>
  <c r="AJ12" s="1"/>
  <c r="Z14"/>
  <c r="AG15"/>
  <c r="W11"/>
  <c r="Z10"/>
  <c r="V10"/>
  <c r="R10"/>
  <c r="U10"/>
  <c r="AJ10" s="1"/>
  <c r="Q10"/>
  <c r="W10"/>
  <c r="R11"/>
  <c r="AG11" s="1"/>
  <c r="S13"/>
  <c r="AH13" s="1"/>
  <c r="Y11"/>
  <c r="U11"/>
  <c r="AJ11" s="1"/>
  <c r="Q11"/>
  <c r="AF11" s="1"/>
  <c r="AD11"/>
  <c r="X11"/>
  <c r="T11"/>
  <c r="AI11" s="1"/>
  <c r="P11"/>
  <c r="S11"/>
  <c r="AH11" s="1"/>
  <c r="T13"/>
  <c r="AI13" s="1"/>
  <c r="Y14"/>
  <c r="U14"/>
  <c r="AJ14" s="1"/>
  <c r="Q14"/>
  <c r="AF14" s="1"/>
  <c r="AD14"/>
  <c r="X14"/>
  <c r="T14"/>
  <c r="AI14" s="1"/>
  <c r="P14"/>
  <c r="AE14" s="1"/>
  <c r="W14"/>
  <c r="O8"/>
  <c r="V11"/>
  <c r="Z13"/>
  <c r="V13"/>
  <c r="R13"/>
  <c r="AG13" s="1"/>
  <c r="Y13"/>
  <c r="U13"/>
  <c r="AJ13" s="1"/>
  <c r="Q13"/>
  <c r="AF13" s="1"/>
  <c r="W13"/>
  <c r="S12"/>
  <c r="AH12" s="1"/>
  <c r="W12"/>
  <c r="S15"/>
  <c r="AH15" s="1"/>
  <c r="W15"/>
  <c r="P12"/>
  <c r="AE12" s="1"/>
  <c r="T12"/>
  <c r="AI12" s="1"/>
  <c r="X12"/>
  <c r="P15"/>
  <c r="AE15" s="1"/>
  <c r="T15"/>
  <c r="AI15" s="1"/>
  <c r="X15"/>
  <c r="S16"/>
  <c r="AH16" s="1"/>
  <c r="AA16" i="13"/>
  <c r="AA15"/>
  <c r="AA14"/>
  <c r="X14"/>
  <c r="AA13"/>
  <c r="AA12"/>
  <c r="AA11"/>
  <c r="AA10"/>
  <c r="O10"/>
  <c r="M10" s="1"/>
  <c r="O2"/>
  <c r="Y16" i="12"/>
  <c r="S16"/>
  <c r="Y15"/>
  <c r="S15"/>
  <c r="Y14"/>
  <c r="S14"/>
  <c r="Y13"/>
  <c r="S13"/>
  <c r="Y12"/>
  <c r="T12"/>
  <c r="Y11"/>
  <c r="S11"/>
  <c r="Y10"/>
  <c r="O10"/>
  <c r="J71"/>
  <c r="U16" i="11"/>
  <c r="M16"/>
  <c r="U15"/>
  <c r="M15"/>
  <c r="U14"/>
  <c r="M14"/>
  <c r="U13"/>
  <c r="M13"/>
  <c r="U12"/>
  <c r="M12"/>
  <c r="U11"/>
  <c r="M11"/>
  <c r="U10"/>
  <c r="M10"/>
  <c r="H16"/>
  <c r="L7" i="4"/>
  <c r="U19" i="20" l="1"/>
  <c r="AL19" i="14"/>
  <c r="U18" i="20"/>
  <c r="Q2" i="12"/>
  <c r="AF20" s="1"/>
  <c r="AL18" i="14"/>
  <c r="O2" i="11"/>
  <c r="U17" i="20"/>
  <c r="U20"/>
  <c r="Q2" i="13"/>
  <c r="AI18" s="1"/>
  <c r="S10" i="12"/>
  <c r="AD10" s="1"/>
  <c r="M10"/>
  <c r="Q10" i="11"/>
  <c r="K10"/>
  <c r="AL17" i="14"/>
  <c r="AL11"/>
  <c r="AL10"/>
  <c r="AP8" i="15"/>
  <c r="Q12" i="11"/>
  <c r="O12"/>
  <c r="X12" s="1"/>
  <c r="N12"/>
  <c r="W12" s="1"/>
  <c r="P12"/>
  <c r="Y12" s="1"/>
  <c r="Q14"/>
  <c r="N14"/>
  <c r="P14"/>
  <c r="Y14" s="1"/>
  <c r="O14"/>
  <c r="X14" s="1"/>
  <c r="Q16"/>
  <c r="O16"/>
  <c r="N16"/>
  <c r="W16" s="1"/>
  <c r="P16"/>
  <c r="Y16" s="1"/>
  <c r="Q11"/>
  <c r="N11"/>
  <c r="W11" s="1"/>
  <c r="P11"/>
  <c r="Y11" s="1"/>
  <c r="O11"/>
  <c r="X11" s="1"/>
  <c r="P13"/>
  <c r="Y13" s="1"/>
  <c r="O13"/>
  <c r="N13"/>
  <c r="W13" s="1"/>
  <c r="Q15"/>
  <c r="N15"/>
  <c r="W15" s="1"/>
  <c r="P15"/>
  <c r="O15"/>
  <c r="X15" s="1"/>
  <c r="X10" i="20"/>
  <c r="S8"/>
  <c r="AD14" i="12"/>
  <c r="AD11"/>
  <c r="AD13"/>
  <c r="AD15"/>
  <c r="AD16"/>
  <c r="X10"/>
  <c r="Z11"/>
  <c r="W10"/>
  <c r="J18"/>
  <c r="J56"/>
  <c r="J78"/>
  <c r="J80" i="13"/>
  <c r="J46"/>
  <c r="J54"/>
  <c r="J71"/>
  <c r="J105"/>
  <c r="J63"/>
  <c r="J122"/>
  <c r="J97"/>
  <c r="J88"/>
  <c r="H231" i="16"/>
  <c r="L227"/>
  <c r="F222"/>
  <c r="J218"/>
  <c r="G209"/>
  <c r="K205"/>
  <c r="G198"/>
  <c r="F187"/>
  <c r="J183"/>
  <c r="H174"/>
  <c r="I161"/>
  <c r="K148"/>
  <c r="F141"/>
  <c r="J137"/>
  <c r="I127"/>
  <c r="J126"/>
  <c r="K125"/>
  <c r="L124"/>
  <c r="G117"/>
  <c r="K113"/>
  <c r="I104"/>
  <c r="F95"/>
  <c r="J91"/>
  <c r="J80"/>
  <c r="I69"/>
  <c r="G60"/>
  <c r="K56"/>
  <c r="G48"/>
  <c r="K44"/>
  <c r="I35"/>
  <c r="K228"/>
  <c r="F210"/>
  <c r="J206"/>
  <c r="K217"/>
  <c r="I230"/>
  <c r="I219"/>
  <c r="J195"/>
  <c r="H208"/>
  <c r="L204"/>
  <c r="F199"/>
  <c r="L193"/>
  <c r="I173"/>
  <c r="G186"/>
  <c r="K182"/>
  <c r="G175"/>
  <c r="H151"/>
  <c r="F164"/>
  <c r="J160"/>
  <c r="J149"/>
  <c r="G129"/>
  <c r="G140"/>
  <c r="K136"/>
  <c r="F107"/>
  <c r="H116"/>
  <c r="L112"/>
  <c r="H105"/>
  <c r="L101"/>
  <c r="G94"/>
  <c r="K90"/>
  <c r="I81"/>
  <c r="F72"/>
  <c r="J68"/>
  <c r="F61"/>
  <c r="J57"/>
  <c r="H47"/>
  <c r="L43"/>
  <c r="H36"/>
  <c r="L32"/>
  <c r="G232"/>
  <c r="G221"/>
  <c r="F233"/>
  <c r="J229"/>
  <c r="H220"/>
  <c r="I207"/>
  <c r="I196"/>
  <c r="H185"/>
  <c r="L181"/>
  <c r="F176"/>
  <c r="L170"/>
  <c r="G163"/>
  <c r="K159"/>
  <c r="G152"/>
  <c r="H139"/>
  <c r="L135"/>
  <c r="I115"/>
  <c r="K102"/>
  <c r="H93"/>
  <c r="L89"/>
  <c r="H82"/>
  <c r="L78"/>
  <c r="G71"/>
  <c r="K67"/>
  <c r="I58"/>
  <c r="I46"/>
  <c r="G37"/>
  <c r="K33"/>
  <c r="I184"/>
  <c r="L147"/>
  <c r="I92"/>
  <c r="G83"/>
  <c r="L55"/>
  <c r="H162"/>
  <c r="F153"/>
  <c r="H70"/>
  <c r="H59"/>
  <c r="J45"/>
  <c r="F38"/>
  <c r="F49"/>
  <c r="H197"/>
  <c r="L158"/>
  <c r="F130"/>
  <c r="F118"/>
  <c r="J103"/>
  <c r="L66"/>
  <c r="K171"/>
  <c r="I138"/>
  <c r="J114"/>
  <c r="K79"/>
  <c r="J34"/>
  <c r="D225"/>
  <c r="C203"/>
  <c r="C192"/>
  <c r="D168"/>
  <c r="E155"/>
  <c r="E144"/>
  <c r="C111"/>
  <c r="C100"/>
  <c r="D76"/>
  <c r="E63"/>
  <c r="C42"/>
  <c r="E29"/>
  <c r="C215"/>
  <c r="E224"/>
  <c r="E213"/>
  <c r="D202"/>
  <c r="C180"/>
  <c r="C169"/>
  <c r="D145"/>
  <c r="C134"/>
  <c r="C123"/>
  <c r="D122"/>
  <c r="E121"/>
  <c r="D110"/>
  <c r="C88"/>
  <c r="C77"/>
  <c r="D41"/>
  <c r="C226"/>
  <c r="D214"/>
  <c r="E201"/>
  <c r="E190"/>
  <c r="D179"/>
  <c r="C157"/>
  <c r="C146"/>
  <c r="D133"/>
  <c r="E109"/>
  <c r="E98"/>
  <c r="D87"/>
  <c r="C65"/>
  <c r="C54"/>
  <c r="E40"/>
  <c r="E178"/>
  <c r="E167"/>
  <c r="E75"/>
  <c r="E86"/>
  <c r="D156"/>
  <c r="D64"/>
  <c r="C31"/>
  <c r="D191"/>
  <c r="E132"/>
  <c r="D99"/>
  <c r="D53"/>
  <c r="F228"/>
  <c r="J224"/>
  <c r="F217"/>
  <c r="J213"/>
  <c r="E206"/>
  <c r="I202"/>
  <c r="C197"/>
  <c r="G193"/>
  <c r="D184"/>
  <c r="H180"/>
  <c r="D173"/>
  <c r="H169"/>
  <c r="C162"/>
  <c r="G158"/>
  <c r="E149"/>
  <c r="D138"/>
  <c r="H134"/>
  <c r="C128"/>
  <c r="D127"/>
  <c r="E126"/>
  <c r="F125"/>
  <c r="E114"/>
  <c r="I110"/>
  <c r="C105"/>
  <c r="I99"/>
  <c r="D92"/>
  <c r="H88"/>
  <c r="D81"/>
  <c r="J75"/>
  <c r="C70"/>
  <c r="G66"/>
  <c r="G55"/>
  <c r="E45"/>
  <c r="I41"/>
  <c r="E34"/>
  <c r="I30"/>
  <c r="I225"/>
  <c r="C220"/>
  <c r="H203"/>
  <c r="C231"/>
  <c r="G227"/>
  <c r="E218"/>
  <c r="I214"/>
  <c r="F205"/>
  <c r="J201"/>
  <c r="F194"/>
  <c r="E183"/>
  <c r="I179"/>
  <c r="C174"/>
  <c r="G170"/>
  <c r="D161"/>
  <c r="H157"/>
  <c r="D150"/>
  <c r="J144"/>
  <c r="E137"/>
  <c r="I133"/>
  <c r="I122"/>
  <c r="J121"/>
  <c r="F113"/>
  <c r="J109"/>
  <c r="H100"/>
  <c r="E91"/>
  <c r="I87"/>
  <c r="C82"/>
  <c r="I76"/>
  <c r="D69"/>
  <c r="H65"/>
  <c r="F56"/>
  <c r="J52"/>
  <c r="F44"/>
  <c r="J40"/>
  <c r="H31"/>
  <c r="E229"/>
  <c r="G216"/>
  <c r="D207"/>
  <c r="D230"/>
  <c r="H226"/>
  <c r="D219"/>
  <c r="H215"/>
  <c r="J190"/>
  <c r="C208"/>
  <c r="G204"/>
  <c r="E195"/>
  <c r="I191"/>
  <c r="I168"/>
  <c r="F182"/>
  <c r="J178"/>
  <c r="F171"/>
  <c r="H146"/>
  <c r="E160"/>
  <c r="I156"/>
  <c r="C151"/>
  <c r="G147"/>
  <c r="G124"/>
  <c r="F136"/>
  <c r="J132"/>
  <c r="F102"/>
  <c r="C116"/>
  <c r="G112"/>
  <c r="E103"/>
  <c r="E80"/>
  <c r="F90"/>
  <c r="J86"/>
  <c r="H77"/>
  <c r="D58"/>
  <c r="E68"/>
  <c r="I64"/>
  <c r="C59"/>
  <c r="I53"/>
  <c r="C36"/>
  <c r="C47"/>
  <c r="G43"/>
  <c r="G32"/>
  <c r="H192"/>
  <c r="G181"/>
  <c r="J98"/>
  <c r="G89"/>
  <c r="D196"/>
  <c r="F159"/>
  <c r="D104"/>
  <c r="F67"/>
  <c r="H42"/>
  <c r="E172"/>
  <c r="J155"/>
  <c r="C139"/>
  <c r="D115"/>
  <c r="G78"/>
  <c r="J63"/>
  <c r="J29"/>
  <c r="C185"/>
  <c r="F148"/>
  <c r="G135"/>
  <c r="H111"/>
  <c r="C93"/>
  <c r="H54"/>
  <c r="F33"/>
  <c r="D46"/>
  <c r="K218"/>
  <c r="J230"/>
  <c r="J219"/>
  <c r="J196"/>
  <c r="I208"/>
  <c r="G199"/>
  <c r="I174"/>
  <c r="H186"/>
  <c r="L182"/>
  <c r="H175"/>
  <c r="H152"/>
  <c r="G164"/>
  <c r="K160"/>
  <c r="K149"/>
  <c r="G130"/>
  <c r="H140"/>
  <c r="L136"/>
  <c r="I116"/>
  <c r="I105"/>
  <c r="H94"/>
  <c r="L90"/>
  <c r="J81"/>
  <c r="G72"/>
  <c r="K68"/>
  <c r="G61"/>
  <c r="K57"/>
  <c r="I47"/>
  <c r="I36"/>
  <c r="L205"/>
  <c r="G233"/>
  <c r="K229"/>
  <c r="I220"/>
  <c r="J207"/>
  <c r="L194"/>
  <c r="I185"/>
  <c r="G176"/>
  <c r="H163"/>
  <c r="L159"/>
  <c r="J150"/>
  <c r="I139"/>
  <c r="J115"/>
  <c r="H106"/>
  <c r="L102"/>
  <c r="I93"/>
  <c r="I82"/>
  <c r="H71"/>
  <c r="L67"/>
  <c r="J58"/>
  <c r="J46"/>
  <c r="H37"/>
  <c r="L33"/>
  <c r="I231"/>
  <c r="G222"/>
  <c r="H209"/>
  <c r="H232"/>
  <c r="L228"/>
  <c r="H221"/>
  <c r="G210"/>
  <c r="K206"/>
  <c r="I197"/>
  <c r="J184"/>
  <c r="L171"/>
  <c r="I162"/>
  <c r="G153"/>
  <c r="J138"/>
  <c r="G118"/>
  <c r="K114"/>
  <c r="K103"/>
  <c r="J92"/>
  <c r="H83"/>
  <c r="L79"/>
  <c r="I70"/>
  <c r="I59"/>
  <c r="G49"/>
  <c r="K45"/>
  <c r="G38"/>
  <c r="K34"/>
  <c r="H198"/>
  <c r="G141"/>
  <c r="J127"/>
  <c r="L125"/>
  <c r="H117"/>
  <c r="J104"/>
  <c r="G187"/>
  <c r="K172"/>
  <c r="K137"/>
  <c r="L113"/>
  <c r="G95"/>
  <c r="K80"/>
  <c r="K183"/>
  <c r="L148"/>
  <c r="I128"/>
  <c r="K126"/>
  <c r="K91"/>
  <c r="G84"/>
  <c r="L56"/>
  <c r="H48"/>
  <c r="J35"/>
  <c r="J161"/>
  <c r="J69"/>
  <c r="H60"/>
  <c r="L44"/>
  <c r="F232"/>
  <c r="J228"/>
  <c r="F221"/>
  <c r="J217"/>
  <c r="E210"/>
  <c r="I206"/>
  <c r="G197"/>
  <c r="H184"/>
  <c r="L180"/>
  <c r="H173"/>
  <c r="G162"/>
  <c r="K158"/>
  <c r="E153"/>
  <c r="K147"/>
  <c r="H138"/>
  <c r="L134"/>
  <c r="E130"/>
  <c r="F129"/>
  <c r="E118"/>
  <c r="I114"/>
  <c r="I103"/>
  <c r="H92"/>
  <c r="L88"/>
  <c r="J79"/>
  <c r="G70"/>
  <c r="K66"/>
  <c r="G59"/>
  <c r="K55"/>
  <c r="E49"/>
  <c r="I45"/>
  <c r="E38"/>
  <c r="I34"/>
  <c r="I229"/>
  <c r="H207"/>
  <c r="G231"/>
  <c r="K227"/>
  <c r="E222"/>
  <c r="I218"/>
  <c r="F209"/>
  <c r="J205"/>
  <c r="F198"/>
  <c r="L192"/>
  <c r="E187"/>
  <c r="I183"/>
  <c r="G174"/>
  <c r="H161"/>
  <c r="L157"/>
  <c r="J148"/>
  <c r="E141"/>
  <c r="I137"/>
  <c r="I126"/>
  <c r="J125"/>
  <c r="K124"/>
  <c r="L123"/>
  <c r="F117"/>
  <c r="J113"/>
  <c r="H104"/>
  <c r="L100"/>
  <c r="E95"/>
  <c r="I91"/>
  <c r="I80"/>
  <c r="H69"/>
  <c r="L65"/>
  <c r="F60"/>
  <c r="J56"/>
  <c r="F48"/>
  <c r="J44"/>
  <c r="H35"/>
  <c r="L31"/>
  <c r="E233"/>
  <c r="G220"/>
  <c r="L203"/>
  <c r="K216"/>
  <c r="H230"/>
  <c r="L226"/>
  <c r="H219"/>
  <c r="J194"/>
  <c r="G208"/>
  <c r="K204"/>
  <c r="E199"/>
  <c r="I195"/>
  <c r="I172"/>
  <c r="F186"/>
  <c r="J182"/>
  <c r="F175"/>
  <c r="L169"/>
  <c r="H150"/>
  <c r="E164"/>
  <c r="I160"/>
  <c r="G151"/>
  <c r="G128"/>
  <c r="F140"/>
  <c r="J136"/>
  <c r="F106"/>
  <c r="G116"/>
  <c r="K112"/>
  <c r="E107"/>
  <c r="K101"/>
  <c r="E84"/>
  <c r="F94"/>
  <c r="J90"/>
  <c r="H81"/>
  <c r="L77"/>
  <c r="E72"/>
  <c r="I68"/>
  <c r="I57"/>
  <c r="G47"/>
  <c r="K43"/>
  <c r="G36"/>
  <c r="K32"/>
  <c r="H196"/>
  <c r="J159"/>
  <c r="J102"/>
  <c r="J67"/>
  <c r="K170"/>
  <c r="G139"/>
  <c r="H115"/>
  <c r="K78"/>
  <c r="G185"/>
  <c r="E176"/>
  <c r="L146"/>
  <c r="K135"/>
  <c r="L111"/>
  <c r="G93"/>
  <c r="G82"/>
  <c r="L54"/>
  <c r="J33"/>
  <c r="K181"/>
  <c r="F163"/>
  <c r="F152"/>
  <c r="K89"/>
  <c r="F71"/>
  <c r="H58"/>
  <c r="H46"/>
  <c r="F37"/>
  <c r="L42"/>
  <c r="C11"/>
  <c r="J172"/>
  <c r="F80"/>
  <c r="I149"/>
  <c r="E57"/>
  <c r="K195"/>
  <c r="L218"/>
  <c r="H126"/>
  <c r="D34"/>
  <c r="G103"/>
  <c r="C17"/>
  <c r="C201"/>
  <c r="C190"/>
  <c r="C109"/>
  <c r="C98"/>
  <c r="C40"/>
  <c r="C224"/>
  <c r="C213"/>
  <c r="C178"/>
  <c r="C167"/>
  <c r="C132"/>
  <c r="C86"/>
  <c r="C75"/>
  <c r="C29"/>
  <c r="C155"/>
  <c r="C144"/>
  <c r="C63"/>
  <c r="C52"/>
  <c r="C121"/>
  <c r="J208" i="17"/>
  <c r="H160"/>
  <c r="E263"/>
  <c r="I259"/>
  <c r="G236"/>
  <c r="E213"/>
  <c r="L206"/>
  <c r="G186"/>
  <c r="E175"/>
  <c r="G173"/>
  <c r="I171"/>
  <c r="K169"/>
  <c r="M167"/>
  <c r="F162"/>
  <c r="E275"/>
  <c r="G273"/>
  <c r="I271"/>
  <c r="K269"/>
  <c r="M267"/>
  <c r="D264"/>
  <c r="H260"/>
  <c r="J233"/>
  <c r="D251"/>
  <c r="F249"/>
  <c r="H247"/>
  <c r="J245"/>
  <c r="L243"/>
  <c r="F237"/>
  <c r="M230"/>
  <c r="E225"/>
  <c r="G223"/>
  <c r="I221"/>
  <c r="K219"/>
  <c r="M217"/>
  <c r="D214"/>
  <c r="H210"/>
  <c r="D201"/>
  <c r="F199"/>
  <c r="H197"/>
  <c r="J195"/>
  <c r="L193"/>
  <c r="F187"/>
  <c r="M180"/>
  <c r="G161"/>
  <c r="J158"/>
  <c r="K157"/>
  <c r="D151"/>
  <c r="F149"/>
  <c r="H147"/>
  <c r="J145"/>
  <c r="L143"/>
  <c r="L256"/>
  <c r="K232"/>
  <c r="I184"/>
  <c r="K257"/>
  <c r="G261"/>
  <c r="E238"/>
  <c r="I234"/>
  <c r="J270"/>
  <c r="I246"/>
  <c r="H235"/>
  <c r="I209"/>
  <c r="F224"/>
  <c r="J220"/>
  <c r="F212"/>
  <c r="H185"/>
  <c r="G198"/>
  <c r="K194"/>
  <c r="D189"/>
  <c r="E150"/>
  <c r="I146"/>
  <c r="M142"/>
  <c r="D139"/>
  <c r="E138"/>
  <c r="F137"/>
  <c r="E125"/>
  <c r="G123"/>
  <c r="I121"/>
  <c r="K119"/>
  <c r="M117"/>
  <c r="G86"/>
  <c r="H85"/>
  <c r="I84"/>
  <c r="J83"/>
  <c r="K82"/>
  <c r="L81"/>
  <c r="M80"/>
  <c r="E75"/>
  <c r="G73"/>
  <c r="I71"/>
  <c r="K69"/>
  <c r="M67"/>
  <c r="I59"/>
  <c r="D276"/>
  <c r="L268"/>
  <c r="J258"/>
  <c r="K244"/>
  <c r="D239"/>
  <c r="L181"/>
  <c r="D176"/>
  <c r="H172"/>
  <c r="L168"/>
  <c r="D164"/>
  <c r="L156"/>
  <c r="G136"/>
  <c r="D114"/>
  <c r="E113"/>
  <c r="E100"/>
  <c r="G98"/>
  <c r="I96"/>
  <c r="K94"/>
  <c r="M92"/>
  <c r="F62"/>
  <c r="J58"/>
  <c r="K57"/>
  <c r="D51"/>
  <c r="F49"/>
  <c r="H47"/>
  <c r="J45"/>
  <c r="F274"/>
  <c r="F262"/>
  <c r="E250"/>
  <c r="M242"/>
  <c r="D226"/>
  <c r="H222"/>
  <c r="L218"/>
  <c r="M205"/>
  <c r="E200"/>
  <c r="I196"/>
  <c r="M192"/>
  <c r="K182"/>
  <c r="E163"/>
  <c r="M155"/>
  <c r="G148"/>
  <c r="K144"/>
  <c r="I134"/>
  <c r="J133"/>
  <c r="K132"/>
  <c r="L131"/>
  <c r="M130"/>
  <c r="F112"/>
  <c r="D126"/>
  <c r="F124"/>
  <c r="H122"/>
  <c r="J120"/>
  <c r="L118"/>
  <c r="E88"/>
  <c r="D89"/>
  <c r="D64"/>
  <c r="D76"/>
  <c r="F74"/>
  <c r="H72"/>
  <c r="J70"/>
  <c r="L68"/>
  <c r="G61"/>
  <c r="L56"/>
  <c r="H272"/>
  <c r="E188"/>
  <c r="D101"/>
  <c r="L93"/>
  <c r="L43"/>
  <c r="E38"/>
  <c r="F37"/>
  <c r="G36"/>
  <c r="H35"/>
  <c r="I34"/>
  <c r="J33"/>
  <c r="K32"/>
  <c r="L31"/>
  <c r="M30"/>
  <c r="G211"/>
  <c r="F174"/>
  <c r="H110"/>
  <c r="J108"/>
  <c r="L106"/>
  <c r="F99"/>
  <c r="M55"/>
  <c r="E50"/>
  <c r="I46"/>
  <c r="M42"/>
  <c r="G248"/>
  <c r="I109"/>
  <c r="M105"/>
  <c r="G48"/>
  <c r="K44"/>
  <c r="J170"/>
  <c r="H97"/>
  <c r="H60"/>
  <c r="K107"/>
  <c r="J95"/>
  <c r="F275"/>
  <c r="H273"/>
  <c r="J271"/>
  <c r="L269"/>
  <c r="E264"/>
  <c r="I260"/>
  <c r="J234"/>
  <c r="E251"/>
  <c r="G249"/>
  <c r="I247"/>
  <c r="K245"/>
  <c r="M243"/>
  <c r="G237"/>
  <c r="F225"/>
  <c r="H223"/>
  <c r="J221"/>
  <c r="L219"/>
  <c r="E214"/>
  <c r="L207"/>
  <c r="E201"/>
  <c r="G199"/>
  <c r="I197"/>
  <c r="K195"/>
  <c r="M193"/>
  <c r="G187"/>
  <c r="K158"/>
  <c r="L157"/>
  <c r="E151"/>
  <c r="G149"/>
  <c r="I147"/>
  <c r="K145"/>
  <c r="M143"/>
  <c r="L257"/>
  <c r="K233"/>
  <c r="I185"/>
  <c r="K258"/>
  <c r="H261"/>
  <c r="F238"/>
  <c r="M231"/>
  <c r="I210"/>
  <c r="H211"/>
  <c r="F188"/>
  <c r="M181"/>
  <c r="E176"/>
  <c r="G174"/>
  <c r="I172"/>
  <c r="K170"/>
  <c r="M168"/>
  <c r="E164"/>
  <c r="M156"/>
  <c r="G137"/>
  <c r="E276"/>
  <c r="G274"/>
  <c r="I272"/>
  <c r="K270"/>
  <c r="M268"/>
  <c r="G262"/>
  <c r="F250"/>
  <c r="H248"/>
  <c r="J246"/>
  <c r="L244"/>
  <c r="E239"/>
  <c r="I235"/>
  <c r="F263"/>
  <c r="F213"/>
  <c r="H173"/>
  <c r="L169"/>
  <c r="J159"/>
  <c r="E114"/>
  <c r="F100"/>
  <c r="H98"/>
  <c r="J96"/>
  <c r="L94"/>
  <c r="G62"/>
  <c r="K58"/>
  <c r="L57"/>
  <c r="E51"/>
  <c r="G49"/>
  <c r="I47"/>
  <c r="K45"/>
  <c r="M43"/>
  <c r="J209"/>
  <c r="E226"/>
  <c r="I222"/>
  <c r="M218"/>
  <c r="F200"/>
  <c r="J196"/>
  <c r="L182"/>
  <c r="F163"/>
  <c r="H148"/>
  <c r="L144"/>
  <c r="I135"/>
  <c r="J134"/>
  <c r="K133"/>
  <c r="L132"/>
  <c r="M131"/>
  <c r="F113"/>
  <c r="E126"/>
  <c r="G124"/>
  <c r="I122"/>
  <c r="K120"/>
  <c r="M118"/>
  <c r="E89"/>
  <c r="E76"/>
  <c r="G74"/>
  <c r="I72"/>
  <c r="K70"/>
  <c r="M68"/>
  <c r="H61"/>
  <c r="M56"/>
  <c r="H161"/>
  <c r="H236"/>
  <c r="M206"/>
  <c r="K183"/>
  <c r="F175"/>
  <c r="J171"/>
  <c r="G162"/>
  <c r="H111"/>
  <c r="I110"/>
  <c r="J109"/>
  <c r="K108"/>
  <c r="L107"/>
  <c r="M106"/>
  <c r="E101"/>
  <c r="G99"/>
  <c r="I97"/>
  <c r="K95"/>
  <c r="M93"/>
  <c r="I60"/>
  <c r="G212"/>
  <c r="H198"/>
  <c r="F150"/>
  <c r="E139"/>
  <c r="L119"/>
  <c r="H86"/>
  <c r="J84"/>
  <c r="L82"/>
  <c r="F75"/>
  <c r="J59"/>
  <c r="F50"/>
  <c r="J46"/>
  <c r="G37"/>
  <c r="J34"/>
  <c r="L32"/>
  <c r="H186"/>
  <c r="L194"/>
  <c r="J146"/>
  <c r="F125"/>
  <c r="H73"/>
  <c r="J259"/>
  <c r="K220"/>
  <c r="E189"/>
  <c r="J121"/>
  <c r="L69"/>
  <c r="H36"/>
  <c r="I35"/>
  <c r="M31"/>
  <c r="G224"/>
  <c r="F138"/>
  <c r="H123"/>
  <c r="G87"/>
  <c r="I85"/>
  <c r="K83"/>
  <c r="M81"/>
  <c r="J71"/>
  <c r="H48"/>
  <c r="L44"/>
  <c r="F63"/>
  <c r="E39"/>
  <c r="F38"/>
  <c r="K33"/>
  <c r="J275"/>
  <c r="L273"/>
  <c r="I264"/>
  <c r="J238"/>
  <c r="I251"/>
  <c r="K249"/>
  <c r="M247"/>
  <c r="J225"/>
  <c r="L223"/>
  <c r="L211"/>
  <c r="I201"/>
  <c r="K199"/>
  <c r="M197"/>
  <c r="K162"/>
  <c r="I151"/>
  <c r="K149"/>
  <c r="M147"/>
  <c r="L261"/>
  <c r="K237"/>
  <c r="I189"/>
  <c r="K262"/>
  <c r="M235"/>
  <c r="I214"/>
  <c r="M185"/>
  <c r="I176"/>
  <c r="K174"/>
  <c r="M172"/>
  <c r="L161"/>
  <c r="I276"/>
  <c r="K274"/>
  <c r="M272"/>
  <c r="J250"/>
  <c r="L248"/>
  <c r="I239"/>
  <c r="J213"/>
  <c r="J175"/>
  <c r="J163"/>
  <c r="J100"/>
  <c r="L98"/>
  <c r="K62"/>
  <c r="I51"/>
  <c r="K49"/>
  <c r="M47"/>
  <c r="K224"/>
  <c r="L198"/>
  <c r="L186"/>
  <c r="M160"/>
  <c r="J150"/>
  <c r="I139"/>
  <c r="J138"/>
  <c r="K137"/>
  <c r="L136"/>
  <c r="M135"/>
  <c r="I126"/>
  <c r="K124"/>
  <c r="M122"/>
  <c r="I76"/>
  <c r="K74"/>
  <c r="M72"/>
  <c r="L61"/>
  <c r="M210"/>
  <c r="K187"/>
  <c r="L173"/>
  <c r="I114"/>
  <c r="J113"/>
  <c r="K112"/>
  <c r="L111"/>
  <c r="M110"/>
  <c r="I101"/>
  <c r="K99"/>
  <c r="M97"/>
  <c r="I64"/>
  <c r="M60"/>
  <c r="M222"/>
  <c r="J125"/>
  <c r="L73"/>
  <c r="L48"/>
  <c r="M35"/>
  <c r="J263"/>
  <c r="J200"/>
  <c r="L123"/>
  <c r="I89"/>
  <c r="K87"/>
  <c r="M85"/>
  <c r="I226"/>
  <c r="L86"/>
  <c r="I39"/>
  <c r="J38"/>
  <c r="K37"/>
  <c r="L148"/>
  <c r="J63"/>
  <c r="J50"/>
  <c r="J88"/>
  <c r="J75"/>
  <c r="L36"/>
  <c r="K210"/>
  <c r="M260"/>
  <c r="L235"/>
  <c r="F85"/>
  <c r="J185"/>
  <c r="E60"/>
  <c r="D35"/>
  <c r="H135"/>
  <c r="I160"/>
  <c r="G110"/>
  <c r="J212"/>
  <c r="H164"/>
  <c r="I263"/>
  <c r="L210"/>
  <c r="I175"/>
  <c r="K173"/>
  <c r="M171"/>
  <c r="M159"/>
  <c r="I275"/>
  <c r="K273"/>
  <c r="M271"/>
  <c r="H264"/>
  <c r="J237"/>
  <c r="H251"/>
  <c r="J249"/>
  <c r="L247"/>
  <c r="M234"/>
  <c r="I225"/>
  <c r="K223"/>
  <c r="M221"/>
  <c r="H214"/>
  <c r="H201"/>
  <c r="J199"/>
  <c r="L197"/>
  <c r="M184"/>
  <c r="J162"/>
  <c r="H151"/>
  <c r="J149"/>
  <c r="L147"/>
  <c r="L260"/>
  <c r="K236"/>
  <c r="I188"/>
  <c r="K261"/>
  <c r="I238"/>
  <c r="H276"/>
  <c r="H239"/>
  <c r="H226"/>
  <c r="L222"/>
  <c r="I200"/>
  <c r="M196"/>
  <c r="K148"/>
  <c r="I125"/>
  <c r="K123"/>
  <c r="M121"/>
  <c r="H89"/>
  <c r="I88"/>
  <c r="J87"/>
  <c r="K86"/>
  <c r="L85"/>
  <c r="M84"/>
  <c r="I75"/>
  <c r="K73"/>
  <c r="M71"/>
  <c r="I63"/>
  <c r="M59"/>
  <c r="J274"/>
  <c r="J262"/>
  <c r="I250"/>
  <c r="L185"/>
  <c r="J174"/>
  <c r="K161"/>
  <c r="I100"/>
  <c r="K98"/>
  <c r="M96"/>
  <c r="J62"/>
  <c r="H51"/>
  <c r="J49"/>
  <c r="L47"/>
  <c r="L272"/>
  <c r="K248"/>
  <c r="I213"/>
  <c r="J224"/>
  <c r="M209"/>
  <c r="H189"/>
  <c r="K198"/>
  <c r="K186"/>
  <c r="L160"/>
  <c r="I150"/>
  <c r="M146"/>
  <c r="I138"/>
  <c r="J137"/>
  <c r="K136"/>
  <c r="L135"/>
  <c r="M134"/>
  <c r="H126"/>
  <c r="J124"/>
  <c r="L122"/>
  <c r="H76"/>
  <c r="J74"/>
  <c r="L72"/>
  <c r="K61"/>
  <c r="M246"/>
  <c r="H114"/>
  <c r="J112"/>
  <c r="L110"/>
  <c r="J99"/>
  <c r="H39"/>
  <c r="I38"/>
  <c r="J37"/>
  <c r="K36"/>
  <c r="L35"/>
  <c r="M34"/>
  <c r="L97"/>
  <c r="L60"/>
  <c r="K48"/>
  <c r="L172"/>
  <c r="H64"/>
  <c r="M46"/>
  <c r="H176"/>
  <c r="I113"/>
  <c r="K111"/>
  <c r="M109"/>
  <c r="H101"/>
  <c r="I50"/>
  <c r="C268"/>
  <c r="E266"/>
  <c r="E254"/>
  <c r="D242"/>
  <c r="C231"/>
  <c r="C218"/>
  <c r="E216"/>
  <c r="E204"/>
  <c r="D192"/>
  <c r="C181"/>
  <c r="E154"/>
  <c r="D255"/>
  <c r="D205"/>
  <c r="D167"/>
  <c r="D267"/>
  <c r="C256"/>
  <c r="C243"/>
  <c r="E241"/>
  <c r="E229"/>
  <c r="D180"/>
  <c r="E166"/>
  <c r="C93"/>
  <c r="E91"/>
  <c r="D230"/>
  <c r="C206"/>
  <c r="C193"/>
  <c r="C156"/>
  <c r="D142"/>
  <c r="C131"/>
  <c r="D130"/>
  <c r="E129"/>
  <c r="D117"/>
  <c r="D67"/>
  <c r="C168"/>
  <c r="D155"/>
  <c r="E141"/>
  <c r="C106"/>
  <c r="D105"/>
  <c r="E104"/>
  <c r="D92"/>
  <c r="C56"/>
  <c r="D217"/>
  <c r="C81"/>
  <c r="C68"/>
  <c r="C43"/>
  <c r="E41"/>
  <c r="E179"/>
  <c r="C118"/>
  <c r="E66"/>
  <c r="C31"/>
  <c r="E29"/>
  <c r="D55"/>
  <c r="E191"/>
  <c r="C143"/>
  <c r="E116"/>
  <c r="E79"/>
  <c r="D80"/>
  <c r="D42"/>
  <c r="D4"/>
  <c r="C230"/>
  <c r="C180"/>
  <c r="D166"/>
  <c r="C155"/>
  <c r="D266"/>
  <c r="D254"/>
  <c r="C242"/>
  <c r="D216"/>
  <c r="D204"/>
  <c r="C192"/>
  <c r="D154"/>
  <c r="C142"/>
  <c r="C255"/>
  <c r="C217"/>
  <c r="D191"/>
  <c r="D179"/>
  <c r="D116"/>
  <c r="C80"/>
  <c r="D79"/>
  <c r="D54"/>
  <c r="D66"/>
  <c r="C55"/>
  <c r="C30"/>
  <c r="D229"/>
  <c r="C205"/>
  <c r="D91"/>
  <c r="C267"/>
  <c r="C130"/>
  <c r="D129"/>
  <c r="C117"/>
  <c r="C67"/>
  <c r="D241"/>
  <c r="C105"/>
  <c r="C92"/>
  <c r="D41"/>
  <c r="C167"/>
  <c r="D141"/>
  <c r="D104"/>
  <c r="C42"/>
  <c r="C16"/>
  <c r="C241"/>
  <c r="C229"/>
  <c r="C191"/>
  <c r="C179"/>
  <c r="C166"/>
  <c r="C266"/>
  <c r="C254"/>
  <c r="C141"/>
  <c r="C104"/>
  <c r="C216"/>
  <c r="C204"/>
  <c r="C116"/>
  <c r="C79"/>
  <c r="C66"/>
  <c r="C29"/>
  <c r="C91"/>
  <c r="C54"/>
  <c r="C129"/>
  <c r="C154"/>
  <c r="C41"/>
  <c r="H42" i="11"/>
  <c r="Z10" i="12"/>
  <c r="J41"/>
  <c r="J63"/>
  <c r="J93"/>
  <c r="C9" i="16"/>
  <c r="L216"/>
  <c r="H124"/>
  <c r="D32"/>
  <c r="K193"/>
  <c r="G101"/>
  <c r="J170"/>
  <c r="F78"/>
  <c r="I147"/>
  <c r="E55"/>
  <c r="C12"/>
  <c r="I150"/>
  <c r="E58"/>
  <c r="L219"/>
  <c r="H127"/>
  <c r="D35"/>
  <c r="K196"/>
  <c r="G104"/>
  <c r="J173"/>
  <c r="F81"/>
  <c r="D229"/>
  <c r="H225"/>
  <c r="F216"/>
  <c r="C207"/>
  <c r="G203"/>
  <c r="C196"/>
  <c r="G192"/>
  <c r="F181"/>
  <c r="D172"/>
  <c r="H168"/>
  <c r="E159"/>
  <c r="I155"/>
  <c r="E148"/>
  <c r="F135"/>
  <c r="C115"/>
  <c r="G111"/>
  <c r="C104"/>
  <c r="I98"/>
  <c r="F89"/>
  <c r="D80"/>
  <c r="E67"/>
  <c r="I63"/>
  <c r="G54"/>
  <c r="C46"/>
  <c r="G42"/>
  <c r="E33"/>
  <c r="I29"/>
  <c r="G226"/>
  <c r="C219"/>
  <c r="F204"/>
  <c r="E228"/>
  <c r="I224"/>
  <c r="E217"/>
  <c r="I213"/>
  <c r="D206"/>
  <c r="H202"/>
  <c r="F193"/>
  <c r="C184"/>
  <c r="G180"/>
  <c r="C173"/>
  <c r="G169"/>
  <c r="F158"/>
  <c r="D149"/>
  <c r="C138"/>
  <c r="G134"/>
  <c r="C127"/>
  <c r="D126"/>
  <c r="E125"/>
  <c r="F124"/>
  <c r="D114"/>
  <c r="H110"/>
  <c r="H99"/>
  <c r="C92"/>
  <c r="G88"/>
  <c r="C81"/>
  <c r="I75"/>
  <c r="F66"/>
  <c r="F55"/>
  <c r="D45"/>
  <c r="H41"/>
  <c r="H30"/>
  <c r="C230"/>
  <c r="G215"/>
  <c r="F227"/>
  <c r="D218"/>
  <c r="H214"/>
  <c r="E205"/>
  <c r="I201"/>
  <c r="E194"/>
  <c r="I190"/>
  <c r="D183"/>
  <c r="H179"/>
  <c r="F170"/>
  <c r="C161"/>
  <c r="G157"/>
  <c r="C150"/>
  <c r="G146"/>
  <c r="D137"/>
  <c r="H133"/>
  <c r="I121"/>
  <c r="E113"/>
  <c r="I109"/>
  <c r="E102"/>
  <c r="D91"/>
  <c r="H87"/>
  <c r="H76"/>
  <c r="C69"/>
  <c r="G65"/>
  <c r="C58"/>
  <c r="I52"/>
  <c r="E44"/>
  <c r="I40"/>
  <c r="G31"/>
  <c r="I167"/>
  <c r="E171"/>
  <c r="H156"/>
  <c r="G77"/>
  <c r="H64"/>
  <c r="F147"/>
  <c r="E136"/>
  <c r="F101"/>
  <c r="F112"/>
  <c r="H53"/>
  <c r="C35"/>
  <c r="F32"/>
  <c r="H191"/>
  <c r="E182"/>
  <c r="G123"/>
  <c r="I132"/>
  <c r="E90"/>
  <c r="D57"/>
  <c r="D195"/>
  <c r="I178"/>
  <c r="H145"/>
  <c r="D160"/>
  <c r="D103"/>
  <c r="E79"/>
  <c r="I86"/>
  <c r="D68"/>
  <c r="F43"/>
  <c r="C10"/>
  <c r="K194"/>
  <c r="G102"/>
  <c r="L217"/>
  <c r="J171"/>
  <c r="F79"/>
  <c r="I148"/>
  <c r="E56"/>
  <c r="H125"/>
  <c r="D33"/>
  <c r="C7"/>
  <c r="J168"/>
  <c r="F76"/>
  <c r="K191"/>
  <c r="I145"/>
  <c r="E53"/>
  <c r="L214"/>
  <c r="H122"/>
  <c r="D30"/>
  <c r="G99"/>
  <c r="K214"/>
  <c r="F230"/>
  <c r="J226"/>
  <c r="F219"/>
  <c r="J215"/>
  <c r="J192"/>
  <c r="E208"/>
  <c r="I204"/>
  <c r="C199"/>
  <c r="G195"/>
  <c r="I170"/>
  <c r="D186"/>
  <c r="H182"/>
  <c r="L178"/>
  <c r="D175"/>
  <c r="H171"/>
  <c r="H148"/>
  <c r="C164"/>
  <c r="G160"/>
  <c r="K156"/>
  <c r="E151"/>
  <c r="K145"/>
  <c r="G126"/>
  <c r="D140"/>
  <c r="H136"/>
  <c r="L132"/>
  <c r="F104"/>
  <c r="E116"/>
  <c r="I112"/>
  <c r="C107"/>
  <c r="I101"/>
  <c r="E82"/>
  <c r="D94"/>
  <c r="H90"/>
  <c r="L86"/>
  <c r="D83"/>
  <c r="J77"/>
  <c r="D60"/>
  <c r="C72"/>
  <c r="G68"/>
  <c r="K64"/>
  <c r="G57"/>
  <c r="K53"/>
  <c r="C38"/>
  <c r="E47"/>
  <c r="I43"/>
  <c r="E36"/>
  <c r="I32"/>
  <c r="E231"/>
  <c r="C222"/>
  <c r="D209"/>
  <c r="L201"/>
  <c r="C233"/>
  <c r="G229"/>
  <c r="K225"/>
  <c r="E220"/>
  <c r="I216"/>
  <c r="F207"/>
  <c r="J203"/>
  <c r="F196"/>
  <c r="L190"/>
  <c r="E185"/>
  <c r="I181"/>
  <c r="C176"/>
  <c r="G172"/>
  <c r="D163"/>
  <c r="H159"/>
  <c r="L155"/>
  <c r="D152"/>
  <c r="J146"/>
  <c r="E139"/>
  <c r="I135"/>
  <c r="F115"/>
  <c r="J111"/>
  <c r="H102"/>
  <c r="L98"/>
  <c r="E93"/>
  <c r="I89"/>
  <c r="C84"/>
  <c r="I78"/>
  <c r="D71"/>
  <c r="H67"/>
  <c r="L63"/>
  <c r="F58"/>
  <c r="J54"/>
  <c r="F46"/>
  <c r="J42"/>
  <c r="H33"/>
  <c r="L29"/>
  <c r="I227"/>
  <c r="G218"/>
  <c r="H205"/>
  <c r="D232"/>
  <c r="H228"/>
  <c r="L224"/>
  <c r="D221"/>
  <c r="H217"/>
  <c r="C210"/>
  <c r="G206"/>
  <c r="K202"/>
  <c r="E197"/>
  <c r="I193"/>
  <c r="F184"/>
  <c r="J180"/>
  <c r="F173"/>
  <c r="L167"/>
  <c r="E162"/>
  <c r="I158"/>
  <c r="C153"/>
  <c r="G149"/>
  <c r="F138"/>
  <c r="J134"/>
  <c r="C130"/>
  <c r="D129"/>
  <c r="E128"/>
  <c r="F127"/>
  <c r="C118"/>
  <c r="G114"/>
  <c r="K110"/>
  <c r="E105"/>
  <c r="K99"/>
  <c r="F92"/>
  <c r="J88"/>
  <c r="H79"/>
  <c r="L75"/>
  <c r="E70"/>
  <c r="I66"/>
  <c r="C61"/>
  <c r="I55"/>
  <c r="C49"/>
  <c r="G45"/>
  <c r="K41"/>
  <c r="G34"/>
  <c r="K30"/>
  <c r="H194"/>
  <c r="K179"/>
  <c r="F161"/>
  <c r="J100"/>
  <c r="K87"/>
  <c r="F69"/>
  <c r="D198"/>
  <c r="K168"/>
  <c r="J157"/>
  <c r="C141"/>
  <c r="J123"/>
  <c r="L121"/>
  <c r="D117"/>
  <c r="D106"/>
  <c r="K76"/>
  <c r="J65"/>
  <c r="L40"/>
  <c r="C187"/>
  <c r="E174"/>
  <c r="L144"/>
  <c r="G137"/>
  <c r="H113"/>
  <c r="C95"/>
  <c r="G80"/>
  <c r="L52"/>
  <c r="J31"/>
  <c r="G183"/>
  <c r="F150"/>
  <c r="K133"/>
  <c r="I124"/>
  <c r="K122"/>
  <c r="L109"/>
  <c r="G91"/>
  <c r="H56"/>
  <c r="D48"/>
  <c r="F35"/>
  <c r="H44"/>
  <c r="C6"/>
  <c r="K190"/>
  <c r="G98"/>
  <c r="J167"/>
  <c r="F75"/>
  <c r="L213"/>
  <c r="I144"/>
  <c r="E52"/>
  <c r="H121"/>
  <c r="D29"/>
  <c r="C191"/>
  <c r="D178"/>
  <c r="D167"/>
  <c r="C156"/>
  <c r="D132"/>
  <c r="C99"/>
  <c r="D86"/>
  <c r="D75"/>
  <c r="D52"/>
  <c r="C64"/>
  <c r="C30"/>
  <c r="C214"/>
  <c r="C225"/>
  <c r="C168"/>
  <c r="D155"/>
  <c r="D144"/>
  <c r="C76"/>
  <c r="D63"/>
  <c r="D224"/>
  <c r="D213"/>
  <c r="C202"/>
  <c r="C145"/>
  <c r="C122"/>
  <c r="D121"/>
  <c r="C110"/>
  <c r="C53"/>
  <c r="C41"/>
  <c r="D201"/>
  <c r="D190"/>
  <c r="C133"/>
  <c r="D109"/>
  <c r="D98"/>
  <c r="C179"/>
  <c r="C87"/>
  <c r="D40"/>
  <c r="M256" i="17"/>
  <c r="L231"/>
  <c r="J181"/>
  <c r="I156"/>
  <c r="H131"/>
  <c r="K206"/>
  <c r="E56"/>
  <c r="D31"/>
  <c r="G106"/>
  <c r="F81"/>
  <c r="C276"/>
  <c r="E274"/>
  <c r="G272"/>
  <c r="I270"/>
  <c r="K268"/>
  <c r="M266"/>
  <c r="E262"/>
  <c r="I258"/>
  <c r="D250"/>
  <c r="F248"/>
  <c r="H246"/>
  <c r="J244"/>
  <c r="L242"/>
  <c r="C239"/>
  <c r="G235"/>
  <c r="C226"/>
  <c r="E224"/>
  <c r="G222"/>
  <c r="I220"/>
  <c r="K218"/>
  <c r="M216"/>
  <c r="E212"/>
  <c r="L205"/>
  <c r="H184"/>
  <c r="D200"/>
  <c r="F198"/>
  <c r="H196"/>
  <c r="J194"/>
  <c r="L192"/>
  <c r="C189"/>
  <c r="G185"/>
  <c r="D163"/>
  <c r="L155"/>
  <c r="D150"/>
  <c r="F148"/>
  <c r="H146"/>
  <c r="J144"/>
  <c r="L142"/>
  <c r="J207"/>
  <c r="H159"/>
  <c r="D263"/>
  <c r="H259"/>
  <c r="F236"/>
  <c r="M229"/>
  <c r="D213"/>
  <c r="H209"/>
  <c r="F186"/>
  <c r="M179"/>
  <c r="D175"/>
  <c r="F173"/>
  <c r="H171"/>
  <c r="J169"/>
  <c r="L167"/>
  <c r="E162"/>
  <c r="M154"/>
  <c r="D275"/>
  <c r="F273"/>
  <c r="H271"/>
  <c r="J269"/>
  <c r="L267"/>
  <c r="C264"/>
  <c r="G260"/>
  <c r="J232"/>
  <c r="C251"/>
  <c r="E249"/>
  <c r="G247"/>
  <c r="I245"/>
  <c r="K243"/>
  <c r="M241"/>
  <c r="E237"/>
  <c r="I233"/>
  <c r="I183"/>
  <c r="F261"/>
  <c r="F211"/>
  <c r="D188"/>
  <c r="E174"/>
  <c r="I170"/>
  <c r="M166"/>
  <c r="G160"/>
  <c r="H109"/>
  <c r="I108"/>
  <c r="J107"/>
  <c r="K106"/>
  <c r="L105"/>
  <c r="M104"/>
  <c r="C101"/>
  <c r="E99"/>
  <c r="G97"/>
  <c r="I95"/>
  <c r="K93"/>
  <c r="M91"/>
  <c r="G60"/>
  <c r="L55"/>
  <c r="D50"/>
  <c r="F48"/>
  <c r="H46"/>
  <c r="J44"/>
  <c r="L255"/>
  <c r="I208"/>
  <c r="F223"/>
  <c r="J219"/>
  <c r="C214"/>
  <c r="C201"/>
  <c r="G197"/>
  <c r="K193"/>
  <c r="L180"/>
  <c r="J157"/>
  <c r="E149"/>
  <c r="I145"/>
  <c r="C139"/>
  <c r="D138"/>
  <c r="E137"/>
  <c r="F136"/>
  <c r="D125"/>
  <c r="F123"/>
  <c r="H121"/>
  <c r="J119"/>
  <c r="L117"/>
  <c r="G85"/>
  <c r="H84"/>
  <c r="I83"/>
  <c r="J82"/>
  <c r="K81"/>
  <c r="L80"/>
  <c r="M79"/>
  <c r="D75"/>
  <c r="F73"/>
  <c r="H71"/>
  <c r="J69"/>
  <c r="L67"/>
  <c r="H59"/>
  <c r="M54"/>
  <c r="K256"/>
  <c r="H234"/>
  <c r="M204"/>
  <c r="K181"/>
  <c r="C176"/>
  <c r="G172"/>
  <c r="K168"/>
  <c r="C164"/>
  <c r="K156"/>
  <c r="G135"/>
  <c r="M141"/>
  <c r="C114"/>
  <c r="D113"/>
  <c r="E112"/>
  <c r="D100"/>
  <c r="F98"/>
  <c r="H96"/>
  <c r="J94"/>
  <c r="L92"/>
  <c r="I58"/>
  <c r="J57"/>
  <c r="J257"/>
  <c r="I195"/>
  <c r="G147"/>
  <c r="F111"/>
  <c r="E124"/>
  <c r="M116"/>
  <c r="E87"/>
  <c r="D88"/>
  <c r="G72"/>
  <c r="F61"/>
  <c r="C51"/>
  <c r="G47"/>
  <c r="M41"/>
  <c r="D238"/>
  <c r="D225"/>
  <c r="M191"/>
  <c r="E187"/>
  <c r="F161"/>
  <c r="K143"/>
  <c r="I133"/>
  <c r="K131"/>
  <c r="M129"/>
  <c r="G122"/>
  <c r="D63"/>
  <c r="I70"/>
  <c r="C64"/>
  <c r="C39"/>
  <c r="K43"/>
  <c r="E37"/>
  <c r="F36"/>
  <c r="G35"/>
  <c r="H34"/>
  <c r="I33"/>
  <c r="J32"/>
  <c r="K31"/>
  <c r="L30"/>
  <c r="M29"/>
  <c r="E199"/>
  <c r="J132"/>
  <c r="K118"/>
  <c r="E74"/>
  <c r="K56"/>
  <c r="K231"/>
  <c r="H221"/>
  <c r="G210"/>
  <c r="I120"/>
  <c r="C89"/>
  <c r="C76"/>
  <c r="K68"/>
  <c r="E49"/>
  <c r="I45"/>
  <c r="L42"/>
  <c r="L217"/>
  <c r="C151"/>
  <c r="L130"/>
  <c r="C126"/>
  <c r="M66"/>
  <c r="L258"/>
  <c r="K234"/>
  <c r="I186"/>
  <c r="K259"/>
  <c r="I261"/>
  <c r="G238"/>
  <c r="I211"/>
  <c r="L208"/>
  <c r="G188"/>
  <c r="F176"/>
  <c r="H174"/>
  <c r="J172"/>
  <c r="L170"/>
  <c r="F164"/>
  <c r="G138"/>
  <c r="F276"/>
  <c r="H274"/>
  <c r="J272"/>
  <c r="L270"/>
  <c r="H262"/>
  <c r="G250"/>
  <c r="I248"/>
  <c r="K246"/>
  <c r="M244"/>
  <c r="F239"/>
  <c r="M232"/>
  <c r="F226"/>
  <c r="H224"/>
  <c r="J222"/>
  <c r="L220"/>
  <c r="H212"/>
  <c r="H187"/>
  <c r="G200"/>
  <c r="I198"/>
  <c r="K196"/>
  <c r="M194"/>
  <c r="F189"/>
  <c r="M182"/>
  <c r="G163"/>
  <c r="J160"/>
  <c r="G150"/>
  <c r="I148"/>
  <c r="K146"/>
  <c r="M144"/>
  <c r="J210"/>
  <c r="H162"/>
  <c r="G263"/>
  <c r="I236"/>
  <c r="I273"/>
  <c r="J235"/>
  <c r="H249"/>
  <c r="H237"/>
  <c r="I223"/>
  <c r="M219"/>
  <c r="F214"/>
  <c r="F201"/>
  <c r="J197"/>
  <c r="L158"/>
  <c r="M157"/>
  <c r="H149"/>
  <c r="L145"/>
  <c r="I136"/>
  <c r="J135"/>
  <c r="K134"/>
  <c r="L133"/>
  <c r="M132"/>
  <c r="F114"/>
  <c r="F126"/>
  <c r="H124"/>
  <c r="J122"/>
  <c r="L120"/>
  <c r="F76"/>
  <c r="H74"/>
  <c r="J72"/>
  <c r="L70"/>
  <c r="I61"/>
  <c r="K271"/>
  <c r="J260"/>
  <c r="J247"/>
  <c r="L183"/>
  <c r="G175"/>
  <c r="K171"/>
  <c r="H112"/>
  <c r="I111"/>
  <c r="J110"/>
  <c r="K109"/>
  <c r="L108"/>
  <c r="M107"/>
  <c r="F101"/>
  <c r="H99"/>
  <c r="J97"/>
  <c r="L95"/>
  <c r="F64"/>
  <c r="J60"/>
  <c r="G50"/>
  <c r="I48"/>
  <c r="K46"/>
  <c r="M44"/>
  <c r="M269"/>
  <c r="F264"/>
  <c r="L245"/>
  <c r="G225"/>
  <c r="K221"/>
  <c r="M207"/>
  <c r="H199"/>
  <c r="L195"/>
  <c r="K184"/>
  <c r="F151"/>
  <c r="J147"/>
  <c r="F139"/>
  <c r="G125"/>
  <c r="I123"/>
  <c r="K121"/>
  <c r="M119"/>
  <c r="G88"/>
  <c r="H87"/>
  <c r="I86"/>
  <c r="J85"/>
  <c r="K84"/>
  <c r="L83"/>
  <c r="M82"/>
  <c r="G75"/>
  <c r="I73"/>
  <c r="K71"/>
  <c r="M69"/>
  <c r="G63"/>
  <c r="K59"/>
  <c r="K96"/>
  <c r="M57"/>
  <c r="F251"/>
  <c r="M94"/>
  <c r="H62"/>
  <c r="H49"/>
  <c r="L45"/>
  <c r="G213"/>
  <c r="K159"/>
  <c r="F51"/>
  <c r="G275"/>
  <c r="I173"/>
  <c r="G100"/>
  <c r="L58"/>
  <c r="F39"/>
  <c r="G38"/>
  <c r="H37"/>
  <c r="I36"/>
  <c r="J35"/>
  <c r="K34"/>
  <c r="L33"/>
  <c r="M32"/>
  <c r="M169"/>
  <c r="I98"/>
  <c r="J47"/>
  <c r="E257"/>
  <c r="C234"/>
  <c r="G230"/>
  <c r="E207"/>
  <c r="C184"/>
  <c r="G180"/>
  <c r="D170"/>
  <c r="F168"/>
  <c r="H166"/>
  <c r="G155"/>
  <c r="G130"/>
  <c r="D270"/>
  <c r="F268"/>
  <c r="H266"/>
  <c r="D258"/>
  <c r="H254"/>
  <c r="C246"/>
  <c r="E244"/>
  <c r="G242"/>
  <c r="F231"/>
  <c r="D220"/>
  <c r="F218"/>
  <c r="H216"/>
  <c r="D208"/>
  <c r="H204"/>
  <c r="H179"/>
  <c r="C196"/>
  <c r="E194"/>
  <c r="G192"/>
  <c r="F181"/>
  <c r="C159"/>
  <c r="D158"/>
  <c r="C146"/>
  <c r="E144"/>
  <c r="G142"/>
  <c r="H154"/>
  <c r="C259"/>
  <c r="G255"/>
  <c r="E232"/>
  <c r="E269"/>
  <c r="D245"/>
  <c r="E219"/>
  <c r="F206"/>
  <c r="F193"/>
  <c r="D183"/>
  <c r="F156"/>
  <c r="D145"/>
  <c r="F106"/>
  <c r="D120"/>
  <c r="F118"/>
  <c r="H116"/>
  <c r="E82"/>
  <c r="C84"/>
  <c r="D83"/>
  <c r="D58"/>
  <c r="D70"/>
  <c r="F68"/>
  <c r="H66"/>
  <c r="F56"/>
  <c r="C34"/>
  <c r="G267"/>
  <c r="F243"/>
  <c r="D233"/>
  <c r="C209"/>
  <c r="C171"/>
  <c r="G167"/>
  <c r="H104"/>
  <c r="D95"/>
  <c r="F93"/>
  <c r="H91"/>
  <c r="C59"/>
  <c r="G55"/>
  <c r="C46"/>
  <c r="E44"/>
  <c r="F256"/>
  <c r="H241"/>
  <c r="C221"/>
  <c r="G217"/>
  <c r="D195"/>
  <c r="H191"/>
  <c r="F143"/>
  <c r="C134"/>
  <c r="D133"/>
  <c r="E132"/>
  <c r="F131"/>
  <c r="C121"/>
  <c r="E119"/>
  <c r="G117"/>
  <c r="G80"/>
  <c r="H79"/>
  <c r="C71"/>
  <c r="E69"/>
  <c r="G67"/>
  <c r="E169"/>
  <c r="C109"/>
  <c r="E107"/>
  <c r="G92"/>
  <c r="C271"/>
  <c r="H141"/>
  <c r="D45"/>
  <c r="F43"/>
  <c r="H41"/>
  <c r="G205"/>
  <c r="E94"/>
  <c r="G42"/>
  <c r="H229"/>
  <c r="E182"/>
  <c r="E157"/>
  <c r="D108"/>
  <c r="C96"/>
  <c r="H54"/>
  <c r="E32"/>
  <c r="F31"/>
  <c r="G30"/>
  <c r="H29"/>
  <c r="D273"/>
  <c r="F271"/>
  <c r="H269"/>
  <c r="J267"/>
  <c r="E260"/>
  <c r="I256"/>
  <c r="J230"/>
  <c r="C249"/>
  <c r="E247"/>
  <c r="G245"/>
  <c r="I243"/>
  <c r="K241"/>
  <c r="C237"/>
  <c r="G233"/>
  <c r="D223"/>
  <c r="F221"/>
  <c r="H219"/>
  <c r="J217"/>
  <c r="E210"/>
  <c r="C199"/>
  <c r="E197"/>
  <c r="G195"/>
  <c r="I193"/>
  <c r="K191"/>
  <c r="C187"/>
  <c r="G183"/>
  <c r="D161"/>
  <c r="C149"/>
  <c r="E147"/>
  <c r="G145"/>
  <c r="I143"/>
  <c r="K229"/>
  <c r="I181"/>
  <c r="K254"/>
  <c r="D261"/>
  <c r="H257"/>
  <c r="F234"/>
  <c r="I206"/>
  <c r="D211"/>
  <c r="H207"/>
  <c r="F184"/>
  <c r="C174"/>
  <c r="E172"/>
  <c r="G170"/>
  <c r="I168"/>
  <c r="K166"/>
  <c r="E160"/>
  <c r="G133"/>
  <c r="C274"/>
  <c r="E272"/>
  <c r="G270"/>
  <c r="I268"/>
  <c r="K266"/>
  <c r="C262"/>
  <c r="G258"/>
  <c r="D248"/>
  <c r="F246"/>
  <c r="H244"/>
  <c r="J242"/>
  <c r="E235"/>
  <c r="I231"/>
  <c r="F259"/>
  <c r="F209"/>
  <c r="D186"/>
  <c r="F171"/>
  <c r="J167"/>
  <c r="C162"/>
  <c r="K154"/>
  <c r="K141"/>
  <c r="C112"/>
  <c r="D111"/>
  <c r="E110"/>
  <c r="D98"/>
  <c r="F96"/>
  <c r="H94"/>
  <c r="J92"/>
  <c r="G58"/>
  <c r="H57"/>
  <c r="C49"/>
  <c r="E47"/>
  <c r="G45"/>
  <c r="I43"/>
  <c r="C224"/>
  <c r="G220"/>
  <c r="K216"/>
  <c r="C212"/>
  <c r="H182"/>
  <c r="D198"/>
  <c r="H194"/>
  <c r="F159"/>
  <c r="G158"/>
  <c r="F146"/>
  <c r="J142"/>
  <c r="I131"/>
  <c r="J130"/>
  <c r="K129"/>
  <c r="F109"/>
  <c r="C124"/>
  <c r="E122"/>
  <c r="G120"/>
  <c r="I118"/>
  <c r="K116"/>
  <c r="E85"/>
  <c r="C87"/>
  <c r="D86"/>
  <c r="D61"/>
  <c r="C74"/>
  <c r="E72"/>
  <c r="G70"/>
  <c r="I68"/>
  <c r="K66"/>
  <c r="I56"/>
  <c r="C37"/>
  <c r="J205"/>
  <c r="H232"/>
  <c r="K179"/>
  <c r="D173"/>
  <c r="H169"/>
  <c r="H107"/>
  <c r="I106"/>
  <c r="J105"/>
  <c r="K104"/>
  <c r="C99"/>
  <c r="E97"/>
  <c r="G95"/>
  <c r="I93"/>
  <c r="K91"/>
  <c r="J55"/>
  <c r="H157"/>
  <c r="G208"/>
  <c r="J192"/>
  <c r="J155"/>
  <c r="H144"/>
  <c r="F121"/>
  <c r="H69"/>
  <c r="D48"/>
  <c r="H44"/>
  <c r="J42"/>
  <c r="F71"/>
  <c r="I31"/>
  <c r="J30"/>
  <c r="J255"/>
  <c r="E222"/>
  <c r="C137"/>
  <c r="E135"/>
  <c r="H119"/>
  <c r="H82"/>
  <c r="J80"/>
  <c r="J67"/>
  <c r="F59"/>
  <c r="K54"/>
  <c r="D148"/>
  <c r="D136"/>
  <c r="G83"/>
  <c r="F34"/>
  <c r="G33"/>
  <c r="D236"/>
  <c r="I218"/>
  <c r="J117"/>
  <c r="D73"/>
  <c r="C62"/>
  <c r="F46"/>
  <c r="K41"/>
  <c r="F196"/>
  <c r="E185"/>
  <c r="F134"/>
  <c r="D123"/>
  <c r="I81"/>
  <c r="K79"/>
  <c r="E35"/>
  <c r="H32"/>
  <c r="K29"/>
  <c r="K204"/>
  <c r="I154"/>
  <c r="M254"/>
  <c r="J179"/>
  <c r="G104"/>
  <c r="L229"/>
  <c r="F79"/>
  <c r="E54"/>
  <c r="H129"/>
  <c r="D29"/>
  <c r="D14" i="18"/>
  <c r="M302"/>
  <c r="J26" i="12"/>
  <c r="H233" i="16"/>
  <c r="L229"/>
  <c r="J220"/>
  <c r="K207"/>
  <c r="J185"/>
  <c r="H176"/>
  <c r="I163"/>
  <c r="K150"/>
  <c r="J139"/>
  <c r="K115"/>
  <c r="I106"/>
  <c r="J93"/>
  <c r="J82"/>
  <c r="I71"/>
  <c r="K58"/>
  <c r="K46"/>
  <c r="I37"/>
  <c r="K219"/>
  <c r="I232"/>
  <c r="I221"/>
  <c r="H210"/>
  <c r="L206"/>
  <c r="L195"/>
  <c r="K184"/>
  <c r="J162"/>
  <c r="J151"/>
  <c r="K138"/>
  <c r="H118"/>
  <c r="L114"/>
  <c r="H107"/>
  <c r="L103"/>
  <c r="K92"/>
  <c r="I83"/>
  <c r="J70"/>
  <c r="J59"/>
  <c r="H49"/>
  <c r="L45"/>
  <c r="H38"/>
  <c r="L34"/>
  <c r="K230"/>
  <c r="J197"/>
  <c r="J208"/>
  <c r="J231"/>
  <c r="H222"/>
  <c r="I209"/>
  <c r="I198"/>
  <c r="H187"/>
  <c r="L183"/>
  <c r="L172"/>
  <c r="K161"/>
  <c r="H141"/>
  <c r="L137"/>
  <c r="I129"/>
  <c r="J128"/>
  <c r="K127"/>
  <c r="L126"/>
  <c r="I117"/>
  <c r="K104"/>
  <c r="H95"/>
  <c r="L91"/>
  <c r="H84"/>
  <c r="L80"/>
  <c r="K69"/>
  <c r="I60"/>
  <c r="I48"/>
  <c r="K35"/>
  <c r="H164"/>
  <c r="L149"/>
  <c r="H72"/>
  <c r="L57"/>
  <c r="H153"/>
  <c r="L160"/>
  <c r="L68"/>
  <c r="H61"/>
  <c r="J36"/>
  <c r="H199"/>
  <c r="I175"/>
  <c r="I140"/>
  <c r="J116"/>
  <c r="J105"/>
  <c r="I186"/>
  <c r="K173"/>
  <c r="I94"/>
  <c r="K81"/>
  <c r="J47"/>
  <c r="J232"/>
  <c r="J221"/>
  <c r="I210"/>
  <c r="L184"/>
  <c r="K162"/>
  <c r="K151"/>
  <c r="L138"/>
  <c r="I118"/>
  <c r="I107"/>
  <c r="L92"/>
  <c r="J83"/>
  <c r="K70"/>
  <c r="K59"/>
  <c r="I49"/>
  <c r="I38"/>
  <c r="I233"/>
  <c r="K231"/>
  <c r="I222"/>
  <c r="J209"/>
  <c r="L196"/>
  <c r="I187"/>
  <c r="L161"/>
  <c r="J152"/>
  <c r="I141"/>
  <c r="I130"/>
  <c r="J129"/>
  <c r="K128"/>
  <c r="L127"/>
  <c r="J117"/>
  <c r="L104"/>
  <c r="I95"/>
  <c r="I84"/>
  <c r="L69"/>
  <c r="J60"/>
  <c r="J48"/>
  <c r="L35"/>
  <c r="L207"/>
  <c r="K220"/>
  <c r="L230"/>
  <c r="J198"/>
  <c r="K208"/>
  <c r="I199"/>
  <c r="I176"/>
  <c r="J186"/>
  <c r="L173"/>
  <c r="I164"/>
  <c r="J140"/>
  <c r="K116"/>
  <c r="K105"/>
  <c r="J94"/>
  <c r="L81"/>
  <c r="I72"/>
  <c r="I61"/>
  <c r="K47"/>
  <c r="K36"/>
  <c r="K139"/>
  <c r="L115"/>
  <c r="J106"/>
  <c r="K185"/>
  <c r="K174"/>
  <c r="K93"/>
  <c r="K82"/>
  <c r="J163"/>
  <c r="L150"/>
  <c r="J71"/>
  <c r="L58"/>
  <c r="L46"/>
  <c r="J37"/>
  <c r="D233"/>
  <c r="H229"/>
  <c r="L225"/>
  <c r="F220"/>
  <c r="J216"/>
  <c r="G207"/>
  <c r="K203"/>
  <c r="G196"/>
  <c r="F185"/>
  <c r="J181"/>
  <c r="D176"/>
  <c r="H172"/>
  <c r="E163"/>
  <c r="I159"/>
  <c r="E152"/>
  <c r="K146"/>
  <c r="F139"/>
  <c r="J135"/>
  <c r="G115"/>
  <c r="K111"/>
  <c r="I102"/>
  <c r="F93"/>
  <c r="J89"/>
  <c r="D84"/>
  <c r="J78"/>
  <c r="E71"/>
  <c r="I67"/>
  <c r="G58"/>
  <c r="K54"/>
  <c r="G46"/>
  <c r="K42"/>
  <c r="E37"/>
  <c r="I33"/>
  <c r="G230"/>
  <c r="J193"/>
  <c r="F208"/>
  <c r="E232"/>
  <c r="I228"/>
  <c r="E221"/>
  <c r="I217"/>
  <c r="D210"/>
  <c r="H206"/>
  <c r="L202"/>
  <c r="F197"/>
  <c r="L191"/>
  <c r="G184"/>
  <c r="K180"/>
  <c r="G173"/>
  <c r="F162"/>
  <c r="J158"/>
  <c r="D153"/>
  <c r="J147"/>
  <c r="G138"/>
  <c r="K134"/>
  <c r="D130"/>
  <c r="E129"/>
  <c r="F128"/>
  <c r="D118"/>
  <c r="H114"/>
  <c r="L110"/>
  <c r="H103"/>
  <c r="L99"/>
  <c r="G92"/>
  <c r="K88"/>
  <c r="I79"/>
  <c r="F70"/>
  <c r="J66"/>
  <c r="F59"/>
  <c r="J55"/>
  <c r="D49"/>
  <c r="H45"/>
  <c r="L41"/>
  <c r="H34"/>
  <c r="L30"/>
  <c r="K215"/>
  <c r="K226"/>
  <c r="G219"/>
  <c r="J204"/>
  <c r="F231"/>
  <c r="J227"/>
  <c r="D222"/>
  <c r="H218"/>
  <c r="E209"/>
  <c r="I205"/>
  <c r="E198"/>
  <c r="I194"/>
  <c r="D187"/>
  <c r="H183"/>
  <c r="L179"/>
  <c r="F174"/>
  <c r="L168"/>
  <c r="G161"/>
  <c r="K157"/>
  <c r="G150"/>
  <c r="D141"/>
  <c r="H137"/>
  <c r="L133"/>
  <c r="I125"/>
  <c r="J124"/>
  <c r="K123"/>
  <c r="L122"/>
  <c r="E117"/>
  <c r="I113"/>
  <c r="E106"/>
  <c r="K100"/>
  <c r="D95"/>
  <c r="H91"/>
  <c r="L87"/>
  <c r="H80"/>
  <c r="L76"/>
  <c r="G69"/>
  <c r="K65"/>
  <c r="I56"/>
  <c r="E48"/>
  <c r="I44"/>
  <c r="G35"/>
  <c r="K31"/>
  <c r="E186"/>
  <c r="E175"/>
  <c r="L145"/>
  <c r="I136"/>
  <c r="F105"/>
  <c r="J112"/>
  <c r="E94"/>
  <c r="G81"/>
  <c r="L53"/>
  <c r="I182"/>
  <c r="D164"/>
  <c r="F151"/>
  <c r="G127"/>
  <c r="I90"/>
  <c r="D61"/>
  <c r="D72"/>
  <c r="H57"/>
  <c r="F47"/>
  <c r="F36"/>
  <c r="J32"/>
  <c r="H195"/>
  <c r="H149"/>
  <c r="H160"/>
  <c r="J101"/>
  <c r="E83"/>
  <c r="H68"/>
  <c r="J43"/>
  <c r="D199"/>
  <c r="I171"/>
  <c r="K169"/>
  <c r="L156"/>
  <c r="E140"/>
  <c r="F116"/>
  <c r="D107"/>
  <c r="K77"/>
  <c r="L64"/>
  <c r="G276" i="17"/>
  <c r="I274"/>
  <c r="K272"/>
  <c r="M270"/>
  <c r="I262"/>
  <c r="H250"/>
  <c r="J248"/>
  <c r="L246"/>
  <c r="G239"/>
  <c r="G226"/>
  <c r="I224"/>
  <c r="K222"/>
  <c r="M220"/>
  <c r="L209"/>
  <c r="H188"/>
  <c r="H200"/>
  <c r="J198"/>
  <c r="L196"/>
  <c r="G189"/>
  <c r="K160"/>
  <c r="H150"/>
  <c r="J148"/>
  <c r="L146"/>
  <c r="J211"/>
  <c r="H163"/>
  <c r="H263"/>
  <c r="M233"/>
  <c r="H213"/>
  <c r="M183"/>
  <c r="H175"/>
  <c r="J173"/>
  <c r="L171"/>
  <c r="L159"/>
  <c r="H275"/>
  <c r="J273"/>
  <c r="L271"/>
  <c r="G264"/>
  <c r="J236"/>
  <c r="G251"/>
  <c r="I249"/>
  <c r="K247"/>
  <c r="M245"/>
  <c r="I237"/>
  <c r="L259"/>
  <c r="G176"/>
  <c r="K172"/>
  <c r="G164"/>
  <c r="G139"/>
  <c r="H113"/>
  <c r="I112"/>
  <c r="J111"/>
  <c r="K110"/>
  <c r="L109"/>
  <c r="M108"/>
  <c r="G101"/>
  <c r="I99"/>
  <c r="K97"/>
  <c r="M95"/>
  <c r="G64"/>
  <c r="K60"/>
  <c r="H50"/>
  <c r="J48"/>
  <c r="L46"/>
  <c r="K260"/>
  <c r="H225"/>
  <c r="L221"/>
  <c r="I199"/>
  <c r="M195"/>
  <c r="L184"/>
  <c r="G151"/>
  <c r="K147"/>
  <c r="H125"/>
  <c r="J123"/>
  <c r="L121"/>
  <c r="G89"/>
  <c r="H88"/>
  <c r="I87"/>
  <c r="J86"/>
  <c r="K85"/>
  <c r="L84"/>
  <c r="M83"/>
  <c r="H75"/>
  <c r="J73"/>
  <c r="L71"/>
  <c r="H63"/>
  <c r="L59"/>
  <c r="K235"/>
  <c r="H238"/>
  <c r="M208"/>
  <c r="K185"/>
  <c r="I174"/>
  <c r="M170"/>
  <c r="J161"/>
  <c r="H100"/>
  <c r="J98"/>
  <c r="L96"/>
  <c r="I62"/>
  <c r="M58"/>
  <c r="G201"/>
  <c r="M158"/>
  <c r="I137"/>
  <c r="K135"/>
  <c r="M133"/>
  <c r="K122"/>
  <c r="M70"/>
  <c r="I49"/>
  <c r="M45"/>
  <c r="K197"/>
  <c r="I149"/>
  <c r="M120"/>
  <c r="G76"/>
  <c r="G39"/>
  <c r="H38"/>
  <c r="I37"/>
  <c r="J36"/>
  <c r="K35"/>
  <c r="L34"/>
  <c r="M33"/>
  <c r="I187"/>
  <c r="I124"/>
  <c r="J261"/>
  <c r="G214"/>
  <c r="M145"/>
  <c r="J136"/>
  <c r="L134"/>
  <c r="G126"/>
  <c r="I74"/>
  <c r="G51"/>
  <c r="K47"/>
  <c r="I212"/>
  <c r="J223"/>
  <c r="K72"/>
  <c r="J61"/>
  <c r="L232"/>
  <c r="J182"/>
  <c r="H132"/>
  <c r="M257"/>
  <c r="D32"/>
  <c r="G107"/>
  <c r="I157"/>
  <c r="F82"/>
  <c r="K207"/>
  <c r="E57"/>
  <c r="L237"/>
  <c r="J187"/>
  <c r="H137"/>
  <c r="D37"/>
  <c r="K212"/>
  <c r="I162"/>
  <c r="G112"/>
  <c r="F87"/>
  <c r="E62"/>
  <c r="M262"/>
  <c r="D13" i="18"/>
  <c r="M301"/>
  <c r="J11" i="12"/>
  <c r="J48"/>
  <c r="D231" i="16"/>
  <c r="H227"/>
  <c r="F218"/>
  <c r="J214"/>
  <c r="C209"/>
  <c r="G205"/>
  <c r="K201"/>
  <c r="C198"/>
  <c r="G194"/>
  <c r="F183"/>
  <c r="J179"/>
  <c r="D174"/>
  <c r="H170"/>
  <c r="E161"/>
  <c r="I157"/>
  <c r="E150"/>
  <c r="K144"/>
  <c r="F137"/>
  <c r="J133"/>
  <c r="I123"/>
  <c r="J122"/>
  <c r="K121"/>
  <c r="C117"/>
  <c r="G113"/>
  <c r="K109"/>
  <c r="C106"/>
  <c r="I100"/>
  <c r="F91"/>
  <c r="J87"/>
  <c r="D82"/>
  <c r="J76"/>
  <c r="E69"/>
  <c r="I65"/>
  <c r="G56"/>
  <c r="K52"/>
  <c r="C48"/>
  <c r="G44"/>
  <c r="K40"/>
  <c r="E35"/>
  <c r="I31"/>
  <c r="C232"/>
  <c r="K224"/>
  <c r="C221"/>
  <c r="J202"/>
  <c r="K213"/>
  <c r="E230"/>
  <c r="I226"/>
  <c r="E219"/>
  <c r="I215"/>
  <c r="J191"/>
  <c r="D208"/>
  <c r="H204"/>
  <c r="F195"/>
  <c r="I169"/>
  <c r="C186"/>
  <c r="G182"/>
  <c r="K178"/>
  <c r="C175"/>
  <c r="G171"/>
  <c r="H147"/>
  <c r="F160"/>
  <c r="J156"/>
  <c r="D151"/>
  <c r="J145"/>
  <c r="G125"/>
  <c r="C140"/>
  <c r="G136"/>
  <c r="K132"/>
  <c r="F103"/>
  <c r="D116"/>
  <c r="H112"/>
  <c r="H101"/>
  <c r="E81"/>
  <c r="C94"/>
  <c r="G90"/>
  <c r="K86"/>
  <c r="C83"/>
  <c r="I77"/>
  <c r="D59"/>
  <c r="F68"/>
  <c r="J64"/>
  <c r="F57"/>
  <c r="J53"/>
  <c r="C37"/>
  <c r="D47"/>
  <c r="H43"/>
  <c r="H32"/>
  <c r="G228"/>
  <c r="G217"/>
  <c r="F206"/>
  <c r="F229"/>
  <c r="J225"/>
  <c r="D220"/>
  <c r="H216"/>
  <c r="E207"/>
  <c r="I203"/>
  <c r="E196"/>
  <c r="I192"/>
  <c r="D185"/>
  <c r="H181"/>
  <c r="F172"/>
  <c r="C163"/>
  <c r="G159"/>
  <c r="K155"/>
  <c r="C152"/>
  <c r="G148"/>
  <c r="D139"/>
  <c r="H135"/>
  <c r="E115"/>
  <c r="I111"/>
  <c r="E104"/>
  <c r="K98"/>
  <c r="D93"/>
  <c r="H89"/>
  <c r="H78"/>
  <c r="C71"/>
  <c r="G67"/>
  <c r="K63"/>
  <c r="C60"/>
  <c r="I54"/>
  <c r="E46"/>
  <c r="I42"/>
  <c r="G33"/>
  <c r="K29"/>
  <c r="E173"/>
  <c r="E138"/>
  <c r="F114"/>
  <c r="G79"/>
  <c r="E184"/>
  <c r="F149"/>
  <c r="I134"/>
  <c r="C129"/>
  <c r="E127"/>
  <c r="J110"/>
  <c r="E92"/>
  <c r="H55"/>
  <c r="F34"/>
  <c r="H193"/>
  <c r="I180"/>
  <c r="D162"/>
  <c r="J99"/>
  <c r="I88"/>
  <c r="D70"/>
  <c r="F45"/>
  <c r="D197"/>
  <c r="K167"/>
  <c r="H158"/>
  <c r="D128"/>
  <c r="F126"/>
  <c r="D105"/>
  <c r="K75"/>
  <c r="H66"/>
  <c r="J41"/>
  <c r="J30"/>
  <c r="L231"/>
  <c r="J222"/>
  <c r="K209"/>
  <c r="J187"/>
  <c r="K152"/>
  <c r="J141"/>
  <c r="J130"/>
  <c r="K129"/>
  <c r="L128"/>
  <c r="K117"/>
  <c r="J95"/>
  <c r="J84"/>
  <c r="K60"/>
  <c r="K48"/>
  <c r="K232"/>
  <c r="K221"/>
  <c r="J199"/>
  <c r="L208"/>
  <c r="L197"/>
  <c r="K186"/>
  <c r="J164"/>
  <c r="J153"/>
  <c r="K140"/>
  <c r="L116"/>
  <c r="L105"/>
  <c r="K94"/>
  <c r="J72"/>
  <c r="J61"/>
  <c r="L47"/>
  <c r="L36"/>
  <c r="J210"/>
  <c r="J233"/>
  <c r="L185"/>
  <c r="L174"/>
  <c r="K163"/>
  <c r="L139"/>
  <c r="K106"/>
  <c r="L93"/>
  <c r="L82"/>
  <c r="K71"/>
  <c r="K37"/>
  <c r="L162"/>
  <c r="L151"/>
  <c r="L70"/>
  <c r="L59"/>
  <c r="J118"/>
  <c r="J107"/>
  <c r="K175"/>
  <c r="K83"/>
  <c r="J49"/>
  <c r="J38"/>
  <c r="L254" i="17"/>
  <c r="K230"/>
  <c r="I182"/>
  <c r="K255"/>
  <c r="E261"/>
  <c r="I257"/>
  <c r="C238"/>
  <c r="G234"/>
  <c r="I207"/>
  <c r="E211"/>
  <c r="L204"/>
  <c r="C188"/>
  <c r="G184"/>
  <c r="D174"/>
  <c r="F172"/>
  <c r="H170"/>
  <c r="J168"/>
  <c r="L166"/>
  <c r="F160"/>
  <c r="J156"/>
  <c r="G134"/>
  <c r="D274"/>
  <c r="F272"/>
  <c r="H270"/>
  <c r="J268"/>
  <c r="L266"/>
  <c r="D262"/>
  <c r="H258"/>
  <c r="C250"/>
  <c r="E248"/>
  <c r="G246"/>
  <c r="I244"/>
  <c r="K242"/>
  <c r="F235"/>
  <c r="D224"/>
  <c r="F222"/>
  <c r="H220"/>
  <c r="J218"/>
  <c r="L216"/>
  <c r="D212"/>
  <c r="H208"/>
  <c r="H183"/>
  <c r="C200"/>
  <c r="E198"/>
  <c r="G196"/>
  <c r="I194"/>
  <c r="K192"/>
  <c r="F185"/>
  <c r="C163"/>
  <c r="G159"/>
  <c r="K155"/>
  <c r="C150"/>
  <c r="E148"/>
  <c r="G146"/>
  <c r="I144"/>
  <c r="K142"/>
  <c r="J206"/>
  <c r="H158"/>
  <c r="C263"/>
  <c r="G259"/>
  <c r="E236"/>
  <c r="I232"/>
  <c r="C275"/>
  <c r="K267"/>
  <c r="J243"/>
  <c r="H233"/>
  <c r="C225"/>
  <c r="G221"/>
  <c r="K217"/>
  <c r="F210"/>
  <c r="D199"/>
  <c r="H195"/>
  <c r="L191"/>
  <c r="D187"/>
  <c r="E161"/>
  <c r="F147"/>
  <c r="J143"/>
  <c r="I132"/>
  <c r="J131"/>
  <c r="K130"/>
  <c r="L129"/>
  <c r="F110"/>
  <c r="D124"/>
  <c r="F122"/>
  <c r="H120"/>
  <c r="J118"/>
  <c r="L116"/>
  <c r="E86"/>
  <c r="C88"/>
  <c r="D87"/>
  <c r="D62"/>
  <c r="D74"/>
  <c r="F72"/>
  <c r="H70"/>
  <c r="J68"/>
  <c r="L66"/>
  <c r="J56"/>
  <c r="C38"/>
  <c r="E273"/>
  <c r="J256"/>
  <c r="J231"/>
  <c r="D249"/>
  <c r="L241"/>
  <c r="D237"/>
  <c r="C213"/>
  <c r="L179"/>
  <c r="E173"/>
  <c r="I169"/>
  <c r="H108"/>
  <c r="I107"/>
  <c r="J106"/>
  <c r="K105"/>
  <c r="L104"/>
  <c r="D99"/>
  <c r="F97"/>
  <c r="H95"/>
  <c r="J93"/>
  <c r="L91"/>
  <c r="C63"/>
  <c r="F60"/>
  <c r="K55"/>
  <c r="C50"/>
  <c r="E48"/>
  <c r="G46"/>
  <c r="I44"/>
  <c r="G271"/>
  <c r="F260"/>
  <c r="F247"/>
  <c r="E223"/>
  <c r="I219"/>
  <c r="F197"/>
  <c r="J193"/>
  <c r="K180"/>
  <c r="D149"/>
  <c r="H145"/>
  <c r="C138"/>
  <c r="D137"/>
  <c r="E136"/>
  <c r="F135"/>
  <c r="C125"/>
  <c r="E123"/>
  <c r="G121"/>
  <c r="I119"/>
  <c r="K117"/>
  <c r="G84"/>
  <c r="H83"/>
  <c r="I82"/>
  <c r="J81"/>
  <c r="K80"/>
  <c r="L79"/>
  <c r="C75"/>
  <c r="E73"/>
  <c r="G71"/>
  <c r="I69"/>
  <c r="K67"/>
  <c r="G59"/>
  <c r="C175"/>
  <c r="D162"/>
  <c r="L141"/>
  <c r="E98"/>
  <c r="L54"/>
  <c r="H245"/>
  <c r="G171"/>
  <c r="L154"/>
  <c r="D112"/>
  <c r="G96"/>
  <c r="I57"/>
  <c r="F47"/>
  <c r="L41"/>
  <c r="C113"/>
  <c r="C100"/>
  <c r="I269"/>
  <c r="E186"/>
  <c r="K167"/>
  <c r="I94"/>
  <c r="J43"/>
  <c r="E36"/>
  <c r="F35"/>
  <c r="G34"/>
  <c r="H33"/>
  <c r="I32"/>
  <c r="J31"/>
  <c r="K30"/>
  <c r="L29"/>
  <c r="G209"/>
  <c r="E111"/>
  <c r="K92"/>
  <c r="H58"/>
  <c r="D49"/>
  <c r="H45"/>
  <c r="K42"/>
  <c r="E255"/>
  <c r="C232"/>
  <c r="E205"/>
  <c r="C182"/>
  <c r="C169"/>
  <c r="E167"/>
  <c r="C157"/>
  <c r="C269"/>
  <c r="E267"/>
  <c r="D256"/>
  <c r="D243"/>
  <c r="F241"/>
  <c r="F229"/>
  <c r="C219"/>
  <c r="E217"/>
  <c r="D206"/>
  <c r="D193"/>
  <c r="F191"/>
  <c r="F179"/>
  <c r="D156"/>
  <c r="D143"/>
  <c r="C257"/>
  <c r="F266"/>
  <c r="E242"/>
  <c r="E230"/>
  <c r="F216"/>
  <c r="F204"/>
  <c r="C194"/>
  <c r="D181"/>
  <c r="E142"/>
  <c r="C132"/>
  <c r="D131"/>
  <c r="E130"/>
  <c r="F129"/>
  <c r="C119"/>
  <c r="E117"/>
  <c r="C69"/>
  <c r="E67"/>
  <c r="C57"/>
  <c r="F54"/>
  <c r="D231"/>
  <c r="C207"/>
  <c r="D168"/>
  <c r="E155"/>
  <c r="F141"/>
  <c r="C107"/>
  <c r="D106"/>
  <c r="E105"/>
  <c r="C94"/>
  <c r="E92"/>
  <c r="F254"/>
  <c r="D218"/>
  <c r="E192"/>
  <c r="F154"/>
  <c r="C144"/>
  <c r="F104"/>
  <c r="D118"/>
  <c r="F116"/>
  <c r="E80"/>
  <c r="C82"/>
  <c r="D81"/>
  <c r="D56"/>
  <c r="D68"/>
  <c r="F66"/>
  <c r="E180"/>
  <c r="F166"/>
  <c r="C32"/>
  <c r="E30"/>
  <c r="F29"/>
  <c r="D43"/>
  <c r="E42"/>
  <c r="F91"/>
  <c r="C244"/>
  <c r="D93"/>
  <c r="D268"/>
  <c r="C44"/>
  <c r="F41"/>
  <c r="L262"/>
  <c r="K238"/>
  <c r="K263"/>
  <c r="L212"/>
  <c r="J176"/>
  <c r="L174"/>
  <c r="M161"/>
  <c r="J276"/>
  <c r="L274"/>
  <c r="K250"/>
  <c r="M248"/>
  <c r="M236"/>
  <c r="J226"/>
  <c r="L224"/>
  <c r="K200"/>
  <c r="M198"/>
  <c r="M186"/>
  <c r="J164"/>
  <c r="K150"/>
  <c r="M148"/>
  <c r="J214"/>
  <c r="K225"/>
  <c r="L199"/>
  <c r="L162"/>
  <c r="J151"/>
  <c r="J139"/>
  <c r="K138"/>
  <c r="L137"/>
  <c r="M136"/>
  <c r="J126"/>
  <c r="L124"/>
  <c r="J76"/>
  <c r="L74"/>
  <c r="M61"/>
  <c r="J264"/>
  <c r="L187"/>
  <c r="M173"/>
  <c r="J114"/>
  <c r="K113"/>
  <c r="L112"/>
  <c r="M111"/>
  <c r="J101"/>
  <c r="L99"/>
  <c r="J64"/>
  <c r="K50"/>
  <c r="M48"/>
  <c r="K275"/>
  <c r="J251"/>
  <c r="M223"/>
  <c r="M211"/>
  <c r="J201"/>
  <c r="K188"/>
  <c r="L149"/>
  <c r="K125"/>
  <c r="M123"/>
  <c r="J89"/>
  <c r="K88"/>
  <c r="L87"/>
  <c r="M86"/>
  <c r="K75"/>
  <c r="M73"/>
  <c r="K63"/>
  <c r="L62"/>
  <c r="K100"/>
  <c r="J51"/>
  <c r="M273"/>
  <c r="L49"/>
  <c r="J239"/>
  <c r="L249"/>
  <c r="K163"/>
  <c r="M98"/>
  <c r="J39"/>
  <c r="K38"/>
  <c r="L37"/>
  <c r="M36"/>
  <c r="K175"/>
  <c r="D269"/>
  <c r="F267"/>
  <c r="E256"/>
  <c r="C245"/>
  <c r="E243"/>
  <c r="G241"/>
  <c r="C233"/>
  <c r="G229"/>
  <c r="D219"/>
  <c r="F217"/>
  <c r="E206"/>
  <c r="C195"/>
  <c r="E193"/>
  <c r="G191"/>
  <c r="C183"/>
  <c r="G179"/>
  <c r="E156"/>
  <c r="C145"/>
  <c r="E143"/>
  <c r="D257"/>
  <c r="F230"/>
  <c r="D207"/>
  <c r="F180"/>
  <c r="C170"/>
  <c r="E168"/>
  <c r="G166"/>
  <c r="F155"/>
  <c r="G129"/>
  <c r="C270"/>
  <c r="E268"/>
  <c r="G266"/>
  <c r="C258"/>
  <c r="G254"/>
  <c r="D244"/>
  <c r="F242"/>
  <c r="E231"/>
  <c r="F255"/>
  <c r="F205"/>
  <c r="D182"/>
  <c r="D169"/>
  <c r="D157"/>
  <c r="G141"/>
  <c r="C108"/>
  <c r="D107"/>
  <c r="E106"/>
  <c r="D94"/>
  <c r="F92"/>
  <c r="C45"/>
  <c r="E218"/>
  <c r="C208"/>
  <c r="F192"/>
  <c r="G154"/>
  <c r="D144"/>
  <c r="F105"/>
  <c r="C120"/>
  <c r="E118"/>
  <c r="G116"/>
  <c r="E81"/>
  <c r="C83"/>
  <c r="D82"/>
  <c r="D57"/>
  <c r="C70"/>
  <c r="E68"/>
  <c r="G66"/>
  <c r="C33"/>
  <c r="F167"/>
  <c r="C95"/>
  <c r="E93"/>
  <c r="G91"/>
  <c r="C58"/>
  <c r="F55"/>
  <c r="D232"/>
  <c r="C220"/>
  <c r="G204"/>
  <c r="D132"/>
  <c r="F130"/>
  <c r="G79"/>
  <c r="F42"/>
  <c r="G29"/>
  <c r="G216"/>
  <c r="C158"/>
  <c r="D69"/>
  <c r="E181"/>
  <c r="F142"/>
  <c r="G54"/>
  <c r="F30"/>
  <c r="D194"/>
  <c r="C133"/>
  <c r="E131"/>
  <c r="D119"/>
  <c r="F67"/>
  <c r="D44"/>
  <c r="E43"/>
  <c r="G41"/>
  <c r="F117"/>
  <c r="E31"/>
  <c r="J33" i="12"/>
  <c r="V10"/>
  <c r="F224" i="16"/>
  <c r="F213"/>
  <c r="E202"/>
  <c r="C193"/>
  <c r="D180"/>
  <c r="D169"/>
  <c r="C158"/>
  <c r="E145"/>
  <c r="D134"/>
  <c r="C124"/>
  <c r="D123"/>
  <c r="E122"/>
  <c r="F121"/>
  <c r="E110"/>
  <c r="C101"/>
  <c r="D88"/>
  <c r="D77"/>
  <c r="C66"/>
  <c r="E41"/>
  <c r="E30"/>
  <c r="C216"/>
  <c r="C227"/>
  <c r="E214"/>
  <c r="F201"/>
  <c r="F190"/>
  <c r="E179"/>
  <c r="C170"/>
  <c r="D157"/>
  <c r="D146"/>
  <c r="E133"/>
  <c r="F109"/>
  <c r="E87"/>
  <c r="C78"/>
  <c r="D65"/>
  <c r="F52"/>
  <c r="F40"/>
  <c r="E225"/>
  <c r="D203"/>
  <c r="D226"/>
  <c r="D215"/>
  <c r="C204"/>
  <c r="E191"/>
  <c r="F178"/>
  <c r="F167"/>
  <c r="E156"/>
  <c r="C147"/>
  <c r="F132"/>
  <c r="F98"/>
  <c r="C112"/>
  <c r="E99"/>
  <c r="E76"/>
  <c r="F86"/>
  <c r="D54"/>
  <c r="E64"/>
  <c r="C55"/>
  <c r="C32"/>
  <c r="C43"/>
  <c r="C135"/>
  <c r="D111"/>
  <c r="D192"/>
  <c r="C181"/>
  <c r="D100"/>
  <c r="C89"/>
  <c r="E168"/>
  <c r="D42"/>
  <c r="F155"/>
  <c r="F144"/>
  <c r="F63"/>
  <c r="F29"/>
  <c r="C14"/>
  <c r="K198"/>
  <c r="G106"/>
  <c r="L221"/>
  <c r="J175"/>
  <c r="F83"/>
  <c r="I152"/>
  <c r="E60"/>
  <c r="H129"/>
  <c r="D37"/>
  <c r="F226"/>
  <c r="F215"/>
  <c r="E204"/>
  <c r="C195"/>
  <c r="G191"/>
  <c r="D182"/>
  <c r="H178"/>
  <c r="D171"/>
  <c r="H167"/>
  <c r="H144"/>
  <c r="C160"/>
  <c r="G156"/>
  <c r="E147"/>
  <c r="G122"/>
  <c r="D136"/>
  <c r="H132"/>
  <c r="F100"/>
  <c r="E112"/>
  <c r="C103"/>
  <c r="E78"/>
  <c r="D90"/>
  <c r="H86"/>
  <c r="D79"/>
  <c r="D56"/>
  <c r="C68"/>
  <c r="G64"/>
  <c r="G53"/>
  <c r="C34"/>
  <c r="E43"/>
  <c r="E32"/>
  <c r="E227"/>
  <c r="C218"/>
  <c r="D205"/>
  <c r="C229"/>
  <c r="G225"/>
  <c r="E216"/>
  <c r="F203"/>
  <c r="F192"/>
  <c r="E181"/>
  <c r="C172"/>
  <c r="G168"/>
  <c r="D159"/>
  <c r="H155"/>
  <c r="D148"/>
  <c r="E135"/>
  <c r="F111"/>
  <c r="H98"/>
  <c r="E89"/>
  <c r="C80"/>
  <c r="D67"/>
  <c r="H63"/>
  <c r="F54"/>
  <c r="F42"/>
  <c r="H29"/>
  <c r="G214"/>
  <c r="D228"/>
  <c r="H224"/>
  <c r="D217"/>
  <c r="H213"/>
  <c r="C206"/>
  <c r="G202"/>
  <c r="E193"/>
  <c r="F180"/>
  <c r="F169"/>
  <c r="E158"/>
  <c r="C149"/>
  <c r="G145"/>
  <c r="F134"/>
  <c r="C126"/>
  <c r="D125"/>
  <c r="E124"/>
  <c r="F123"/>
  <c r="C114"/>
  <c r="G110"/>
  <c r="E101"/>
  <c r="F88"/>
  <c r="H75"/>
  <c r="E66"/>
  <c r="C57"/>
  <c r="C45"/>
  <c r="G41"/>
  <c r="G30"/>
  <c r="H201"/>
  <c r="H190"/>
  <c r="C183"/>
  <c r="G133"/>
  <c r="H109"/>
  <c r="C91"/>
  <c r="D194"/>
  <c r="G179"/>
  <c r="D102"/>
  <c r="G87"/>
  <c r="D44"/>
  <c r="E170"/>
  <c r="F157"/>
  <c r="G76"/>
  <c r="F65"/>
  <c r="H40"/>
  <c r="F146"/>
  <c r="C137"/>
  <c r="D113"/>
  <c r="H52"/>
  <c r="F31"/>
  <c r="C13"/>
  <c r="L220"/>
  <c r="H128"/>
  <c r="D36"/>
  <c r="K197"/>
  <c r="G105"/>
  <c r="J174"/>
  <c r="F82"/>
  <c r="I151"/>
  <c r="E59"/>
  <c r="C8"/>
  <c r="I146"/>
  <c r="E54"/>
  <c r="L215"/>
  <c r="H123"/>
  <c r="D31"/>
  <c r="K192"/>
  <c r="G100"/>
  <c r="J169"/>
  <c r="F77"/>
  <c r="D227"/>
  <c r="F214"/>
  <c r="C205"/>
  <c r="G201"/>
  <c r="C194"/>
  <c r="G190"/>
  <c r="F179"/>
  <c r="D170"/>
  <c r="E157"/>
  <c r="E146"/>
  <c r="F133"/>
  <c r="C113"/>
  <c r="G109"/>
  <c r="C102"/>
  <c r="F87"/>
  <c r="D78"/>
  <c r="E65"/>
  <c r="G52"/>
  <c r="C44"/>
  <c r="G40"/>
  <c r="E31"/>
  <c r="C228"/>
  <c r="C217"/>
  <c r="E226"/>
  <c r="E215"/>
  <c r="D204"/>
  <c r="F191"/>
  <c r="C182"/>
  <c r="G178"/>
  <c r="C171"/>
  <c r="G167"/>
  <c r="F156"/>
  <c r="D147"/>
  <c r="G121"/>
  <c r="C136"/>
  <c r="G132"/>
  <c r="F99"/>
  <c r="D112"/>
  <c r="E77"/>
  <c r="C90"/>
  <c r="G86"/>
  <c r="C79"/>
  <c r="D55"/>
  <c r="F64"/>
  <c r="F53"/>
  <c r="C33"/>
  <c r="D43"/>
  <c r="G224"/>
  <c r="G213"/>
  <c r="F202"/>
  <c r="F225"/>
  <c r="D216"/>
  <c r="E203"/>
  <c r="E192"/>
  <c r="D181"/>
  <c r="F168"/>
  <c r="C159"/>
  <c r="G155"/>
  <c r="C148"/>
  <c r="G144"/>
  <c r="D135"/>
  <c r="E111"/>
  <c r="E100"/>
  <c r="D89"/>
  <c r="C67"/>
  <c r="G63"/>
  <c r="C56"/>
  <c r="E42"/>
  <c r="G29"/>
  <c r="E169"/>
  <c r="D158"/>
  <c r="D124"/>
  <c r="F122"/>
  <c r="G75"/>
  <c r="D66"/>
  <c r="F145"/>
  <c r="F30"/>
  <c r="E134"/>
  <c r="C125"/>
  <c r="E123"/>
  <c r="F110"/>
  <c r="D193"/>
  <c r="E180"/>
  <c r="D101"/>
  <c r="E88"/>
  <c r="F41"/>
  <c r="K205" i="17"/>
  <c r="M255"/>
  <c r="L230"/>
  <c r="I155"/>
  <c r="F80"/>
  <c r="H130"/>
  <c r="G105"/>
  <c r="D30"/>
  <c r="J180"/>
  <c r="E55"/>
  <c r="K276"/>
  <c r="M274"/>
  <c r="L250"/>
  <c r="K226"/>
  <c r="M224"/>
  <c r="L213"/>
  <c r="L200"/>
  <c r="K164"/>
  <c r="L150"/>
  <c r="M237"/>
  <c r="M187"/>
  <c r="L175"/>
  <c r="L163"/>
  <c r="L275"/>
  <c r="K251"/>
  <c r="M249"/>
  <c r="K264"/>
  <c r="M174"/>
  <c r="K114"/>
  <c r="L113"/>
  <c r="M112"/>
  <c r="K101"/>
  <c r="M99"/>
  <c r="K64"/>
  <c r="L50"/>
  <c r="K239"/>
  <c r="K201"/>
  <c r="L188"/>
  <c r="M149"/>
  <c r="L125"/>
  <c r="K89"/>
  <c r="L88"/>
  <c r="M87"/>
  <c r="L75"/>
  <c r="L63"/>
  <c r="M212"/>
  <c r="K189"/>
  <c r="K176"/>
  <c r="L100"/>
  <c r="M62"/>
  <c r="L225"/>
  <c r="K76"/>
  <c r="K51"/>
  <c r="L138"/>
  <c r="K126"/>
  <c r="M74"/>
  <c r="K39"/>
  <c r="L38"/>
  <c r="M37"/>
  <c r="M199"/>
  <c r="K151"/>
  <c r="M124"/>
  <c r="M49"/>
  <c r="L263"/>
  <c r="M162"/>
  <c r="K139"/>
  <c r="M137"/>
  <c r="J204"/>
  <c r="H156"/>
  <c r="E259"/>
  <c r="I255"/>
  <c r="C236"/>
  <c r="G232"/>
  <c r="E209"/>
  <c r="C186"/>
  <c r="G182"/>
  <c r="C173"/>
  <c r="E171"/>
  <c r="G169"/>
  <c r="I167"/>
  <c r="G157"/>
  <c r="J154"/>
  <c r="C273"/>
  <c r="E271"/>
  <c r="G269"/>
  <c r="I267"/>
  <c r="D260"/>
  <c r="H256"/>
  <c r="J229"/>
  <c r="D247"/>
  <c r="F245"/>
  <c r="H243"/>
  <c r="J241"/>
  <c r="F233"/>
  <c r="C223"/>
  <c r="E221"/>
  <c r="G219"/>
  <c r="I217"/>
  <c r="D210"/>
  <c r="H206"/>
  <c r="D197"/>
  <c r="F195"/>
  <c r="H193"/>
  <c r="J191"/>
  <c r="F183"/>
  <c r="C161"/>
  <c r="D147"/>
  <c r="F145"/>
  <c r="H143"/>
  <c r="I180"/>
  <c r="C261"/>
  <c r="G257"/>
  <c r="E234"/>
  <c r="D272"/>
  <c r="C248"/>
  <c r="H231"/>
  <c r="D222"/>
  <c r="H218"/>
  <c r="F208"/>
  <c r="E196"/>
  <c r="I192"/>
  <c r="D185"/>
  <c r="C148"/>
  <c r="G144"/>
  <c r="C136"/>
  <c r="D135"/>
  <c r="E134"/>
  <c r="F133"/>
  <c r="C123"/>
  <c r="E121"/>
  <c r="G119"/>
  <c r="I117"/>
  <c r="G82"/>
  <c r="H81"/>
  <c r="I80"/>
  <c r="J79"/>
  <c r="C73"/>
  <c r="E71"/>
  <c r="G69"/>
  <c r="I67"/>
  <c r="J54"/>
  <c r="F270"/>
  <c r="J254"/>
  <c r="E246"/>
  <c r="D235"/>
  <c r="C211"/>
  <c r="F170"/>
  <c r="J166"/>
  <c r="D160"/>
  <c r="J141"/>
  <c r="C111"/>
  <c r="D110"/>
  <c r="E109"/>
  <c r="C98"/>
  <c r="E96"/>
  <c r="G94"/>
  <c r="I92"/>
  <c r="C61"/>
  <c r="F58"/>
  <c r="G57"/>
  <c r="D47"/>
  <c r="F45"/>
  <c r="H268"/>
  <c r="F258"/>
  <c r="G244"/>
  <c r="I230"/>
  <c r="I205"/>
  <c r="F220"/>
  <c r="J216"/>
  <c r="H181"/>
  <c r="C198"/>
  <c r="G194"/>
  <c r="E159"/>
  <c r="F158"/>
  <c r="E146"/>
  <c r="I142"/>
  <c r="I130"/>
  <c r="J129"/>
  <c r="F108"/>
  <c r="D122"/>
  <c r="F120"/>
  <c r="H118"/>
  <c r="J116"/>
  <c r="E84"/>
  <c r="C86"/>
  <c r="D85"/>
  <c r="D60"/>
  <c r="D72"/>
  <c r="F70"/>
  <c r="H68"/>
  <c r="J66"/>
  <c r="H56"/>
  <c r="J266"/>
  <c r="E184"/>
  <c r="D172"/>
  <c r="I105"/>
  <c r="F95"/>
  <c r="E34"/>
  <c r="F33"/>
  <c r="G32"/>
  <c r="H31"/>
  <c r="I30"/>
  <c r="J29"/>
  <c r="G207"/>
  <c r="H168"/>
  <c r="H93"/>
  <c r="C48"/>
  <c r="G44"/>
  <c r="I42"/>
  <c r="G132"/>
  <c r="D97"/>
  <c r="H43"/>
  <c r="J41"/>
  <c r="H106"/>
  <c r="J104"/>
  <c r="J91"/>
  <c r="I55"/>
  <c r="C36"/>
  <c r="I242"/>
  <c r="E46"/>
  <c r="M261"/>
  <c r="I161"/>
  <c r="L236"/>
  <c r="J186"/>
  <c r="H136"/>
  <c r="E61"/>
  <c r="D36"/>
  <c r="K211"/>
  <c r="G111"/>
  <c r="F86"/>
  <c r="I159"/>
  <c r="K209"/>
  <c r="M259"/>
  <c r="L234"/>
  <c r="H134"/>
  <c r="G109"/>
  <c r="E59"/>
  <c r="F84"/>
  <c r="J184"/>
  <c r="D34"/>
  <c r="I163"/>
  <c r="K213"/>
  <c r="M263"/>
  <c r="J188"/>
  <c r="G113"/>
  <c r="E63"/>
  <c r="F88"/>
  <c r="H138"/>
  <c r="L238"/>
  <c r="D38"/>
  <c r="C272"/>
  <c r="E270"/>
  <c r="G268"/>
  <c r="I266"/>
  <c r="E258"/>
  <c r="I254"/>
  <c r="D246"/>
  <c r="F244"/>
  <c r="H242"/>
  <c r="C235"/>
  <c r="G231"/>
  <c r="C222"/>
  <c r="E220"/>
  <c r="G218"/>
  <c r="I216"/>
  <c r="E208"/>
  <c r="H180"/>
  <c r="D196"/>
  <c r="F194"/>
  <c r="H192"/>
  <c r="C185"/>
  <c r="G181"/>
  <c r="D159"/>
  <c r="E158"/>
  <c r="D146"/>
  <c r="F144"/>
  <c r="H142"/>
  <c r="H155"/>
  <c r="D259"/>
  <c r="H255"/>
  <c r="F232"/>
  <c r="D209"/>
  <c r="H205"/>
  <c r="F182"/>
  <c r="D171"/>
  <c r="F169"/>
  <c r="H167"/>
  <c r="F157"/>
  <c r="D271"/>
  <c r="F269"/>
  <c r="H267"/>
  <c r="C260"/>
  <c r="G256"/>
  <c r="C247"/>
  <c r="E245"/>
  <c r="G243"/>
  <c r="I241"/>
  <c r="E233"/>
  <c r="F257"/>
  <c r="F207"/>
  <c r="D184"/>
  <c r="C172"/>
  <c r="G168"/>
  <c r="G131"/>
  <c r="H105"/>
  <c r="I104"/>
  <c r="C97"/>
  <c r="E95"/>
  <c r="G93"/>
  <c r="I91"/>
  <c r="H55"/>
  <c r="D46"/>
  <c r="F44"/>
  <c r="I179"/>
  <c r="D221"/>
  <c r="H217"/>
  <c r="C210"/>
  <c r="E195"/>
  <c r="I191"/>
  <c r="C147"/>
  <c r="G143"/>
  <c r="C135"/>
  <c r="D134"/>
  <c r="E133"/>
  <c r="F132"/>
  <c r="D121"/>
  <c r="F119"/>
  <c r="H117"/>
  <c r="G81"/>
  <c r="H80"/>
  <c r="I79"/>
  <c r="D71"/>
  <c r="F69"/>
  <c r="H67"/>
  <c r="I54"/>
  <c r="I229"/>
  <c r="E170"/>
  <c r="I166"/>
  <c r="C160"/>
  <c r="I141"/>
  <c r="C110"/>
  <c r="D109"/>
  <c r="E108"/>
  <c r="D96"/>
  <c r="F94"/>
  <c r="H92"/>
  <c r="F57"/>
  <c r="I204"/>
  <c r="G118"/>
  <c r="I66"/>
  <c r="G56"/>
  <c r="E45"/>
  <c r="G43"/>
  <c r="I41"/>
  <c r="H230"/>
  <c r="F219"/>
  <c r="E183"/>
  <c r="F107"/>
  <c r="I116"/>
  <c r="E83"/>
  <c r="D84"/>
  <c r="C72"/>
  <c r="E33"/>
  <c r="F32"/>
  <c r="G31"/>
  <c r="H30"/>
  <c r="I29"/>
  <c r="D234"/>
  <c r="C60"/>
  <c r="G206"/>
  <c r="C197"/>
  <c r="I129"/>
  <c r="C122"/>
  <c r="D59"/>
  <c r="E70"/>
  <c r="C47"/>
  <c r="H42"/>
  <c r="G193"/>
  <c r="G156"/>
  <c r="E145"/>
  <c r="E120"/>
  <c r="C85"/>
  <c r="G68"/>
  <c r="C35"/>
  <c r="D15" i="18"/>
  <c r="M303"/>
  <c r="F83" i="17"/>
  <c r="G108"/>
  <c r="M258"/>
  <c r="L233"/>
  <c r="K208"/>
  <c r="J183"/>
  <c r="I158"/>
  <c r="H133"/>
  <c r="E58"/>
  <c r="D33"/>
  <c r="M282" i="18"/>
  <c r="L255"/>
  <c r="K228"/>
  <c r="J201"/>
  <c r="F325"/>
  <c r="J321"/>
  <c r="N317"/>
  <c r="H310"/>
  <c r="L306"/>
  <c r="I322"/>
  <c r="M318"/>
  <c r="I309"/>
  <c r="G297"/>
  <c r="L319"/>
  <c r="J308"/>
  <c r="F298"/>
  <c r="J294"/>
  <c r="N290"/>
  <c r="H283"/>
  <c r="G324"/>
  <c r="K307"/>
  <c r="I295"/>
  <c r="M291"/>
  <c r="I282"/>
  <c r="H323"/>
  <c r="H296"/>
  <c r="F285"/>
  <c r="H269"/>
  <c r="L265"/>
  <c r="F258"/>
  <c r="J254"/>
  <c r="I241"/>
  <c r="M237"/>
  <c r="K320"/>
  <c r="G311"/>
  <c r="L279"/>
  <c r="K293"/>
  <c r="G284"/>
  <c r="K280"/>
  <c r="G270"/>
  <c r="K266"/>
  <c r="G257"/>
  <c r="M251"/>
  <c r="H242"/>
  <c r="L238"/>
  <c r="F312"/>
  <c r="N277"/>
  <c r="F271"/>
  <c r="N263"/>
  <c r="H256"/>
  <c r="N250"/>
  <c r="G243"/>
  <c r="F231"/>
  <c r="H229"/>
  <c r="I214"/>
  <c r="M210"/>
  <c r="I268"/>
  <c r="I255"/>
  <c r="J281"/>
  <c r="N223"/>
  <c r="J213"/>
  <c r="K212"/>
  <c r="L211"/>
  <c r="G203"/>
  <c r="H202"/>
  <c r="N196"/>
  <c r="K253"/>
  <c r="J227"/>
  <c r="F244"/>
  <c r="J240"/>
  <c r="K239"/>
  <c r="L225"/>
  <c r="M224"/>
  <c r="I201"/>
  <c r="N209"/>
  <c r="F204"/>
  <c r="K199"/>
  <c r="L292"/>
  <c r="J267"/>
  <c r="N236"/>
  <c r="I228"/>
  <c r="L198"/>
  <c r="M264"/>
  <c r="G230"/>
  <c r="F217"/>
  <c r="H215"/>
  <c r="M197"/>
  <c r="G216"/>
  <c r="F324"/>
  <c r="J320"/>
  <c r="N316"/>
  <c r="F311"/>
  <c r="J307"/>
  <c r="L278"/>
  <c r="E325"/>
  <c r="I321"/>
  <c r="M317"/>
  <c r="G310"/>
  <c r="K306"/>
  <c r="H322"/>
  <c r="H309"/>
  <c r="J293"/>
  <c r="N289"/>
  <c r="F284"/>
  <c r="K319"/>
  <c r="I308"/>
  <c r="E298"/>
  <c r="F297"/>
  <c r="I294"/>
  <c r="M290"/>
  <c r="G283"/>
  <c r="L291"/>
  <c r="N276"/>
  <c r="K252"/>
  <c r="H268"/>
  <c r="L264"/>
  <c r="H255"/>
  <c r="N249"/>
  <c r="J226"/>
  <c r="E244"/>
  <c r="I240"/>
  <c r="G323"/>
  <c r="G296"/>
  <c r="E285"/>
  <c r="G269"/>
  <c r="K265"/>
  <c r="E258"/>
  <c r="I254"/>
  <c r="H241"/>
  <c r="L237"/>
  <c r="L318"/>
  <c r="L305"/>
  <c r="H282"/>
  <c r="J266"/>
  <c r="F257"/>
  <c r="K238"/>
  <c r="M236"/>
  <c r="N235"/>
  <c r="L224"/>
  <c r="N222"/>
  <c r="E217"/>
  <c r="I213"/>
  <c r="M209"/>
  <c r="E312"/>
  <c r="E271"/>
  <c r="M263"/>
  <c r="G256"/>
  <c r="M250"/>
  <c r="F243"/>
  <c r="N262"/>
  <c r="E231"/>
  <c r="F230"/>
  <c r="F216"/>
  <c r="G215"/>
  <c r="H214"/>
  <c r="L197"/>
  <c r="I281"/>
  <c r="K279"/>
  <c r="M223"/>
  <c r="J212"/>
  <c r="K211"/>
  <c r="L210"/>
  <c r="F203"/>
  <c r="G202"/>
  <c r="M196"/>
  <c r="H295"/>
  <c r="J280"/>
  <c r="F270"/>
  <c r="J253"/>
  <c r="G242"/>
  <c r="J239"/>
  <c r="I227"/>
  <c r="I200"/>
  <c r="N208"/>
  <c r="E204"/>
  <c r="H201"/>
  <c r="N195"/>
  <c r="K292"/>
  <c r="I267"/>
  <c r="G229"/>
  <c r="H228"/>
  <c r="K198"/>
  <c r="J325"/>
  <c r="N321"/>
  <c r="L310"/>
  <c r="M322"/>
  <c r="K297"/>
  <c r="L323"/>
  <c r="J312"/>
  <c r="N294"/>
  <c r="N281"/>
  <c r="K311"/>
  <c r="L283"/>
  <c r="M295"/>
  <c r="L269"/>
  <c r="J258"/>
  <c r="M241"/>
  <c r="K324"/>
  <c r="K270"/>
  <c r="M255"/>
  <c r="L242"/>
  <c r="J285"/>
  <c r="N267"/>
  <c r="N254"/>
  <c r="M214"/>
  <c r="K203"/>
  <c r="K257"/>
  <c r="J231"/>
  <c r="J244"/>
  <c r="L296"/>
  <c r="N240"/>
  <c r="L229"/>
  <c r="M228"/>
  <c r="J217"/>
  <c r="K216"/>
  <c r="L215"/>
  <c r="N200"/>
  <c r="K284"/>
  <c r="N213"/>
  <c r="J298"/>
  <c r="J271"/>
  <c r="K243"/>
  <c r="L202"/>
  <c r="M268"/>
  <c r="N227"/>
  <c r="M201"/>
  <c r="N323"/>
  <c r="L312"/>
  <c r="L298"/>
  <c r="M324"/>
  <c r="L285"/>
  <c r="L325"/>
  <c r="M297"/>
  <c r="N296"/>
  <c r="N283"/>
  <c r="L271"/>
  <c r="M243"/>
  <c r="M257"/>
  <c r="L244"/>
  <c r="N269"/>
  <c r="M216"/>
  <c r="L231"/>
  <c r="N202"/>
  <c r="M270"/>
  <c r="N242"/>
  <c r="M203"/>
  <c r="N256"/>
  <c r="L217"/>
  <c r="L204"/>
  <c r="M230"/>
  <c r="N229"/>
  <c r="N215"/>
  <c r="F316"/>
  <c r="F303"/>
  <c r="E317"/>
  <c r="C306"/>
  <c r="G302"/>
  <c r="H314"/>
  <c r="H301"/>
  <c r="F289"/>
  <c r="C319"/>
  <c r="E290"/>
  <c r="D318"/>
  <c r="D305"/>
  <c r="D291"/>
  <c r="D278"/>
  <c r="H274"/>
  <c r="D264"/>
  <c r="H260"/>
  <c r="D251"/>
  <c r="H247"/>
  <c r="G315"/>
  <c r="G288"/>
  <c r="E277"/>
  <c r="C265"/>
  <c r="G261"/>
  <c r="E250"/>
  <c r="D237"/>
  <c r="F276"/>
  <c r="F249"/>
  <c r="C238"/>
  <c r="E209"/>
  <c r="C292"/>
  <c r="G275"/>
  <c r="E263"/>
  <c r="G248"/>
  <c r="F208"/>
  <c r="G207"/>
  <c r="H206"/>
  <c r="F195"/>
  <c r="F235"/>
  <c r="G221"/>
  <c r="H220"/>
  <c r="C198"/>
  <c r="G194"/>
  <c r="H287"/>
  <c r="F262"/>
  <c r="H233"/>
  <c r="E223"/>
  <c r="F222"/>
  <c r="D197"/>
  <c r="H193"/>
  <c r="E304"/>
  <c r="C279"/>
  <c r="C252"/>
  <c r="E236"/>
  <c r="G234"/>
  <c r="C225"/>
  <c r="D224"/>
  <c r="D210"/>
  <c r="E196"/>
  <c r="C211"/>
  <c r="F323"/>
  <c r="J319"/>
  <c r="N315"/>
  <c r="D312"/>
  <c r="H308"/>
  <c r="L304"/>
  <c r="E324"/>
  <c r="I320"/>
  <c r="M316"/>
  <c r="E311"/>
  <c r="I307"/>
  <c r="L277"/>
  <c r="D325"/>
  <c r="L317"/>
  <c r="F310"/>
  <c r="F296"/>
  <c r="J292"/>
  <c r="N288"/>
  <c r="D285"/>
  <c r="H281"/>
  <c r="G322"/>
  <c r="G309"/>
  <c r="I293"/>
  <c r="M289"/>
  <c r="E284"/>
  <c r="J306"/>
  <c r="D298"/>
  <c r="E297"/>
  <c r="H294"/>
  <c r="J279"/>
  <c r="D271"/>
  <c r="H267"/>
  <c r="L263"/>
  <c r="F256"/>
  <c r="J252"/>
  <c r="E243"/>
  <c r="I239"/>
  <c r="K291"/>
  <c r="K278"/>
  <c r="K251"/>
  <c r="G268"/>
  <c r="K264"/>
  <c r="G255"/>
  <c r="M249"/>
  <c r="J225"/>
  <c r="D244"/>
  <c r="H240"/>
  <c r="L236"/>
  <c r="H321"/>
  <c r="L290"/>
  <c r="F269"/>
  <c r="N261"/>
  <c r="D258"/>
  <c r="G241"/>
  <c r="E230"/>
  <c r="G228"/>
  <c r="I226"/>
  <c r="I199"/>
  <c r="E216"/>
  <c r="I212"/>
  <c r="M208"/>
  <c r="E203"/>
  <c r="K318"/>
  <c r="K305"/>
  <c r="G282"/>
  <c r="I266"/>
  <c r="E257"/>
  <c r="J265"/>
  <c r="H254"/>
  <c r="F229"/>
  <c r="D217"/>
  <c r="H200"/>
  <c r="N194"/>
  <c r="M262"/>
  <c r="M235"/>
  <c r="D231"/>
  <c r="M222"/>
  <c r="N221"/>
  <c r="F215"/>
  <c r="G214"/>
  <c r="H213"/>
  <c r="K197"/>
  <c r="F283"/>
  <c r="N275"/>
  <c r="N248"/>
  <c r="J238"/>
  <c r="K237"/>
  <c r="L223"/>
  <c r="J211"/>
  <c r="K210"/>
  <c r="L209"/>
  <c r="F202"/>
  <c r="L196"/>
  <c r="G295"/>
  <c r="I280"/>
  <c r="E270"/>
  <c r="I253"/>
  <c r="F242"/>
  <c r="N234"/>
  <c r="H227"/>
  <c r="D204"/>
  <c r="M195"/>
  <c r="N207"/>
  <c r="G201"/>
  <c r="J324"/>
  <c r="N320"/>
  <c r="J311"/>
  <c r="L282"/>
  <c r="I325"/>
  <c r="M321"/>
  <c r="K310"/>
  <c r="N293"/>
  <c r="J284"/>
  <c r="K323"/>
  <c r="I312"/>
  <c r="M294"/>
  <c r="K283"/>
  <c r="L309"/>
  <c r="L295"/>
  <c r="N280"/>
  <c r="K256"/>
  <c r="L268"/>
  <c r="N253"/>
  <c r="J230"/>
  <c r="I244"/>
  <c r="M240"/>
  <c r="K269"/>
  <c r="I258"/>
  <c r="L241"/>
  <c r="J297"/>
  <c r="J270"/>
  <c r="K242"/>
  <c r="L228"/>
  <c r="N226"/>
  <c r="I217"/>
  <c r="M213"/>
  <c r="I285"/>
  <c r="M267"/>
  <c r="M254"/>
  <c r="N266"/>
  <c r="J257"/>
  <c r="N239"/>
  <c r="M227"/>
  <c r="L201"/>
  <c r="L322"/>
  <c r="K296"/>
  <c r="I231"/>
  <c r="J216"/>
  <c r="K215"/>
  <c r="L214"/>
  <c r="M200"/>
  <c r="N212"/>
  <c r="N199"/>
  <c r="I298"/>
  <c r="I271"/>
  <c r="J243"/>
  <c r="I204"/>
  <c r="K202"/>
  <c r="D302"/>
  <c r="E314"/>
  <c r="E301"/>
  <c r="D315"/>
  <c r="C303"/>
  <c r="E287"/>
  <c r="D261"/>
  <c r="C289"/>
  <c r="C276"/>
  <c r="C262"/>
  <c r="C249"/>
  <c r="D234"/>
  <c r="D288"/>
  <c r="C235"/>
  <c r="D221"/>
  <c r="E206"/>
  <c r="C316"/>
  <c r="D275"/>
  <c r="D248"/>
  <c r="E233"/>
  <c r="C222"/>
  <c r="D194"/>
  <c r="E260"/>
  <c r="E193"/>
  <c r="C208"/>
  <c r="D207"/>
  <c r="E274"/>
  <c r="E247"/>
  <c r="E220"/>
  <c r="C195"/>
  <c r="C314"/>
  <c r="C287"/>
  <c r="C274"/>
  <c r="C260"/>
  <c r="C247"/>
  <c r="C233"/>
  <c r="C220"/>
  <c r="C206"/>
  <c r="C301"/>
  <c r="C193"/>
  <c r="F320"/>
  <c r="J316"/>
  <c r="F307"/>
  <c r="J303"/>
  <c r="L274"/>
  <c r="E321"/>
  <c r="I317"/>
  <c r="C310"/>
  <c r="G306"/>
  <c r="K302"/>
  <c r="H318"/>
  <c r="H305"/>
  <c r="F293"/>
  <c r="J289"/>
  <c r="C323"/>
  <c r="K315"/>
  <c r="I304"/>
  <c r="E294"/>
  <c r="I290"/>
  <c r="C283"/>
  <c r="D322"/>
  <c r="L301"/>
  <c r="D295"/>
  <c r="L287"/>
  <c r="D282"/>
  <c r="H278"/>
  <c r="K248"/>
  <c r="D268"/>
  <c r="H264"/>
  <c r="L260"/>
  <c r="D255"/>
  <c r="H251"/>
  <c r="J222"/>
  <c r="E240"/>
  <c r="G319"/>
  <c r="E308"/>
  <c r="G292"/>
  <c r="E281"/>
  <c r="I277"/>
  <c r="C269"/>
  <c r="G265"/>
  <c r="K261"/>
  <c r="E254"/>
  <c r="I250"/>
  <c r="D241"/>
  <c r="H237"/>
  <c r="L233"/>
  <c r="D309"/>
  <c r="F280"/>
  <c r="J262"/>
  <c r="F253"/>
  <c r="C242"/>
  <c r="L220"/>
  <c r="E213"/>
  <c r="I209"/>
  <c r="C296"/>
  <c r="G279"/>
  <c r="E267"/>
  <c r="G252"/>
  <c r="L314"/>
  <c r="H291"/>
  <c r="J276"/>
  <c r="J249"/>
  <c r="G225"/>
  <c r="H224"/>
  <c r="F212"/>
  <c r="G211"/>
  <c r="H210"/>
  <c r="F199"/>
  <c r="L193"/>
  <c r="K288"/>
  <c r="C256"/>
  <c r="I236"/>
  <c r="K234"/>
  <c r="E227"/>
  <c r="F226"/>
  <c r="I196"/>
  <c r="J208"/>
  <c r="K207"/>
  <c r="L206"/>
  <c r="C202"/>
  <c r="G198"/>
  <c r="F266"/>
  <c r="C229"/>
  <c r="D228"/>
  <c r="D201"/>
  <c r="H197"/>
  <c r="K275"/>
  <c r="I263"/>
  <c r="F239"/>
  <c r="G238"/>
  <c r="J235"/>
  <c r="I223"/>
  <c r="C215"/>
  <c r="E200"/>
  <c r="K194"/>
  <c r="D214"/>
  <c r="M278"/>
  <c r="L251"/>
  <c r="J197"/>
  <c r="K224"/>
  <c r="J323"/>
  <c r="N319"/>
  <c r="H312"/>
  <c r="L308"/>
  <c r="H298"/>
  <c r="I324"/>
  <c r="M320"/>
  <c r="I311"/>
  <c r="L281"/>
  <c r="L321"/>
  <c r="J296"/>
  <c r="N292"/>
  <c r="H285"/>
  <c r="M293"/>
  <c r="I284"/>
  <c r="J283"/>
  <c r="H271"/>
  <c r="L267"/>
  <c r="J256"/>
  <c r="I243"/>
  <c r="M239"/>
  <c r="K309"/>
  <c r="K295"/>
  <c r="K282"/>
  <c r="K255"/>
  <c r="K268"/>
  <c r="M253"/>
  <c r="J229"/>
  <c r="H244"/>
  <c r="L240"/>
  <c r="L294"/>
  <c r="N265"/>
  <c r="I230"/>
  <c r="I203"/>
  <c r="I216"/>
  <c r="M212"/>
  <c r="I297"/>
  <c r="I270"/>
  <c r="J242"/>
  <c r="H325"/>
  <c r="N279"/>
  <c r="J269"/>
  <c r="N252"/>
  <c r="K241"/>
  <c r="M226"/>
  <c r="N225"/>
  <c r="H204"/>
  <c r="N198"/>
  <c r="M266"/>
  <c r="I257"/>
  <c r="N238"/>
  <c r="L227"/>
  <c r="H217"/>
  <c r="K201"/>
  <c r="J310"/>
  <c r="H258"/>
  <c r="H231"/>
  <c r="J215"/>
  <c r="K214"/>
  <c r="L213"/>
  <c r="L200"/>
  <c r="K322"/>
  <c r="N211"/>
  <c r="M199"/>
  <c r="F318"/>
  <c r="J314"/>
  <c r="F305"/>
  <c r="J301"/>
  <c r="E319"/>
  <c r="I315"/>
  <c r="C308"/>
  <c r="G304"/>
  <c r="H316"/>
  <c r="D307"/>
  <c r="F291"/>
  <c r="J287"/>
  <c r="C321"/>
  <c r="E306"/>
  <c r="E292"/>
  <c r="I288"/>
  <c r="H303"/>
  <c r="D293"/>
  <c r="D280"/>
  <c r="H276"/>
  <c r="D266"/>
  <c r="H262"/>
  <c r="D253"/>
  <c r="H249"/>
  <c r="E238"/>
  <c r="G290"/>
  <c r="E279"/>
  <c r="I275"/>
  <c r="C267"/>
  <c r="G263"/>
  <c r="E252"/>
  <c r="I248"/>
  <c r="D239"/>
  <c r="H235"/>
  <c r="H289"/>
  <c r="J274"/>
  <c r="J260"/>
  <c r="J247"/>
  <c r="C240"/>
  <c r="G236"/>
  <c r="E211"/>
  <c r="I207"/>
  <c r="I302"/>
  <c r="C281"/>
  <c r="E265"/>
  <c r="C254"/>
  <c r="D320"/>
  <c r="F278"/>
  <c r="F264"/>
  <c r="F251"/>
  <c r="F237"/>
  <c r="J233"/>
  <c r="H222"/>
  <c r="I221"/>
  <c r="F197"/>
  <c r="C294"/>
  <c r="I261"/>
  <c r="F224"/>
  <c r="G223"/>
  <c r="C213"/>
  <c r="D212"/>
  <c r="C200"/>
  <c r="G196"/>
  <c r="J220"/>
  <c r="I234"/>
  <c r="D226"/>
  <c r="E225"/>
  <c r="I194"/>
  <c r="F210"/>
  <c r="G209"/>
  <c r="H208"/>
  <c r="D199"/>
  <c r="H195"/>
  <c r="G317"/>
  <c r="G277"/>
  <c r="G250"/>
  <c r="C227"/>
  <c r="J206"/>
  <c r="E198"/>
  <c r="M281"/>
  <c r="L254"/>
  <c r="K227"/>
  <c r="J200"/>
  <c r="N322"/>
  <c r="M323"/>
  <c r="K312"/>
  <c r="K298"/>
  <c r="L311"/>
  <c r="L284"/>
  <c r="N295"/>
  <c r="K325"/>
  <c r="L297"/>
  <c r="M296"/>
  <c r="K285"/>
  <c r="L324"/>
  <c r="N282"/>
  <c r="L270"/>
  <c r="N255"/>
  <c r="M242"/>
  <c r="K271"/>
  <c r="L243"/>
  <c r="K258"/>
  <c r="K244"/>
  <c r="M229"/>
  <c r="M215"/>
  <c r="M269"/>
  <c r="N241"/>
  <c r="L230"/>
  <c r="N214"/>
  <c r="M202"/>
  <c r="N268"/>
  <c r="L203"/>
  <c r="N201"/>
  <c r="M256"/>
  <c r="N228"/>
  <c r="L216"/>
  <c r="K217"/>
  <c r="K204"/>
  <c r="M277"/>
  <c r="K223"/>
  <c r="L250"/>
  <c r="J196"/>
  <c r="J322"/>
  <c r="N318"/>
  <c r="J309"/>
  <c r="I323"/>
  <c r="M319"/>
  <c r="G312"/>
  <c r="K308"/>
  <c r="G298"/>
  <c r="H324"/>
  <c r="L307"/>
  <c r="H297"/>
  <c r="J295"/>
  <c r="N291"/>
  <c r="J282"/>
  <c r="K321"/>
  <c r="I296"/>
  <c r="M292"/>
  <c r="G285"/>
  <c r="K281"/>
  <c r="L320"/>
  <c r="H311"/>
  <c r="L280"/>
  <c r="L293"/>
  <c r="H284"/>
  <c r="N278"/>
  <c r="H270"/>
  <c r="L266"/>
  <c r="H257"/>
  <c r="N251"/>
  <c r="I242"/>
  <c r="M238"/>
  <c r="I283"/>
  <c r="G271"/>
  <c r="K267"/>
  <c r="I256"/>
  <c r="H243"/>
  <c r="L239"/>
  <c r="J268"/>
  <c r="J255"/>
  <c r="K240"/>
  <c r="M225"/>
  <c r="I215"/>
  <c r="M211"/>
  <c r="G204"/>
  <c r="K294"/>
  <c r="M265"/>
  <c r="K254"/>
  <c r="J228"/>
  <c r="G244"/>
  <c r="N224"/>
  <c r="I202"/>
  <c r="N210"/>
  <c r="L199"/>
  <c r="G325"/>
  <c r="I269"/>
  <c r="M252"/>
  <c r="J241"/>
  <c r="N237"/>
  <c r="L226"/>
  <c r="M198"/>
  <c r="N264"/>
  <c r="H230"/>
  <c r="I229"/>
  <c r="G217"/>
  <c r="H216"/>
  <c r="N197"/>
  <c r="I310"/>
  <c r="G258"/>
  <c r="G231"/>
  <c r="K213"/>
  <c r="K200"/>
  <c r="H203"/>
  <c r="J214"/>
  <c r="L212"/>
  <c r="M279"/>
  <c r="L252"/>
  <c r="J198"/>
  <c r="K225"/>
  <c r="F319"/>
  <c r="J315"/>
  <c r="D308"/>
  <c r="H304"/>
  <c r="E320"/>
  <c r="I316"/>
  <c r="E307"/>
  <c r="I303"/>
  <c r="D321"/>
  <c r="F306"/>
  <c r="F292"/>
  <c r="J288"/>
  <c r="G318"/>
  <c r="G305"/>
  <c r="E293"/>
  <c r="I289"/>
  <c r="H290"/>
  <c r="F279"/>
  <c r="J275"/>
  <c r="D267"/>
  <c r="H263"/>
  <c r="F252"/>
  <c r="J248"/>
  <c r="E239"/>
  <c r="C322"/>
  <c r="K301"/>
  <c r="C295"/>
  <c r="K287"/>
  <c r="C282"/>
  <c r="G278"/>
  <c r="K274"/>
  <c r="K247"/>
  <c r="C268"/>
  <c r="G264"/>
  <c r="K260"/>
  <c r="C255"/>
  <c r="G251"/>
  <c r="J221"/>
  <c r="D240"/>
  <c r="H236"/>
  <c r="J302"/>
  <c r="D281"/>
  <c r="F265"/>
  <c r="D254"/>
  <c r="G237"/>
  <c r="I235"/>
  <c r="J234"/>
  <c r="K233"/>
  <c r="C228"/>
  <c r="E226"/>
  <c r="G224"/>
  <c r="I222"/>
  <c r="I195"/>
  <c r="E212"/>
  <c r="I208"/>
  <c r="C309"/>
  <c r="E280"/>
  <c r="I262"/>
  <c r="E253"/>
  <c r="D294"/>
  <c r="J261"/>
  <c r="F238"/>
  <c r="H223"/>
  <c r="C214"/>
  <c r="D213"/>
  <c r="D200"/>
  <c r="H196"/>
  <c r="K314"/>
  <c r="G291"/>
  <c r="I276"/>
  <c r="I249"/>
  <c r="F225"/>
  <c r="F211"/>
  <c r="G210"/>
  <c r="H209"/>
  <c r="E199"/>
  <c r="K193"/>
  <c r="H317"/>
  <c r="H277"/>
  <c r="H250"/>
  <c r="D227"/>
  <c r="J207"/>
  <c r="K206"/>
  <c r="F198"/>
  <c r="E266"/>
  <c r="C241"/>
  <c r="G197"/>
  <c r="C201"/>
  <c r="F322"/>
  <c r="J318"/>
  <c r="N314"/>
  <c r="F309"/>
  <c r="J305"/>
  <c r="E323"/>
  <c r="I319"/>
  <c r="M315"/>
  <c r="C312"/>
  <c r="G308"/>
  <c r="K304"/>
  <c r="C298"/>
  <c r="H320"/>
  <c r="D311"/>
  <c r="L303"/>
  <c r="L276"/>
  <c r="F295"/>
  <c r="J291"/>
  <c r="N287"/>
  <c r="F282"/>
  <c r="C325"/>
  <c r="K317"/>
  <c r="E310"/>
  <c r="E296"/>
  <c r="I292"/>
  <c r="M288"/>
  <c r="C285"/>
  <c r="G281"/>
  <c r="L316"/>
  <c r="L289"/>
  <c r="H280"/>
  <c r="N274"/>
  <c r="D270"/>
  <c r="H266"/>
  <c r="L262"/>
  <c r="D257"/>
  <c r="H253"/>
  <c r="N247"/>
  <c r="E242"/>
  <c r="I238"/>
  <c r="I306"/>
  <c r="D297"/>
  <c r="G294"/>
  <c r="I279"/>
  <c r="C271"/>
  <c r="G267"/>
  <c r="K263"/>
  <c r="E256"/>
  <c r="I252"/>
  <c r="D243"/>
  <c r="H239"/>
  <c r="L235"/>
  <c r="D324"/>
  <c r="H293"/>
  <c r="D284"/>
  <c r="J278"/>
  <c r="K250"/>
  <c r="J264"/>
  <c r="J251"/>
  <c r="J224"/>
  <c r="C244"/>
  <c r="M221"/>
  <c r="E215"/>
  <c r="I211"/>
  <c r="M207"/>
  <c r="C204"/>
  <c r="G321"/>
  <c r="K290"/>
  <c r="K277"/>
  <c r="E269"/>
  <c r="M261"/>
  <c r="C258"/>
  <c r="H307"/>
  <c r="F268"/>
  <c r="M234"/>
  <c r="F228"/>
  <c r="G227"/>
  <c r="N206"/>
  <c r="F201"/>
  <c r="L195"/>
  <c r="I265"/>
  <c r="G254"/>
  <c r="D230"/>
  <c r="E229"/>
  <c r="N220"/>
  <c r="C217"/>
  <c r="D216"/>
  <c r="G200"/>
  <c r="M194"/>
  <c r="N260"/>
  <c r="F255"/>
  <c r="F241"/>
  <c r="G240"/>
  <c r="N233"/>
  <c r="C231"/>
  <c r="L222"/>
  <c r="F214"/>
  <c r="G213"/>
  <c r="H212"/>
  <c r="D203"/>
  <c r="H199"/>
  <c r="N193"/>
  <c r="E283"/>
  <c r="M248"/>
  <c r="J237"/>
  <c r="K236"/>
  <c r="H226"/>
  <c r="I225"/>
  <c r="I198"/>
  <c r="E202"/>
  <c r="K209"/>
  <c r="J210"/>
  <c r="L208"/>
  <c r="K196"/>
  <c r="M274"/>
  <c r="L247"/>
  <c r="J193"/>
  <c r="K220"/>
  <c r="F315"/>
  <c r="D304"/>
  <c r="E316"/>
  <c r="E303"/>
  <c r="D317"/>
  <c r="F302"/>
  <c r="F288"/>
  <c r="G314"/>
  <c r="G301"/>
  <c r="E289"/>
  <c r="F275"/>
  <c r="D263"/>
  <c r="F248"/>
  <c r="C318"/>
  <c r="C305"/>
  <c r="C291"/>
  <c r="C278"/>
  <c r="G274"/>
  <c r="C264"/>
  <c r="G260"/>
  <c r="C251"/>
  <c r="G247"/>
  <c r="D236"/>
  <c r="D277"/>
  <c r="F261"/>
  <c r="D250"/>
  <c r="G233"/>
  <c r="C224"/>
  <c r="E222"/>
  <c r="G220"/>
  <c r="E208"/>
  <c r="E276"/>
  <c r="E249"/>
  <c r="F234"/>
  <c r="C210"/>
  <c r="D209"/>
  <c r="D196"/>
  <c r="C237"/>
  <c r="F207"/>
  <c r="G206"/>
  <c r="E195"/>
  <c r="D290"/>
  <c r="E235"/>
  <c r="F221"/>
  <c r="F194"/>
  <c r="G287"/>
  <c r="E262"/>
  <c r="D223"/>
  <c r="C197"/>
  <c r="G193"/>
  <c r="F317"/>
  <c r="D306"/>
  <c r="H302"/>
  <c r="E318"/>
  <c r="I314"/>
  <c r="E305"/>
  <c r="I301"/>
  <c r="D319"/>
  <c r="F290"/>
  <c r="G316"/>
  <c r="C307"/>
  <c r="E291"/>
  <c r="I287"/>
  <c r="H315"/>
  <c r="H288"/>
  <c r="F277"/>
  <c r="D265"/>
  <c r="H261"/>
  <c r="F250"/>
  <c r="E237"/>
  <c r="G303"/>
  <c r="C293"/>
  <c r="C280"/>
  <c r="G276"/>
  <c r="C266"/>
  <c r="G262"/>
  <c r="C253"/>
  <c r="G249"/>
  <c r="D238"/>
  <c r="H234"/>
  <c r="D292"/>
  <c r="H275"/>
  <c r="F263"/>
  <c r="H248"/>
  <c r="D225"/>
  <c r="F223"/>
  <c r="H221"/>
  <c r="E210"/>
  <c r="I206"/>
  <c r="G289"/>
  <c r="I274"/>
  <c r="I260"/>
  <c r="I247"/>
  <c r="C239"/>
  <c r="G235"/>
  <c r="I220"/>
  <c r="D198"/>
  <c r="H194"/>
  <c r="C320"/>
  <c r="E278"/>
  <c r="E264"/>
  <c r="E251"/>
  <c r="I233"/>
  <c r="G222"/>
  <c r="E197"/>
  <c r="F304"/>
  <c r="D279"/>
  <c r="D252"/>
  <c r="F236"/>
  <c r="E224"/>
  <c r="C212"/>
  <c r="D211"/>
  <c r="F196"/>
  <c r="C226"/>
  <c r="I193"/>
  <c r="G208"/>
  <c r="C199"/>
  <c r="G195"/>
  <c r="F209"/>
  <c r="H207"/>
  <c r="M284"/>
  <c r="J203"/>
  <c r="K230"/>
  <c r="L257"/>
  <c r="L256"/>
  <c r="M283"/>
  <c r="K229"/>
  <c r="J202"/>
  <c r="F314"/>
  <c r="F301"/>
  <c r="E315"/>
  <c r="C304"/>
  <c r="D303"/>
  <c r="F287"/>
  <c r="C317"/>
  <c r="E302"/>
  <c r="E288"/>
  <c r="D289"/>
  <c r="D276"/>
  <c r="D262"/>
  <c r="D249"/>
  <c r="E275"/>
  <c r="C263"/>
  <c r="E248"/>
  <c r="D235"/>
  <c r="D316"/>
  <c r="E234"/>
  <c r="E207"/>
  <c r="C277"/>
  <c r="E261"/>
  <c r="C250"/>
  <c r="F260"/>
  <c r="C236"/>
  <c r="C223"/>
  <c r="F193"/>
  <c r="C209"/>
  <c r="D208"/>
  <c r="C196"/>
  <c r="F274"/>
  <c r="F247"/>
  <c r="F220"/>
  <c r="F206"/>
  <c r="D195"/>
  <c r="C290"/>
  <c r="F233"/>
  <c r="D222"/>
  <c r="E221"/>
  <c r="E194"/>
  <c r="L248"/>
  <c r="M275"/>
  <c r="K221"/>
  <c r="J194"/>
  <c r="M280"/>
  <c r="J199"/>
  <c r="L253"/>
  <c r="K226"/>
  <c r="F321"/>
  <c r="J317"/>
  <c r="D310"/>
  <c r="H306"/>
  <c r="L302"/>
  <c r="E322"/>
  <c r="I318"/>
  <c r="M314"/>
  <c r="E309"/>
  <c r="I305"/>
  <c r="C297"/>
  <c r="D323"/>
  <c r="L315"/>
  <c r="J304"/>
  <c r="F294"/>
  <c r="J290"/>
  <c r="D283"/>
  <c r="G320"/>
  <c r="C311"/>
  <c r="K303"/>
  <c r="L275"/>
  <c r="E295"/>
  <c r="I291"/>
  <c r="M287"/>
  <c r="E282"/>
  <c r="H319"/>
  <c r="F308"/>
  <c r="H292"/>
  <c r="F281"/>
  <c r="J277"/>
  <c r="D269"/>
  <c r="H265"/>
  <c r="L261"/>
  <c r="F254"/>
  <c r="J250"/>
  <c r="E241"/>
  <c r="I237"/>
  <c r="K316"/>
  <c r="K289"/>
  <c r="G280"/>
  <c r="K276"/>
  <c r="C270"/>
  <c r="G266"/>
  <c r="K262"/>
  <c r="C257"/>
  <c r="G253"/>
  <c r="M247"/>
  <c r="D242"/>
  <c r="H238"/>
  <c r="L234"/>
  <c r="D296"/>
  <c r="H279"/>
  <c r="F267"/>
  <c r="H252"/>
  <c r="G239"/>
  <c r="D229"/>
  <c r="F227"/>
  <c r="H225"/>
  <c r="E214"/>
  <c r="I210"/>
  <c r="M206"/>
  <c r="C324"/>
  <c r="G293"/>
  <c r="C284"/>
  <c r="I278"/>
  <c r="K249"/>
  <c r="I264"/>
  <c r="I251"/>
  <c r="J223"/>
  <c r="L288"/>
  <c r="D256"/>
  <c r="C243"/>
  <c r="J236"/>
  <c r="G226"/>
  <c r="I197"/>
  <c r="J209"/>
  <c r="K208"/>
  <c r="L207"/>
  <c r="D202"/>
  <c r="H198"/>
  <c r="G307"/>
  <c r="E268"/>
  <c r="E228"/>
  <c r="E201"/>
  <c r="K195"/>
  <c r="J263"/>
  <c r="K235"/>
  <c r="C230"/>
  <c r="L221"/>
  <c r="M220"/>
  <c r="C216"/>
  <c r="D215"/>
  <c r="F200"/>
  <c r="L194"/>
  <c r="M260"/>
  <c r="E255"/>
  <c r="F240"/>
  <c r="M233"/>
  <c r="I224"/>
  <c r="F213"/>
  <c r="H211"/>
  <c r="M193"/>
  <c r="G212"/>
  <c r="G199"/>
  <c r="C203"/>
  <c r="M276"/>
  <c r="J195"/>
  <c r="L249"/>
  <c r="K222"/>
  <c r="C302"/>
  <c r="C315"/>
  <c r="D314"/>
  <c r="D287"/>
  <c r="D274"/>
  <c r="D260"/>
  <c r="D247"/>
  <c r="C261"/>
  <c r="C288"/>
  <c r="D301"/>
  <c r="C221"/>
  <c r="D220"/>
  <c r="C275"/>
  <c r="C248"/>
  <c r="C234"/>
  <c r="D233"/>
  <c r="C194"/>
  <c r="D193"/>
  <c r="D206"/>
  <c r="C207"/>
  <c r="C186"/>
  <c r="F183"/>
  <c r="J179"/>
  <c r="F170"/>
  <c r="H168"/>
  <c r="E184"/>
  <c r="I180"/>
  <c r="C173"/>
  <c r="G169"/>
  <c r="G142"/>
  <c r="G182"/>
  <c r="F156"/>
  <c r="J152"/>
  <c r="H181"/>
  <c r="D172"/>
  <c r="J166"/>
  <c r="E157"/>
  <c r="I153"/>
  <c r="E171"/>
  <c r="D158"/>
  <c r="H154"/>
  <c r="C146"/>
  <c r="E144"/>
  <c r="F143"/>
  <c r="F129"/>
  <c r="J125"/>
  <c r="D185"/>
  <c r="D145"/>
  <c r="F116"/>
  <c r="E130"/>
  <c r="I126"/>
  <c r="H114"/>
  <c r="J112"/>
  <c r="H127"/>
  <c r="E117"/>
  <c r="C159"/>
  <c r="I140"/>
  <c r="J139"/>
  <c r="C132"/>
  <c r="D118"/>
  <c r="G155"/>
  <c r="D131"/>
  <c r="C119"/>
  <c r="G128"/>
  <c r="I113"/>
  <c r="E90"/>
  <c r="K190"/>
  <c r="N187"/>
  <c r="L176"/>
  <c r="M188"/>
  <c r="M175"/>
  <c r="N160"/>
  <c r="K163"/>
  <c r="L162"/>
  <c r="M161"/>
  <c r="L189"/>
  <c r="L149"/>
  <c r="N147"/>
  <c r="K177"/>
  <c r="N133"/>
  <c r="N174"/>
  <c r="K150"/>
  <c r="M134"/>
  <c r="L122"/>
  <c r="N120"/>
  <c r="K136"/>
  <c r="K123"/>
  <c r="M121"/>
  <c r="M148"/>
  <c r="L135"/>
  <c r="G190"/>
  <c r="K186"/>
  <c r="J187"/>
  <c r="N183"/>
  <c r="L172"/>
  <c r="H176"/>
  <c r="I188"/>
  <c r="M184"/>
  <c r="G177"/>
  <c r="M171"/>
  <c r="G150"/>
  <c r="J160"/>
  <c r="N156"/>
  <c r="L185"/>
  <c r="J174"/>
  <c r="M157"/>
  <c r="J147"/>
  <c r="L145"/>
  <c r="N143"/>
  <c r="H189"/>
  <c r="K173"/>
  <c r="L158"/>
  <c r="G163"/>
  <c r="I161"/>
  <c r="K146"/>
  <c r="J133"/>
  <c r="N129"/>
  <c r="K159"/>
  <c r="I134"/>
  <c r="M130"/>
  <c r="H122"/>
  <c r="J120"/>
  <c r="L118"/>
  <c r="N116"/>
  <c r="H162"/>
  <c r="M144"/>
  <c r="H135"/>
  <c r="K132"/>
  <c r="I121"/>
  <c r="N170"/>
  <c r="L131"/>
  <c r="I148"/>
  <c r="G136"/>
  <c r="K119"/>
  <c r="M117"/>
  <c r="C187"/>
  <c r="H169"/>
  <c r="F184"/>
  <c r="J180"/>
  <c r="D173"/>
  <c r="J167"/>
  <c r="E185"/>
  <c r="I181"/>
  <c r="E172"/>
  <c r="K166"/>
  <c r="D186"/>
  <c r="K179"/>
  <c r="C174"/>
  <c r="F157"/>
  <c r="J153"/>
  <c r="F171"/>
  <c r="E158"/>
  <c r="I154"/>
  <c r="D146"/>
  <c r="F144"/>
  <c r="G183"/>
  <c r="G170"/>
  <c r="G143"/>
  <c r="D159"/>
  <c r="H155"/>
  <c r="J140"/>
  <c r="F117"/>
  <c r="H182"/>
  <c r="C160"/>
  <c r="E145"/>
  <c r="F130"/>
  <c r="J126"/>
  <c r="E131"/>
  <c r="I127"/>
  <c r="D119"/>
  <c r="K139"/>
  <c r="D132"/>
  <c r="E118"/>
  <c r="G156"/>
  <c r="C147"/>
  <c r="I141"/>
  <c r="G129"/>
  <c r="C120"/>
  <c r="K152"/>
  <c r="H128"/>
  <c r="J113"/>
  <c r="K112"/>
  <c r="E91"/>
  <c r="C133"/>
  <c r="K125"/>
  <c r="H115"/>
  <c r="I114"/>
  <c r="H170"/>
  <c r="C188"/>
  <c r="G184"/>
  <c r="F185"/>
  <c r="J181"/>
  <c r="F172"/>
  <c r="L166"/>
  <c r="E186"/>
  <c r="I182"/>
  <c r="C175"/>
  <c r="G171"/>
  <c r="E173"/>
  <c r="K167"/>
  <c r="C161"/>
  <c r="F158"/>
  <c r="J154"/>
  <c r="C148"/>
  <c r="E146"/>
  <c r="D187"/>
  <c r="H183"/>
  <c r="G144"/>
  <c r="E159"/>
  <c r="I155"/>
  <c r="K180"/>
  <c r="D160"/>
  <c r="H156"/>
  <c r="L152"/>
  <c r="D147"/>
  <c r="F145"/>
  <c r="L179"/>
  <c r="G157"/>
  <c r="F118"/>
  <c r="F131"/>
  <c r="J127"/>
  <c r="C121"/>
  <c r="E119"/>
  <c r="J168"/>
  <c r="L139"/>
  <c r="E132"/>
  <c r="I128"/>
  <c r="I115"/>
  <c r="K113"/>
  <c r="D174"/>
  <c r="J141"/>
  <c r="K140"/>
  <c r="H129"/>
  <c r="D120"/>
  <c r="K153"/>
  <c r="I142"/>
  <c r="C134"/>
  <c r="K126"/>
  <c r="L112"/>
  <c r="E92"/>
  <c r="D133"/>
  <c r="L125"/>
  <c r="J114"/>
  <c r="G130"/>
  <c r="H116"/>
  <c r="I176"/>
  <c r="H149"/>
  <c r="G122"/>
  <c r="H148"/>
  <c r="I175"/>
  <c r="G121"/>
  <c r="F179"/>
  <c r="F166"/>
  <c r="E180"/>
  <c r="C169"/>
  <c r="F152"/>
  <c r="D168"/>
  <c r="E153"/>
  <c r="C182"/>
  <c r="E167"/>
  <c r="D154"/>
  <c r="C142"/>
  <c r="E140"/>
  <c r="F112"/>
  <c r="F125"/>
  <c r="F139"/>
  <c r="E126"/>
  <c r="D181"/>
  <c r="C128"/>
  <c r="E113"/>
  <c r="D141"/>
  <c r="D127"/>
  <c r="C115"/>
  <c r="D114"/>
  <c r="C155"/>
  <c r="E86"/>
  <c r="I172"/>
  <c r="H145"/>
  <c r="G118"/>
  <c r="C189"/>
  <c r="G185"/>
  <c r="F186"/>
  <c r="J182"/>
  <c r="D175"/>
  <c r="J169"/>
  <c r="E187"/>
  <c r="I183"/>
  <c r="M179"/>
  <c r="E174"/>
  <c r="K168"/>
  <c r="K181"/>
  <c r="G172"/>
  <c r="M166"/>
  <c r="G145"/>
  <c r="F159"/>
  <c r="J155"/>
  <c r="H171"/>
  <c r="H184"/>
  <c r="L180"/>
  <c r="E160"/>
  <c r="I156"/>
  <c r="M152"/>
  <c r="C149"/>
  <c r="E147"/>
  <c r="D188"/>
  <c r="C176"/>
  <c r="H157"/>
  <c r="L153"/>
  <c r="I143"/>
  <c r="K141"/>
  <c r="M139"/>
  <c r="K154"/>
  <c r="D148"/>
  <c r="F132"/>
  <c r="J128"/>
  <c r="D161"/>
  <c r="G158"/>
  <c r="F146"/>
  <c r="L140"/>
  <c r="E133"/>
  <c r="I129"/>
  <c r="M125"/>
  <c r="C122"/>
  <c r="E120"/>
  <c r="L167"/>
  <c r="J142"/>
  <c r="D134"/>
  <c r="L126"/>
  <c r="M112"/>
  <c r="E93"/>
  <c r="D121"/>
  <c r="F173"/>
  <c r="C162"/>
  <c r="F119"/>
  <c r="G131"/>
  <c r="K114"/>
  <c r="L113"/>
  <c r="H130"/>
  <c r="I116"/>
  <c r="J115"/>
  <c r="C135"/>
  <c r="K127"/>
  <c r="H117"/>
  <c r="I168"/>
  <c r="H141"/>
  <c r="G114"/>
  <c r="C167"/>
  <c r="C180"/>
  <c r="D152"/>
  <c r="D139"/>
  <c r="D166"/>
  <c r="D179"/>
  <c r="C153"/>
  <c r="C126"/>
  <c r="D125"/>
  <c r="D112"/>
  <c r="C140"/>
  <c r="C113"/>
  <c r="I173"/>
  <c r="H146"/>
  <c r="G119"/>
  <c r="I169"/>
  <c r="H142"/>
  <c r="G115"/>
  <c r="I171"/>
  <c r="H144"/>
  <c r="G117"/>
  <c r="F180"/>
  <c r="D169"/>
  <c r="E181"/>
  <c r="E168"/>
  <c r="C183"/>
  <c r="C170"/>
  <c r="F153"/>
  <c r="D182"/>
  <c r="F167"/>
  <c r="G139"/>
  <c r="E154"/>
  <c r="G179"/>
  <c r="G166"/>
  <c r="D155"/>
  <c r="F113"/>
  <c r="C156"/>
  <c r="F126"/>
  <c r="E141"/>
  <c r="F140"/>
  <c r="E127"/>
  <c r="D115"/>
  <c r="D128"/>
  <c r="G125"/>
  <c r="E114"/>
  <c r="C143"/>
  <c r="D142"/>
  <c r="C116"/>
  <c r="E87"/>
  <c r="G152"/>
  <c r="C129"/>
  <c r="I174"/>
  <c r="G120"/>
  <c r="H147"/>
  <c r="G189"/>
  <c r="K185"/>
  <c r="F190"/>
  <c r="J186"/>
  <c r="N182"/>
  <c r="J173"/>
  <c r="N169"/>
  <c r="I187"/>
  <c r="M183"/>
  <c r="K172"/>
  <c r="F163"/>
  <c r="H175"/>
  <c r="L184"/>
  <c r="G176"/>
  <c r="M170"/>
  <c r="G162"/>
  <c r="H161"/>
  <c r="J159"/>
  <c r="N155"/>
  <c r="J146"/>
  <c r="H188"/>
  <c r="G149"/>
  <c r="I160"/>
  <c r="M156"/>
  <c r="L157"/>
  <c r="I147"/>
  <c r="K145"/>
  <c r="M143"/>
  <c r="K158"/>
  <c r="F123"/>
  <c r="F136"/>
  <c r="J132"/>
  <c r="N128"/>
  <c r="H121"/>
  <c r="J119"/>
  <c r="L171"/>
  <c r="I133"/>
  <c r="M129"/>
  <c r="F150"/>
  <c r="L130"/>
  <c r="K118"/>
  <c r="L117"/>
  <c r="L144"/>
  <c r="G135"/>
  <c r="F177"/>
  <c r="H134"/>
  <c r="I120"/>
  <c r="N142"/>
  <c r="K131"/>
  <c r="M116"/>
  <c r="N115"/>
  <c r="I170"/>
  <c r="G116"/>
  <c r="H143"/>
  <c r="K187"/>
  <c r="H177"/>
  <c r="J188"/>
  <c r="N184"/>
  <c r="J175"/>
  <c r="N171"/>
  <c r="I189"/>
  <c r="M185"/>
  <c r="K174"/>
  <c r="J161"/>
  <c r="N157"/>
  <c r="I149"/>
  <c r="K147"/>
  <c r="M145"/>
  <c r="L173"/>
  <c r="M158"/>
  <c r="L186"/>
  <c r="M172"/>
  <c r="H163"/>
  <c r="I162"/>
  <c r="L159"/>
  <c r="J148"/>
  <c r="L146"/>
  <c r="N144"/>
  <c r="J134"/>
  <c r="N130"/>
  <c r="I122"/>
  <c r="K120"/>
  <c r="M118"/>
  <c r="H190"/>
  <c r="I135"/>
  <c r="M131"/>
  <c r="L132"/>
  <c r="J121"/>
  <c r="K160"/>
  <c r="H136"/>
  <c r="H123"/>
  <c r="L119"/>
  <c r="N117"/>
  <c r="K133"/>
  <c r="H174"/>
  <c r="G188"/>
  <c r="K184"/>
  <c r="F189"/>
  <c r="J185"/>
  <c r="N181"/>
  <c r="F176"/>
  <c r="L170"/>
  <c r="E190"/>
  <c r="I186"/>
  <c r="M182"/>
  <c r="G175"/>
  <c r="M169"/>
  <c r="F162"/>
  <c r="H187"/>
  <c r="E177"/>
  <c r="K171"/>
  <c r="E163"/>
  <c r="J158"/>
  <c r="N154"/>
  <c r="E150"/>
  <c r="N168"/>
  <c r="G161"/>
  <c r="I159"/>
  <c r="M155"/>
  <c r="I146"/>
  <c r="K144"/>
  <c r="G148"/>
  <c r="H160"/>
  <c r="L156"/>
  <c r="F149"/>
  <c r="J172"/>
  <c r="L143"/>
  <c r="M142"/>
  <c r="F135"/>
  <c r="J131"/>
  <c r="N127"/>
  <c r="E123"/>
  <c r="F122"/>
  <c r="E136"/>
  <c r="I132"/>
  <c r="M128"/>
  <c r="I119"/>
  <c r="K117"/>
  <c r="M115"/>
  <c r="H133"/>
  <c r="L116"/>
  <c r="K130"/>
  <c r="J118"/>
  <c r="E96"/>
  <c r="L183"/>
  <c r="L129"/>
  <c r="K157"/>
  <c r="J145"/>
  <c r="N141"/>
  <c r="G134"/>
  <c r="H120"/>
  <c r="N114"/>
  <c r="C185"/>
  <c r="F182"/>
  <c r="D171"/>
  <c r="E183"/>
  <c r="I179"/>
  <c r="E170"/>
  <c r="G168"/>
  <c r="F155"/>
  <c r="E156"/>
  <c r="I152"/>
  <c r="C145"/>
  <c r="H167"/>
  <c r="D184"/>
  <c r="G181"/>
  <c r="C172"/>
  <c r="D157"/>
  <c r="H153"/>
  <c r="I139"/>
  <c r="F169"/>
  <c r="F142"/>
  <c r="F128"/>
  <c r="G154"/>
  <c r="E143"/>
  <c r="E129"/>
  <c r="I125"/>
  <c r="C118"/>
  <c r="E116"/>
  <c r="D130"/>
  <c r="H113"/>
  <c r="E89"/>
  <c r="H180"/>
  <c r="G127"/>
  <c r="D117"/>
  <c r="G141"/>
  <c r="C158"/>
  <c r="D144"/>
  <c r="F115"/>
  <c r="H126"/>
  <c r="C131"/>
  <c r="I112"/>
  <c r="C190"/>
  <c r="G186"/>
  <c r="F187"/>
  <c r="J183"/>
  <c r="N179"/>
  <c r="F174"/>
  <c r="L168"/>
  <c r="H172"/>
  <c r="E188"/>
  <c r="I184"/>
  <c r="M180"/>
  <c r="C177"/>
  <c r="G173"/>
  <c r="M167"/>
  <c r="G146"/>
  <c r="F160"/>
  <c r="J156"/>
  <c r="N152"/>
  <c r="D149"/>
  <c r="F147"/>
  <c r="D176"/>
  <c r="J170"/>
  <c r="I157"/>
  <c r="M153"/>
  <c r="H185"/>
  <c r="K182"/>
  <c r="E175"/>
  <c r="K169"/>
  <c r="C163"/>
  <c r="D162"/>
  <c r="E161"/>
  <c r="H158"/>
  <c r="L154"/>
  <c r="C150"/>
  <c r="E148"/>
  <c r="I144"/>
  <c r="M140"/>
  <c r="N139"/>
  <c r="F133"/>
  <c r="J129"/>
  <c r="N125"/>
  <c r="D122"/>
  <c r="L181"/>
  <c r="K155"/>
  <c r="K142"/>
  <c r="L141"/>
  <c r="E134"/>
  <c r="I130"/>
  <c r="M126"/>
  <c r="H118"/>
  <c r="J116"/>
  <c r="L114"/>
  <c r="N112"/>
  <c r="D189"/>
  <c r="G159"/>
  <c r="J143"/>
  <c r="F120"/>
  <c r="H131"/>
  <c r="C123"/>
  <c r="M113"/>
  <c r="N166"/>
  <c r="C136"/>
  <c r="K128"/>
  <c r="K115"/>
  <c r="D135"/>
  <c r="L127"/>
  <c r="E121"/>
  <c r="I117"/>
  <c r="G132"/>
  <c r="E94"/>
  <c r="I166"/>
  <c r="H139"/>
  <c r="G112"/>
  <c r="I167"/>
  <c r="H140"/>
  <c r="G113"/>
  <c r="K189"/>
  <c r="J190"/>
  <c r="N186"/>
  <c r="J177"/>
  <c r="N173"/>
  <c r="M187"/>
  <c r="K176"/>
  <c r="J163"/>
  <c r="L188"/>
  <c r="M174"/>
  <c r="N159"/>
  <c r="J150"/>
  <c r="L148"/>
  <c r="N146"/>
  <c r="K162"/>
  <c r="L161"/>
  <c r="M160"/>
  <c r="K149"/>
  <c r="M147"/>
  <c r="L175"/>
  <c r="J136"/>
  <c r="N132"/>
  <c r="J123"/>
  <c r="L121"/>
  <c r="N119"/>
  <c r="M133"/>
  <c r="L134"/>
  <c r="M120"/>
  <c r="K122"/>
  <c r="K135"/>
  <c r="N188"/>
  <c r="N175"/>
  <c r="M189"/>
  <c r="N161"/>
  <c r="M149"/>
  <c r="L177"/>
  <c r="L190"/>
  <c r="M176"/>
  <c r="L150"/>
  <c r="N148"/>
  <c r="L136"/>
  <c r="N134"/>
  <c r="M122"/>
  <c r="M162"/>
  <c r="M135"/>
  <c r="L123"/>
  <c r="N121"/>
  <c r="L163"/>
  <c r="H166"/>
  <c r="C184"/>
  <c r="F181"/>
  <c r="F168"/>
  <c r="E182"/>
  <c r="C171"/>
  <c r="G167"/>
  <c r="G180"/>
  <c r="E169"/>
  <c r="G140"/>
  <c r="F154"/>
  <c r="H179"/>
  <c r="E155"/>
  <c r="D156"/>
  <c r="H152"/>
  <c r="D143"/>
  <c r="F141"/>
  <c r="G153"/>
  <c r="F127"/>
  <c r="C157"/>
  <c r="E142"/>
  <c r="E128"/>
  <c r="H125"/>
  <c r="H112"/>
  <c r="C130"/>
  <c r="D116"/>
  <c r="E115"/>
  <c r="E88"/>
  <c r="D129"/>
  <c r="C117"/>
  <c r="D183"/>
  <c r="D170"/>
  <c r="C144"/>
  <c r="F114"/>
  <c r="G126"/>
  <c r="G187"/>
  <c r="H173"/>
  <c r="F188"/>
  <c r="J184"/>
  <c r="N180"/>
  <c r="D177"/>
  <c r="J171"/>
  <c r="N167"/>
  <c r="E189"/>
  <c r="I185"/>
  <c r="M181"/>
  <c r="E176"/>
  <c r="K170"/>
  <c r="F161"/>
  <c r="D190"/>
  <c r="K183"/>
  <c r="J157"/>
  <c r="N153"/>
  <c r="I145"/>
  <c r="L182"/>
  <c r="F175"/>
  <c r="L169"/>
  <c r="D163"/>
  <c r="E162"/>
  <c r="I158"/>
  <c r="M154"/>
  <c r="D150"/>
  <c r="F148"/>
  <c r="G174"/>
  <c r="M168"/>
  <c r="H159"/>
  <c r="L155"/>
  <c r="J144"/>
  <c r="L142"/>
  <c r="N140"/>
  <c r="F121"/>
  <c r="H186"/>
  <c r="M141"/>
  <c r="F134"/>
  <c r="J130"/>
  <c r="N126"/>
  <c r="G147"/>
  <c r="E149"/>
  <c r="K143"/>
  <c r="E135"/>
  <c r="I131"/>
  <c r="M127"/>
  <c r="D123"/>
  <c r="K156"/>
  <c r="D136"/>
  <c r="L128"/>
  <c r="H119"/>
  <c r="L115"/>
  <c r="M114"/>
  <c r="G133"/>
  <c r="E122"/>
  <c r="J117"/>
  <c r="K116"/>
  <c r="H132"/>
  <c r="I118"/>
  <c r="E95"/>
  <c r="G160"/>
  <c r="K129"/>
  <c r="N113"/>
  <c r="K188"/>
  <c r="J189"/>
  <c r="N185"/>
  <c r="L174"/>
  <c r="I190"/>
  <c r="M186"/>
  <c r="M173"/>
  <c r="J162"/>
  <c r="K175"/>
  <c r="N158"/>
  <c r="N172"/>
  <c r="I163"/>
  <c r="M159"/>
  <c r="I150"/>
  <c r="K148"/>
  <c r="M146"/>
  <c r="K161"/>
  <c r="L160"/>
  <c r="J149"/>
  <c r="J135"/>
  <c r="N131"/>
  <c r="L147"/>
  <c r="I136"/>
  <c r="M132"/>
  <c r="I123"/>
  <c r="K121"/>
  <c r="M119"/>
  <c r="L187"/>
  <c r="K134"/>
  <c r="L120"/>
  <c r="N145"/>
  <c r="L133"/>
  <c r="J176"/>
  <c r="J122"/>
  <c r="N118"/>
  <c r="D167"/>
  <c r="E179"/>
  <c r="E166"/>
  <c r="C181"/>
  <c r="D180"/>
  <c r="E152"/>
  <c r="C168"/>
  <c r="D153"/>
  <c r="E125"/>
  <c r="C114"/>
  <c r="E112"/>
  <c r="C154"/>
  <c r="D126"/>
  <c r="E85"/>
  <c r="D140"/>
  <c r="E139"/>
  <c r="D113"/>
  <c r="C141"/>
  <c r="C127"/>
  <c r="C179"/>
  <c r="C166"/>
  <c r="C152"/>
  <c r="C139"/>
  <c r="C125"/>
  <c r="C112"/>
  <c r="F93"/>
  <c r="D39"/>
  <c r="E66"/>
  <c r="I4"/>
  <c r="F101"/>
  <c r="H86"/>
  <c r="E102"/>
  <c r="I98"/>
  <c r="C91"/>
  <c r="D103"/>
  <c r="H99"/>
  <c r="G87"/>
  <c r="I85"/>
  <c r="G100"/>
  <c r="C77"/>
  <c r="G73"/>
  <c r="C104"/>
  <c r="D63"/>
  <c r="F74"/>
  <c r="F61"/>
  <c r="H59"/>
  <c r="D90"/>
  <c r="E75"/>
  <c r="I71"/>
  <c r="C64"/>
  <c r="C37"/>
  <c r="D76"/>
  <c r="C50"/>
  <c r="D49"/>
  <c r="H45"/>
  <c r="I58"/>
  <c r="G46"/>
  <c r="F47"/>
  <c r="G60"/>
  <c r="G33"/>
  <c r="H32"/>
  <c r="E48"/>
  <c r="I44"/>
  <c r="F34"/>
  <c r="I31"/>
  <c r="H72"/>
  <c r="E35"/>
  <c r="F95"/>
  <c r="E68"/>
  <c r="D41"/>
  <c r="F94"/>
  <c r="E67"/>
  <c r="D40"/>
  <c r="F98"/>
  <c r="D87"/>
  <c r="E99"/>
  <c r="D100"/>
  <c r="C88"/>
  <c r="C74"/>
  <c r="F71"/>
  <c r="C101"/>
  <c r="E72"/>
  <c r="F58"/>
  <c r="D46"/>
  <c r="D73"/>
  <c r="C47"/>
  <c r="D60"/>
  <c r="F44"/>
  <c r="E32"/>
  <c r="C34"/>
  <c r="F31"/>
  <c r="E45"/>
  <c r="C61"/>
  <c r="C5"/>
  <c r="F86"/>
  <c r="D32"/>
  <c r="E59"/>
  <c r="E64"/>
  <c r="D37"/>
  <c r="F91"/>
  <c r="M4"/>
  <c r="F105"/>
  <c r="J101"/>
  <c r="H90"/>
  <c r="J88"/>
  <c r="L86"/>
  <c r="E106"/>
  <c r="I102"/>
  <c r="M98"/>
  <c r="C95"/>
  <c r="D107"/>
  <c r="H103"/>
  <c r="L99"/>
  <c r="G91"/>
  <c r="I89"/>
  <c r="K87"/>
  <c r="M85"/>
  <c r="G104"/>
  <c r="G77"/>
  <c r="K73"/>
  <c r="C108"/>
  <c r="F78"/>
  <c r="J74"/>
  <c r="F65"/>
  <c r="H63"/>
  <c r="J61"/>
  <c r="L59"/>
  <c r="D67"/>
  <c r="I75"/>
  <c r="M71"/>
  <c r="C68"/>
  <c r="C41"/>
  <c r="E52"/>
  <c r="I62"/>
  <c r="C54"/>
  <c r="D53"/>
  <c r="L45"/>
  <c r="H36"/>
  <c r="D80"/>
  <c r="K60"/>
  <c r="F51"/>
  <c r="G50"/>
  <c r="H49"/>
  <c r="K46"/>
  <c r="K100"/>
  <c r="D94"/>
  <c r="L72"/>
  <c r="J47"/>
  <c r="F38"/>
  <c r="H76"/>
  <c r="G64"/>
  <c r="M44"/>
  <c r="I35"/>
  <c r="C81"/>
  <c r="I48"/>
  <c r="E39"/>
  <c r="L32"/>
  <c r="E79"/>
  <c r="M58"/>
  <c r="G37"/>
  <c r="K33"/>
  <c r="M31"/>
  <c r="J34"/>
  <c r="C6"/>
  <c r="E60"/>
  <c r="F87"/>
  <c r="D33"/>
  <c r="D4"/>
  <c r="C86"/>
  <c r="D98"/>
  <c r="D85"/>
  <c r="C99"/>
  <c r="C72"/>
  <c r="D58"/>
  <c r="C59"/>
  <c r="C32"/>
  <c r="D44"/>
  <c r="D71"/>
  <c r="C45"/>
  <c r="F99"/>
  <c r="G85"/>
  <c r="E100"/>
  <c r="D88"/>
  <c r="D101"/>
  <c r="D61"/>
  <c r="C75"/>
  <c r="G71"/>
  <c r="C89"/>
  <c r="F72"/>
  <c r="G58"/>
  <c r="G98"/>
  <c r="E73"/>
  <c r="D47"/>
  <c r="C102"/>
  <c r="F59"/>
  <c r="C48"/>
  <c r="D74"/>
  <c r="C62"/>
  <c r="C35"/>
  <c r="F45"/>
  <c r="E46"/>
  <c r="G31"/>
  <c r="G44"/>
  <c r="E33"/>
  <c r="F32"/>
  <c r="F109"/>
  <c r="J105"/>
  <c r="N101"/>
  <c r="H94"/>
  <c r="J92"/>
  <c r="L90"/>
  <c r="N88"/>
  <c r="I106"/>
  <c r="M102"/>
  <c r="H107"/>
  <c r="L103"/>
  <c r="G95"/>
  <c r="I93"/>
  <c r="K91"/>
  <c r="M89"/>
  <c r="F82"/>
  <c r="G108"/>
  <c r="G81"/>
  <c r="H80"/>
  <c r="I79"/>
  <c r="K77"/>
  <c r="J78"/>
  <c r="N74"/>
  <c r="F69"/>
  <c r="H67"/>
  <c r="J65"/>
  <c r="L63"/>
  <c r="N61"/>
  <c r="M75"/>
  <c r="I52"/>
  <c r="G68"/>
  <c r="H40"/>
  <c r="L36"/>
  <c r="I66"/>
  <c r="F55"/>
  <c r="G54"/>
  <c r="H53"/>
  <c r="L76"/>
  <c r="K64"/>
  <c r="J51"/>
  <c r="K50"/>
  <c r="L49"/>
  <c r="N47"/>
  <c r="F42"/>
  <c r="J38"/>
  <c r="K104"/>
  <c r="M48"/>
  <c r="K37"/>
  <c r="N34"/>
  <c r="M62"/>
  <c r="M35"/>
  <c r="G41"/>
  <c r="I39"/>
  <c r="J107"/>
  <c r="N103"/>
  <c r="I95"/>
  <c r="K93"/>
  <c r="M91"/>
  <c r="I108"/>
  <c r="M104"/>
  <c r="H109"/>
  <c r="L105"/>
  <c r="H96"/>
  <c r="J94"/>
  <c r="L92"/>
  <c r="N90"/>
  <c r="J80"/>
  <c r="K106"/>
  <c r="N76"/>
  <c r="I68"/>
  <c r="K66"/>
  <c r="M64"/>
  <c r="H82"/>
  <c r="I81"/>
  <c r="M77"/>
  <c r="I54"/>
  <c r="M50"/>
  <c r="L78"/>
  <c r="N63"/>
  <c r="J53"/>
  <c r="K52"/>
  <c r="L51"/>
  <c r="H42"/>
  <c r="L38"/>
  <c r="H69"/>
  <c r="N49"/>
  <c r="K79"/>
  <c r="J67"/>
  <c r="J40"/>
  <c r="N36"/>
  <c r="H55"/>
  <c r="I41"/>
  <c r="L65"/>
  <c r="M37"/>
  <c r="K39"/>
  <c r="C4"/>
  <c r="F85"/>
  <c r="D31"/>
  <c r="E58"/>
  <c r="J109"/>
  <c r="N105"/>
  <c r="J96"/>
  <c r="L94"/>
  <c r="N92"/>
  <c r="M106"/>
  <c r="L107"/>
  <c r="K95"/>
  <c r="M93"/>
  <c r="J82"/>
  <c r="N78"/>
  <c r="K81"/>
  <c r="L80"/>
  <c r="M79"/>
  <c r="J69"/>
  <c r="L67"/>
  <c r="N65"/>
  <c r="M52"/>
  <c r="K108"/>
  <c r="M66"/>
  <c r="L40"/>
  <c r="J55"/>
  <c r="K54"/>
  <c r="L53"/>
  <c r="J42"/>
  <c r="N38"/>
  <c r="K41"/>
  <c r="K68"/>
  <c r="N51"/>
  <c r="M39"/>
  <c r="N107"/>
  <c r="M95"/>
  <c r="M108"/>
  <c r="L109"/>
  <c r="L96"/>
  <c r="N94"/>
  <c r="N80"/>
  <c r="M68"/>
  <c r="M54"/>
  <c r="L69"/>
  <c r="L55"/>
  <c r="L42"/>
  <c r="M81"/>
  <c r="N67"/>
  <c r="N53"/>
  <c r="N40"/>
  <c r="L82"/>
  <c r="M41"/>
  <c r="H4"/>
  <c r="F100"/>
  <c r="C90"/>
  <c r="E101"/>
  <c r="G86"/>
  <c r="D102"/>
  <c r="H98"/>
  <c r="D89"/>
  <c r="C103"/>
  <c r="C76"/>
  <c r="G72"/>
  <c r="F73"/>
  <c r="C63"/>
  <c r="D62"/>
  <c r="E74"/>
  <c r="G59"/>
  <c r="H85"/>
  <c r="F60"/>
  <c r="D48"/>
  <c r="H44"/>
  <c r="F33"/>
  <c r="C36"/>
  <c r="C49"/>
  <c r="H71"/>
  <c r="H58"/>
  <c r="F46"/>
  <c r="G99"/>
  <c r="D75"/>
  <c r="E47"/>
  <c r="G45"/>
  <c r="E34"/>
  <c r="G32"/>
  <c r="H31"/>
  <c r="F107"/>
  <c r="J103"/>
  <c r="N99"/>
  <c r="G93"/>
  <c r="I91"/>
  <c r="K89"/>
  <c r="M87"/>
  <c r="E108"/>
  <c r="I104"/>
  <c r="M100"/>
  <c r="D96"/>
  <c r="D109"/>
  <c r="H105"/>
  <c r="L101"/>
  <c r="H92"/>
  <c r="J90"/>
  <c r="L88"/>
  <c r="N86"/>
  <c r="D69"/>
  <c r="F80"/>
  <c r="K75"/>
  <c r="K102"/>
  <c r="D82"/>
  <c r="E81"/>
  <c r="J76"/>
  <c r="N72"/>
  <c r="G66"/>
  <c r="I64"/>
  <c r="K62"/>
  <c r="M60"/>
  <c r="G106"/>
  <c r="G79"/>
  <c r="I77"/>
  <c r="M73"/>
  <c r="E54"/>
  <c r="I50"/>
  <c r="L74"/>
  <c r="H65"/>
  <c r="J49"/>
  <c r="L47"/>
  <c r="H38"/>
  <c r="L34"/>
  <c r="H78"/>
  <c r="J63"/>
  <c r="N59"/>
  <c r="K48"/>
  <c r="D55"/>
  <c r="N45"/>
  <c r="F40"/>
  <c r="J36"/>
  <c r="G52"/>
  <c r="G39"/>
  <c r="M33"/>
  <c r="I37"/>
  <c r="K35"/>
  <c r="F67"/>
  <c r="L61"/>
  <c r="F53"/>
  <c r="H51"/>
  <c r="M46"/>
  <c r="E41"/>
  <c r="N32"/>
  <c r="J108"/>
  <c r="N104"/>
  <c r="I109"/>
  <c r="M105"/>
  <c r="I96"/>
  <c r="K94"/>
  <c r="M92"/>
  <c r="L106"/>
  <c r="J81"/>
  <c r="L93"/>
  <c r="J68"/>
  <c r="L66"/>
  <c r="N64"/>
  <c r="N91"/>
  <c r="I82"/>
  <c r="N77"/>
  <c r="K107"/>
  <c r="K80"/>
  <c r="L79"/>
  <c r="M78"/>
  <c r="I69"/>
  <c r="K67"/>
  <c r="M65"/>
  <c r="I55"/>
  <c r="M51"/>
  <c r="N50"/>
  <c r="J41"/>
  <c r="N37"/>
  <c r="J95"/>
  <c r="L39"/>
  <c r="I42"/>
  <c r="K53"/>
  <c r="K40"/>
  <c r="L52"/>
  <c r="M38"/>
  <c r="J54"/>
  <c r="E98"/>
  <c r="C87"/>
  <c r="D99"/>
  <c r="D59"/>
  <c r="C73"/>
  <c r="C100"/>
  <c r="D86"/>
  <c r="E71"/>
  <c r="C60"/>
  <c r="C33"/>
  <c r="D72"/>
  <c r="D45"/>
  <c r="E44"/>
  <c r="C46"/>
  <c r="E31"/>
  <c r="C17"/>
  <c r="C85"/>
  <c r="C71"/>
  <c r="C98"/>
  <c r="C58"/>
  <c r="C31"/>
  <c r="C44"/>
  <c r="L4"/>
  <c r="F104"/>
  <c r="J100"/>
  <c r="C94"/>
  <c r="E105"/>
  <c r="I101"/>
  <c r="G90"/>
  <c r="I88"/>
  <c r="K86"/>
  <c r="D106"/>
  <c r="H102"/>
  <c r="L98"/>
  <c r="D93"/>
  <c r="C107"/>
  <c r="H89"/>
  <c r="C80"/>
  <c r="D79"/>
  <c r="G76"/>
  <c r="K72"/>
  <c r="F64"/>
  <c r="H62"/>
  <c r="J87"/>
  <c r="F77"/>
  <c r="J73"/>
  <c r="C67"/>
  <c r="K99"/>
  <c r="L85"/>
  <c r="E78"/>
  <c r="I74"/>
  <c r="G63"/>
  <c r="I61"/>
  <c r="K59"/>
  <c r="E51"/>
  <c r="G103"/>
  <c r="L58"/>
  <c r="H48"/>
  <c r="L44"/>
  <c r="F37"/>
  <c r="J33"/>
  <c r="D66"/>
  <c r="L71"/>
  <c r="C53"/>
  <c r="D52"/>
  <c r="H75"/>
  <c r="J60"/>
  <c r="C40"/>
  <c r="F50"/>
  <c r="G49"/>
  <c r="J46"/>
  <c r="I47"/>
  <c r="I34"/>
  <c r="H35"/>
  <c r="E38"/>
  <c r="K32"/>
  <c r="K45"/>
  <c r="G36"/>
  <c r="L31"/>
  <c r="F89"/>
  <c r="E62"/>
  <c r="D35"/>
  <c r="F108"/>
  <c r="J104"/>
  <c r="N100"/>
  <c r="E109"/>
  <c r="I105"/>
  <c r="M101"/>
  <c r="G94"/>
  <c r="I92"/>
  <c r="K90"/>
  <c r="M88"/>
  <c r="H106"/>
  <c r="L102"/>
  <c r="F81"/>
  <c r="N87"/>
  <c r="E82"/>
  <c r="K76"/>
  <c r="F68"/>
  <c r="H66"/>
  <c r="J64"/>
  <c r="L62"/>
  <c r="H93"/>
  <c r="G80"/>
  <c r="H79"/>
  <c r="J77"/>
  <c r="N73"/>
  <c r="K103"/>
  <c r="J91"/>
  <c r="I78"/>
  <c r="M74"/>
  <c r="G67"/>
  <c r="I65"/>
  <c r="K63"/>
  <c r="M61"/>
  <c r="E55"/>
  <c r="I51"/>
  <c r="N60"/>
  <c r="L48"/>
  <c r="F41"/>
  <c r="J37"/>
  <c r="N33"/>
  <c r="G107"/>
  <c r="L89"/>
  <c r="L75"/>
  <c r="F54"/>
  <c r="G53"/>
  <c r="H52"/>
  <c r="N46"/>
  <c r="H39"/>
  <c r="J50"/>
  <c r="I38"/>
  <c r="K36"/>
  <c r="M34"/>
  <c r="G40"/>
  <c r="K49"/>
  <c r="E42"/>
  <c r="L35"/>
  <c r="M47"/>
  <c r="N4"/>
  <c r="F106"/>
  <c r="J102"/>
  <c r="N98"/>
  <c r="D95"/>
  <c r="E107"/>
  <c r="I103"/>
  <c r="M99"/>
  <c r="H91"/>
  <c r="J89"/>
  <c r="L87"/>
  <c r="N85"/>
  <c r="D108"/>
  <c r="H104"/>
  <c r="L100"/>
  <c r="C96"/>
  <c r="F79"/>
  <c r="K101"/>
  <c r="G92"/>
  <c r="G78"/>
  <c r="K74"/>
  <c r="G65"/>
  <c r="I63"/>
  <c r="G105"/>
  <c r="I90"/>
  <c r="D68"/>
  <c r="J75"/>
  <c r="N71"/>
  <c r="C109"/>
  <c r="K88"/>
  <c r="C82"/>
  <c r="D81"/>
  <c r="E80"/>
  <c r="I76"/>
  <c r="M72"/>
  <c r="F66"/>
  <c r="H64"/>
  <c r="J62"/>
  <c r="L60"/>
  <c r="N58"/>
  <c r="E53"/>
  <c r="I49"/>
  <c r="H77"/>
  <c r="K61"/>
  <c r="F52"/>
  <c r="G51"/>
  <c r="H50"/>
  <c r="L46"/>
  <c r="F39"/>
  <c r="J35"/>
  <c r="C42"/>
  <c r="K47"/>
  <c r="C69"/>
  <c r="M59"/>
  <c r="J48"/>
  <c r="N44"/>
  <c r="H37"/>
  <c r="D54"/>
  <c r="E40"/>
  <c r="M32"/>
  <c r="G38"/>
  <c r="L33"/>
  <c r="N31"/>
  <c r="L73"/>
  <c r="C55"/>
  <c r="M45"/>
  <c r="I36"/>
  <c r="K34"/>
  <c r="M86"/>
  <c r="J4"/>
  <c r="F102"/>
  <c r="J98"/>
  <c r="D91"/>
  <c r="E103"/>
  <c r="I99"/>
  <c r="H87"/>
  <c r="J85"/>
  <c r="D104"/>
  <c r="H100"/>
  <c r="C92"/>
  <c r="I86"/>
  <c r="D64"/>
  <c r="C78"/>
  <c r="G74"/>
  <c r="G101"/>
  <c r="F75"/>
  <c r="J71"/>
  <c r="C105"/>
  <c r="E76"/>
  <c r="I72"/>
  <c r="F62"/>
  <c r="H60"/>
  <c r="J58"/>
  <c r="E49"/>
  <c r="H73"/>
  <c r="I59"/>
  <c r="C38"/>
  <c r="H46"/>
  <c r="F35"/>
  <c r="D77"/>
  <c r="C65"/>
  <c r="G47"/>
  <c r="G88"/>
  <c r="G61"/>
  <c r="F48"/>
  <c r="J44"/>
  <c r="I45"/>
  <c r="E36"/>
  <c r="H33"/>
  <c r="I32"/>
  <c r="D50"/>
  <c r="G34"/>
  <c r="J31"/>
  <c r="C51"/>
  <c r="F92"/>
  <c r="E65"/>
  <c r="D38"/>
  <c r="N106"/>
  <c r="M107"/>
  <c r="L95"/>
  <c r="N93"/>
  <c r="L108"/>
  <c r="N79"/>
  <c r="K109"/>
  <c r="K96"/>
  <c r="K82"/>
  <c r="L81"/>
  <c r="M80"/>
  <c r="K69"/>
  <c r="M67"/>
  <c r="M94"/>
  <c r="L68"/>
  <c r="N66"/>
  <c r="M53"/>
  <c r="N39"/>
  <c r="K55"/>
  <c r="L54"/>
  <c r="N52"/>
  <c r="L41"/>
  <c r="M40"/>
  <c r="K42"/>
  <c r="F88"/>
  <c r="E61"/>
  <c r="D34"/>
  <c r="J106"/>
  <c r="N102"/>
  <c r="I107"/>
  <c r="M103"/>
  <c r="H95"/>
  <c r="J93"/>
  <c r="L91"/>
  <c r="N89"/>
  <c r="H108"/>
  <c r="L104"/>
  <c r="J79"/>
  <c r="K105"/>
  <c r="M90"/>
  <c r="K78"/>
  <c r="G69"/>
  <c r="I67"/>
  <c r="K65"/>
  <c r="M63"/>
  <c r="G109"/>
  <c r="G96"/>
  <c r="N75"/>
  <c r="I94"/>
  <c r="M76"/>
  <c r="H68"/>
  <c r="J66"/>
  <c r="L64"/>
  <c r="N62"/>
  <c r="I53"/>
  <c r="M49"/>
  <c r="G82"/>
  <c r="I80"/>
  <c r="G55"/>
  <c r="H54"/>
  <c r="J39"/>
  <c r="N35"/>
  <c r="J52"/>
  <c r="K51"/>
  <c r="L50"/>
  <c r="H81"/>
  <c r="N48"/>
  <c r="H41"/>
  <c r="L37"/>
  <c r="M36"/>
  <c r="G42"/>
  <c r="L77"/>
  <c r="K92"/>
  <c r="I40"/>
  <c r="K38"/>
  <c r="F90"/>
  <c r="E63"/>
  <c r="D36"/>
  <c r="K4"/>
  <c r="F103"/>
  <c r="J99"/>
  <c r="G89"/>
  <c r="I87"/>
  <c r="K85"/>
  <c r="E104"/>
  <c r="I100"/>
  <c r="D92"/>
  <c r="D105"/>
  <c r="H101"/>
  <c r="H88"/>
  <c r="J86"/>
  <c r="D65"/>
  <c r="G75"/>
  <c r="K71"/>
  <c r="C66"/>
  <c r="K98"/>
  <c r="C79"/>
  <c r="F76"/>
  <c r="J72"/>
  <c r="G62"/>
  <c r="I60"/>
  <c r="K58"/>
  <c r="G102"/>
  <c r="C93"/>
  <c r="E77"/>
  <c r="I73"/>
  <c r="E50"/>
  <c r="H47"/>
  <c r="H34"/>
  <c r="H74"/>
  <c r="H61"/>
  <c r="G48"/>
  <c r="C106"/>
  <c r="D78"/>
  <c r="F63"/>
  <c r="C52"/>
  <c r="D51"/>
  <c r="J45"/>
  <c r="F36"/>
  <c r="C39"/>
  <c r="K31"/>
  <c r="J59"/>
  <c r="K44"/>
  <c r="I46"/>
  <c r="J32"/>
  <c r="G35"/>
  <c r="F49"/>
  <c r="E37"/>
  <c r="I33"/>
  <c r="E5"/>
  <c r="F4"/>
  <c r="D6"/>
  <c r="E4"/>
  <c r="D5"/>
  <c r="E6"/>
  <c r="G4"/>
  <c r="L5"/>
  <c r="I8"/>
  <c r="H9"/>
  <c r="E12"/>
  <c r="J20"/>
  <c r="J7"/>
  <c r="F11"/>
  <c r="K19"/>
  <c r="M17"/>
  <c r="K6"/>
  <c r="I21"/>
  <c r="F24"/>
  <c r="E25"/>
  <c r="H22"/>
  <c r="G23"/>
  <c r="D26"/>
  <c r="G10"/>
  <c r="L18"/>
  <c r="C27"/>
  <c r="C18"/>
  <c r="D17"/>
  <c r="L15"/>
  <c r="N26"/>
  <c r="M27"/>
  <c r="N13"/>
  <c r="M14"/>
  <c r="E7"/>
  <c r="G18"/>
  <c r="F19"/>
  <c r="G5"/>
  <c r="D8"/>
  <c r="E20"/>
  <c r="H17"/>
  <c r="F6"/>
  <c r="D21"/>
  <c r="C22"/>
  <c r="N10"/>
  <c r="M11"/>
  <c r="L12"/>
  <c r="K13"/>
  <c r="J14"/>
  <c r="I15"/>
  <c r="M24"/>
  <c r="L25"/>
  <c r="K26"/>
  <c r="N23"/>
  <c r="J27"/>
  <c r="E17"/>
  <c r="D18"/>
  <c r="C19"/>
  <c r="J17"/>
  <c r="H6"/>
  <c r="F21"/>
  <c r="I5"/>
  <c r="F8"/>
  <c r="E22"/>
  <c r="D23"/>
  <c r="G7"/>
  <c r="D10"/>
  <c r="I18"/>
  <c r="H19"/>
  <c r="C24"/>
  <c r="E9"/>
  <c r="G20"/>
  <c r="N25"/>
  <c r="L14"/>
  <c r="K15"/>
  <c r="M26"/>
  <c r="L27"/>
  <c r="N12"/>
  <c r="M13"/>
  <c r="N21"/>
  <c r="K24"/>
  <c r="J25"/>
  <c r="N8"/>
  <c r="J12"/>
  <c r="I13"/>
  <c r="M22"/>
  <c r="L23"/>
  <c r="I26"/>
  <c r="H27"/>
  <c r="L10"/>
  <c r="K11"/>
  <c r="M9"/>
  <c r="H14"/>
  <c r="G15"/>
  <c r="G28"/>
  <c r="F22"/>
  <c r="E23"/>
  <c r="C25"/>
  <c r="I6"/>
  <c r="H7"/>
  <c r="E10"/>
  <c r="J18"/>
  <c r="I19"/>
  <c r="J5"/>
  <c r="G8"/>
  <c r="F9"/>
  <c r="D11"/>
  <c r="H20"/>
  <c r="K17"/>
  <c r="D24"/>
  <c r="G21"/>
  <c r="F17"/>
  <c r="E18"/>
  <c r="D19"/>
  <c r="C20"/>
  <c r="M12"/>
  <c r="L13"/>
  <c r="K14"/>
  <c r="N11"/>
  <c r="N24"/>
  <c r="M25"/>
  <c r="J15"/>
  <c r="L26"/>
  <c r="K27"/>
  <c r="J22"/>
  <c r="I23"/>
  <c r="F26"/>
  <c r="E27"/>
  <c r="D28"/>
  <c r="M6"/>
  <c r="L7"/>
  <c r="I10"/>
  <c r="H11"/>
  <c r="N18"/>
  <c r="M19"/>
  <c r="N5"/>
  <c r="K8"/>
  <c r="J9"/>
  <c r="G12"/>
  <c r="F13"/>
  <c r="E14"/>
  <c r="L20"/>
  <c r="K21"/>
  <c r="G25"/>
  <c r="H24"/>
  <c r="I7"/>
  <c r="F10"/>
  <c r="E11"/>
  <c r="K18"/>
  <c r="J19"/>
  <c r="K5"/>
  <c r="H8"/>
  <c r="G9"/>
  <c r="D12"/>
  <c r="I20"/>
  <c r="L17"/>
  <c r="J6"/>
  <c r="H21"/>
  <c r="E24"/>
  <c r="D25"/>
  <c r="F23"/>
  <c r="C26"/>
  <c r="G22"/>
  <c r="G17"/>
  <c r="F18"/>
  <c r="E19"/>
  <c r="F5"/>
  <c r="D7"/>
  <c r="D20"/>
  <c r="C21"/>
  <c r="M8"/>
  <c r="L9"/>
  <c r="I12"/>
  <c r="H13"/>
  <c r="G14"/>
  <c r="N20"/>
  <c r="K10"/>
  <c r="M21"/>
  <c r="J24"/>
  <c r="I25"/>
  <c r="F15"/>
  <c r="L22"/>
  <c r="K23"/>
  <c r="H26"/>
  <c r="G27"/>
  <c r="F28"/>
  <c r="N7"/>
  <c r="J11"/>
  <c r="H15"/>
  <c r="N22"/>
  <c r="M23"/>
  <c r="J26"/>
  <c r="I27"/>
  <c r="H28"/>
  <c r="M10"/>
  <c r="L11"/>
  <c r="N9"/>
  <c r="K12"/>
  <c r="J13"/>
  <c r="I14"/>
  <c r="L24"/>
  <c r="K25"/>
  <c r="M7"/>
  <c r="J10"/>
  <c r="I11"/>
  <c r="N19"/>
  <c r="L8"/>
  <c r="K9"/>
  <c r="H12"/>
  <c r="G13"/>
  <c r="F14"/>
  <c r="E15"/>
  <c r="M20"/>
  <c r="E28"/>
  <c r="N6"/>
  <c r="L21"/>
  <c r="I24"/>
  <c r="H25"/>
  <c r="K22"/>
  <c r="F27"/>
  <c r="J23"/>
  <c r="G26"/>
  <c r="H5"/>
  <c r="E8"/>
  <c r="F20"/>
  <c r="H18"/>
  <c r="G19"/>
  <c r="I17"/>
  <c r="G6"/>
  <c r="D9"/>
  <c r="E21"/>
  <c r="D22"/>
  <c r="F7"/>
  <c r="C23"/>
  <c r="N17"/>
  <c r="L6"/>
  <c r="J21"/>
  <c r="G24"/>
  <c r="F25"/>
  <c r="I9"/>
  <c r="K20"/>
  <c r="I22"/>
  <c r="H23"/>
  <c r="E26"/>
  <c r="D27"/>
  <c r="K7"/>
  <c r="H10"/>
  <c r="G11"/>
  <c r="M18"/>
  <c r="L19"/>
  <c r="C28"/>
  <c r="M5"/>
  <c r="J8"/>
  <c r="F12"/>
  <c r="E13"/>
  <c r="BB8"/>
  <c r="C11"/>
  <c r="K28"/>
  <c r="C7"/>
  <c r="C10"/>
  <c r="J28"/>
  <c r="C12"/>
  <c r="I28"/>
  <c r="L28"/>
  <c r="C8"/>
  <c r="C9"/>
  <c r="C14"/>
  <c r="C13"/>
  <c r="M24" i="17"/>
  <c r="L25"/>
  <c r="K26"/>
  <c r="K14"/>
  <c r="K19"/>
  <c r="G23"/>
  <c r="F12"/>
  <c r="L18"/>
  <c r="H22"/>
  <c r="D14"/>
  <c r="E13"/>
  <c r="M17"/>
  <c r="I21"/>
  <c r="E25"/>
  <c r="D26"/>
  <c r="J20"/>
  <c r="F24"/>
  <c r="E14"/>
  <c r="M18"/>
  <c r="I22"/>
  <c r="L19"/>
  <c r="F13"/>
  <c r="J21"/>
  <c r="F25"/>
  <c r="K20"/>
  <c r="G24"/>
  <c r="H23"/>
  <c r="E26"/>
  <c r="I14"/>
  <c r="M22"/>
  <c r="L23"/>
  <c r="J25"/>
  <c r="I26"/>
  <c r="K24"/>
  <c r="K23"/>
  <c r="L22"/>
  <c r="J24"/>
  <c r="M21"/>
  <c r="I25"/>
  <c r="H26"/>
  <c r="H14"/>
  <c r="E4"/>
  <c r="D17"/>
  <c r="C18"/>
  <c r="E16"/>
  <c r="D5"/>
  <c r="D16"/>
  <c r="C17"/>
  <c r="E9"/>
  <c r="G19"/>
  <c r="C23"/>
  <c r="D10"/>
  <c r="F20"/>
  <c r="J16"/>
  <c r="H18"/>
  <c r="D22"/>
  <c r="I17"/>
  <c r="E21"/>
  <c r="E20"/>
  <c r="D21"/>
  <c r="F19"/>
  <c r="D9"/>
  <c r="I16"/>
  <c r="G18"/>
  <c r="E8"/>
  <c r="H17"/>
  <c r="C22"/>
  <c r="E12"/>
  <c r="I20"/>
  <c r="E24"/>
  <c r="C26"/>
  <c r="J19"/>
  <c r="F23"/>
  <c r="L17"/>
  <c r="H21"/>
  <c r="D25"/>
  <c r="D13"/>
  <c r="M16"/>
  <c r="K18"/>
  <c r="G22"/>
  <c r="K21"/>
  <c r="G25"/>
  <c r="F26"/>
  <c r="F14"/>
  <c r="L20"/>
  <c r="H24"/>
  <c r="M19"/>
  <c r="I23"/>
  <c r="J22"/>
  <c r="G17"/>
  <c r="H16"/>
  <c r="D8"/>
  <c r="D20"/>
  <c r="E7"/>
  <c r="E19"/>
  <c r="C21"/>
  <c r="F18"/>
  <c r="D11"/>
  <c r="K16"/>
  <c r="I18"/>
  <c r="E22"/>
  <c r="H19"/>
  <c r="D23"/>
  <c r="E10"/>
  <c r="J17"/>
  <c r="F21"/>
  <c r="C24"/>
  <c r="G20"/>
  <c r="K17"/>
  <c r="G21"/>
  <c r="D12"/>
  <c r="H20"/>
  <c r="D24"/>
  <c r="C25"/>
  <c r="J18"/>
  <c r="F22"/>
  <c r="E11"/>
  <c r="I19"/>
  <c r="E23"/>
  <c r="L16"/>
  <c r="M20"/>
  <c r="I24"/>
  <c r="J23"/>
  <c r="G26"/>
  <c r="G14"/>
  <c r="K22"/>
  <c r="L21"/>
  <c r="H25"/>
  <c r="E5"/>
  <c r="C19"/>
  <c r="F16"/>
  <c r="D18"/>
  <c r="E17"/>
  <c r="D6"/>
  <c r="K25"/>
  <c r="J26"/>
  <c r="J14"/>
  <c r="L24"/>
  <c r="M23"/>
  <c r="D7"/>
  <c r="G16"/>
  <c r="E18"/>
  <c r="E6"/>
  <c r="F17"/>
  <c r="C20"/>
  <c r="D19"/>
  <c r="C11"/>
  <c r="C13"/>
  <c r="C5"/>
  <c r="C8"/>
  <c r="C6"/>
  <c r="C4"/>
  <c r="C9"/>
  <c r="C10"/>
  <c r="C7"/>
  <c r="C12"/>
  <c r="M5"/>
  <c r="K7"/>
  <c r="I9"/>
  <c r="G11"/>
  <c r="L6"/>
  <c r="J8"/>
  <c r="H10"/>
  <c r="L7"/>
  <c r="J9"/>
  <c r="H11"/>
  <c r="M6"/>
  <c r="K8"/>
  <c r="I10"/>
  <c r="G12"/>
  <c r="J13"/>
  <c r="M10"/>
  <c r="K12"/>
  <c r="L11"/>
  <c r="M9"/>
  <c r="K11"/>
  <c r="I13"/>
  <c r="L10"/>
  <c r="J12"/>
  <c r="L4"/>
  <c r="J6"/>
  <c r="H8"/>
  <c r="F10"/>
  <c r="K5"/>
  <c r="I7"/>
  <c r="G9"/>
  <c r="M8"/>
  <c r="K10"/>
  <c r="I12"/>
  <c r="L9"/>
  <c r="J11"/>
  <c r="H13"/>
  <c r="F4"/>
  <c r="L12"/>
  <c r="M11"/>
  <c r="K13"/>
  <c r="G4"/>
  <c r="F5"/>
  <c r="L13"/>
  <c r="M12"/>
  <c r="I5"/>
  <c r="G7"/>
  <c r="J4"/>
  <c r="H6"/>
  <c r="F8"/>
  <c r="I4"/>
  <c r="H5"/>
  <c r="F7"/>
  <c r="G6"/>
  <c r="M4"/>
  <c r="K6"/>
  <c r="L5"/>
  <c r="J7"/>
  <c r="H9"/>
  <c r="F11"/>
  <c r="I8"/>
  <c r="G10"/>
  <c r="L8"/>
  <c r="J10"/>
  <c r="H12"/>
  <c r="M7"/>
  <c r="K9"/>
  <c r="I11"/>
  <c r="G13"/>
  <c r="H4"/>
  <c r="F6"/>
  <c r="G5"/>
  <c r="J5"/>
  <c r="K4"/>
  <c r="I6"/>
  <c r="G8"/>
  <c r="H7"/>
  <c r="F9"/>
  <c r="AX8"/>
  <c r="L11" i="16"/>
  <c r="I14"/>
  <c r="H26"/>
  <c r="K23"/>
  <c r="J24"/>
  <c r="L22"/>
  <c r="I25"/>
  <c r="K12"/>
  <c r="J13"/>
  <c r="I8"/>
  <c r="G10"/>
  <c r="J18"/>
  <c r="J7"/>
  <c r="H9"/>
  <c r="F11"/>
  <c r="C25"/>
  <c r="K6"/>
  <c r="E12"/>
  <c r="K17"/>
  <c r="G21"/>
  <c r="F22"/>
  <c r="I19"/>
  <c r="D13"/>
  <c r="D24"/>
  <c r="H20"/>
  <c r="E23"/>
  <c r="L23"/>
  <c r="K24"/>
  <c r="L12"/>
  <c r="J25"/>
  <c r="K13"/>
  <c r="J14"/>
  <c r="I26"/>
  <c r="L7"/>
  <c r="J9"/>
  <c r="H11"/>
  <c r="E14"/>
  <c r="D26"/>
  <c r="K8"/>
  <c r="D15"/>
  <c r="K19"/>
  <c r="J20"/>
  <c r="G23"/>
  <c r="F24"/>
  <c r="I10"/>
  <c r="L18"/>
  <c r="G12"/>
  <c r="H22"/>
  <c r="E25"/>
  <c r="F13"/>
  <c r="I21"/>
  <c r="H17"/>
  <c r="D21"/>
  <c r="H6"/>
  <c r="D10"/>
  <c r="F19"/>
  <c r="G7"/>
  <c r="E9"/>
  <c r="C22"/>
  <c r="E20"/>
  <c r="F8"/>
  <c r="G18"/>
  <c r="E8"/>
  <c r="F18"/>
  <c r="F7"/>
  <c r="G6"/>
  <c r="D9"/>
  <c r="G17"/>
  <c r="C21"/>
  <c r="D20"/>
  <c r="E19"/>
  <c r="K10"/>
  <c r="L9"/>
  <c r="G14"/>
  <c r="I12"/>
  <c r="H13"/>
  <c r="K21"/>
  <c r="J22"/>
  <c r="G25"/>
  <c r="J11"/>
  <c r="F26"/>
  <c r="H24"/>
  <c r="L20"/>
  <c r="I23"/>
  <c r="D7"/>
  <c r="E6"/>
  <c r="C19"/>
  <c r="D18"/>
  <c r="E17"/>
  <c r="J6"/>
  <c r="D12"/>
  <c r="H19"/>
  <c r="G20"/>
  <c r="D23"/>
  <c r="J17"/>
  <c r="F21"/>
  <c r="I7"/>
  <c r="H8"/>
  <c r="F10"/>
  <c r="I18"/>
  <c r="C24"/>
  <c r="E22"/>
  <c r="E11"/>
  <c r="G9"/>
  <c r="J12"/>
  <c r="I13"/>
  <c r="L21"/>
  <c r="K22"/>
  <c r="H25"/>
  <c r="J23"/>
  <c r="K11"/>
  <c r="H14"/>
  <c r="G26"/>
  <c r="I24"/>
  <c r="L10"/>
  <c r="L19"/>
  <c r="K20"/>
  <c r="H23"/>
  <c r="G24"/>
  <c r="G13"/>
  <c r="J21"/>
  <c r="I22"/>
  <c r="L8"/>
  <c r="J10"/>
  <c r="H12"/>
  <c r="F25"/>
  <c r="I11"/>
  <c r="K9"/>
  <c r="F14"/>
  <c r="E26"/>
  <c r="J26"/>
  <c r="L13"/>
  <c r="K25"/>
  <c r="K14"/>
  <c r="L24"/>
  <c r="F6"/>
  <c r="D8"/>
  <c r="D19"/>
  <c r="F17"/>
  <c r="E7"/>
  <c r="E18"/>
  <c r="C20"/>
  <c r="AT8"/>
  <c r="H7"/>
  <c r="F9"/>
  <c r="G8"/>
  <c r="E10"/>
  <c r="H18"/>
  <c r="C23"/>
  <c r="I6"/>
  <c r="G19"/>
  <c r="F20"/>
  <c r="E21"/>
  <c r="D11"/>
  <c r="D22"/>
  <c r="I17"/>
  <c r="F12"/>
  <c r="E13"/>
  <c r="L17"/>
  <c r="H21"/>
  <c r="G22"/>
  <c r="D25"/>
  <c r="L6"/>
  <c r="J19"/>
  <c r="I20"/>
  <c r="E24"/>
  <c r="K7"/>
  <c r="I9"/>
  <c r="G11"/>
  <c r="C26"/>
  <c r="D14"/>
  <c r="F23"/>
  <c r="J8"/>
  <c r="H10"/>
  <c r="K18"/>
  <c r="D17"/>
  <c r="D6"/>
  <c r="C18"/>
  <c r="F15"/>
  <c r="G15"/>
  <c r="H15"/>
  <c r="I15"/>
  <c r="J15"/>
  <c r="E15"/>
  <c r="J156" i="15"/>
  <c r="H114"/>
  <c r="F72"/>
  <c r="E51"/>
  <c r="I135"/>
  <c r="D30"/>
  <c r="G93"/>
  <c r="C9"/>
  <c r="K177"/>
  <c r="D24"/>
  <c r="D192"/>
  <c r="E191"/>
  <c r="F190"/>
  <c r="G189"/>
  <c r="H188"/>
  <c r="I187"/>
  <c r="J186"/>
  <c r="K185"/>
  <c r="F180"/>
  <c r="G179"/>
  <c r="J176"/>
  <c r="H178"/>
  <c r="I177"/>
  <c r="D171"/>
  <c r="F169"/>
  <c r="H167"/>
  <c r="J165"/>
  <c r="E160"/>
  <c r="F159"/>
  <c r="K154"/>
  <c r="I156"/>
  <c r="D161"/>
  <c r="E149"/>
  <c r="G147"/>
  <c r="I145"/>
  <c r="K143"/>
  <c r="D140"/>
  <c r="F138"/>
  <c r="K133"/>
  <c r="E118"/>
  <c r="J113"/>
  <c r="D108"/>
  <c r="E107"/>
  <c r="F106"/>
  <c r="G105"/>
  <c r="H104"/>
  <c r="I103"/>
  <c r="J102"/>
  <c r="K101"/>
  <c r="D98"/>
  <c r="I93"/>
  <c r="D182"/>
  <c r="G168"/>
  <c r="H157"/>
  <c r="G116"/>
  <c r="H94"/>
  <c r="F148"/>
  <c r="J144"/>
  <c r="E139"/>
  <c r="J134"/>
  <c r="F117"/>
  <c r="K112"/>
  <c r="F96"/>
  <c r="K91"/>
  <c r="D77"/>
  <c r="G74"/>
  <c r="I72"/>
  <c r="K70"/>
  <c r="F54"/>
  <c r="H52"/>
  <c r="J50"/>
  <c r="E181"/>
  <c r="E170"/>
  <c r="J92"/>
  <c r="E76"/>
  <c r="D87"/>
  <c r="E86"/>
  <c r="F85"/>
  <c r="G84"/>
  <c r="H83"/>
  <c r="I82"/>
  <c r="K80"/>
  <c r="D45"/>
  <c r="E44"/>
  <c r="F43"/>
  <c r="G42"/>
  <c r="H41"/>
  <c r="I40"/>
  <c r="J39"/>
  <c r="K38"/>
  <c r="G158"/>
  <c r="H146"/>
  <c r="J81"/>
  <c r="H73"/>
  <c r="D56"/>
  <c r="I51"/>
  <c r="G32"/>
  <c r="H31"/>
  <c r="E13"/>
  <c r="K17"/>
  <c r="G21"/>
  <c r="F22"/>
  <c r="G137"/>
  <c r="D119"/>
  <c r="I114"/>
  <c r="J71"/>
  <c r="G11"/>
  <c r="I19"/>
  <c r="K164"/>
  <c r="F127"/>
  <c r="J123"/>
  <c r="F33"/>
  <c r="K7"/>
  <c r="J8"/>
  <c r="I166"/>
  <c r="E128"/>
  <c r="G126"/>
  <c r="I124"/>
  <c r="K122"/>
  <c r="D66"/>
  <c r="E65"/>
  <c r="F64"/>
  <c r="G63"/>
  <c r="H62"/>
  <c r="I61"/>
  <c r="J60"/>
  <c r="K59"/>
  <c r="I30"/>
  <c r="J29"/>
  <c r="I9"/>
  <c r="H10"/>
  <c r="H20"/>
  <c r="D150"/>
  <c r="G53"/>
  <c r="K49"/>
  <c r="K28"/>
  <c r="E23"/>
  <c r="H136"/>
  <c r="D129"/>
  <c r="H125"/>
  <c r="E97"/>
  <c r="E34"/>
  <c r="F12"/>
  <c r="D14"/>
  <c r="J18"/>
  <c r="C182"/>
  <c r="E180"/>
  <c r="G178"/>
  <c r="I176"/>
  <c r="D160"/>
  <c r="F158"/>
  <c r="H156"/>
  <c r="K153"/>
  <c r="H135"/>
  <c r="C192"/>
  <c r="E190"/>
  <c r="G188"/>
  <c r="I186"/>
  <c r="K184"/>
  <c r="D181"/>
  <c r="D170"/>
  <c r="F168"/>
  <c r="H166"/>
  <c r="F179"/>
  <c r="C161"/>
  <c r="J175"/>
  <c r="F189"/>
  <c r="J185"/>
  <c r="H177"/>
  <c r="C171"/>
  <c r="G167"/>
  <c r="J164"/>
  <c r="K163"/>
  <c r="C129"/>
  <c r="D128"/>
  <c r="E127"/>
  <c r="F126"/>
  <c r="G125"/>
  <c r="H124"/>
  <c r="I123"/>
  <c r="J122"/>
  <c r="K121"/>
  <c r="D97"/>
  <c r="I92"/>
  <c r="E75"/>
  <c r="C87"/>
  <c r="D86"/>
  <c r="E85"/>
  <c r="F84"/>
  <c r="G83"/>
  <c r="H82"/>
  <c r="I155"/>
  <c r="D149"/>
  <c r="F147"/>
  <c r="H145"/>
  <c r="J143"/>
  <c r="C140"/>
  <c r="E138"/>
  <c r="G136"/>
  <c r="J133"/>
  <c r="D118"/>
  <c r="F116"/>
  <c r="I113"/>
  <c r="K111"/>
  <c r="C108"/>
  <c r="D107"/>
  <c r="E106"/>
  <c r="F105"/>
  <c r="G104"/>
  <c r="H103"/>
  <c r="I102"/>
  <c r="J101"/>
  <c r="K100"/>
  <c r="C98"/>
  <c r="H93"/>
  <c r="H187"/>
  <c r="G157"/>
  <c r="G115"/>
  <c r="K90"/>
  <c r="C66"/>
  <c r="D65"/>
  <c r="E64"/>
  <c r="F63"/>
  <c r="G62"/>
  <c r="H61"/>
  <c r="I60"/>
  <c r="J59"/>
  <c r="K58"/>
  <c r="C35"/>
  <c r="I165"/>
  <c r="E159"/>
  <c r="E148"/>
  <c r="I144"/>
  <c r="D139"/>
  <c r="E117"/>
  <c r="J112"/>
  <c r="F95"/>
  <c r="J91"/>
  <c r="C77"/>
  <c r="H72"/>
  <c r="J70"/>
  <c r="G52"/>
  <c r="I50"/>
  <c r="K48"/>
  <c r="F32"/>
  <c r="H30"/>
  <c r="J80"/>
  <c r="K79"/>
  <c r="E33"/>
  <c r="J7"/>
  <c r="I8"/>
  <c r="E12"/>
  <c r="K16"/>
  <c r="I18"/>
  <c r="D191"/>
  <c r="E169"/>
  <c r="C45"/>
  <c r="E43"/>
  <c r="G41"/>
  <c r="I39"/>
  <c r="K37"/>
  <c r="I29"/>
  <c r="H9"/>
  <c r="G10"/>
  <c r="G20"/>
  <c r="C150"/>
  <c r="K142"/>
  <c r="F137"/>
  <c r="C119"/>
  <c r="D76"/>
  <c r="I71"/>
  <c r="J49"/>
  <c r="J28"/>
  <c r="G146"/>
  <c r="E96"/>
  <c r="I81"/>
  <c r="G73"/>
  <c r="K69"/>
  <c r="D55"/>
  <c r="C56"/>
  <c r="H51"/>
  <c r="G31"/>
  <c r="K27"/>
  <c r="K6"/>
  <c r="D13"/>
  <c r="J17"/>
  <c r="F21"/>
  <c r="E22"/>
  <c r="D44"/>
  <c r="F42"/>
  <c r="H40"/>
  <c r="J38"/>
  <c r="K132"/>
  <c r="F53"/>
  <c r="F11"/>
  <c r="H19"/>
  <c r="D23"/>
  <c r="J155"/>
  <c r="K176"/>
  <c r="I134"/>
  <c r="H113"/>
  <c r="F71"/>
  <c r="E50"/>
  <c r="G92"/>
  <c r="D29"/>
  <c r="C8"/>
  <c r="D175"/>
  <c r="C155"/>
  <c r="E153"/>
  <c r="E174"/>
  <c r="C186"/>
  <c r="E184"/>
  <c r="D154"/>
  <c r="E142"/>
  <c r="D91"/>
  <c r="C176"/>
  <c r="D143"/>
  <c r="D133"/>
  <c r="C113"/>
  <c r="E111"/>
  <c r="C92"/>
  <c r="E69"/>
  <c r="C81"/>
  <c r="D80"/>
  <c r="E79"/>
  <c r="C39"/>
  <c r="D38"/>
  <c r="D185"/>
  <c r="D164"/>
  <c r="E132"/>
  <c r="D70"/>
  <c r="D49"/>
  <c r="C50"/>
  <c r="C123"/>
  <c r="E121"/>
  <c r="C60"/>
  <c r="D59"/>
  <c r="E58"/>
  <c r="C29"/>
  <c r="C165"/>
  <c r="E16"/>
  <c r="E100"/>
  <c r="D17"/>
  <c r="E163"/>
  <c r="C144"/>
  <c r="C134"/>
  <c r="D101"/>
  <c r="E90"/>
  <c r="C71"/>
  <c r="C18"/>
  <c r="D122"/>
  <c r="D7"/>
  <c r="D112"/>
  <c r="C102"/>
  <c r="E37"/>
  <c r="E27"/>
  <c r="E6"/>
  <c r="D179"/>
  <c r="F177"/>
  <c r="H175"/>
  <c r="C159"/>
  <c r="E157"/>
  <c r="G155"/>
  <c r="D189"/>
  <c r="F187"/>
  <c r="H185"/>
  <c r="G176"/>
  <c r="I153"/>
  <c r="I174"/>
  <c r="D168"/>
  <c r="F166"/>
  <c r="H164"/>
  <c r="F156"/>
  <c r="H133"/>
  <c r="E188"/>
  <c r="I184"/>
  <c r="G165"/>
  <c r="D158"/>
  <c r="C148"/>
  <c r="E146"/>
  <c r="G144"/>
  <c r="I142"/>
  <c r="G113"/>
  <c r="D95"/>
  <c r="I90"/>
  <c r="E167"/>
  <c r="I163"/>
  <c r="H154"/>
  <c r="D137"/>
  <c r="F135"/>
  <c r="C117"/>
  <c r="E115"/>
  <c r="F93"/>
  <c r="C96"/>
  <c r="H91"/>
  <c r="C190"/>
  <c r="D147"/>
  <c r="H143"/>
  <c r="C127"/>
  <c r="D126"/>
  <c r="E125"/>
  <c r="F124"/>
  <c r="G123"/>
  <c r="H122"/>
  <c r="I121"/>
  <c r="G81"/>
  <c r="H80"/>
  <c r="I79"/>
  <c r="C43"/>
  <c r="D42"/>
  <c r="E41"/>
  <c r="F40"/>
  <c r="G39"/>
  <c r="H38"/>
  <c r="E178"/>
  <c r="C138"/>
  <c r="G134"/>
  <c r="D116"/>
  <c r="I111"/>
  <c r="C106"/>
  <c r="D105"/>
  <c r="E104"/>
  <c r="F103"/>
  <c r="G102"/>
  <c r="H101"/>
  <c r="I100"/>
  <c r="D74"/>
  <c r="G71"/>
  <c r="I69"/>
  <c r="D53"/>
  <c r="C54"/>
  <c r="F51"/>
  <c r="H49"/>
  <c r="E31"/>
  <c r="G29"/>
  <c r="C85"/>
  <c r="E83"/>
  <c r="I37"/>
  <c r="F9"/>
  <c r="E10"/>
  <c r="E20"/>
  <c r="C180"/>
  <c r="E73"/>
  <c r="C64"/>
  <c r="F61"/>
  <c r="H59"/>
  <c r="H7"/>
  <c r="G8"/>
  <c r="F114"/>
  <c r="F30"/>
  <c r="I27"/>
  <c r="I6"/>
  <c r="E136"/>
  <c r="E94"/>
  <c r="G50"/>
  <c r="H28"/>
  <c r="D11"/>
  <c r="F19"/>
  <c r="G186"/>
  <c r="F145"/>
  <c r="D84"/>
  <c r="F82"/>
  <c r="D63"/>
  <c r="E62"/>
  <c r="G60"/>
  <c r="I58"/>
  <c r="C33"/>
  <c r="I16"/>
  <c r="G18"/>
  <c r="C22"/>
  <c r="C169"/>
  <c r="C75"/>
  <c r="H70"/>
  <c r="I48"/>
  <c r="H17"/>
  <c r="D21"/>
  <c r="I154"/>
  <c r="C170"/>
  <c r="D169"/>
  <c r="E168"/>
  <c r="F167"/>
  <c r="G166"/>
  <c r="H165"/>
  <c r="I164"/>
  <c r="J163"/>
  <c r="I175"/>
  <c r="D190"/>
  <c r="F188"/>
  <c r="H186"/>
  <c r="J184"/>
  <c r="C181"/>
  <c r="D180"/>
  <c r="H155"/>
  <c r="C149"/>
  <c r="D148"/>
  <c r="E147"/>
  <c r="F146"/>
  <c r="G145"/>
  <c r="H144"/>
  <c r="I143"/>
  <c r="J142"/>
  <c r="E179"/>
  <c r="C160"/>
  <c r="D159"/>
  <c r="H134"/>
  <c r="C139"/>
  <c r="E137"/>
  <c r="G135"/>
  <c r="J132"/>
  <c r="D117"/>
  <c r="F115"/>
  <c r="I112"/>
  <c r="F94"/>
  <c r="D96"/>
  <c r="I91"/>
  <c r="J174"/>
  <c r="E189"/>
  <c r="I185"/>
  <c r="G177"/>
  <c r="C128"/>
  <c r="D127"/>
  <c r="E126"/>
  <c r="F125"/>
  <c r="G124"/>
  <c r="H123"/>
  <c r="I122"/>
  <c r="J121"/>
  <c r="C97"/>
  <c r="H92"/>
  <c r="E74"/>
  <c r="C86"/>
  <c r="D85"/>
  <c r="E84"/>
  <c r="F83"/>
  <c r="G82"/>
  <c r="H81"/>
  <c r="F178"/>
  <c r="D138"/>
  <c r="E116"/>
  <c r="J111"/>
  <c r="C107"/>
  <c r="D106"/>
  <c r="E105"/>
  <c r="F104"/>
  <c r="G103"/>
  <c r="H102"/>
  <c r="I101"/>
  <c r="J100"/>
  <c r="C76"/>
  <c r="H71"/>
  <c r="J69"/>
  <c r="D54"/>
  <c r="G51"/>
  <c r="I49"/>
  <c r="G187"/>
  <c r="F157"/>
  <c r="G114"/>
  <c r="J90"/>
  <c r="C65"/>
  <c r="D64"/>
  <c r="E63"/>
  <c r="F62"/>
  <c r="G61"/>
  <c r="H60"/>
  <c r="I59"/>
  <c r="J58"/>
  <c r="C34"/>
  <c r="F136"/>
  <c r="C118"/>
  <c r="G72"/>
  <c r="C55"/>
  <c r="H50"/>
  <c r="I28"/>
  <c r="E11"/>
  <c r="G19"/>
  <c r="J48"/>
  <c r="F31"/>
  <c r="I17"/>
  <c r="E95"/>
  <c r="D43"/>
  <c r="F41"/>
  <c r="H39"/>
  <c r="J37"/>
  <c r="F20"/>
  <c r="H176"/>
  <c r="E158"/>
  <c r="I80"/>
  <c r="J79"/>
  <c r="E32"/>
  <c r="I7"/>
  <c r="H8"/>
  <c r="D12"/>
  <c r="J16"/>
  <c r="H18"/>
  <c r="G156"/>
  <c r="D75"/>
  <c r="I70"/>
  <c r="F52"/>
  <c r="G30"/>
  <c r="J27"/>
  <c r="J6"/>
  <c r="E21"/>
  <c r="D22"/>
  <c r="C191"/>
  <c r="C44"/>
  <c r="E42"/>
  <c r="G40"/>
  <c r="I38"/>
  <c r="H29"/>
  <c r="G9"/>
  <c r="F10"/>
  <c r="C23"/>
  <c r="K174"/>
  <c r="I132"/>
  <c r="J153"/>
  <c r="F69"/>
  <c r="D27"/>
  <c r="G90"/>
  <c r="C6"/>
  <c r="H111"/>
  <c r="E48"/>
  <c r="K178"/>
  <c r="J157"/>
  <c r="I136"/>
  <c r="H115"/>
  <c r="D31"/>
  <c r="G94"/>
  <c r="C10"/>
  <c r="E52"/>
  <c r="F73"/>
  <c r="C174"/>
  <c r="C153"/>
  <c r="C121"/>
  <c r="C163"/>
  <c r="C132"/>
  <c r="C100"/>
  <c r="C90"/>
  <c r="C58"/>
  <c r="C27"/>
  <c r="C69"/>
  <c r="C184"/>
  <c r="C142"/>
  <c r="C79"/>
  <c r="C37"/>
  <c r="C16"/>
  <c r="C111"/>
  <c r="C48"/>
  <c r="C189"/>
  <c r="D188"/>
  <c r="E187"/>
  <c r="F186"/>
  <c r="G185"/>
  <c r="H184"/>
  <c r="D178"/>
  <c r="E177"/>
  <c r="D167"/>
  <c r="F176"/>
  <c r="G175"/>
  <c r="C158"/>
  <c r="D157"/>
  <c r="H174"/>
  <c r="E166"/>
  <c r="D136"/>
  <c r="F134"/>
  <c r="C116"/>
  <c r="E114"/>
  <c r="C105"/>
  <c r="D104"/>
  <c r="E103"/>
  <c r="F102"/>
  <c r="G101"/>
  <c r="H100"/>
  <c r="D94"/>
  <c r="C179"/>
  <c r="F165"/>
  <c r="G164"/>
  <c r="H153"/>
  <c r="H132"/>
  <c r="D146"/>
  <c r="F144"/>
  <c r="H142"/>
  <c r="G112"/>
  <c r="C95"/>
  <c r="H90"/>
  <c r="C168"/>
  <c r="F155"/>
  <c r="C137"/>
  <c r="G133"/>
  <c r="D115"/>
  <c r="D73"/>
  <c r="G70"/>
  <c r="C53"/>
  <c r="F50"/>
  <c r="H48"/>
  <c r="C147"/>
  <c r="G143"/>
  <c r="C126"/>
  <c r="D125"/>
  <c r="E124"/>
  <c r="F123"/>
  <c r="G122"/>
  <c r="H121"/>
  <c r="F81"/>
  <c r="G80"/>
  <c r="H79"/>
  <c r="C42"/>
  <c r="D41"/>
  <c r="E40"/>
  <c r="F39"/>
  <c r="G38"/>
  <c r="H37"/>
  <c r="H163"/>
  <c r="G154"/>
  <c r="F113"/>
  <c r="G49"/>
  <c r="E30"/>
  <c r="F29"/>
  <c r="H27"/>
  <c r="H6"/>
  <c r="G17"/>
  <c r="F92"/>
  <c r="C74"/>
  <c r="H69"/>
  <c r="G28"/>
  <c r="E156"/>
  <c r="C84"/>
  <c r="C63"/>
  <c r="E61"/>
  <c r="G59"/>
  <c r="C32"/>
  <c r="H16"/>
  <c r="F18"/>
  <c r="D83"/>
  <c r="E9"/>
  <c r="D10"/>
  <c r="D20"/>
  <c r="C21"/>
  <c r="E135"/>
  <c r="D52"/>
  <c r="E19"/>
  <c r="E145"/>
  <c r="E93"/>
  <c r="E72"/>
  <c r="E82"/>
  <c r="D62"/>
  <c r="F60"/>
  <c r="H58"/>
  <c r="G7"/>
  <c r="F8"/>
  <c r="E24"/>
  <c r="J177"/>
  <c r="F181"/>
  <c r="H179"/>
  <c r="E161"/>
  <c r="G159"/>
  <c r="I178"/>
  <c r="E171"/>
  <c r="G169"/>
  <c r="I167"/>
  <c r="F191"/>
  <c r="H189"/>
  <c r="J187"/>
  <c r="I157"/>
  <c r="H158"/>
  <c r="E182"/>
  <c r="H168"/>
  <c r="G117"/>
  <c r="I94"/>
  <c r="G190"/>
  <c r="K186"/>
  <c r="G180"/>
  <c r="K155"/>
  <c r="E150"/>
  <c r="G148"/>
  <c r="I146"/>
  <c r="K144"/>
  <c r="F139"/>
  <c r="K134"/>
  <c r="E119"/>
  <c r="J114"/>
  <c r="F97"/>
  <c r="H95"/>
  <c r="F170"/>
  <c r="K165"/>
  <c r="K92"/>
  <c r="E77"/>
  <c r="E87"/>
  <c r="F86"/>
  <c r="G85"/>
  <c r="H84"/>
  <c r="I83"/>
  <c r="J82"/>
  <c r="E45"/>
  <c r="F44"/>
  <c r="G43"/>
  <c r="H42"/>
  <c r="I41"/>
  <c r="J40"/>
  <c r="K39"/>
  <c r="E192"/>
  <c r="F149"/>
  <c r="J145"/>
  <c r="E140"/>
  <c r="J135"/>
  <c r="F118"/>
  <c r="K113"/>
  <c r="J93"/>
  <c r="K81"/>
  <c r="G75"/>
  <c r="I73"/>
  <c r="K71"/>
  <c r="F55"/>
  <c r="H53"/>
  <c r="J51"/>
  <c r="E35"/>
  <c r="G33"/>
  <c r="I31"/>
  <c r="K29"/>
  <c r="J166"/>
  <c r="F128"/>
  <c r="H126"/>
  <c r="J124"/>
  <c r="E66"/>
  <c r="F65"/>
  <c r="G64"/>
  <c r="H63"/>
  <c r="I62"/>
  <c r="J61"/>
  <c r="K60"/>
  <c r="J30"/>
  <c r="J9"/>
  <c r="I10"/>
  <c r="I20"/>
  <c r="H137"/>
  <c r="G127"/>
  <c r="K123"/>
  <c r="F34"/>
  <c r="G12"/>
  <c r="E14"/>
  <c r="K18"/>
  <c r="H147"/>
  <c r="H105"/>
  <c r="G54"/>
  <c r="H21"/>
  <c r="G22"/>
  <c r="I188"/>
  <c r="G138"/>
  <c r="I115"/>
  <c r="E108"/>
  <c r="G106"/>
  <c r="I104"/>
  <c r="K102"/>
  <c r="E98"/>
  <c r="H74"/>
  <c r="I52"/>
  <c r="H11"/>
  <c r="J19"/>
  <c r="F23"/>
  <c r="E129"/>
  <c r="I125"/>
  <c r="K8"/>
  <c r="F160"/>
  <c r="F107"/>
  <c r="J103"/>
  <c r="J72"/>
  <c r="K50"/>
  <c r="H32"/>
  <c r="F13"/>
  <c r="C178"/>
  <c r="E176"/>
  <c r="G174"/>
  <c r="D156"/>
  <c r="F154"/>
  <c r="D187"/>
  <c r="F185"/>
  <c r="D177"/>
  <c r="C167"/>
  <c r="E165"/>
  <c r="G163"/>
  <c r="C157"/>
  <c r="D145"/>
  <c r="F143"/>
  <c r="C125"/>
  <c r="D124"/>
  <c r="E123"/>
  <c r="F122"/>
  <c r="G121"/>
  <c r="D93"/>
  <c r="E71"/>
  <c r="C83"/>
  <c r="C188"/>
  <c r="G184"/>
  <c r="D166"/>
  <c r="C136"/>
  <c r="E134"/>
  <c r="G132"/>
  <c r="D114"/>
  <c r="F112"/>
  <c r="C104"/>
  <c r="D103"/>
  <c r="E102"/>
  <c r="F101"/>
  <c r="G100"/>
  <c r="C94"/>
  <c r="F175"/>
  <c r="F164"/>
  <c r="G153"/>
  <c r="C146"/>
  <c r="G142"/>
  <c r="D82"/>
  <c r="C62"/>
  <c r="D61"/>
  <c r="E60"/>
  <c r="F59"/>
  <c r="G58"/>
  <c r="C31"/>
  <c r="E155"/>
  <c r="F133"/>
  <c r="C115"/>
  <c r="C73"/>
  <c r="G48"/>
  <c r="E144"/>
  <c r="C41"/>
  <c r="D40"/>
  <c r="E39"/>
  <c r="F38"/>
  <c r="F7"/>
  <c r="E8"/>
  <c r="G16"/>
  <c r="E18"/>
  <c r="C20"/>
  <c r="G111"/>
  <c r="E81"/>
  <c r="G79"/>
  <c r="E186"/>
  <c r="F91"/>
  <c r="G69"/>
  <c r="C52"/>
  <c r="D19"/>
  <c r="E113"/>
  <c r="E92"/>
  <c r="D72"/>
  <c r="F49"/>
  <c r="G37"/>
  <c r="E29"/>
  <c r="G27"/>
  <c r="G6"/>
  <c r="F17"/>
  <c r="F80"/>
  <c r="D9"/>
  <c r="D135"/>
  <c r="D51"/>
  <c r="F28"/>
  <c r="J159"/>
  <c r="K180"/>
  <c r="I138"/>
  <c r="H117"/>
  <c r="F75"/>
  <c r="E54"/>
  <c r="G96"/>
  <c r="C12"/>
  <c r="D33"/>
  <c r="F24"/>
  <c r="I158"/>
  <c r="F171"/>
  <c r="G170"/>
  <c r="H169"/>
  <c r="I168"/>
  <c r="J167"/>
  <c r="K166"/>
  <c r="J178"/>
  <c r="G191"/>
  <c r="I189"/>
  <c r="K187"/>
  <c r="F182"/>
  <c r="H138"/>
  <c r="F150"/>
  <c r="G149"/>
  <c r="H148"/>
  <c r="I147"/>
  <c r="J146"/>
  <c r="K145"/>
  <c r="H190"/>
  <c r="H180"/>
  <c r="G139"/>
  <c r="J136"/>
  <c r="F119"/>
  <c r="I116"/>
  <c r="K114"/>
  <c r="F98"/>
  <c r="I95"/>
  <c r="K156"/>
  <c r="F129"/>
  <c r="G128"/>
  <c r="H127"/>
  <c r="I126"/>
  <c r="J125"/>
  <c r="K124"/>
  <c r="H96"/>
  <c r="F87"/>
  <c r="G86"/>
  <c r="H85"/>
  <c r="I84"/>
  <c r="J83"/>
  <c r="K82"/>
  <c r="F192"/>
  <c r="G181"/>
  <c r="H159"/>
  <c r="F140"/>
  <c r="K135"/>
  <c r="K93"/>
  <c r="H75"/>
  <c r="J73"/>
  <c r="G55"/>
  <c r="I53"/>
  <c r="K51"/>
  <c r="F161"/>
  <c r="J94"/>
  <c r="F66"/>
  <c r="G65"/>
  <c r="H64"/>
  <c r="I63"/>
  <c r="J62"/>
  <c r="K61"/>
  <c r="J188"/>
  <c r="J115"/>
  <c r="F108"/>
  <c r="H106"/>
  <c r="J104"/>
  <c r="I74"/>
  <c r="F56"/>
  <c r="J52"/>
  <c r="I11"/>
  <c r="K19"/>
  <c r="G23"/>
  <c r="G160"/>
  <c r="I105"/>
  <c r="G76"/>
  <c r="H54"/>
  <c r="I32"/>
  <c r="G13"/>
  <c r="I21"/>
  <c r="H22"/>
  <c r="I179"/>
  <c r="J31"/>
  <c r="K9"/>
  <c r="J10"/>
  <c r="G118"/>
  <c r="F45"/>
  <c r="G44"/>
  <c r="H43"/>
  <c r="I42"/>
  <c r="J41"/>
  <c r="K40"/>
  <c r="F35"/>
  <c r="G34"/>
  <c r="H12"/>
  <c r="F14"/>
  <c r="G107"/>
  <c r="K103"/>
  <c r="K72"/>
  <c r="H33"/>
  <c r="K30"/>
  <c r="J20"/>
  <c r="K175"/>
  <c r="J154"/>
  <c r="F70"/>
  <c r="D28"/>
  <c r="H112"/>
  <c r="E49"/>
  <c r="I133"/>
  <c r="C7"/>
  <c r="G91"/>
  <c r="K181"/>
  <c r="H118"/>
  <c r="F76"/>
  <c r="J160"/>
  <c r="E55"/>
  <c r="I139"/>
  <c r="G97"/>
  <c r="D34"/>
  <c r="C13"/>
  <c r="J181"/>
  <c r="I192"/>
  <c r="K190"/>
  <c r="I171"/>
  <c r="K169"/>
  <c r="J191"/>
  <c r="J149"/>
  <c r="I98"/>
  <c r="J170"/>
  <c r="K159"/>
  <c r="K138"/>
  <c r="J118"/>
  <c r="I150"/>
  <c r="I129"/>
  <c r="J128"/>
  <c r="K127"/>
  <c r="K96"/>
  <c r="I45"/>
  <c r="J44"/>
  <c r="K43"/>
  <c r="I119"/>
  <c r="I108"/>
  <c r="J107"/>
  <c r="K106"/>
  <c r="J97"/>
  <c r="I77"/>
  <c r="K75"/>
  <c r="J55"/>
  <c r="I35"/>
  <c r="K33"/>
  <c r="K148"/>
  <c r="J86"/>
  <c r="I161"/>
  <c r="K85"/>
  <c r="J65"/>
  <c r="I56"/>
  <c r="J13"/>
  <c r="I182"/>
  <c r="K117"/>
  <c r="J76"/>
  <c r="K54"/>
  <c r="J23"/>
  <c r="I87"/>
  <c r="I66"/>
  <c r="K64"/>
  <c r="K12"/>
  <c r="I14"/>
  <c r="J139"/>
  <c r="J34"/>
  <c r="K22"/>
  <c r="I137"/>
  <c r="H116"/>
  <c r="D32"/>
  <c r="J158"/>
  <c r="K179"/>
  <c r="F74"/>
  <c r="E53"/>
  <c r="C11"/>
  <c r="G95"/>
  <c r="G182"/>
  <c r="I180"/>
  <c r="H160"/>
  <c r="K157"/>
  <c r="H139"/>
  <c r="I159"/>
  <c r="G192"/>
  <c r="I190"/>
  <c r="K188"/>
  <c r="H181"/>
  <c r="H170"/>
  <c r="J168"/>
  <c r="G150"/>
  <c r="I148"/>
  <c r="K146"/>
  <c r="G129"/>
  <c r="H128"/>
  <c r="I127"/>
  <c r="J126"/>
  <c r="K125"/>
  <c r="I96"/>
  <c r="G87"/>
  <c r="H86"/>
  <c r="I85"/>
  <c r="J84"/>
  <c r="K83"/>
  <c r="H191"/>
  <c r="I169"/>
  <c r="G140"/>
  <c r="J137"/>
  <c r="I117"/>
  <c r="K115"/>
  <c r="G108"/>
  <c r="H107"/>
  <c r="I106"/>
  <c r="J105"/>
  <c r="K104"/>
  <c r="H97"/>
  <c r="G161"/>
  <c r="H149"/>
  <c r="K94"/>
  <c r="G66"/>
  <c r="H65"/>
  <c r="I64"/>
  <c r="J63"/>
  <c r="K62"/>
  <c r="J179"/>
  <c r="J189"/>
  <c r="K167"/>
  <c r="K136"/>
  <c r="J95"/>
  <c r="H76"/>
  <c r="J74"/>
  <c r="G56"/>
  <c r="I54"/>
  <c r="K52"/>
  <c r="H34"/>
  <c r="J32"/>
  <c r="G119"/>
  <c r="G45"/>
  <c r="H44"/>
  <c r="I43"/>
  <c r="J42"/>
  <c r="K41"/>
  <c r="G35"/>
  <c r="I12"/>
  <c r="G14"/>
  <c r="J147"/>
  <c r="K73"/>
  <c r="J11"/>
  <c r="H23"/>
  <c r="G171"/>
  <c r="I75"/>
  <c r="J53"/>
  <c r="I33"/>
  <c r="H13"/>
  <c r="J21"/>
  <c r="I22"/>
  <c r="K31"/>
  <c r="K10"/>
  <c r="K20"/>
  <c r="J116"/>
  <c r="G77"/>
  <c r="H55"/>
  <c r="H192"/>
  <c r="I191"/>
  <c r="J190"/>
  <c r="K189"/>
  <c r="H182"/>
  <c r="I181"/>
  <c r="I170"/>
  <c r="K168"/>
  <c r="H161"/>
  <c r="J169"/>
  <c r="K137"/>
  <c r="J117"/>
  <c r="H108"/>
  <c r="I107"/>
  <c r="J106"/>
  <c r="K105"/>
  <c r="I97"/>
  <c r="K158"/>
  <c r="H140"/>
  <c r="I149"/>
  <c r="K147"/>
  <c r="H98"/>
  <c r="J180"/>
  <c r="I118"/>
  <c r="K95"/>
  <c r="I76"/>
  <c r="K74"/>
  <c r="H56"/>
  <c r="J54"/>
  <c r="H150"/>
  <c r="H129"/>
  <c r="I128"/>
  <c r="J127"/>
  <c r="K126"/>
  <c r="J96"/>
  <c r="H45"/>
  <c r="I44"/>
  <c r="J43"/>
  <c r="K42"/>
  <c r="H171"/>
  <c r="J138"/>
  <c r="J75"/>
  <c r="K53"/>
  <c r="I34"/>
  <c r="J33"/>
  <c r="I13"/>
  <c r="K21"/>
  <c r="J22"/>
  <c r="I23"/>
  <c r="I160"/>
  <c r="H87"/>
  <c r="J64"/>
  <c r="H35"/>
  <c r="J12"/>
  <c r="H14"/>
  <c r="J148"/>
  <c r="I86"/>
  <c r="K84"/>
  <c r="K32"/>
  <c r="K116"/>
  <c r="H77"/>
  <c r="I55"/>
  <c r="K11"/>
  <c r="J85"/>
  <c r="H66"/>
  <c r="I65"/>
  <c r="K63"/>
  <c r="C166"/>
  <c r="D165"/>
  <c r="E164"/>
  <c r="F163"/>
  <c r="D186"/>
  <c r="F184"/>
  <c r="F153"/>
  <c r="C145"/>
  <c r="D144"/>
  <c r="E143"/>
  <c r="C187"/>
  <c r="D176"/>
  <c r="C156"/>
  <c r="D155"/>
  <c r="C135"/>
  <c r="E133"/>
  <c r="D113"/>
  <c r="F111"/>
  <c r="F90"/>
  <c r="D92"/>
  <c r="F174"/>
  <c r="C124"/>
  <c r="D123"/>
  <c r="E122"/>
  <c r="F121"/>
  <c r="C93"/>
  <c r="E70"/>
  <c r="C82"/>
  <c r="E185"/>
  <c r="F132"/>
  <c r="C114"/>
  <c r="C72"/>
  <c r="D50"/>
  <c r="E175"/>
  <c r="F142"/>
  <c r="C61"/>
  <c r="D60"/>
  <c r="E59"/>
  <c r="F58"/>
  <c r="C30"/>
  <c r="C177"/>
  <c r="D134"/>
  <c r="C103"/>
  <c r="E101"/>
  <c r="D71"/>
  <c r="F48"/>
  <c r="E28"/>
  <c r="D102"/>
  <c r="C51"/>
  <c r="F27"/>
  <c r="F6"/>
  <c r="E91"/>
  <c r="D81"/>
  <c r="F79"/>
  <c r="C19"/>
  <c r="E154"/>
  <c r="C40"/>
  <c r="D39"/>
  <c r="E38"/>
  <c r="E7"/>
  <c r="D8"/>
  <c r="F16"/>
  <c r="D18"/>
  <c r="E112"/>
  <c r="F100"/>
  <c r="F37"/>
  <c r="E17"/>
  <c r="E80"/>
  <c r="C185"/>
  <c r="D184"/>
  <c r="C175"/>
  <c r="D174"/>
  <c r="C164"/>
  <c r="D163"/>
  <c r="C154"/>
  <c r="D132"/>
  <c r="C112"/>
  <c r="C101"/>
  <c r="D100"/>
  <c r="D90"/>
  <c r="D142"/>
  <c r="C91"/>
  <c r="D69"/>
  <c r="C49"/>
  <c r="D153"/>
  <c r="C80"/>
  <c r="D79"/>
  <c r="C38"/>
  <c r="D37"/>
  <c r="D111"/>
  <c r="C70"/>
  <c r="D48"/>
  <c r="D6"/>
  <c r="C143"/>
  <c r="C133"/>
  <c r="D121"/>
  <c r="C59"/>
  <c r="D58"/>
  <c r="C28"/>
  <c r="C17"/>
  <c r="C122"/>
  <c r="D16"/>
  <c r="C24"/>
  <c r="H24"/>
  <c r="I24"/>
  <c r="G24"/>
  <c r="F70" i="14"/>
  <c r="H108"/>
  <c r="J146"/>
  <c r="G89"/>
  <c r="I127"/>
  <c r="I146"/>
  <c r="I155"/>
  <c r="I136"/>
  <c r="J126"/>
  <c r="J116"/>
  <c r="J154"/>
  <c r="I117"/>
  <c r="I108"/>
  <c r="J97"/>
  <c r="J107"/>
  <c r="J135"/>
  <c r="I98"/>
  <c r="I89"/>
  <c r="J88"/>
  <c r="J78"/>
  <c r="I79"/>
  <c r="I70"/>
  <c r="J69"/>
  <c r="AB8"/>
  <c r="C15" s="1"/>
  <c r="E51"/>
  <c r="D32"/>
  <c r="C13"/>
  <c r="AJ8"/>
  <c r="J59"/>
  <c r="J40"/>
  <c r="I60"/>
  <c r="I51"/>
  <c r="I41"/>
  <c r="I32"/>
  <c r="J12"/>
  <c r="J50"/>
  <c r="J31"/>
  <c r="I13"/>
  <c r="J21"/>
  <c r="I22"/>
  <c r="AA8"/>
  <c r="AL16"/>
  <c r="AL12"/>
  <c r="AL14"/>
  <c r="AH8"/>
  <c r="AL13"/>
  <c r="AL15"/>
  <c r="AD8"/>
  <c r="AF10"/>
  <c r="AF8" s="1"/>
  <c r="Q8"/>
  <c r="U8"/>
  <c r="V8"/>
  <c r="Y8"/>
  <c r="S8"/>
  <c r="T8"/>
  <c r="AE11"/>
  <c r="AE8" s="1"/>
  <c r="P8"/>
  <c r="Z8"/>
  <c r="X8"/>
  <c r="W8"/>
  <c r="R8"/>
  <c r="AG10"/>
  <c r="AG8" s="1"/>
  <c r="AI8"/>
  <c r="J29" i="13"/>
  <c r="J37"/>
  <c r="J12"/>
  <c r="Z10"/>
  <c r="Y10"/>
  <c r="R14"/>
  <c r="AE14" s="1"/>
  <c r="Z11"/>
  <c r="Y11"/>
  <c r="W13"/>
  <c r="Y13"/>
  <c r="Z13"/>
  <c r="Z16"/>
  <c r="Y16"/>
  <c r="S12"/>
  <c r="AF12" s="1"/>
  <c r="Z12"/>
  <c r="Y12"/>
  <c r="W14"/>
  <c r="Z14"/>
  <c r="Y14"/>
  <c r="S15"/>
  <c r="AF15" s="1"/>
  <c r="Z15"/>
  <c r="Y15"/>
  <c r="T15"/>
  <c r="AG15" s="1"/>
  <c r="AA8"/>
  <c r="W12"/>
  <c r="X12"/>
  <c r="R13"/>
  <c r="AE13" s="1"/>
  <c r="T14"/>
  <c r="AG14" s="1"/>
  <c r="R12"/>
  <c r="AE12" s="1"/>
  <c r="S13"/>
  <c r="AF13" s="1"/>
  <c r="P14"/>
  <c r="AC14" s="1"/>
  <c r="U14"/>
  <c r="Q14"/>
  <c r="AD14" s="1"/>
  <c r="V14"/>
  <c r="J20"/>
  <c r="X11"/>
  <c r="T11"/>
  <c r="AG11" s="1"/>
  <c r="P11"/>
  <c r="AC11" s="1"/>
  <c r="S11"/>
  <c r="AF11" s="1"/>
  <c r="W11"/>
  <c r="R11"/>
  <c r="AE11" s="1"/>
  <c r="V11"/>
  <c r="Q11"/>
  <c r="AD11" s="1"/>
  <c r="U11"/>
  <c r="U10"/>
  <c r="Q10"/>
  <c r="X10"/>
  <c r="S10"/>
  <c r="W10"/>
  <c r="R10"/>
  <c r="AB10"/>
  <c r="V10"/>
  <c r="P10"/>
  <c r="O8"/>
  <c r="T10"/>
  <c r="AG10" s="1"/>
  <c r="AB11"/>
  <c r="U16"/>
  <c r="Q16"/>
  <c r="AD16" s="1"/>
  <c r="X16"/>
  <c r="T16"/>
  <c r="AG16" s="1"/>
  <c r="P16"/>
  <c r="AC16" s="1"/>
  <c r="W16"/>
  <c r="R16"/>
  <c r="AE16" s="1"/>
  <c r="U12"/>
  <c r="Q12"/>
  <c r="AD12" s="1"/>
  <c r="T12"/>
  <c r="AG12" s="1"/>
  <c r="X13"/>
  <c r="T13"/>
  <c r="AG13" s="1"/>
  <c r="P13"/>
  <c r="AC13" s="1"/>
  <c r="U13"/>
  <c r="AB13"/>
  <c r="AB14"/>
  <c r="AB15"/>
  <c r="V15"/>
  <c r="R15"/>
  <c r="AE15" s="1"/>
  <c r="U15"/>
  <c r="Q15"/>
  <c r="AD15" s="1"/>
  <c r="W15"/>
  <c r="S16"/>
  <c r="AF16" s="1"/>
  <c r="AB16"/>
  <c r="P12"/>
  <c r="AC12" s="1"/>
  <c r="V12"/>
  <c r="AB12"/>
  <c r="Q13"/>
  <c r="AD13" s="1"/>
  <c r="V13"/>
  <c r="P15"/>
  <c r="AC15" s="1"/>
  <c r="X15"/>
  <c r="V16"/>
  <c r="S14"/>
  <c r="AF14" s="1"/>
  <c r="R11" i="12"/>
  <c r="AC11" s="1"/>
  <c r="U15"/>
  <c r="X14"/>
  <c r="Q11"/>
  <c r="AB11" s="1"/>
  <c r="Q14"/>
  <c r="AB14" s="1"/>
  <c r="W14"/>
  <c r="W13"/>
  <c r="X13"/>
  <c r="W16"/>
  <c r="W12"/>
  <c r="X16"/>
  <c r="X12"/>
  <c r="U10"/>
  <c r="R15"/>
  <c r="AC15" s="1"/>
  <c r="W15"/>
  <c r="W11"/>
  <c r="X15"/>
  <c r="X11"/>
  <c r="P10"/>
  <c r="AA10" s="1"/>
  <c r="U11"/>
  <c r="P12"/>
  <c r="AA12" s="1"/>
  <c r="R10"/>
  <c r="AC10" s="1"/>
  <c r="P11"/>
  <c r="AA11" s="1"/>
  <c r="P15"/>
  <c r="AA15" s="1"/>
  <c r="T10"/>
  <c r="V11"/>
  <c r="Z12"/>
  <c r="U12"/>
  <c r="P13"/>
  <c r="AA13" s="1"/>
  <c r="T15"/>
  <c r="Z15"/>
  <c r="T13"/>
  <c r="Z13"/>
  <c r="Q10"/>
  <c r="AB10" s="1"/>
  <c r="T11"/>
  <c r="Q12"/>
  <c r="AB12" s="1"/>
  <c r="R14"/>
  <c r="AC14" s="1"/>
  <c r="Q15"/>
  <c r="AB15" s="1"/>
  <c r="V15"/>
  <c r="P16"/>
  <c r="AA16" s="1"/>
  <c r="R12"/>
  <c r="AC12" s="1"/>
  <c r="V12"/>
  <c r="Q13"/>
  <c r="AB13" s="1"/>
  <c r="U13"/>
  <c r="Q16"/>
  <c r="AB16" s="1"/>
  <c r="S12"/>
  <c r="AD12" s="1"/>
  <c r="R13"/>
  <c r="AC13" s="1"/>
  <c r="V13"/>
  <c r="Z14"/>
  <c r="T14"/>
  <c r="P14"/>
  <c r="AA14" s="1"/>
  <c r="U14"/>
  <c r="O8"/>
  <c r="V14"/>
  <c r="V16"/>
  <c r="R16"/>
  <c r="AC16" s="1"/>
  <c r="Z16"/>
  <c r="T16"/>
  <c r="U16"/>
  <c r="H68" i="11"/>
  <c r="H49"/>
  <c r="H55"/>
  <c r="H36"/>
  <c r="H23"/>
  <c r="H10"/>
  <c r="H29"/>
  <c r="S10"/>
  <c r="T14"/>
  <c r="T10"/>
  <c r="S14"/>
  <c r="S13"/>
  <c r="T13"/>
  <c r="S16"/>
  <c r="S12"/>
  <c r="T16"/>
  <c r="T12"/>
  <c r="M8"/>
  <c r="S15"/>
  <c r="S11"/>
  <c r="T15"/>
  <c r="T11"/>
  <c r="O10"/>
  <c r="X10" s="1"/>
  <c r="R16"/>
  <c r="R12"/>
  <c r="P10"/>
  <c r="Y10" s="1"/>
  <c r="W14"/>
  <c r="R15"/>
  <c r="R14"/>
  <c r="R10"/>
  <c r="N10"/>
  <c r="W10" s="1"/>
  <c r="U8"/>
  <c r="R11"/>
  <c r="V14"/>
  <c r="V10"/>
  <c r="X13"/>
  <c r="R13"/>
  <c r="V13"/>
  <c r="V12"/>
  <c r="Q13"/>
  <c r="V16"/>
  <c r="X16"/>
  <c r="V11"/>
  <c r="Y15"/>
  <c r="V15"/>
  <c r="P88" i="18"/>
  <c r="O231" i="17"/>
  <c r="M114" i="15"/>
  <c r="P143" i="18"/>
  <c r="P10"/>
  <c r="N100" i="16"/>
  <c r="M94" i="15"/>
  <c r="N31" i="16"/>
  <c r="P61" i="18"/>
  <c r="O131" i="17"/>
  <c r="N215" i="16"/>
  <c r="P223" i="18"/>
  <c r="N123" i="16"/>
  <c r="N192"/>
  <c r="P169" i="18"/>
  <c r="M156" i="15"/>
  <c r="M31"/>
  <c r="P33" i="18"/>
  <c r="O107" i="17"/>
  <c r="N54" i="16"/>
  <c r="M178" i="15"/>
  <c r="P114" i="18"/>
  <c r="M72" i="15"/>
  <c r="N10" i="16"/>
  <c r="P195" i="18"/>
  <c r="O58" i="17"/>
  <c r="P277" i="18"/>
  <c r="N77" i="16"/>
  <c r="O182" i="17"/>
  <c r="O207"/>
  <c r="P304" i="18"/>
  <c r="N146" i="16"/>
  <c r="N170"/>
  <c r="M51" i="15"/>
  <c r="M135"/>
  <c r="O156" i="17"/>
  <c r="P250" i="18"/>
  <c r="O256" i="17"/>
  <c r="M10" i="15"/>
  <c r="O32" i="17"/>
  <c r="O10"/>
  <c r="O82"/>
  <c r="AF19" i="12" l="1"/>
  <c r="P113" i="18"/>
  <c r="AF18" i="12"/>
  <c r="AI20" i="13"/>
  <c r="M93" i="15"/>
  <c r="P194" i="18"/>
  <c r="N9" i="16"/>
  <c r="O57" i="17"/>
  <c r="O81"/>
  <c r="O106"/>
  <c r="N122" i="16"/>
  <c r="N191"/>
  <c r="M71" i="15"/>
  <c r="M155"/>
  <c r="P9" i="18"/>
  <c r="P168"/>
  <c r="P303"/>
  <c r="P249"/>
  <c r="O181" i="17"/>
  <c r="N53" i="16"/>
  <c r="N30"/>
  <c r="N169"/>
  <c r="M50" i="15"/>
  <c r="M30"/>
  <c r="M134"/>
  <c r="M177"/>
  <c r="M9"/>
  <c r="P32" i="18"/>
  <c r="P87"/>
  <c r="O155" i="17"/>
  <c r="O31"/>
  <c r="O206"/>
  <c r="O255"/>
  <c r="N76" i="16"/>
  <c r="N99"/>
  <c r="M113" i="15"/>
  <c r="O9" i="17"/>
  <c r="P60" i="18"/>
  <c r="P142"/>
  <c r="P222"/>
  <c r="P276"/>
  <c r="O130" i="17"/>
  <c r="O230"/>
  <c r="N145" i="16"/>
  <c r="N214"/>
  <c r="AI19" i="13"/>
  <c r="AO20" i="15"/>
  <c r="AO19"/>
  <c r="AO18"/>
  <c r="AW20" i="17"/>
  <c r="AW19"/>
  <c r="AW18"/>
  <c r="BA19" i="18"/>
  <c r="BA18"/>
  <c r="BA20"/>
  <c r="AS18" i="16"/>
  <c r="AS19"/>
  <c r="AS20"/>
  <c r="AA19" i="11"/>
  <c r="AA18"/>
  <c r="AA20"/>
  <c r="BA17" i="18"/>
  <c r="AW17" i="17"/>
  <c r="AS17" i="16"/>
  <c r="AO17" i="15"/>
  <c r="AI17" i="13"/>
  <c r="AF17" i="12"/>
  <c r="AA17" i="11"/>
  <c r="N16" i="1"/>
  <c r="N14"/>
  <c r="X8" i="20"/>
  <c r="S2"/>
  <c r="U12"/>
  <c r="AO13" i="15"/>
  <c r="AO10"/>
  <c r="AO14"/>
  <c r="AO11"/>
  <c r="AO15"/>
  <c r="AO12"/>
  <c r="AO16"/>
  <c r="U15" i="20"/>
  <c r="U11"/>
  <c r="U14"/>
  <c r="U16"/>
  <c r="U13"/>
  <c r="AI16" i="13"/>
  <c r="N17" i="1"/>
  <c r="W8" i="12"/>
  <c r="E74" s="1"/>
  <c r="AD8"/>
  <c r="I66" s="1"/>
  <c r="AA10" i="11"/>
  <c r="AI12" i="13"/>
  <c r="AI13"/>
  <c r="AI14"/>
  <c r="AI15"/>
  <c r="AA12" i="11"/>
  <c r="AI10" i="13"/>
  <c r="AI11"/>
  <c r="E29"/>
  <c r="H80"/>
  <c r="J114"/>
  <c r="G63"/>
  <c r="F46"/>
  <c r="I97"/>
  <c r="AS13" i="16"/>
  <c r="AS12"/>
  <c r="AS10"/>
  <c r="AS15"/>
  <c r="AS11"/>
  <c r="AS14"/>
  <c r="AS16"/>
  <c r="I122" i="13"/>
  <c r="I88"/>
  <c r="J70"/>
  <c r="I54"/>
  <c r="I114"/>
  <c r="J104"/>
  <c r="J96"/>
  <c r="I80"/>
  <c r="J79"/>
  <c r="I46"/>
  <c r="J45"/>
  <c r="I105"/>
  <c r="J121"/>
  <c r="J87"/>
  <c r="I71"/>
  <c r="J53"/>
  <c r="I63"/>
  <c r="J62"/>
  <c r="AW14" i="17"/>
  <c r="AW10"/>
  <c r="AW16"/>
  <c r="AW11"/>
  <c r="AW15"/>
  <c r="AW12"/>
  <c r="AW13"/>
  <c r="BA11" i="18"/>
  <c r="BA15"/>
  <c r="BA13"/>
  <c r="BA14"/>
  <c r="BA12"/>
  <c r="BA16"/>
  <c r="BA10"/>
  <c r="F68" i="14"/>
  <c r="J144"/>
  <c r="I125"/>
  <c r="H106"/>
  <c r="G87"/>
  <c r="E152"/>
  <c r="I148"/>
  <c r="C145"/>
  <c r="D144"/>
  <c r="E143"/>
  <c r="F142"/>
  <c r="G141"/>
  <c r="G122"/>
  <c r="E133"/>
  <c r="I129"/>
  <c r="C126"/>
  <c r="D125"/>
  <c r="E124"/>
  <c r="F123"/>
  <c r="F113"/>
  <c r="G103"/>
  <c r="H140"/>
  <c r="D153"/>
  <c r="H149"/>
  <c r="D134"/>
  <c r="H121"/>
  <c r="C154"/>
  <c r="G150"/>
  <c r="C135"/>
  <c r="G131"/>
  <c r="D115"/>
  <c r="H111"/>
  <c r="H130"/>
  <c r="I110"/>
  <c r="C97"/>
  <c r="G93"/>
  <c r="C88"/>
  <c r="I82"/>
  <c r="D106"/>
  <c r="F104"/>
  <c r="I139"/>
  <c r="F132"/>
  <c r="G112"/>
  <c r="C107"/>
  <c r="E105"/>
  <c r="F85"/>
  <c r="F94"/>
  <c r="D87"/>
  <c r="C116"/>
  <c r="E114"/>
  <c r="I101"/>
  <c r="E95"/>
  <c r="I91"/>
  <c r="E86"/>
  <c r="F151"/>
  <c r="H92"/>
  <c r="D96"/>
  <c r="H83"/>
  <c r="F63"/>
  <c r="J139"/>
  <c r="I120"/>
  <c r="G82"/>
  <c r="H101"/>
  <c r="F64"/>
  <c r="J140"/>
  <c r="I121"/>
  <c r="H102"/>
  <c r="G83"/>
  <c r="E150"/>
  <c r="E131"/>
  <c r="F111"/>
  <c r="D151"/>
  <c r="C152"/>
  <c r="G148"/>
  <c r="C143"/>
  <c r="D142"/>
  <c r="E141"/>
  <c r="F140"/>
  <c r="G139"/>
  <c r="G120"/>
  <c r="C133"/>
  <c r="G129"/>
  <c r="C124"/>
  <c r="D123"/>
  <c r="E122"/>
  <c r="F121"/>
  <c r="D113"/>
  <c r="C95"/>
  <c r="G91"/>
  <c r="C86"/>
  <c r="F149"/>
  <c r="C114"/>
  <c r="C105"/>
  <c r="E103"/>
  <c r="G101"/>
  <c r="F130"/>
  <c r="G110"/>
  <c r="D104"/>
  <c r="F102"/>
  <c r="F92"/>
  <c r="D85"/>
  <c r="D132"/>
  <c r="E112"/>
  <c r="E93"/>
  <c r="E84"/>
  <c r="F83"/>
  <c r="D94"/>
  <c r="H123"/>
  <c r="E154"/>
  <c r="I150"/>
  <c r="E135"/>
  <c r="I131"/>
  <c r="F115"/>
  <c r="J111"/>
  <c r="I141"/>
  <c r="D155"/>
  <c r="H151"/>
  <c r="D136"/>
  <c r="H132"/>
  <c r="G152"/>
  <c r="D146"/>
  <c r="E145"/>
  <c r="F144"/>
  <c r="G143"/>
  <c r="G124"/>
  <c r="G133"/>
  <c r="D127"/>
  <c r="E126"/>
  <c r="F125"/>
  <c r="D117"/>
  <c r="H113"/>
  <c r="G105"/>
  <c r="I112"/>
  <c r="I103"/>
  <c r="G95"/>
  <c r="I84"/>
  <c r="H142"/>
  <c r="F153"/>
  <c r="J130"/>
  <c r="E107"/>
  <c r="F134"/>
  <c r="G114"/>
  <c r="F106"/>
  <c r="F96"/>
  <c r="J92"/>
  <c r="D89"/>
  <c r="J83"/>
  <c r="J149"/>
  <c r="J121"/>
  <c r="E116"/>
  <c r="D108"/>
  <c r="J102"/>
  <c r="E97"/>
  <c r="I93"/>
  <c r="E88"/>
  <c r="F87"/>
  <c r="H94"/>
  <c r="D98"/>
  <c r="H85"/>
  <c r="G104"/>
  <c r="H141"/>
  <c r="E153"/>
  <c r="I149"/>
  <c r="E134"/>
  <c r="I130"/>
  <c r="F114"/>
  <c r="J110"/>
  <c r="H122"/>
  <c r="D154"/>
  <c r="H150"/>
  <c r="D135"/>
  <c r="I140"/>
  <c r="C155"/>
  <c r="G151"/>
  <c r="C136"/>
  <c r="G132"/>
  <c r="J120"/>
  <c r="D116"/>
  <c r="H112"/>
  <c r="C108"/>
  <c r="J148"/>
  <c r="D145"/>
  <c r="H131"/>
  <c r="I111"/>
  <c r="D107"/>
  <c r="F105"/>
  <c r="F86"/>
  <c r="C98"/>
  <c r="G94"/>
  <c r="E87"/>
  <c r="G142"/>
  <c r="F133"/>
  <c r="D126"/>
  <c r="C117"/>
  <c r="F152"/>
  <c r="E144"/>
  <c r="G123"/>
  <c r="C127"/>
  <c r="E125"/>
  <c r="G113"/>
  <c r="J101"/>
  <c r="F95"/>
  <c r="J91"/>
  <c r="H84"/>
  <c r="I102"/>
  <c r="F143"/>
  <c r="E115"/>
  <c r="E106"/>
  <c r="E96"/>
  <c r="I92"/>
  <c r="C89"/>
  <c r="I83"/>
  <c r="C146"/>
  <c r="J129"/>
  <c r="F124"/>
  <c r="D97"/>
  <c r="H93"/>
  <c r="D88"/>
  <c r="J82"/>
  <c r="D148"/>
  <c r="C140"/>
  <c r="D139"/>
  <c r="C149"/>
  <c r="C130"/>
  <c r="D110"/>
  <c r="C121"/>
  <c r="C102"/>
  <c r="C92"/>
  <c r="C111"/>
  <c r="D129"/>
  <c r="D120"/>
  <c r="D101"/>
  <c r="C83"/>
  <c r="D91"/>
  <c r="D82"/>
  <c r="F65"/>
  <c r="J141"/>
  <c r="I122"/>
  <c r="H103"/>
  <c r="G84"/>
  <c r="F66"/>
  <c r="I123"/>
  <c r="J142"/>
  <c r="G85"/>
  <c r="H104"/>
  <c r="E148"/>
  <c r="C141"/>
  <c r="D140"/>
  <c r="E139"/>
  <c r="E129"/>
  <c r="C122"/>
  <c r="D121"/>
  <c r="E120"/>
  <c r="D149"/>
  <c r="C150"/>
  <c r="C131"/>
  <c r="D111"/>
  <c r="C93"/>
  <c r="C84"/>
  <c r="C112"/>
  <c r="D102"/>
  <c r="C103"/>
  <c r="E101"/>
  <c r="D83"/>
  <c r="D130"/>
  <c r="E110"/>
  <c r="E91"/>
  <c r="E82"/>
  <c r="D92"/>
  <c r="I142"/>
  <c r="E155"/>
  <c r="I151"/>
  <c r="E136"/>
  <c r="I132"/>
  <c r="J122"/>
  <c r="F116"/>
  <c r="J112"/>
  <c r="E108"/>
  <c r="H152"/>
  <c r="E146"/>
  <c r="F145"/>
  <c r="G144"/>
  <c r="G125"/>
  <c r="H133"/>
  <c r="G106"/>
  <c r="H143"/>
  <c r="G153"/>
  <c r="G134"/>
  <c r="H114"/>
  <c r="J150"/>
  <c r="E127"/>
  <c r="I113"/>
  <c r="G96"/>
  <c r="E89"/>
  <c r="F154"/>
  <c r="G115"/>
  <c r="I104"/>
  <c r="F97"/>
  <c r="J93"/>
  <c r="H86"/>
  <c r="J103"/>
  <c r="H124"/>
  <c r="F126"/>
  <c r="E117"/>
  <c r="F107"/>
  <c r="F88"/>
  <c r="E98"/>
  <c r="I94"/>
  <c r="I85"/>
  <c r="F135"/>
  <c r="J131"/>
  <c r="J84"/>
  <c r="H95"/>
  <c r="G108"/>
  <c r="H145"/>
  <c r="I153"/>
  <c r="I134"/>
  <c r="J114"/>
  <c r="H126"/>
  <c r="H154"/>
  <c r="H135"/>
  <c r="I144"/>
  <c r="G155"/>
  <c r="G136"/>
  <c r="J124"/>
  <c r="H116"/>
  <c r="J152"/>
  <c r="G127"/>
  <c r="I115"/>
  <c r="G98"/>
  <c r="G117"/>
  <c r="J105"/>
  <c r="J95"/>
  <c r="H88"/>
  <c r="I106"/>
  <c r="G146"/>
  <c r="J133"/>
  <c r="I96"/>
  <c r="I87"/>
  <c r="J86"/>
  <c r="H97"/>
  <c r="E151"/>
  <c r="E132"/>
  <c r="F112"/>
  <c r="D152"/>
  <c r="H148"/>
  <c r="C144"/>
  <c r="D143"/>
  <c r="E142"/>
  <c r="F141"/>
  <c r="G140"/>
  <c r="G121"/>
  <c r="D133"/>
  <c r="G102"/>
  <c r="H139"/>
  <c r="C153"/>
  <c r="G149"/>
  <c r="C134"/>
  <c r="G130"/>
  <c r="D114"/>
  <c r="H110"/>
  <c r="H129"/>
  <c r="D124"/>
  <c r="F122"/>
  <c r="C106"/>
  <c r="E104"/>
  <c r="C96"/>
  <c r="G92"/>
  <c r="E85"/>
  <c r="C115"/>
  <c r="F150"/>
  <c r="F131"/>
  <c r="G111"/>
  <c r="F93"/>
  <c r="H82"/>
  <c r="C125"/>
  <c r="E123"/>
  <c r="E113"/>
  <c r="D105"/>
  <c r="F103"/>
  <c r="F84"/>
  <c r="E94"/>
  <c r="C87"/>
  <c r="H120"/>
  <c r="D95"/>
  <c r="H91"/>
  <c r="D86"/>
  <c r="F69"/>
  <c r="J145"/>
  <c r="I126"/>
  <c r="H107"/>
  <c r="G88"/>
  <c r="C53"/>
  <c r="C148"/>
  <c r="C139"/>
  <c r="C129"/>
  <c r="C120"/>
  <c r="C91"/>
  <c r="C82"/>
  <c r="C110"/>
  <c r="C101"/>
  <c r="I152"/>
  <c r="F146"/>
  <c r="G145"/>
  <c r="G126"/>
  <c r="I133"/>
  <c r="F127"/>
  <c r="F117"/>
  <c r="J113"/>
  <c r="G107"/>
  <c r="H144"/>
  <c r="H153"/>
  <c r="H134"/>
  <c r="H125"/>
  <c r="G154"/>
  <c r="G135"/>
  <c r="H115"/>
  <c r="I143"/>
  <c r="J132"/>
  <c r="I114"/>
  <c r="J104"/>
  <c r="G97"/>
  <c r="I86"/>
  <c r="F136"/>
  <c r="J123"/>
  <c r="G116"/>
  <c r="F108"/>
  <c r="F89"/>
  <c r="F98"/>
  <c r="J94"/>
  <c r="J85"/>
  <c r="F155"/>
  <c r="J151"/>
  <c r="I105"/>
  <c r="I95"/>
  <c r="H87"/>
  <c r="H96"/>
  <c r="H127"/>
  <c r="I154"/>
  <c r="I135"/>
  <c r="J115"/>
  <c r="I145"/>
  <c r="H155"/>
  <c r="H136"/>
  <c r="H117"/>
  <c r="J134"/>
  <c r="J125"/>
  <c r="I116"/>
  <c r="I107"/>
  <c r="I88"/>
  <c r="J96"/>
  <c r="J87"/>
  <c r="H146"/>
  <c r="J153"/>
  <c r="J106"/>
  <c r="I97"/>
  <c r="H98"/>
  <c r="H89"/>
  <c r="E149"/>
  <c r="E130"/>
  <c r="F110"/>
  <c r="D150"/>
  <c r="C151"/>
  <c r="C132"/>
  <c r="D112"/>
  <c r="C142"/>
  <c r="D103"/>
  <c r="F101"/>
  <c r="F82"/>
  <c r="C94"/>
  <c r="E83"/>
  <c r="C123"/>
  <c r="F148"/>
  <c r="D141"/>
  <c r="F129"/>
  <c r="D122"/>
  <c r="F120"/>
  <c r="F91"/>
  <c r="E121"/>
  <c r="C113"/>
  <c r="E140"/>
  <c r="D131"/>
  <c r="E111"/>
  <c r="C104"/>
  <c r="E102"/>
  <c r="E92"/>
  <c r="C85"/>
  <c r="F139"/>
  <c r="D93"/>
  <c r="D84"/>
  <c r="F67"/>
  <c r="J143"/>
  <c r="I124"/>
  <c r="G86"/>
  <c r="H105"/>
  <c r="C34"/>
  <c r="F75"/>
  <c r="D68"/>
  <c r="E76"/>
  <c r="I72"/>
  <c r="G65"/>
  <c r="G74"/>
  <c r="I63"/>
  <c r="D77"/>
  <c r="H73"/>
  <c r="H64"/>
  <c r="E67"/>
  <c r="C78"/>
  <c r="C69"/>
  <c r="F73"/>
  <c r="D66"/>
  <c r="E65"/>
  <c r="E74"/>
  <c r="G63"/>
  <c r="D75"/>
  <c r="C76"/>
  <c r="G72"/>
  <c r="C67"/>
  <c r="F77"/>
  <c r="J73"/>
  <c r="D70"/>
  <c r="J64"/>
  <c r="E69"/>
  <c r="E78"/>
  <c r="I74"/>
  <c r="G67"/>
  <c r="G76"/>
  <c r="D79"/>
  <c r="H75"/>
  <c r="H66"/>
  <c r="I65"/>
  <c r="F76"/>
  <c r="J72"/>
  <c r="H65"/>
  <c r="E77"/>
  <c r="I73"/>
  <c r="C70"/>
  <c r="I64"/>
  <c r="G75"/>
  <c r="G66"/>
  <c r="E68"/>
  <c r="D78"/>
  <c r="H74"/>
  <c r="D69"/>
  <c r="J63"/>
  <c r="C79"/>
  <c r="C64"/>
  <c r="C73"/>
  <c r="D72"/>
  <c r="D63"/>
  <c r="C44"/>
  <c r="D64"/>
  <c r="E72"/>
  <c r="E63"/>
  <c r="C65"/>
  <c r="D73"/>
  <c r="C74"/>
  <c r="E70"/>
  <c r="F78"/>
  <c r="J74"/>
  <c r="H67"/>
  <c r="G68"/>
  <c r="E79"/>
  <c r="I75"/>
  <c r="I66"/>
  <c r="G77"/>
  <c r="H76"/>
  <c r="J65"/>
  <c r="J76"/>
  <c r="H69"/>
  <c r="I77"/>
  <c r="I68"/>
  <c r="G79"/>
  <c r="H78"/>
  <c r="J67"/>
  <c r="G70"/>
  <c r="C25"/>
  <c r="E66"/>
  <c r="F74"/>
  <c r="H63"/>
  <c r="E75"/>
  <c r="C68"/>
  <c r="G73"/>
  <c r="D76"/>
  <c r="H72"/>
  <c r="D67"/>
  <c r="C77"/>
  <c r="G64"/>
  <c r="F79"/>
  <c r="J75"/>
  <c r="J66"/>
  <c r="I76"/>
  <c r="G69"/>
  <c r="G78"/>
  <c r="I67"/>
  <c r="H77"/>
  <c r="H68"/>
  <c r="J77"/>
  <c r="J68"/>
  <c r="I78"/>
  <c r="I69"/>
  <c r="H79"/>
  <c r="H70"/>
  <c r="F72"/>
  <c r="E73"/>
  <c r="C66"/>
  <c r="E64"/>
  <c r="D74"/>
  <c r="D65"/>
  <c r="C75"/>
  <c r="C72"/>
  <c r="C63"/>
  <c r="F60"/>
  <c r="J56"/>
  <c r="F51"/>
  <c r="J47"/>
  <c r="F41"/>
  <c r="J37"/>
  <c r="F32"/>
  <c r="J28"/>
  <c r="I57"/>
  <c r="G50"/>
  <c r="I38"/>
  <c r="G31"/>
  <c r="F13"/>
  <c r="H58"/>
  <c r="G59"/>
  <c r="I48"/>
  <c r="G40"/>
  <c r="I29"/>
  <c r="H49"/>
  <c r="H30"/>
  <c r="J9"/>
  <c r="I10"/>
  <c r="H11"/>
  <c r="G12"/>
  <c r="J18"/>
  <c r="F22"/>
  <c r="I19"/>
  <c r="H39"/>
  <c r="G21"/>
  <c r="H20"/>
  <c r="J58"/>
  <c r="J49"/>
  <c r="J39"/>
  <c r="J30"/>
  <c r="J11"/>
  <c r="I12"/>
  <c r="I59"/>
  <c r="I40"/>
  <c r="H60"/>
  <c r="H51"/>
  <c r="H13"/>
  <c r="J20"/>
  <c r="I21"/>
  <c r="H22"/>
  <c r="I50"/>
  <c r="I31"/>
  <c r="H41"/>
  <c r="H32"/>
  <c r="C10"/>
  <c r="E48"/>
  <c r="D29"/>
  <c r="C6"/>
  <c r="E44"/>
  <c r="D25"/>
  <c r="F55"/>
  <c r="H44"/>
  <c r="F36"/>
  <c r="H25"/>
  <c r="D10"/>
  <c r="G16"/>
  <c r="E56"/>
  <c r="C49"/>
  <c r="E37"/>
  <c r="E28"/>
  <c r="H15"/>
  <c r="H53"/>
  <c r="F46"/>
  <c r="D48"/>
  <c r="G54"/>
  <c r="G35"/>
  <c r="G7"/>
  <c r="F8"/>
  <c r="E9"/>
  <c r="E18"/>
  <c r="C58"/>
  <c r="D57"/>
  <c r="D38"/>
  <c r="F17"/>
  <c r="G45"/>
  <c r="C39"/>
  <c r="G26"/>
  <c r="C30"/>
  <c r="H34"/>
  <c r="H6"/>
  <c r="D19"/>
  <c r="C20"/>
  <c r="F27"/>
  <c r="F56"/>
  <c r="F47"/>
  <c r="F37"/>
  <c r="F28"/>
  <c r="I15"/>
  <c r="E57"/>
  <c r="I53"/>
  <c r="G46"/>
  <c r="C31"/>
  <c r="E38"/>
  <c r="I34"/>
  <c r="G27"/>
  <c r="I6"/>
  <c r="D49"/>
  <c r="H54"/>
  <c r="G55"/>
  <c r="C50"/>
  <c r="I44"/>
  <c r="G36"/>
  <c r="I25"/>
  <c r="D11"/>
  <c r="H16"/>
  <c r="G17"/>
  <c r="C21"/>
  <c r="C59"/>
  <c r="C40"/>
  <c r="D58"/>
  <c r="H45"/>
  <c r="D39"/>
  <c r="H26"/>
  <c r="E29"/>
  <c r="G8"/>
  <c r="H35"/>
  <c r="F9"/>
  <c r="F18"/>
  <c r="E19"/>
  <c r="D20"/>
  <c r="E10"/>
  <c r="H7"/>
  <c r="E50"/>
  <c r="D31"/>
  <c r="C12"/>
  <c r="C7"/>
  <c r="E45"/>
  <c r="D26"/>
  <c r="D47"/>
  <c r="F54"/>
  <c r="F45"/>
  <c r="F35"/>
  <c r="F26"/>
  <c r="F7"/>
  <c r="E8"/>
  <c r="E55"/>
  <c r="G44"/>
  <c r="E36"/>
  <c r="G25"/>
  <c r="D9"/>
  <c r="F16"/>
  <c r="G53"/>
  <c r="C29"/>
  <c r="G34"/>
  <c r="E27"/>
  <c r="G6"/>
  <c r="C19"/>
  <c r="C57"/>
  <c r="C38"/>
  <c r="E17"/>
  <c r="D56"/>
  <c r="D37"/>
  <c r="D18"/>
  <c r="C48"/>
  <c r="G15"/>
  <c r="D51"/>
  <c r="F58"/>
  <c r="J54"/>
  <c r="F49"/>
  <c r="J45"/>
  <c r="F39"/>
  <c r="J35"/>
  <c r="F30"/>
  <c r="J26"/>
  <c r="J7"/>
  <c r="I8"/>
  <c r="H9"/>
  <c r="G10"/>
  <c r="F11"/>
  <c r="E12"/>
  <c r="E59"/>
  <c r="I55"/>
  <c r="G48"/>
  <c r="E40"/>
  <c r="I36"/>
  <c r="G29"/>
  <c r="D13"/>
  <c r="J16"/>
  <c r="I17"/>
  <c r="H56"/>
  <c r="H47"/>
  <c r="G57"/>
  <c r="G38"/>
  <c r="E31"/>
  <c r="G19"/>
  <c r="F20"/>
  <c r="I46"/>
  <c r="I27"/>
  <c r="D60"/>
  <c r="D41"/>
  <c r="H18"/>
  <c r="D22"/>
  <c r="H37"/>
  <c r="E21"/>
  <c r="H28"/>
  <c r="F57"/>
  <c r="J53"/>
  <c r="H46"/>
  <c r="C32"/>
  <c r="F38"/>
  <c r="J34"/>
  <c r="H27"/>
  <c r="J6"/>
  <c r="D50"/>
  <c r="E58"/>
  <c r="I54"/>
  <c r="C51"/>
  <c r="I45"/>
  <c r="E39"/>
  <c r="I35"/>
  <c r="E30"/>
  <c r="I26"/>
  <c r="I7"/>
  <c r="H8"/>
  <c r="G9"/>
  <c r="F10"/>
  <c r="E11"/>
  <c r="H55"/>
  <c r="G56"/>
  <c r="G47"/>
  <c r="G37"/>
  <c r="G28"/>
  <c r="C22"/>
  <c r="C60"/>
  <c r="C41"/>
  <c r="J15"/>
  <c r="G18"/>
  <c r="D59"/>
  <c r="F48"/>
  <c r="D40"/>
  <c r="F29"/>
  <c r="F19"/>
  <c r="E20"/>
  <c r="D21"/>
  <c r="J44"/>
  <c r="H36"/>
  <c r="J25"/>
  <c r="I16"/>
  <c r="D12"/>
  <c r="H17"/>
  <c r="C16"/>
  <c r="C45"/>
  <c r="D15"/>
  <c r="D53"/>
  <c r="C26"/>
  <c r="D34"/>
  <c r="D6"/>
  <c r="D44"/>
  <c r="C54"/>
  <c r="C35"/>
  <c r="F53"/>
  <c r="C28"/>
  <c r="F34"/>
  <c r="F6"/>
  <c r="D46"/>
  <c r="E54"/>
  <c r="C47"/>
  <c r="E35"/>
  <c r="E26"/>
  <c r="E7"/>
  <c r="F15"/>
  <c r="C18"/>
  <c r="C56"/>
  <c r="D55"/>
  <c r="F44"/>
  <c r="D36"/>
  <c r="F25"/>
  <c r="D8"/>
  <c r="E16"/>
  <c r="C37"/>
  <c r="D17"/>
  <c r="C11"/>
  <c r="E49"/>
  <c r="D30"/>
  <c r="E46"/>
  <c r="D27"/>
  <c r="C8"/>
  <c r="E47"/>
  <c r="D28"/>
  <c r="C9"/>
  <c r="E15"/>
  <c r="E53"/>
  <c r="C27"/>
  <c r="E34"/>
  <c r="E6"/>
  <c r="C46"/>
  <c r="C55"/>
  <c r="C36"/>
  <c r="E25"/>
  <c r="D7"/>
  <c r="D45"/>
  <c r="D54"/>
  <c r="D35"/>
  <c r="D16"/>
  <c r="C17"/>
  <c r="F59"/>
  <c r="J55"/>
  <c r="H48"/>
  <c r="F40"/>
  <c r="J36"/>
  <c r="H29"/>
  <c r="E13"/>
  <c r="J17"/>
  <c r="E60"/>
  <c r="I56"/>
  <c r="I47"/>
  <c r="E41"/>
  <c r="I37"/>
  <c r="E32"/>
  <c r="I28"/>
  <c r="H57"/>
  <c r="F50"/>
  <c r="G58"/>
  <c r="G39"/>
  <c r="G49"/>
  <c r="G30"/>
  <c r="I9"/>
  <c r="G11"/>
  <c r="J46"/>
  <c r="J27"/>
  <c r="J8"/>
  <c r="H10"/>
  <c r="F12"/>
  <c r="F31"/>
  <c r="H19"/>
  <c r="G20"/>
  <c r="H38"/>
  <c r="I18"/>
  <c r="F21"/>
  <c r="E22"/>
  <c r="J57"/>
  <c r="H50"/>
  <c r="J38"/>
  <c r="H31"/>
  <c r="I58"/>
  <c r="I49"/>
  <c r="I39"/>
  <c r="I30"/>
  <c r="J10"/>
  <c r="I11"/>
  <c r="H12"/>
  <c r="H59"/>
  <c r="J48"/>
  <c r="G60"/>
  <c r="G51"/>
  <c r="G41"/>
  <c r="G32"/>
  <c r="G22"/>
  <c r="J19"/>
  <c r="I20"/>
  <c r="H21"/>
  <c r="H40"/>
  <c r="G13"/>
  <c r="J29"/>
  <c r="AL8"/>
  <c r="I37" i="13"/>
  <c r="I29"/>
  <c r="J36"/>
  <c r="J28"/>
  <c r="J19"/>
  <c r="J11"/>
  <c r="I12"/>
  <c r="D12"/>
  <c r="AG8"/>
  <c r="Y8"/>
  <c r="Z8"/>
  <c r="W8"/>
  <c r="U8"/>
  <c r="V8"/>
  <c r="AF10"/>
  <c r="AF8" s="1"/>
  <c r="S8"/>
  <c r="T8"/>
  <c r="AB8"/>
  <c r="X8"/>
  <c r="P8"/>
  <c r="AC10"/>
  <c r="AC8" s="1"/>
  <c r="I20"/>
  <c r="AE10"/>
  <c r="AE8" s="1"/>
  <c r="R8"/>
  <c r="AD10"/>
  <c r="AD8" s="1"/>
  <c r="Q8"/>
  <c r="J92" i="12"/>
  <c r="J47"/>
  <c r="I86"/>
  <c r="I78"/>
  <c r="J70"/>
  <c r="I63"/>
  <c r="I56"/>
  <c r="J55"/>
  <c r="J77"/>
  <c r="J62"/>
  <c r="I48"/>
  <c r="I33"/>
  <c r="J32"/>
  <c r="I18"/>
  <c r="I11"/>
  <c r="I93"/>
  <c r="I41"/>
  <c r="J25"/>
  <c r="J17"/>
  <c r="J40"/>
  <c r="I26"/>
  <c r="J10"/>
  <c r="Z8"/>
  <c r="U8"/>
  <c r="AB8"/>
  <c r="AC8"/>
  <c r="R8"/>
  <c r="S8"/>
  <c r="V8"/>
  <c r="AA11" i="11"/>
  <c r="AA15"/>
  <c r="AA16"/>
  <c r="AA14"/>
  <c r="AA13"/>
  <c r="P8" i="12"/>
  <c r="AA8"/>
  <c r="T8"/>
  <c r="Q8"/>
  <c r="G49" i="11"/>
  <c r="F36"/>
  <c r="H62"/>
  <c r="G10"/>
  <c r="G68"/>
  <c r="H67"/>
  <c r="G42"/>
  <c r="H41"/>
  <c r="G62"/>
  <c r="H48"/>
  <c r="G36"/>
  <c r="H35"/>
  <c r="G55"/>
  <c r="H54"/>
  <c r="G16"/>
  <c r="G23"/>
  <c r="H9"/>
  <c r="H22"/>
  <c r="G29"/>
  <c r="H28"/>
  <c r="H15"/>
  <c r="E23"/>
  <c r="D10"/>
  <c r="S8"/>
  <c r="Y8"/>
  <c r="T8"/>
  <c r="D19" s="1"/>
  <c r="R8"/>
  <c r="N8"/>
  <c r="P8"/>
  <c r="W8"/>
  <c r="O8"/>
  <c r="Q8"/>
  <c r="X8"/>
  <c r="V8"/>
  <c r="L122" i="14"/>
  <c r="L46"/>
  <c r="L27"/>
  <c r="L8"/>
  <c r="L84"/>
  <c r="L65"/>
  <c r="L103"/>
  <c r="L141"/>
  <c r="L26" l="1"/>
  <c r="L102"/>
  <c r="L121"/>
  <c r="L7"/>
  <c r="L64"/>
  <c r="L45"/>
  <c r="L83"/>
  <c r="L140"/>
  <c r="AK18"/>
  <c r="AK20"/>
  <c r="AK19"/>
  <c r="W18" i="20"/>
  <c r="Y18"/>
  <c r="W19"/>
  <c r="Y19"/>
  <c r="W20"/>
  <c r="Y20"/>
  <c r="X2" i="18"/>
  <c r="BC18" s="1"/>
  <c r="W2" i="17"/>
  <c r="V2" i="16"/>
  <c r="AU14" s="1"/>
  <c r="U2" i="15"/>
  <c r="AQ16" s="1"/>
  <c r="AK17" i="14"/>
  <c r="W11" i="20"/>
  <c r="W15"/>
  <c r="W12"/>
  <c r="W16"/>
  <c r="W13"/>
  <c r="W10"/>
  <c r="W14"/>
  <c r="AK12" i="14"/>
  <c r="AK16"/>
  <c r="AK13"/>
  <c r="AK10"/>
  <c r="AK14"/>
  <c r="AK11"/>
  <c r="AK15"/>
  <c r="Y13" i="20"/>
  <c r="Y14"/>
  <c r="Y11"/>
  <c r="Y10"/>
  <c r="AO8" i="15"/>
  <c r="E2" s="1"/>
  <c r="U8" i="20"/>
  <c r="Y12"/>
  <c r="Y15"/>
  <c r="Y16"/>
  <c r="F73" i="12"/>
  <c r="F6"/>
  <c r="F28"/>
  <c r="E67"/>
  <c r="F81"/>
  <c r="E37"/>
  <c r="F36"/>
  <c r="E22"/>
  <c r="F58"/>
  <c r="F43"/>
  <c r="F66"/>
  <c r="F13"/>
  <c r="F88"/>
  <c r="F51"/>
  <c r="E59"/>
  <c r="E29"/>
  <c r="E14"/>
  <c r="E89"/>
  <c r="E44"/>
  <c r="E82"/>
  <c r="E52"/>
  <c r="F21"/>
  <c r="E6"/>
  <c r="J81"/>
  <c r="G36"/>
  <c r="H51"/>
  <c r="D114" i="13"/>
  <c r="E113"/>
  <c r="F112"/>
  <c r="G111"/>
  <c r="H110"/>
  <c r="D105"/>
  <c r="F103"/>
  <c r="H101"/>
  <c r="J99"/>
  <c r="D97"/>
  <c r="J91"/>
  <c r="G77"/>
  <c r="D80"/>
  <c r="E79"/>
  <c r="F78"/>
  <c r="H59"/>
  <c r="I58"/>
  <c r="J57"/>
  <c r="D46"/>
  <c r="G85"/>
  <c r="J65"/>
  <c r="E53"/>
  <c r="D122"/>
  <c r="F120"/>
  <c r="H118"/>
  <c r="J116"/>
  <c r="E96"/>
  <c r="D88"/>
  <c r="F86"/>
  <c r="H84"/>
  <c r="J82"/>
  <c r="F61"/>
  <c r="E70"/>
  <c r="G68"/>
  <c r="I66"/>
  <c r="D54"/>
  <c r="F52"/>
  <c r="H50"/>
  <c r="J48"/>
  <c r="E121"/>
  <c r="I117"/>
  <c r="E87"/>
  <c r="H67"/>
  <c r="I109"/>
  <c r="E104"/>
  <c r="G102"/>
  <c r="I100"/>
  <c r="F95"/>
  <c r="G94"/>
  <c r="I75"/>
  <c r="J74"/>
  <c r="D63"/>
  <c r="E62"/>
  <c r="E45"/>
  <c r="G43"/>
  <c r="H42"/>
  <c r="I41"/>
  <c r="J40"/>
  <c r="H93"/>
  <c r="D71"/>
  <c r="F69"/>
  <c r="I49"/>
  <c r="G119"/>
  <c r="I83"/>
  <c r="G51"/>
  <c r="I111"/>
  <c r="G104"/>
  <c r="I102"/>
  <c r="I77"/>
  <c r="J76"/>
  <c r="G45"/>
  <c r="H44"/>
  <c r="I43"/>
  <c r="J42"/>
  <c r="H120"/>
  <c r="G70"/>
  <c r="J50"/>
  <c r="G121"/>
  <c r="I119"/>
  <c r="H95"/>
  <c r="G87"/>
  <c r="I85"/>
  <c r="F71"/>
  <c r="H69"/>
  <c r="J67"/>
  <c r="G53"/>
  <c r="I51"/>
  <c r="G96"/>
  <c r="F88"/>
  <c r="J84"/>
  <c r="H52"/>
  <c r="F114"/>
  <c r="G113"/>
  <c r="H112"/>
  <c r="F105"/>
  <c r="H103"/>
  <c r="J101"/>
  <c r="F97"/>
  <c r="J93"/>
  <c r="G79"/>
  <c r="F80"/>
  <c r="H61"/>
  <c r="I60"/>
  <c r="J59"/>
  <c r="J118"/>
  <c r="H86"/>
  <c r="F54"/>
  <c r="F122"/>
  <c r="F63"/>
  <c r="I68"/>
  <c r="H114"/>
  <c r="H105"/>
  <c r="J103"/>
  <c r="H63"/>
  <c r="I62"/>
  <c r="J61"/>
  <c r="I121"/>
  <c r="H97"/>
  <c r="I87"/>
  <c r="H122"/>
  <c r="J120"/>
  <c r="H88"/>
  <c r="J86"/>
  <c r="I70"/>
  <c r="H54"/>
  <c r="J52"/>
  <c r="J69"/>
  <c r="I113"/>
  <c r="I104"/>
  <c r="I79"/>
  <c r="J78"/>
  <c r="H46"/>
  <c r="I45"/>
  <c r="J44"/>
  <c r="J95"/>
  <c r="H71"/>
  <c r="I53"/>
  <c r="E122"/>
  <c r="G120"/>
  <c r="I118"/>
  <c r="F96"/>
  <c r="E88"/>
  <c r="G86"/>
  <c r="I84"/>
  <c r="F62"/>
  <c r="F70"/>
  <c r="H68"/>
  <c r="J66"/>
  <c r="E54"/>
  <c r="G52"/>
  <c r="I50"/>
  <c r="H111"/>
  <c r="E105"/>
  <c r="E97"/>
  <c r="G78"/>
  <c r="I110"/>
  <c r="F104"/>
  <c r="H102"/>
  <c r="J100"/>
  <c r="G95"/>
  <c r="I76"/>
  <c r="J75"/>
  <c r="E63"/>
  <c r="E46"/>
  <c r="G44"/>
  <c r="H43"/>
  <c r="I42"/>
  <c r="J41"/>
  <c r="E114"/>
  <c r="I101"/>
  <c r="F79"/>
  <c r="J58"/>
  <c r="F121"/>
  <c r="H119"/>
  <c r="J117"/>
  <c r="H94"/>
  <c r="F87"/>
  <c r="H85"/>
  <c r="J83"/>
  <c r="E71"/>
  <c r="G69"/>
  <c r="I67"/>
  <c r="F53"/>
  <c r="H51"/>
  <c r="J49"/>
  <c r="F113"/>
  <c r="G103"/>
  <c r="J92"/>
  <c r="H60"/>
  <c r="G112"/>
  <c r="E80"/>
  <c r="I59"/>
  <c r="E118"/>
  <c r="G116"/>
  <c r="E84"/>
  <c r="G82"/>
  <c r="F58"/>
  <c r="D68"/>
  <c r="F66"/>
  <c r="E50"/>
  <c r="G48"/>
  <c r="F75"/>
  <c r="D102"/>
  <c r="F100"/>
  <c r="D94"/>
  <c r="E93"/>
  <c r="F92"/>
  <c r="G91"/>
  <c r="D60"/>
  <c r="E59"/>
  <c r="E42"/>
  <c r="G40"/>
  <c r="D111"/>
  <c r="G108"/>
  <c r="E76"/>
  <c r="D119"/>
  <c r="F117"/>
  <c r="D85"/>
  <c r="F83"/>
  <c r="E67"/>
  <c r="G65"/>
  <c r="D51"/>
  <c r="F49"/>
  <c r="E110"/>
  <c r="E101"/>
  <c r="G74"/>
  <c r="D43"/>
  <c r="F109"/>
  <c r="G99"/>
  <c r="D77"/>
  <c r="D110"/>
  <c r="E109"/>
  <c r="F108"/>
  <c r="D101"/>
  <c r="F99"/>
  <c r="D76"/>
  <c r="E75"/>
  <c r="F74"/>
  <c r="D42"/>
  <c r="E83"/>
  <c r="D118"/>
  <c r="F116"/>
  <c r="D84"/>
  <c r="F82"/>
  <c r="F57"/>
  <c r="E66"/>
  <c r="D50"/>
  <c r="F48"/>
  <c r="F65"/>
  <c r="E100"/>
  <c r="D93"/>
  <c r="E92"/>
  <c r="F91"/>
  <c r="D59"/>
  <c r="E58"/>
  <c r="E41"/>
  <c r="E117"/>
  <c r="D67"/>
  <c r="E49"/>
  <c r="D91"/>
  <c r="D57"/>
  <c r="D116"/>
  <c r="D65"/>
  <c r="D48"/>
  <c r="D108"/>
  <c r="D99"/>
  <c r="D74"/>
  <c r="D40"/>
  <c r="D82"/>
  <c r="I95"/>
  <c r="G61"/>
  <c r="J112"/>
  <c r="H78"/>
  <c r="F44"/>
  <c r="D121"/>
  <c r="F119"/>
  <c r="H117"/>
  <c r="H92"/>
  <c r="D87"/>
  <c r="F85"/>
  <c r="H83"/>
  <c r="E69"/>
  <c r="G67"/>
  <c r="I65"/>
  <c r="D53"/>
  <c r="F51"/>
  <c r="H49"/>
  <c r="H100"/>
  <c r="G93"/>
  <c r="D62"/>
  <c r="I40"/>
  <c r="D113"/>
  <c r="E112"/>
  <c r="F111"/>
  <c r="G110"/>
  <c r="H109"/>
  <c r="E103"/>
  <c r="G101"/>
  <c r="I99"/>
  <c r="G76"/>
  <c r="D79"/>
  <c r="E78"/>
  <c r="F77"/>
  <c r="H58"/>
  <c r="I57"/>
  <c r="D45"/>
  <c r="I108"/>
  <c r="D104"/>
  <c r="F94"/>
  <c r="E61"/>
  <c r="H41"/>
  <c r="E120"/>
  <c r="G118"/>
  <c r="I116"/>
  <c r="D96"/>
  <c r="E86"/>
  <c r="G84"/>
  <c r="I82"/>
  <c r="F60"/>
  <c r="D70"/>
  <c r="F68"/>
  <c r="H66"/>
  <c r="E52"/>
  <c r="G50"/>
  <c r="I48"/>
  <c r="E95"/>
  <c r="I74"/>
  <c r="F102"/>
  <c r="E44"/>
  <c r="G42"/>
  <c r="H121"/>
  <c r="J119"/>
  <c r="H96"/>
  <c r="H87"/>
  <c r="J85"/>
  <c r="G71"/>
  <c r="I69"/>
  <c r="H53"/>
  <c r="J51"/>
  <c r="I112"/>
  <c r="J102"/>
  <c r="I78"/>
  <c r="I44"/>
  <c r="G114"/>
  <c r="H113"/>
  <c r="G105"/>
  <c r="I103"/>
  <c r="G97"/>
  <c r="J94"/>
  <c r="G80"/>
  <c r="H62"/>
  <c r="I61"/>
  <c r="J60"/>
  <c r="J43"/>
  <c r="G122"/>
  <c r="I120"/>
  <c r="G88"/>
  <c r="I86"/>
  <c r="H70"/>
  <c r="J68"/>
  <c r="G54"/>
  <c r="I52"/>
  <c r="J77"/>
  <c r="G46"/>
  <c r="H104"/>
  <c r="H45"/>
  <c r="G62"/>
  <c r="J113"/>
  <c r="H79"/>
  <c r="F45"/>
  <c r="I96"/>
  <c r="E102"/>
  <c r="G100"/>
  <c r="D95"/>
  <c r="E94"/>
  <c r="F93"/>
  <c r="G92"/>
  <c r="D61"/>
  <c r="E60"/>
  <c r="E43"/>
  <c r="G41"/>
  <c r="H40"/>
  <c r="F118"/>
  <c r="E68"/>
  <c r="H48"/>
  <c r="E119"/>
  <c r="G117"/>
  <c r="H91"/>
  <c r="E85"/>
  <c r="G83"/>
  <c r="D69"/>
  <c r="F67"/>
  <c r="H65"/>
  <c r="E51"/>
  <c r="G49"/>
  <c r="D120"/>
  <c r="H82"/>
  <c r="F59"/>
  <c r="F50"/>
  <c r="D112"/>
  <c r="E111"/>
  <c r="F110"/>
  <c r="G109"/>
  <c r="H108"/>
  <c r="D103"/>
  <c r="F101"/>
  <c r="H99"/>
  <c r="G75"/>
  <c r="D78"/>
  <c r="E77"/>
  <c r="F76"/>
  <c r="H57"/>
  <c r="D44"/>
  <c r="F84"/>
  <c r="D52"/>
  <c r="H116"/>
  <c r="D86"/>
  <c r="G66"/>
  <c r="D117"/>
  <c r="D83"/>
  <c r="E65"/>
  <c r="D49"/>
  <c r="D58"/>
  <c r="D109"/>
  <c r="E108"/>
  <c r="E99"/>
  <c r="D75"/>
  <c r="E74"/>
  <c r="D41"/>
  <c r="D100"/>
  <c r="E91"/>
  <c r="E40"/>
  <c r="E116"/>
  <c r="E82"/>
  <c r="D66"/>
  <c r="E48"/>
  <c r="E57"/>
  <c r="D92"/>
  <c r="BA8" i="18"/>
  <c r="H2" s="1"/>
  <c r="AY10" i="17"/>
  <c r="AW8"/>
  <c r="G2" s="1"/>
  <c r="AS8" i="16"/>
  <c r="F2" s="1"/>
  <c r="H77" i="13"/>
  <c r="G60"/>
  <c r="J111"/>
  <c r="I94"/>
  <c r="F43"/>
  <c r="J110"/>
  <c r="H76"/>
  <c r="G59"/>
  <c r="F42"/>
  <c r="I93"/>
  <c r="H75"/>
  <c r="G58"/>
  <c r="J109"/>
  <c r="I92"/>
  <c r="F41"/>
  <c r="F40"/>
  <c r="I91"/>
  <c r="G57"/>
  <c r="J108"/>
  <c r="H74"/>
  <c r="D9"/>
  <c r="E26"/>
  <c r="D29"/>
  <c r="F27"/>
  <c r="J23"/>
  <c r="I24"/>
  <c r="D37"/>
  <c r="F35"/>
  <c r="H33"/>
  <c r="J31"/>
  <c r="G26"/>
  <c r="E36"/>
  <c r="I32"/>
  <c r="H25"/>
  <c r="G34"/>
  <c r="D32"/>
  <c r="D24"/>
  <c r="E31"/>
  <c r="E37"/>
  <c r="G35"/>
  <c r="I33"/>
  <c r="H26"/>
  <c r="G27"/>
  <c r="I25"/>
  <c r="F36"/>
  <c r="H34"/>
  <c r="J32"/>
  <c r="F28"/>
  <c r="J24"/>
  <c r="D6"/>
  <c r="E23"/>
  <c r="D8"/>
  <c r="E25"/>
  <c r="D25"/>
  <c r="F23"/>
  <c r="D33"/>
  <c r="F31"/>
  <c r="E32"/>
  <c r="D7"/>
  <c r="E24"/>
  <c r="D10"/>
  <c r="E27"/>
  <c r="D36"/>
  <c r="F34"/>
  <c r="H32"/>
  <c r="H24"/>
  <c r="D28"/>
  <c r="I23"/>
  <c r="G25"/>
  <c r="E35"/>
  <c r="G33"/>
  <c r="I31"/>
  <c r="F26"/>
  <c r="F29"/>
  <c r="J25"/>
  <c r="G36"/>
  <c r="I34"/>
  <c r="G28"/>
  <c r="J33"/>
  <c r="I26"/>
  <c r="H27"/>
  <c r="F37"/>
  <c r="H35"/>
  <c r="J27"/>
  <c r="I36"/>
  <c r="H37"/>
  <c r="J35"/>
  <c r="I28"/>
  <c r="H29"/>
  <c r="E33"/>
  <c r="G31"/>
  <c r="D34"/>
  <c r="F32"/>
  <c r="F24"/>
  <c r="D26"/>
  <c r="G23"/>
  <c r="H36"/>
  <c r="J34"/>
  <c r="H28"/>
  <c r="I27"/>
  <c r="G37"/>
  <c r="I35"/>
  <c r="J26"/>
  <c r="G29"/>
  <c r="D11"/>
  <c r="E28"/>
  <c r="F25"/>
  <c r="F33"/>
  <c r="E34"/>
  <c r="G32"/>
  <c r="G24"/>
  <c r="D35"/>
  <c r="H31"/>
  <c r="D27"/>
  <c r="H23"/>
  <c r="D14"/>
  <c r="D31"/>
  <c r="D23"/>
  <c r="H11"/>
  <c r="J9"/>
  <c r="I10"/>
  <c r="G12"/>
  <c r="J17"/>
  <c r="I18"/>
  <c r="I16"/>
  <c r="H17"/>
  <c r="G18"/>
  <c r="J7"/>
  <c r="G10"/>
  <c r="H9"/>
  <c r="J15"/>
  <c r="E12"/>
  <c r="I8"/>
  <c r="F11"/>
  <c r="J10"/>
  <c r="J18"/>
  <c r="I11"/>
  <c r="H12"/>
  <c r="E8"/>
  <c r="G14"/>
  <c r="E16"/>
  <c r="D17"/>
  <c r="F15"/>
  <c r="F7"/>
  <c r="G6"/>
  <c r="D15"/>
  <c r="E6"/>
  <c r="E14"/>
  <c r="F6"/>
  <c r="E7"/>
  <c r="F14"/>
  <c r="D16"/>
  <c r="E15"/>
  <c r="I9"/>
  <c r="F12"/>
  <c r="J16"/>
  <c r="I17"/>
  <c r="J8"/>
  <c r="G11"/>
  <c r="H10"/>
  <c r="H18"/>
  <c r="G15"/>
  <c r="H14"/>
  <c r="D18"/>
  <c r="F8"/>
  <c r="E17"/>
  <c r="H6"/>
  <c r="G7"/>
  <c r="E9"/>
  <c r="F16"/>
  <c r="J6"/>
  <c r="I7"/>
  <c r="F10"/>
  <c r="J14"/>
  <c r="H16"/>
  <c r="G17"/>
  <c r="F18"/>
  <c r="G9"/>
  <c r="I15"/>
  <c r="H8"/>
  <c r="E11"/>
  <c r="D19"/>
  <c r="G8"/>
  <c r="I6"/>
  <c r="H7"/>
  <c r="E10"/>
  <c r="I14"/>
  <c r="G16"/>
  <c r="F17"/>
  <c r="E18"/>
  <c r="F9"/>
  <c r="H15"/>
  <c r="I19"/>
  <c r="H19"/>
  <c r="G19"/>
  <c r="F19"/>
  <c r="D20"/>
  <c r="E19"/>
  <c r="E20"/>
  <c r="AI8"/>
  <c r="H20"/>
  <c r="F20"/>
  <c r="G20"/>
  <c r="I84" i="12"/>
  <c r="J90"/>
  <c r="H70"/>
  <c r="G78"/>
  <c r="J68"/>
  <c r="G63"/>
  <c r="I54"/>
  <c r="J53"/>
  <c r="J45"/>
  <c r="G93"/>
  <c r="H77"/>
  <c r="H62"/>
  <c r="G48"/>
  <c r="H40"/>
  <c r="I39"/>
  <c r="J38"/>
  <c r="G33"/>
  <c r="G26"/>
  <c r="H25"/>
  <c r="I24"/>
  <c r="J23"/>
  <c r="H92"/>
  <c r="H85"/>
  <c r="I76"/>
  <c r="I61"/>
  <c r="H47"/>
  <c r="I91"/>
  <c r="G56"/>
  <c r="H17"/>
  <c r="G71"/>
  <c r="H32"/>
  <c r="I31"/>
  <c r="J30"/>
  <c r="J8"/>
  <c r="H10"/>
  <c r="G86"/>
  <c r="J15"/>
  <c r="G18"/>
  <c r="G11"/>
  <c r="J75"/>
  <c r="J60"/>
  <c r="I46"/>
  <c r="I16"/>
  <c r="I9"/>
  <c r="F92"/>
  <c r="J88"/>
  <c r="F85"/>
  <c r="G76"/>
  <c r="G61"/>
  <c r="F47"/>
  <c r="J43"/>
  <c r="G91"/>
  <c r="E86"/>
  <c r="H75"/>
  <c r="E71"/>
  <c r="F70"/>
  <c r="G69"/>
  <c r="G54"/>
  <c r="H60"/>
  <c r="E56"/>
  <c r="F55"/>
  <c r="F40"/>
  <c r="G46"/>
  <c r="G31"/>
  <c r="I82"/>
  <c r="H90"/>
  <c r="H83"/>
  <c r="H68"/>
  <c r="E78"/>
  <c r="I74"/>
  <c r="J66"/>
  <c r="E63"/>
  <c r="I59"/>
  <c r="I52"/>
  <c r="J51"/>
  <c r="H45"/>
  <c r="E41"/>
  <c r="G84"/>
  <c r="G24"/>
  <c r="H15"/>
  <c r="E18"/>
  <c r="J6"/>
  <c r="I14"/>
  <c r="G16"/>
  <c r="F77"/>
  <c r="F62"/>
  <c r="E48"/>
  <c r="I37"/>
  <c r="J21"/>
  <c r="I7"/>
  <c r="G9"/>
  <c r="E93"/>
  <c r="J73"/>
  <c r="J58"/>
  <c r="I44"/>
  <c r="H30"/>
  <c r="I29"/>
  <c r="J28"/>
  <c r="I22"/>
  <c r="J13"/>
  <c r="F17"/>
  <c r="F10"/>
  <c r="I89"/>
  <c r="H38"/>
  <c r="J36"/>
  <c r="E26"/>
  <c r="E33"/>
  <c r="F32"/>
  <c r="H23"/>
  <c r="H8"/>
  <c r="H89"/>
  <c r="F84"/>
  <c r="E77"/>
  <c r="I73"/>
  <c r="E62"/>
  <c r="I58"/>
  <c r="H44"/>
  <c r="E92"/>
  <c r="I88"/>
  <c r="E85"/>
  <c r="F76"/>
  <c r="F61"/>
  <c r="E47"/>
  <c r="I43"/>
  <c r="E25"/>
  <c r="E32"/>
  <c r="I28"/>
  <c r="F91"/>
  <c r="H82"/>
  <c r="G75"/>
  <c r="E70"/>
  <c r="F69"/>
  <c r="G68"/>
  <c r="G53"/>
  <c r="G60"/>
  <c r="E55"/>
  <c r="F54"/>
  <c r="F39"/>
  <c r="F46"/>
  <c r="E40"/>
  <c r="I36"/>
  <c r="G23"/>
  <c r="F16"/>
  <c r="I6"/>
  <c r="G8"/>
  <c r="E17"/>
  <c r="G83"/>
  <c r="H67"/>
  <c r="H74"/>
  <c r="H59"/>
  <c r="G45"/>
  <c r="I81"/>
  <c r="G90"/>
  <c r="H37"/>
  <c r="I21"/>
  <c r="H14"/>
  <c r="H7"/>
  <c r="F9"/>
  <c r="I51"/>
  <c r="F31"/>
  <c r="G30"/>
  <c r="H29"/>
  <c r="H22"/>
  <c r="I13"/>
  <c r="G15"/>
  <c r="H91"/>
  <c r="F86"/>
  <c r="I75"/>
  <c r="F71"/>
  <c r="G70"/>
  <c r="G55"/>
  <c r="I60"/>
  <c r="F56"/>
  <c r="F41"/>
  <c r="H46"/>
  <c r="I83"/>
  <c r="I90"/>
  <c r="H69"/>
  <c r="F78"/>
  <c r="J74"/>
  <c r="J67"/>
  <c r="F63"/>
  <c r="J59"/>
  <c r="I53"/>
  <c r="J52"/>
  <c r="I45"/>
  <c r="I30"/>
  <c r="F93"/>
  <c r="J89"/>
  <c r="H84"/>
  <c r="G77"/>
  <c r="G62"/>
  <c r="F48"/>
  <c r="J44"/>
  <c r="H39"/>
  <c r="I38"/>
  <c r="J37"/>
  <c r="G25"/>
  <c r="J14"/>
  <c r="J7"/>
  <c r="H9"/>
  <c r="I15"/>
  <c r="G10"/>
  <c r="J29"/>
  <c r="J22"/>
  <c r="H76"/>
  <c r="H61"/>
  <c r="G47"/>
  <c r="F33"/>
  <c r="G32"/>
  <c r="H31"/>
  <c r="I23"/>
  <c r="H16"/>
  <c r="I8"/>
  <c r="G92"/>
  <c r="G85"/>
  <c r="H24"/>
  <c r="F18"/>
  <c r="G17"/>
  <c r="F11"/>
  <c r="H55"/>
  <c r="J85"/>
  <c r="G40"/>
  <c r="F25"/>
  <c r="E10"/>
  <c r="I70"/>
  <c r="I69"/>
  <c r="H54"/>
  <c r="J84"/>
  <c r="E9"/>
  <c r="G39"/>
  <c r="F24"/>
  <c r="J82"/>
  <c r="G37"/>
  <c r="I67"/>
  <c r="F22"/>
  <c r="H52"/>
  <c r="E7"/>
  <c r="F90"/>
  <c r="F83"/>
  <c r="H66"/>
  <c r="G74"/>
  <c r="G59"/>
  <c r="F45"/>
  <c r="G89"/>
  <c r="E84"/>
  <c r="H73"/>
  <c r="H58"/>
  <c r="G44"/>
  <c r="H36"/>
  <c r="G29"/>
  <c r="G22"/>
  <c r="H88"/>
  <c r="H81"/>
  <c r="E76"/>
  <c r="E61"/>
  <c r="H43"/>
  <c r="F75"/>
  <c r="E69"/>
  <c r="F60"/>
  <c r="E54"/>
  <c r="E46"/>
  <c r="E24"/>
  <c r="E31"/>
  <c r="F30"/>
  <c r="H13"/>
  <c r="E91"/>
  <c r="F68"/>
  <c r="G52"/>
  <c r="F53"/>
  <c r="H6"/>
  <c r="F8"/>
  <c r="G82"/>
  <c r="G67"/>
  <c r="F38"/>
  <c r="E39"/>
  <c r="F15"/>
  <c r="H28"/>
  <c r="H21"/>
  <c r="G14"/>
  <c r="G7"/>
  <c r="E16"/>
  <c r="H93"/>
  <c r="I77"/>
  <c r="I62"/>
  <c r="H48"/>
  <c r="H41"/>
  <c r="I40"/>
  <c r="J39"/>
  <c r="I92"/>
  <c r="J76"/>
  <c r="J61"/>
  <c r="I47"/>
  <c r="I32"/>
  <c r="J91"/>
  <c r="H86"/>
  <c r="J46"/>
  <c r="H71"/>
  <c r="J31"/>
  <c r="H26"/>
  <c r="J16"/>
  <c r="I10"/>
  <c r="I17"/>
  <c r="H18"/>
  <c r="I85"/>
  <c r="H33"/>
  <c r="I55"/>
  <c r="J24"/>
  <c r="J9"/>
  <c r="H78"/>
  <c r="J69"/>
  <c r="H63"/>
  <c r="J54"/>
  <c r="I25"/>
  <c r="H11"/>
  <c r="F82"/>
  <c r="E75"/>
  <c r="E68"/>
  <c r="F67"/>
  <c r="G66"/>
  <c r="G51"/>
  <c r="E60"/>
  <c r="E53"/>
  <c r="F52"/>
  <c r="F37"/>
  <c r="E90"/>
  <c r="E83"/>
  <c r="F74"/>
  <c r="F59"/>
  <c r="E45"/>
  <c r="E38"/>
  <c r="E30"/>
  <c r="F89"/>
  <c r="G73"/>
  <c r="G58"/>
  <c r="F44"/>
  <c r="G43"/>
  <c r="F29"/>
  <c r="G28"/>
  <c r="G21"/>
  <c r="F14"/>
  <c r="F7"/>
  <c r="G13"/>
  <c r="E15"/>
  <c r="G88"/>
  <c r="E23"/>
  <c r="G6"/>
  <c r="G81"/>
  <c r="I68"/>
  <c r="F23"/>
  <c r="H53"/>
  <c r="G38"/>
  <c r="J83"/>
  <c r="E8"/>
  <c r="D52" i="11"/>
  <c r="E51"/>
  <c r="D33"/>
  <c r="E58"/>
  <c r="D46"/>
  <c r="D65"/>
  <c r="E64"/>
  <c r="E32"/>
  <c r="D39"/>
  <c r="E38"/>
  <c r="D59"/>
  <c r="E45"/>
  <c r="D67"/>
  <c r="E66"/>
  <c r="F65"/>
  <c r="G64"/>
  <c r="E34"/>
  <c r="D41"/>
  <c r="E40"/>
  <c r="F39"/>
  <c r="G38"/>
  <c r="G58"/>
  <c r="D61"/>
  <c r="F59"/>
  <c r="E47"/>
  <c r="D35"/>
  <c r="G32"/>
  <c r="F46"/>
  <c r="D54"/>
  <c r="E53"/>
  <c r="F52"/>
  <c r="G51"/>
  <c r="E60"/>
  <c r="D48"/>
  <c r="G48"/>
  <c r="F35"/>
  <c r="H61"/>
  <c r="F48"/>
  <c r="E55"/>
  <c r="F54"/>
  <c r="G53"/>
  <c r="H52"/>
  <c r="H46"/>
  <c r="E62"/>
  <c r="H33"/>
  <c r="E68"/>
  <c r="F67"/>
  <c r="G66"/>
  <c r="H65"/>
  <c r="E36"/>
  <c r="E42"/>
  <c r="F41"/>
  <c r="G40"/>
  <c r="H39"/>
  <c r="G60"/>
  <c r="F61"/>
  <c r="E49"/>
  <c r="G34"/>
  <c r="G59"/>
  <c r="E61"/>
  <c r="D49"/>
  <c r="H32"/>
  <c r="D42"/>
  <c r="F40"/>
  <c r="F47"/>
  <c r="D55"/>
  <c r="E54"/>
  <c r="F53"/>
  <c r="G52"/>
  <c r="H51"/>
  <c r="E35"/>
  <c r="G39"/>
  <c r="D62"/>
  <c r="F60"/>
  <c r="E48"/>
  <c r="H45"/>
  <c r="D36"/>
  <c r="G33"/>
  <c r="D68"/>
  <c r="E67"/>
  <c r="F66"/>
  <c r="G65"/>
  <c r="H64"/>
  <c r="E41"/>
  <c r="H38"/>
  <c r="D45"/>
  <c r="D38"/>
  <c r="D51"/>
  <c r="D58"/>
  <c r="D32"/>
  <c r="D64"/>
  <c r="F33"/>
  <c r="H59"/>
  <c r="G46"/>
  <c r="D60"/>
  <c r="F58"/>
  <c r="E46"/>
  <c r="D34"/>
  <c r="D66"/>
  <c r="E65"/>
  <c r="F64"/>
  <c r="E33"/>
  <c r="D40"/>
  <c r="E39"/>
  <c r="F38"/>
  <c r="F51"/>
  <c r="E59"/>
  <c r="D47"/>
  <c r="F45"/>
  <c r="D53"/>
  <c r="E52"/>
  <c r="H60"/>
  <c r="G47"/>
  <c r="F34"/>
  <c r="F62"/>
  <c r="H47"/>
  <c r="G35"/>
  <c r="F68"/>
  <c r="G67"/>
  <c r="H66"/>
  <c r="F42"/>
  <c r="G41"/>
  <c r="H40"/>
  <c r="G61"/>
  <c r="H34"/>
  <c r="F49"/>
  <c r="F55"/>
  <c r="G54"/>
  <c r="H53"/>
  <c r="G45"/>
  <c r="F32"/>
  <c r="H58"/>
  <c r="E19"/>
  <c r="D6"/>
  <c r="E20"/>
  <c r="D7"/>
  <c r="D27"/>
  <c r="E26"/>
  <c r="F25"/>
  <c r="F6"/>
  <c r="F12"/>
  <c r="F19"/>
  <c r="E7"/>
  <c r="E13"/>
  <c r="D14"/>
  <c r="D21"/>
  <c r="D20"/>
  <c r="D13"/>
  <c r="D26"/>
  <c r="E25"/>
  <c r="E6"/>
  <c r="E12"/>
  <c r="F16"/>
  <c r="F29"/>
  <c r="G28"/>
  <c r="H27"/>
  <c r="G9"/>
  <c r="F10"/>
  <c r="F23"/>
  <c r="H21"/>
  <c r="H8"/>
  <c r="G15"/>
  <c r="G22"/>
  <c r="H14"/>
  <c r="G19"/>
  <c r="F7"/>
  <c r="F13"/>
  <c r="E14"/>
  <c r="D22"/>
  <c r="F20"/>
  <c r="E8"/>
  <c r="D15"/>
  <c r="D28"/>
  <c r="E27"/>
  <c r="F26"/>
  <c r="G25"/>
  <c r="G6"/>
  <c r="G12"/>
  <c r="D8"/>
  <c r="E21"/>
  <c r="E22"/>
  <c r="D9"/>
  <c r="E16"/>
  <c r="F22"/>
  <c r="H20"/>
  <c r="G8"/>
  <c r="F15"/>
  <c r="E29"/>
  <c r="F28"/>
  <c r="G27"/>
  <c r="H26"/>
  <c r="G21"/>
  <c r="H7"/>
  <c r="H13"/>
  <c r="G14"/>
  <c r="F9"/>
  <c r="E10"/>
  <c r="D23"/>
  <c r="G20"/>
  <c r="E15"/>
  <c r="D29"/>
  <c r="E28"/>
  <c r="F27"/>
  <c r="G26"/>
  <c r="H25"/>
  <c r="H6"/>
  <c r="E9"/>
  <c r="H12"/>
  <c r="F21"/>
  <c r="H19"/>
  <c r="G7"/>
  <c r="F8"/>
  <c r="G13"/>
  <c r="F14"/>
  <c r="D12"/>
  <c r="D25"/>
  <c r="D16"/>
  <c r="AA8"/>
  <c r="L75" i="13"/>
  <c r="J8" i="11"/>
  <c r="J47"/>
  <c r="L110" i="13"/>
  <c r="L25"/>
  <c r="J60" i="11"/>
  <c r="L93" i="13"/>
  <c r="L8"/>
  <c r="J21" i="11"/>
  <c r="J34"/>
  <c r="L42" i="13"/>
  <c r="L59"/>
  <c r="J20" i="11" l="1"/>
  <c r="L24" i="13"/>
  <c r="L109"/>
  <c r="L58"/>
  <c r="L7"/>
  <c r="L41"/>
  <c r="L92"/>
  <c r="L74"/>
  <c r="J59" i="11"/>
  <c r="J7"/>
  <c r="J33"/>
  <c r="J46"/>
  <c r="BC15" i="18"/>
  <c r="AH18" i="13"/>
  <c r="AH19"/>
  <c r="AH20"/>
  <c r="Z19" i="11"/>
  <c r="BC20" i="18"/>
  <c r="BC19"/>
  <c r="AY19" i="17"/>
  <c r="AY18"/>
  <c r="AY20"/>
  <c r="AU18" i="16"/>
  <c r="AU20"/>
  <c r="AU19"/>
  <c r="AQ19" i="15"/>
  <c r="AQ20"/>
  <c r="AQ18"/>
  <c r="T2" i="14"/>
  <c r="AM11" s="1"/>
  <c r="BC17" i="18"/>
  <c r="AY17" i="17"/>
  <c r="AU17" i="16"/>
  <c r="AQ17" i="15"/>
  <c r="AH17" i="13"/>
  <c r="Z17" i="11"/>
  <c r="W8" i="20"/>
  <c r="N12" i="1"/>
  <c r="G2" i="20"/>
  <c r="AQ10" i="15"/>
  <c r="N10" i="1"/>
  <c r="AQ11" i="15"/>
  <c r="AQ12"/>
  <c r="AQ13"/>
  <c r="AQ14"/>
  <c r="AQ15"/>
  <c r="Y8" i="20"/>
  <c r="Z10" i="11"/>
  <c r="BC16" i="18"/>
  <c r="BC14"/>
  <c r="BC10"/>
  <c r="BC12"/>
  <c r="BC11"/>
  <c r="BC13"/>
  <c r="AY12" i="17"/>
  <c r="AY15"/>
  <c r="AY13"/>
  <c r="AY11"/>
  <c r="AY16"/>
  <c r="AY14"/>
  <c r="AU16" i="16"/>
  <c r="AU15"/>
  <c r="AU10"/>
  <c r="AU13"/>
  <c r="AU12"/>
  <c r="AU11"/>
  <c r="AK8" i="14"/>
  <c r="D2" s="1"/>
  <c r="AH12" i="13"/>
  <c r="AH16"/>
  <c r="AH15"/>
  <c r="AH13"/>
  <c r="AH14"/>
  <c r="AH10"/>
  <c r="AH11"/>
  <c r="Z12" i="11"/>
  <c r="Z15"/>
  <c r="Z13"/>
  <c r="Z14"/>
  <c r="Z16"/>
  <c r="Z11"/>
  <c r="Z20" l="1"/>
  <c r="Z18"/>
  <c r="AM18" i="14"/>
  <c r="AM20"/>
  <c r="AM19"/>
  <c r="T2" i="13"/>
  <c r="AM17" i="14"/>
  <c r="I2" i="20"/>
  <c r="E16"/>
  <c r="O20" i="1"/>
  <c r="AM12" i="14"/>
  <c r="AM10"/>
  <c r="AQ8" i="15"/>
  <c r="BC8" i="18"/>
  <c r="K2" s="1"/>
  <c r="AY8" i="17"/>
  <c r="J2" s="1"/>
  <c r="AU8" i="16"/>
  <c r="I2" s="1"/>
  <c r="AM13" i="14"/>
  <c r="AM14"/>
  <c r="AM16"/>
  <c r="AM15"/>
  <c r="AH8" i="13"/>
  <c r="D2" s="1"/>
  <c r="R2" i="11" l="1"/>
  <c r="AB19" s="1"/>
  <c r="Z8"/>
  <c r="E2" s="1"/>
  <c r="AJ19" i="13"/>
  <c r="AJ20"/>
  <c r="AJ18"/>
  <c r="AJ17"/>
  <c r="O15" i="1"/>
  <c r="O16"/>
  <c r="O17"/>
  <c r="AM8" i="14"/>
  <c r="G2" s="1"/>
  <c r="H2" i="15"/>
  <c r="AJ13" i="13"/>
  <c r="AJ10"/>
  <c r="AJ12"/>
  <c r="AJ16"/>
  <c r="AJ11"/>
  <c r="AJ15"/>
  <c r="AJ14"/>
  <c r="AB16" i="11" l="1"/>
  <c r="AB10"/>
  <c r="AB17"/>
  <c r="AB12"/>
  <c r="AB20"/>
  <c r="AB13"/>
  <c r="AB15"/>
  <c r="AB11"/>
  <c r="AB14"/>
  <c r="AB18"/>
  <c r="O14" i="1"/>
  <c r="P14" s="1"/>
  <c r="O13"/>
  <c r="AJ8" i="13"/>
  <c r="G2" s="1"/>
  <c r="AB8" i="11" l="1"/>
  <c r="G2" s="1"/>
  <c r="O10" i="1" s="1"/>
  <c r="P10" s="1"/>
  <c r="O12"/>
  <c r="P12" s="1"/>
  <c r="P10" i="10"/>
  <c r="N3" s="1"/>
  <c r="M16"/>
  <c r="M15"/>
  <c r="M14"/>
  <c r="M12"/>
  <c r="M11"/>
  <c r="L10"/>
  <c r="G12" i="9"/>
  <c r="G10"/>
  <c r="G9"/>
  <c r="P13" i="1"/>
  <c r="P15"/>
  <c r="P16"/>
  <c r="P17"/>
  <c r="P20"/>
  <c r="N13"/>
  <c r="N15"/>
  <c r="M7"/>
  <c r="R19" i="10" l="1"/>
  <c r="R18"/>
  <c r="R20"/>
  <c r="O10"/>
  <c r="J10"/>
  <c r="O2"/>
  <c r="L8"/>
  <c r="N8"/>
  <c r="P8"/>
  <c r="O13"/>
  <c r="M13"/>
  <c r="O15"/>
  <c r="O14"/>
  <c r="O11"/>
  <c r="O12"/>
  <c r="O16"/>
  <c r="M10"/>
  <c r="F7"/>
  <c r="U18" l="1"/>
  <c r="U19"/>
  <c r="U20"/>
  <c r="U17"/>
  <c r="R17"/>
  <c r="R10"/>
  <c r="U13"/>
  <c r="U12"/>
  <c r="U16"/>
  <c r="U14"/>
  <c r="U10"/>
  <c r="U15"/>
  <c r="U11"/>
  <c r="M8"/>
  <c r="O8"/>
  <c r="R12"/>
  <c r="E5"/>
  <c r="F11"/>
  <c r="E13"/>
  <c r="F12"/>
  <c r="F6"/>
  <c r="F4"/>
  <c r="E11"/>
  <c r="E7"/>
  <c r="R14"/>
  <c r="R16"/>
  <c r="R13"/>
  <c r="R15"/>
  <c r="R11"/>
  <c r="U8" l="1"/>
  <c r="E4"/>
  <c r="F10"/>
  <c r="E10"/>
  <c r="E6"/>
  <c r="E12"/>
  <c r="R8"/>
  <c r="R10" i="5"/>
  <c r="N2" s="1"/>
  <c r="O10"/>
  <c r="G9"/>
  <c r="G6" i="10"/>
  <c r="G12"/>
  <c r="G5" l="1"/>
  <c r="C2" s="1"/>
  <c r="G11"/>
  <c r="Q20"/>
  <c r="V20" s="1"/>
  <c r="Q18"/>
  <c r="V18" s="1"/>
  <c r="Q19"/>
  <c r="V19" s="1"/>
  <c r="Q17"/>
  <c r="V17" s="1"/>
  <c r="Q11"/>
  <c r="Q15"/>
  <c r="Q14"/>
  <c r="Q12"/>
  <c r="Q16"/>
  <c r="Q13"/>
  <c r="Q10"/>
  <c r="M10" i="5"/>
  <c r="T10" s="1"/>
  <c r="S10"/>
  <c r="G14"/>
  <c r="G47"/>
  <c r="G31"/>
  <c r="G20"/>
  <c r="G36"/>
  <c r="G25"/>
  <c r="L8"/>
  <c r="N10"/>
  <c r="U10" s="1"/>
  <c r="Q10"/>
  <c r="P10"/>
  <c r="R8"/>
  <c r="O9" i="4"/>
  <c r="O7" s="1"/>
  <c r="F29"/>
  <c r="G20"/>
  <c r="F7" i="3"/>
  <c r="Q3" i="10" l="1"/>
  <c r="W20" i="5"/>
  <c r="W18"/>
  <c r="W19"/>
  <c r="W17"/>
  <c r="N19" i="1"/>
  <c r="W11" i="5"/>
  <c r="W15"/>
  <c r="W14"/>
  <c r="W12"/>
  <c r="W16"/>
  <c r="W13"/>
  <c r="W10"/>
  <c r="V10" i="10"/>
  <c r="E2"/>
  <c r="V14"/>
  <c r="V11"/>
  <c r="V15"/>
  <c r="V12"/>
  <c r="V16"/>
  <c r="V13"/>
  <c r="G16" i="4"/>
  <c r="O10" i="3"/>
  <c r="O8" s="1"/>
  <c r="G29" i="4"/>
  <c r="F10"/>
  <c r="F20"/>
  <c r="G28"/>
  <c r="P8" i="5"/>
  <c r="E11" s="1"/>
  <c r="S8"/>
  <c r="F14"/>
  <c r="G13"/>
  <c r="F42"/>
  <c r="G30"/>
  <c r="F47"/>
  <c r="G35"/>
  <c r="G24"/>
  <c r="F25"/>
  <c r="F20"/>
  <c r="G46"/>
  <c r="F36"/>
  <c r="G19"/>
  <c r="F9"/>
  <c r="G8"/>
  <c r="M8"/>
  <c r="F25" i="4"/>
  <c r="D9" i="5"/>
  <c r="E20"/>
  <c r="G42"/>
  <c r="F31"/>
  <c r="O8"/>
  <c r="D13" s="1"/>
  <c r="Q8"/>
  <c r="D11" s="1"/>
  <c r="G15" i="4"/>
  <c r="G19"/>
  <c r="U8" i="5"/>
  <c r="D6" s="1"/>
  <c r="N8"/>
  <c r="D14" s="1"/>
  <c r="T8"/>
  <c r="G9" i="4"/>
  <c r="F6"/>
  <c r="G6"/>
  <c r="G10"/>
  <c r="G5"/>
  <c r="N9"/>
  <c r="N7" s="1"/>
  <c r="Q9"/>
  <c r="Q7" s="1"/>
  <c r="M9"/>
  <c r="F5" i="3"/>
  <c r="F13"/>
  <c r="M10"/>
  <c r="M8" s="1"/>
  <c r="R9" i="4" l="1"/>
  <c r="R7" s="1"/>
  <c r="M7"/>
  <c r="V8" i="10"/>
  <c r="S18"/>
  <c r="S19"/>
  <c r="S20"/>
  <c r="T18" i="4"/>
  <c r="T17"/>
  <c r="T19"/>
  <c r="Q17" i="3"/>
  <c r="Q19"/>
  <c r="Q20"/>
  <c r="Q18"/>
  <c r="T16" i="4"/>
  <c r="E11" i="3"/>
  <c r="E7"/>
  <c r="Q10"/>
  <c r="T10" i="4"/>
  <c r="T14"/>
  <c r="T13"/>
  <c r="T11"/>
  <c r="T15"/>
  <c r="T12"/>
  <c r="Q13" i="3"/>
  <c r="Q15"/>
  <c r="Q12"/>
  <c r="Q14"/>
  <c r="Q11"/>
  <c r="Q16"/>
  <c r="T9" i="4"/>
  <c r="F6" i="3"/>
  <c r="F12"/>
  <c r="E13"/>
  <c r="F10"/>
  <c r="Q2" i="10"/>
  <c r="Q8"/>
  <c r="F29" i="5"/>
  <c r="D7"/>
  <c r="E18"/>
  <c r="G40"/>
  <c r="G25" i="4"/>
  <c r="F16"/>
  <c r="D8" i="5"/>
  <c r="E19"/>
  <c r="G41"/>
  <c r="F30"/>
  <c r="D12"/>
  <c r="D45"/>
  <c r="D29"/>
  <c r="E33"/>
  <c r="E22"/>
  <c r="E39"/>
  <c r="E6"/>
  <c r="D40"/>
  <c r="E28"/>
  <c r="E44"/>
  <c r="D34"/>
  <c r="D23"/>
  <c r="D18"/>
  <c r="W8"/>
  <c r="D22"/>
  <c r="D17"/>
  <c r="D33"/>
  <c r="D39"/>
  <c r="D28"/>
  <c r="D44"/>
  <c r="G12"/>
  <c r="F13"/>
  <c r="F46"/>
  <c r="E36"/>
  <c r="G34"/>
  <c r="F19"/>
  <c r="E25"/>
  <c r="G23"/>
  <c r="E42"/>
  <c r="G29"/>
  <c r="E31"/>
  <c r="G18"/>
  <c r="E14"/>
  <c r="F41"/>
  <c r="E47"/>
  <c r="G45"/>
  <c r="F35"/>
  <c r="F24"/>
  <c r="E9"/>
  <c r="F8"/>
  <c r="G7"/>
  <c r="F11"/>
  <c r="E12"/>
  <c r="E40"/>
  <c r="D35"/>
  <c r="F22"/>
  <c r="D46"/>
  <c r="F44"/>
  <c r="E34"/>
  <c r="E23"/>
  <c r="D19"/>
  <c r="D41"/>
  <c r="E45"/>
  <c r="E29"/>
  <c r="F33"/>
  <c r="E7"/>
  <c r="F39"/>
  <c r="D30"/>
  <c r="F17"/>
  <c r="D24"/>
  <c r="F6"/>
  <c r="F28"/>
  <c r="G39"/>
  <c r="E17"/>
  <c r="G11"/>
  <c r="F12"/>
  <c r="E13"/>
  <c r="E8"/>
  <c r="E41"/>
  <c r="F45"/>
  <c r="E30"/>
  <c r="D36"/>
  <c r="G22"/>
  <c r="E46"/>
  <c r="G28"/>
  <c r="G33"/>
  <c r="F18"/>
  <c r="F23"/>
  <c r="D42"/>
  <c r="F40"/>
  <c r="D47"/>
  <c r="F34"/>
  <c r="G17"/>
  <c r="E24"/>
  <c r="G44"/>
  <c r="D31"/>
  <c r="E35"/>
  <c r="D25"/>
  <c r="D20"/>
  <c r="F7"/>
  <c r="G6"/>
  <c r="E6" i="4"/>
  <c r="E5" i="3"/>
  <c r="F11"/>
  <c r="I42" i="5"/>
  <c r="I31"/>
  <c r="I20"/>
  <c r="I8"/>
  <c r="I7" l="1"/>
  <c r="T7" i="4"/>
  <c r="I41" i="5"/>
  <c r="I19"/>
  <c r="I30"/>
  <c r="W18" i="10"/>
  <c r="W19"/>
  <c r="W20"/>
  <c r="V18" i="5"/>
  <c r="V19"/>
  <c r="V20"/>
  <c r="W17" i="10"/>
  <c r="S17"/>
  <c r="V17" i="5"/>
  <c r="Q8" i="3"/>
  <c r="V11" i="5"/>
  <c r="V15"/>
  <c r="V12"/>
  <c r="V16"/>
  <c r="V13"/>
  <c r="V14"/>
  <c r="W16" i="10"/>
  <c r="S10"/>
  <c r="N9" i="1"/>
  <c r="V10" i="5"/>
  <c r="W11" i="10"/>
  <c r="W15"/>
  <c r="W13"/>
  <c r="W14"/>
  <c r="W10"/>
  <c r="W12"/>
  <c r="S11"/>
  <c r="S15"/>
  <c r="S13"/>
  <c r="S14"/>
  <c r="S12"/>
  <c r="S16"/>
  <c r="E4" i="3"/>
  <c r="E29" i="4"/>
  <c r="G27"/>
  <c r="E16"/>
  <c r="F19"/>
  <c r="G14"/>
  <c r="F28"/>
  <c r="E20"/>
  <c r="E25"/>
  <c r="G18"/>
  <c r="F24"/>
  <c r="G23"/>
  <c r="F14"/>
  <c r="E4"/>
  <c r="E8"/>
  <c r="E23"/>
  <c r="E27"/>
  <c r="E5"/>
  <c r="F15"/>
  <c r="G24"/>
  <c r="E24"/>
  <c r="E28"/>
  <c r="F23"/>
  <c r="F27"/>
  <c r="E15"/>
  <c r="F18"/>
  <c r="E19"/>
  <c r="E14"/>
  <c r="E18"/>
  <c r="E10"/>
  <c r="G4"/>
  <c r="G8"/>
  <c r="F5"/>
  <c r="F9"/>
  <c r="F4"/>
  <c r="E9"/>
  <c r="F8"/>
  <c r="E6" i="3"/>
  <c r="E10"/>
  <c r="E12"/>
  <c r="G6"/>
  <c r="I7" i="4"/>
  <c r="I26"/>
  <c r="G12" i="3"/>
  <c r="I17" i="4"/>
  <c r="G5" i="3" l="1"/>
  <c r="G11"/>
  <c r="E2" s="1"/>
  <c r="I6" i="4"/>
  <c r="I25"/>
  <c r="I16"/>
  <c r="W8" i="10"/>
  <c r="I2" s="1"/>
  <c r="O19" i="1" s="1"/>
  <c r="R2" i="5"/>
  <c r="S17" i="4"/>
  <c r="S18"/>
  <c r="S19"/>
  <c r="S16"/>
  <c r="S11"/>
  <c r="S15"/>
  <c r="S14"/>
  <c r="S12"/>
  <c r="S13"/>
  <c r="S10"/>
  <c r="N8" i="1"/>
  <c r="S9" i="4"/>
  <c r="S8" i="10"/>
  <c r="C2" i="4"/>
  <c r="E2"/>
  <c r="S7" l="1"/>
  <c r="Q3"/>
  <c r="P18" i="3"/>
  <c r="P19"/>
  <c r="P20"/>
  <c r="P17"/>
  <c r="S17" s="1"/>
  <c r="A10" i="26" s="1"/>
  <c r="N7" i="1"/>
  <c r="P19"/>
  <c r="P11" i="3"/>
  <c r="S11" s="1"/>
  <c r="P15"/>
  <c r="S15" s="1"/>
  <c r="P12"/>
  <c r="S12" s="1"/>
  <c r="P16"/>
  <c r="S16" s="1"/>
  <c r="P13"/>
  <c r="S13" s="1"/>
  <c r="P14"/>
  <c r="S14" s="1"/>
  <c r="V8" i="5"/>
  <c r="D2" s="1"/>
  <c r="P10" i="3"/>
  <c r="E16" i="10"/>
  <c r="C2" i="3"/>
  <c r="S10" l="1"/>
  <c r="T10" s="1"/>
  <c r="P3"/>
  <c r="R17" s="1"/>
  <c r="X19" i="5"/>
  <c r="X18"/>
  <c r="X20"/>
  <c r="S20" i="3"/>
  <c r="T20" s="1"/>
  <c r="S18"/>
  <c r="T18" s="1"/>
  <c r="S19"/>
  <c r="T19" s="1"/>
  <c r="T17"/>
  <c r="A7" i="26"/>
  <c r="T14" i="3"/>
  <c r="A9" i="26"/>
  <c r="T16" i="3"/>
  <c r="A8" i="26"/>
  <c r="T15" i="3"/>
  <c r="A6" i="26"/>
  <c r="T13" i="3"/>
  <c r="A5" i="26"/>
  <c r="T12" i="3"/>
  <c r="A4" i="26"/>
  <c r="T11" i="3"/>
  <c r="X17" i="5"/>
  <c r="P8" i="3"/>
  <c r="X14" i="5"/>
  <c r="X13"/>
  <c r="X15"/>
  <c r="X11"/>
  <c r="X16"/>
  <c r="X12"/>
  <c r="X10"/>
  <c r="A3" i="26" l="1"/>
  <c r="D2" s="1"/>
  <c r="U17" i="4"/>
  <c r="U18"/>
  <c r="U19"/>
  <c r="R19" i="3"/>
  <c r="R18"/>
  <c r="R20"/>
  <c r="U16" i="4"/>
  <c r="U15"/>
  <c r="U12"/>
  <c r="U10"/>
  <c r="U13"/>
  <c r="U14"/>
  <c r="U11"/>
  <c r="R12" i="3"/>
  <c r="R16"/>
  <c r="R11"/>
  <c r="R15"/>
  <c r="R13"/>
  <c r="R14"/>
  <c r="U9" i="4"/>
  <c r="R10" i="3"/>
  <c r="X8" i="5"/>
  <c r="F2" s="1"/>
  <c r="G7" i="26" l="1"/>
  <c r="G3"/>
  <c r="U7" i="4"/>
  <c r="G8" i="26"/>
  <c r="G4"/>
  <c r="G9"/>
  <c r="G5"/>
  <c r="G10"/>
  <c r="G6"/>
  <c r="R8" i="3"/>
  <c r="G2" s="1"/>
  <c r="O7" i="1" s="1"/>
  <c r="O9"/>
  <c r="P9" s="1"/>
  <c r="AE20" i="26" l="1"/>
  <c r="AE19"/>
  <c r="AH19"/>
  <c r="J3"/>
  <c r="M5" s="1"/>
  <c r="N5" s="1"/>
  <c r="J2"/>
  <c r="AE18"/>
  <c r="AH18"/>
  <c r="G2" i="4"/>
  <c r="AM17" i="26" l="1"/>
  <c r="AQ21" s="1"/>
  <c r="O5"/>
  <c r="U5" s="1"/>
  <c r="J5"/>
  <c r="N6"/>
  <c r="M6"/>
  <c r="O6" s="1"/>
  <c r="P5"/>
  <c r="O8" i="1"/>
  <c r="P7"/>
  <c r="E16" i="3"/>
  <c r="P8" i="1" l="1"/>
  <c r="AQ20" i="26"/>
  <c r="J8"/>
  <c r="U6"/>
  <c r="P6"/>
  <c r="R6" s="1"/>
  <c r="M7"/>
  <c r="O7" s="1"/>
  <c r="N7"/>
  <c r="Q5"/>
  <c r="R5"/>
  <c r="Y8" i="12"/>
  <c r="X8"/>
  <c r="T5" i="26" l="1"/>
  <c r="T6" s="1"/>
  <c r="P7"/>
  <c r="R7" s="1"/>
  <c r="T7" s="1"/>
  <c r="N8"/>
  <c r="M8"/>
  <c r="O8" s="1"/>
  <c r="U7"/>
  <c r="Q6"/>
  <c r="AF11" i="12"/>
  <c r="AF10"/>
  <c r="AF13"/>
  <c r="AF15"/>
  <c r="AF16"/>
  <c r="AF14"/>
  <c r="AF12"/>
  <c r="J86"/>
  <c r="G41"/>
  <c r="I71"/>
  <c r="H56"/>
  <c r="F26"/>
  <c r="E11"/>
  <c r="E73"/>
  <c r="E58"/>
  <c r="E88"/>
  <c r="E81"/>
  <c r="E43"/>
  <c r="E21"/>
  <c r="E28"/>
  <c r="E66"/>
  <c r="L66" s="1"/>
  <c r="E51"/>
  <c r="E36"/>
  <c r="L37" s="1"/>
  <c r="E13"/>
  <c r="L53"/>
  <c r="L8"/>
  <c r="L67"/>
  <c r="L83"/>
  <c r="L23"/>
  <c r="L38"/>
  <c r="L22" l="1"/>
  <c r="L52"/>
  <c r="L82"/>
  <c r="L7"/>
  <c r="AE18"/>
  <c r="AE19"/>
  <c r="AE20"/>
  <c r="Q7" i="26"/>
  <c r="U8"/>
  <c r="M9"/>
  <c r="O9" s="1"/>
  <c r="P8"/>
  <c r="R8" s="1"/>
  <c r="N9"/>
  <c r="AE17" i="12"/>
  <c r="AF8"/>
  <c r="N11" i="1"/>
  <c r="AE12" i="12"/>
  <c r="AE13"/>
  <c r="AE14"/>
  <c r="AE16"/>
  <c r="AE10"/>
  <c r="AE11"/>
  <c r="AE15"/>
  <c r="T2" l="1"/>
  <c r="AG17" s="1"/>
  <c r="T8" i="26"/>
  <c r="P9"/>
  <c r="R9" s="1"/>
  <c r="M10"/>
  <c r="O10" s="1"/>
  <c r="N10"/>
  <c r="U9"/>
  <c r="Q8"/>
  <c r="AE8" i="12"/>
  <c r="D2" s="1"/>
  <c r="T9" i="26" l="1"/>
  <c r="AG18" i="12"/>
  <c r="AG20"/>
  <c r="AG19"/>
  <c r="Q9" i="26"/>
  <c r="U10"/>
  <c r="P10"/>
  <c r="R10" s="1"/>
  <c r="M11"/>
  <c r="O11" s="1"/>
  <c r="N11"/>
  <c r="AG15" i="12"/>
  <c r="AG16"/>
  <c r="AG12"/>
  <c r="AG14"/>
  <c r="AG11"/>
  <c r="AG13"/>
  <c r="AG10"/>
  <c r="T10" i="26" l="1"/>
  <c r="U11"/>
  <c r="Q10"/>
  <c r="P11"/>
  <c r="R11" s="1"/>
  <c r="M12"/>
  <c r="O12" s="1"/>
  <c r="N12"/>
  <c r="AG8" i="12"/>
  <c r="G2" s="1"/>
  <c r="U12" i="26" l="1"/>
  <c r="P12"/>
  <c r="R12" s="1"/>
  <c r="M13"/>
  <c r="O13" s="1"/>
  <c r="N13"/>
  <c r="Q11"/>
  <c r="T11"/>
  <c r="O11" i="1"/>
  <c r="P11" s="1"/>
  <c r="AS10" i="19"/>
  <c r="AS8" s="1"/>
  <c r="T8"/>
  <c r="N15" s="1"/>
  <c r="T12" i="26" l="1"/>
  <c r="P13"/>
  <c r="R13" s="1"/>
  <c r="M14"/>
  <c r="O14" s="1"/>
  <c r="N14"/>
  <c r="U13"/>
  <c r="Q12"/>
  <c r="N363" i="19"/>
  <c r="L305"/>
  <c r="J247"/>
  <c r="C44"/>
  <c r="K276"/>
  <c r="I218"/>
  <c r="D73"/>
  <c r="G160"/>
  <c r="P151" s="1"/>
  <c r="F131"/>
  <c r="E102"/>
  <c r="H189"/>
  <c r="B15"/>
  <c r="M334"/>
  <c r="N334"/>
  <c r="N73"/>
  <c r="N131"/>
  <c r="N232"/>
  <c r="M132"/>
  <c r="M146"/>
  <c r="M175"/>
  <c r="N203"/>
  <c r="L176"/>
  <c r="L191"/>
  <c r="M248"/>
  <c r="L133"/>
  <c r="M161"/>
  <c r="M219"/>
  <c r="M190"/>
  <c r="M306"/>
  <c r="M204"/>
  <c r="M262"/>
  <c r="M277"/>
  <c r="L60"/>
  <c r="N87"/>
  <c r="L75"/>
  <c r="M45"/>
  <c r="M103"/>
  <c r="L147"/>
  <c r="N276"/>
  <c r="N218"/>
  <c r="M291"/>
  <c r="N261"/>
  <c r="L205"/>
  <c r="L249"/>
  <c r="L321"/>
  <c r="N290"/>
  <c r="L263"/>
  <c r="M320"/>
  <c r="M233"/>
  <c r="L234"/>
  <c r="L292"/>
  <c r="N319"/>
  <c r="M378"/>
  <c r="L350"/>
  <c r="L365"/>
  <c r="L336"/>
  <c r="M117"/>
  <c r="N116"/>
  <c r="M59"/>
  <c r="L220"/>
  <c r="N145"/>
  <c r="N44"/>
  <c r="N247"/>
  <c r="L17"/>
  <c r="N348"/>
  <c r="M349"/>
  <c r="L31"/>
  <c r="M16"/>
  <c r="N377"/>
  <c r="M364"/>
  <c r="L162"/>
  <c r="L379"/>
  <c r="L278"/>
  <c r="L104"/>
  <c r="M88"/>
  <c r="L89"/>
  <c r="M74"/>
  <c r="N29"/>
  <c r="N189"/>
  <c r="N305"/>
  <c r="N58"/>
  <c r="L118"/>
  <c r="M30"/>
  <c r="L46"/>
  <c r="N174"/>
  <c r="N160"/>
  <c r="N102"/>
  <c r="P94"/>
  <c r="P356"/>
  <c r="P65"/>
  <c r="P297"/>
  <c r="P36"/>
  <c r="P152"/>
  <c r="P123"/>
  <c r="P10"/>
  <c r="P181"/>
  <c r="P268"/>
  <c r="P239"/>
  <c r="P326"/>
  <c r="P210"/>
  <c r="P180" l="1"/>
  <c r="P93"/>
  <c r="P209"/>
  <c r="P296"/>
  <c r="P9"/>
  <c r="P325"/>
  <c r="P122"/>
  <c r="P267"/>
  <c r="P355"/>
  <c r="P35"/>
  <c r="P64"/>
  <c r="P238"/>
  <c r="BD19"/>
  <c r="BD18"/>
  <c r="BD20"/>
  <c r="T13" i="26"/>
  <c r="Q13"/>
  <c r="U14"/>
  <c r="P14"/>
  <c r="R14" s="1"/>
  <c r="T14" s="1"/>
  <c r="M15"/>
  <c r="O15" s="1"/>
  <c r="N15"/>
  <c r="BD17" i="19"/>
  <c r="BD12"/>
  <c r="BD13"/>
  <c r="BD10"/>
  <c r="BD14"/>
  <c r="BD15"/>
  <c r="BD16"/>
  <c r="BD11"/>
  <c r="N18" i="1"/>
  <c r="X2" i="19" l="1"/>
  <c r="BF14" s="1"/>
  <c r="P15" i="26"/>
  <c r="R15" s="1"/>
  <c r="T15" s="1"/>
  <c r="N16"/>
  <c r="M16"/>
  <c r="O16" s="1"/>
  <c r="U15"/>
  <c r="Q14"/>
  <c r="BD8" i="19"/>
  <c r="H2" s="1"/>
  <c r="Q15" i="26" l="1"/>
  <c r="BF19" i="19"/>
  <c r="BF20"/>
  <c r="BF18"/>
  <c r="P16" i="26"/>
  <c r="R16" s="1"/>
  <c r="T16" s="1"/>
  <c r="M17"/>
  <c r="O17" s="1"/>
  <c r="N17"/>
  <c r="U16"/>
  <c r="BF17" i="19"/>
  <c r="BF15"/>
  <c r="BF12"/>
  <c r="BF10"/>
  <c r="BF13"/>
  <c r="BF16"/>
  <c r="BF11"/>
  <c r="Q16" i="26" l="1"/>
  <c r="U17"/>
  <c r="P17"/>
  <c r="R17" s="1"/>
  <c r="T17" s="1"/>
  <c r="M18"/>
  <c r="O18" s="1"/>
  <c r="N18"/>
  <c r="BF8" i="19"/>
  <c r="K2" s="1"/>
  <c r="P18" i="26" l="1"/>
  <c r="R18" s="1"/>
  <c r="T18" s="1"/>
  <c r="N19"/>
  <c r="M19"/>
  <c r="O19" s="1"/>
  <c r="U18"/>
  <c r="Q17"/>
  <c r="O18" i="1"/>
  <c r="N21" s="1"/>
  <c r="P18" l="1"/>
  <c r="P22" s="1"/>
  <c r="Q18" i="26"/>
  <c r="P19"/>
  <c r="R19" s="1"/>
  <c r="T19" s="1"/>
  <c r="N20"/>
  <c r="M20"/>
  <c r="O20" s="1"/>
  <c r="U19"/>
  <c r="N22" i="1"/>
  <c r="P21"/>
  <c r="Q19" i="26" l="1"/>
  <c r="P20"/>
  <c r="R20" s="1"/>
  <c r="T20" s="1"/>
  <c r="N21"/>
  <c r="M21"/>
  <c r="O21" s="1"/>
  <c r="U20"/>
  <c r="V14" i="22"/>
  <c r="V13"/>
  <c r="V15"/>
  <c r="V12"/>
  <c r="V6"/>
  <c r="V11"/>
  <c r="V10"/>
  <c r="V8"/>
  <c r="V9"/>
  <c r="V7"/>
  <c r="Q20" i="26" l="1"/>
  <c r="P21"/>
  <c r="R21" s="1"/>
  <c r="T21" s="1"/>
  <c r="N22"/>
  <c r="M22"/>
  <c r="O22" s="1"/>
  <c r="U21"/>
  <c r="Q21"/>
  <c r="V2" i="22"/>
  <c r="AT9" i="23"/>
  <c r="AX72"/>
  <c r="AU25"/>
  <c r="AW57"/>
  <c r="AV41"/>
  <c r="AX71"/>
  <c r="AY87"/>
  <c r="AT8"/>
  <c r="AU24"/>
  <c r="AW56"/>
  <c r="AV40"/>
  <c r="AY88"/>
  <c r="P22" i="26" l="1"/>
  <c r="R22" s="1"/>
  <c r="T22" s="1"/>
  <c r="N23"/>
  <c r="M23"/>
  <c r="O23" s="1"/>
  <c r="U22"/>
  <c r="Q22"/>
  <c r="I2" i="22"/>
  <c r="F8" s="1"/>
  <c r="AB2" i="23"/>
  <c r="AT6" s="1"/>
  <c r="P23" i="26" l="1"/>
  <c r="R23" s="1"/>
  <c r="T23" s="1"/>
  <c r="N24"/>
  <c r="M24"/>
  <c r="O24" s="1"/>
  <c r="U23"/>
  <c r="AY85" i="23"/>
  <c r="AX69"/>
  <c r="AU22"/>
  <c r="AV38"/>
  <c r="AW54"/>
  <c r="AC2"/>
  <c r="AY86" s="1"/>
  <c r="Q23" i="26" l="1"/>
  <c r="P24"/>
  <c r="R24" s="1"/>
  <c r="T24" s="1"/>
  <c r="N25"/>
  <c r="M25"/>
  <c r="O25" s="1"/>
  <c r="U24"/>
  <c r="AT7" i="23"/>
  <c r="AX70"/>
  <c r="AV39"/>
  <c r="AW55"/>
  <c r="AU23"/>
  <c r="AG2"/>
  <c r="AF2"/>
  <c r="AN5" s="1"/>
  <c r="Q24" i="26" l="1"/>
  <c r="P25"/>
  <c r="R25" s="1"/>
  <c r="T25" s="1"/>
  <c r="N26"/>
  <c r="M26"/>
  <c r="O26" s="1"/>
  <c r="U25"/>
  <c r="AY7" i="23"/>
  <c r="AO23"/>
  <c r="AN13"/>
  <c r="AY39"/>
  <c r="AV80"/>
  <c r="AX40"/>
  <c r="AX94"/>
  <c r="AW72"/>
  <c r="AV10"/>
  <c r="AM14"/>
  <c r="AV65"/>
  <c r="AX15"/>
  <c r="AV73"/>
  <c r="AY30"/>
  <c r="AX8"/>
  <c r="AV58"/>
  <c r="AX78"/>
  <c r="AX24"/>
  <c r="AV17"/>
  <c r="AW32"/>
  <c r="AW79"/>
  <c r="AW16"/>
  <c r="AX63"/>
  <c r="AY93"/>
  <c r="AV26"/>
  <c r="AM24"/>
  <c r="AW64"/>
  <c r="AM18"/>
  <c r="AX87"/>
  <c r="AW25"/>
  <c r="AW95"/>
  <c r="AV33"/>
  <c r="AW41"/>
  <c r="AN17"/>
  <c r="AY77"/>
  <c r="AW48"/>
  <c r="AX31"/>
  <c r="AV96"/>
  <c r="AM10"/>
  <c r="AN9"/>
  <c r="AV49"/>
  <c r="AW9"/>
  <c r="AX56"/>
  <c r="AM28"/>
  <c r="AY62"/>
  <c r="AX47"/>
  <c r="AW88"/>
  <c r="AN27"/>
  <c r="AV89"/>
  <c r="AY14"/>
  <c r="AY46"/>
  <c r="AY23"/>
  <c r="AY55"/>
  <c r="AY70"/>
  <c r="AM5"/>
  <c r="AN23"/>
  <c r="AQ25" s="1"/>
  <c r="BA58"/>
  <c r="BA73"/>
  <c r="BA26"/>
  <c r="BA42"/>
  <c r="BA10"/>
  <c r="BA89"/>
  <c r="AQ7" l="1"/>
  <c r="AQ15"/>
  <c r="AI18"/>
  <c r="AI20"/>
  <c r="AI17"/>
  <c r="AI19"/>
  <c r="AI16"/>
  <c r="Q25" i="26"/>
  <c r="P26"/>
  <c r="R26" s="1"/>
  <c r="T26" s="1"/>
  <c r="N27"/>
  <c r="M27"/>
  <c r="O27" s="1"/>
  <c r="U26"/>
  <c r="Q26"/>
  <c r="C9" i="22"/>
  <c r="AI5" i="23"/>
  <c r="AI15"/>
  <c r="AI12"/>
  <c r="AI7"/>
  <c r="AI6"/>
  <c r="AI8"/>
  <c r="AI13"/>
  <c r="AI11"/>
  <c r="AI9"/>
  <c r="AI10"/>
  <c r="AI14"/>
  <c r="C8" l="1"/>
  <c r="P27" i="26"/>
  <c r="R27" s="1"/>
  <c r="T27" s="1"/>
  <c r="N28"/>
  <c r="M28"/>
  <c r="O28" s="1"/>
  <c r="U27"/>
  <c r="AI1" i="23"/>
  <c r="AI2"/>
  <c r="Q27" i="26" l="1"/>
  <c r="AJ6" i="23"/>
  <c r="AJ19"/>
  <c r="AJ17"/>
  <c r="AJ20"/>
  <c r="AJ18"/>
  <c r="AJ16"/>
  <c r="P28" i="26"/>
  <c r="R28" s="1"/>
  <c r="T28" s="1"/>
  <c r="N29"/>
  <c r="M29"/>
  <c r="O29" s="1"/>
  <c r="U28"/>
  <c r="AJ10" i="23"/>
  <c r="AJ14"/>
  <c r="AJ9"/>
  <c r="AJ13"/>
  <c r="AJ11"/>
  <c r="AJ12"/>
  <c r="AJ7"/>
  <c r="AJ15"/>
  <c r="AJ5"/>
  <c r="AJ8"/>
  <c r="Q28" i="26" l="1"/>
  <c r="P29"/>
  <c r="R29" s="1"/>
  <c r="T29" s="1"/>
  <c r="N30"/>
  <c r="M30"/>
  <c r="O30" s="1"/>
  <c r="U29"/>
  <c r="AJ2" i="23"/>
  <c r="I2" s="1"/>
  <c r="F8" s="1"/>
  <c r="Q29" i="26" l="1"/>
  <c r="P30"/>
  <c r="R30" s="1"/>
  <c r="T30" s="1"/>
  <c r="N31"/>
  <c r="M31"/>
  <c r="O31" s="1"/>
  <c r="U30"/>
  <c r="F9" i="25"/>
  <c r="F9" i="22"/>
  <c r="Q30" i="26" l="1"/>
  <c r="P31"/>
  <c r="R31" s="1"/>
  <c r="T31" s="1"/>
  <c r="N32"/>
  <c r="M32"/>
  <c r="O32" s="1"/>
  <c r="U31"/>
  <c r="F13" i="22"/>
  <c r="C13"/>
  <c r="C13" i="25"/>
  <c r="F13"/>
  <c r="F15" i="22" l="1"/>
  <c r="U32" i="26"/>
  <c r="C15" i="22"/>
  <c r="Q31" i="26"/>
  <c r="P32"/>
  <c r="R32" s="1"/>
  <c r="T32" s="1"/>
  <c r="M33"/>
  <c r="O33" s="1"/>
  <c r="N33"/>
  <c r="Q32" l="1"/>
  <c r="U33"/>
  <c r="P33"/>
  <c r="R33" s="1"/>
  <c r="T33" s="1"/>
  <c r="M34"/>
  <c r="O34" s="1"/>
  <c r="N34"/>
  <c r="P34" l="1"/>
  <c r="R34" s="1"/>
  <c r="T34" s="1"/>
  <c r="N35"/>
  <c r="M35"/>
  <c r="O35" s="1"/>
  <c r="U34"/>
  <c r="Q33"/>
  <c r="Q34" l="1"/>
  <c r="P35"/>
  <c r="R35" s="1"/>
  <c r="T35" s="1"/>
  <c r="M36"/>
  <c r="O36" s="1"/>
  <c r="N36"/>
  <c r="U35"/>
  <c r="Q35" l="1"/>
  <c r="P36"/>
  <c r="R36" s="1"/>
  <c r="T36" s="1"/>
  <c r="N37"/>
  <c r="M37"/>
  <c r="O37" s="1"/>
  <c r="U36"/>
  <c r="Q36" l="1"/>
  <c r="P37"/>
  <c r="R37" s="1"/>
  <c r="T37" s="1"/>
  <c r="M38"/>
  <c r="O38" s="1"/>
  <c r="N38"/>
  <c r="U37"/>
  <c r="Q37" l="1"/>
  <c r="U38"/>
  <c r="P38"/>
  <c r="R38" s="1"/>
  <c r="T38" s="1"/>
  <c r="M39"/>
  <c r="O39" s="1"/>
  <c r="N39"/>
  <c r="P39" l="1"/>
  <c r="R39" s="1"/>
  <c r="T39" s="1"/>
  <c r="N40"/>
  <c r="M40"/>
  <c r="O40" s="1"/>
  <c r="U39"/>
  <c r="Q38"/>
  <c r="Q39" l="1"/>
  <c r="P40"/>
  <c r="R40" s="1"/>
  <c r="T40" s="1"/>
  <c r="N41"/>
  <c r="M41"/>
  <c r="O41" s="1"/>
  <c r="U40"/>
  <c r="Q40" l="1"/>
  <c r="P41"/>
  <c r="R41" s="1"/>
  <c r="T41" s="1"/>
  <c r="M42"/>
  <c r="O42" s="1"/>
  <c r="N42"/>
  <c r="U41"/>
  <c r="Q41" l="1"/>
  <c r="U42"/>
  <c r="P42"/>
  <c r="R42" s="1"/>
  <c r="T42" s="1"/>
  <c r="N43"/>
  <c r="M43"/>
  <c r="O43" s="1"/>
  <c r="U43" l="1"/>
  <c r="P43"/>
  <c r="R43" s="1"/>
  <c r="T43" s="1"/>
  <c r="M44"/>
  <c r="O44" s="1"/>
  <c r="N44"/>
  <c r="Q42"/>
  <c r="U44" l="1"/>
  <c r="P44"/>
  <c r="R44" s="1"/>
  <c r="T44" s="1"/>
  <c r="N45"/>
  <c r="M45"/>
  <c r="O45" s="1"/>
  <c r="Q43"/>
  <c r="U45" l="1"/>
  <c r="P45"/>
  <c r="R45" s="1"/>
  <c r="T45" s="1"/>
  <c r="M46"/>
  <c r="O46" s="1"/>
  <c r="N46"/>
  <c r="Q44"/>
  <c r="P46" l="1"/>
  <c r="R46" s="1"/>
  <c r="T46" s="1"/>
  <c r="M47"/>
  <c r="O47" s="1"/>
  <c r="N47"/>
  <c r="U46"/>
  <c r="Q45"/>
  <c r="Q46" l="1"/>
  <c r="U47"/>
  <c r="P47"/>
  <c r="R47" s="1"/>
  <c r="T47" s="1"/>
  <c r="N48"/>
  <c r="M48"/>
  <c r="O48" s="1"/>
  <c r="U48" l="1"/>
  <c r="P48"/>
  <c r="R48" s="1"/>
  <c r="T48" s="1"/>
  <c r="M49"/>
  <c r="O49" s="1"/>
  <c r="N49"/>
  <c r="Q47"/>
  <c r="U49" l="1"/>
  <c r="P49"/>
  <c r="R49" s="1"/>
  <c r="T49" s="1"/>
  <c r="M50"/>
  <c r="O50" s="1"/>
  <c r="N50"/>
  <c r="Q48"/>
  <c r="P50" l="1"/>
  <c r="R50" s="1"/>
  <c r="T50" s="1"/>
  <c r="N51"/>
  <c r="M51"/>
  <c r="O51" s="1"/>
  <c r="U50"/>
  <c r="Q49"/>
  <c r="Q50" l="1"/>
  <c r="P51"/>
  <c r="R51" s="1"/>
  <c r="T51" s="1"/>
  <c r="M52"/>
  <c r="O52" s="1"/>
  <c r="N52"/>
  <c r="U51"/>
  <c r="Q51" l="1"/>
  <c r="P52"/>
  <c r="R52" s="1"/>
  <c r="T52" s="1"/>
  <c r="N53"/>
  <c r="M53"/>
  <c r="O53" s="1"/>
  <c r="U52"/>
  <c r="Q52" l="1"/>
  <c r="P53"/>
  <c r="R53" s="1"/>
  <c r="T53" s="1"/>
  <c r="M54"/>
  <c r="O54" s="1"/>
  <c r="N54"/>
  <c r="U53"/>
  <c r="Q53" l="1"/>
  <c r="U54"/>
  <c r="P54"/>
  <c r="R54" s="1"/>
  <c r="T54" s="1"/>
  <c r="M55"/>
  <c r="O55" s="1"/>
  <c r="N55"/>
  <c r="P55" l="1"/>
  <c r="R55" s="1"/>
  <c r="T55" s="1"/>
  <c r="N56"/>
  <c r="M56"/>
  <c r="O56" s="1"/>
  <c r="U55"/>
  <c r="Q54"/>
  <c r="Q55" l="1"/>
  <c r="P56"/>
  <c r="R56" s="1"/>
  <c r="T56" s="1"/>
  <c r="M57"/>
  <c r="O57" s="1"/>
  <c r="N57"/>
  <c r="U56"/>
  <c r="Q56" l="1"/>
  <c r="U57"/>
  <c r="P57"/>
  <c r="R57" s="1"/>
  <c r="T57" s="1"/>
  <c r="N58"/>
  <c r="M58"/>
  <c r="O58" s="1"/>
  <c r="U58" l="1"/>
  <c r="P58"/>
  <c r="R58" s="1"/>
  <c r="T58" s="1"/>
  <c r="M59"/>
  <c r="O59" s="1"/>
  <c r="N59"/>
  <c r="Q57"/>
  <c r="P59" l="1"/>
  <c r="R59" s="1"/>
  <c r="T59" s="1"/>
  <c r="M60"/>
  <c r="O60" s="1"/>
  <c r="N60"/>
  <c r="U59"/>
  <c r="Q58"/>
  <c r="Q59" l="1"/>
  <c r="U60"/>
  <c r="P60"/>
  <c r="R60" s="1"/>
  <c r="T60" s="1"/>
  <c r="M61"/>
  <c r="O61" s="1"/>
  <c r="N61"/>
  <c r="P61" l="1"/>
  <c r="R61" s="1"/>
  <c r="T61" s="1"/>
  <c r="N62"/>
  <c r="M62"/>
  <c r="O62" s="1"/>
  <c r="U61"/>
  <c r="Q61"/>
  <c r="Q60"/>
  <c r="P62" l="1"/>
  <c r="R62" s="1"/>
  <c r="T62" s="1"/>
  <c r="N63"/>
  <c r="M63"/>
  <c r="O63" s="1"/>
  <c r="U62"/>
  <c r="Q62" l="1"/>
  <c r="P63"/>
  <c r="R63" s="1"/>
  <c r="T63" s="1"/>
  <c r="N64"/>
  <c r="M64"/>
  <c r="O64" s="1"/>
  <c r="U63"/>
  <c r="Q63" l="1"/>
  <c r="P64"/>
  <c r="R64" s="1"/>
  <c r="T64" s="1"/>
  <c r="M65"/>
  <c r="O65" s="1"/>
  <c r="N65"/>
  <c r="U64"/>
  <c r="Q64" l="1"/>
  <c r="U65"/>
  <c r="P65"/>
  <c r="R65" s="1"/>
  <c r="T65" s="1"/>
  <c r="N66"/>
  <c r="M66"/>
  <c r="O66" s="1"/>
  <c r="U66" l="1"/>
  <c r="P66"/>
  <c r="R66" s="1"/>
  <c r="T66" s="1"/>
  <c r="N67"/>
  <c r="M67"/>
  <c r="O67" s="1"/>
  <c r="Q65"/>
  <c r="U67" l="1"/>
  <c r="P67"/>
  <c r="R67" s="1"/>
  <c r="T67" s="1"/>
  <c r="N68"/>
  <c r="M68"/>
  <c r="O68" s="1"/>
  <c r="Q66"/>
  <c r="U68" l="1"/>
  <c r="P68"/>
  <c r="R68" s="1"/>
  <c r="T68" s="1"/>
  <c r="M69"/>
  <c r="O69" s="1"/>
  <c r="N69"/>
  <c r="Q67"/>
  <c r="P69" l="1"/>
  <c r="R69" s="1"/>
  <c r="T69" s="1"/>
  <c r="N70"/>
  <c r="M70"/>
  <c r="O70" s="1"/>
  <c r="U69"/>
  <c r="Q68"/>
  <c r="U70" l="1"/>
  <c r="Q69"/>
  <c r="P70"/>
  <c r="R70" s="1"/>
  <c r="T70" s="1"/>
  <c r="M71"/>
  <c r="O71" s="1"/>
  <c r="N71"/>
  <c r="U71" l="1"/>
  <c r="Q70"/>
  <c r="P71"/>
  <c r="R71" s="1"/>
  <c r="T71" s="1"/>
  <c r="N72"/>
  <c r="M72"/>
  <c r="O72" s="1"/>
  <c r="U72" l="1"/>
  <c r="P72"/>
  <c r="R72" s="1"/>
  <c r="T72" s="1"/>
  <c r="M73"/>
  <c r="O73" s="1"/>
  <c r="N73"/>
  <c r="Q71"/>
  <c r="P73" l="1"/>
  <c r="R73" s="1"/>
  <c r="T73" s="1"/>
  <c r="M74"/>
  <c r="O74" s="1"/>
  <c r="N74"/>
  <c r="Q72"/>
  <c r="U73"/>
  <c r="Q73" l="1"/>
  <c r="U74"/>
  <c r="P74"/>
  <c r="R74" s="1"/>
  <c r="T74" s="1"/>
  <c r="M75"/>
  <c r="O75" s="1"/>
  <c r="N75"/>
  <c r="P75" l="1"/>
  <c r="R75" s="1"/>
  <c r="T75" s="1"/>
  <c r="N76"/>
  <c r="M76"/>
  <c r="O76" s="1"/>
  <c r="U75"/>
  <c r="Q74"/>
  <c r="Q75" l="1"/>
  <c r="P76"/>
  <c r="R76" s="1"/>
  <c r="T76" s="1"/>
  <c r="N77"/>
  <c r="M77"/>
  <c r="O77" s="1"/>
  <c r="U76"/>
  <c r="Q76" l="1"/>
  <c r="P77"/>
  <c r="R77" s="1"/>
  <c r="T77" s="1"/>
  <c r="M78"/>
  <c r="O78" s="1"/>
  <c r="N78"/>
  <c r="U77"/>
  <c r="Q77" l="1"/>
  <c r="U78"/>
  <c r="P78"/>
  <c r="R78" s="1"/>
  <c r="T78" s="1"/>
  <c r="N79"/>
  <c r="M79"/>
  <c r="O79" s="1"/>
  <c r="U79" l="1"/>
  <c r="P79"/>
  <c r="R79" s="1"/>
  <c r="T79" s="1"/>
  <c r="M80"/>
  <c r="O80" s="1"/>
  <c r="N80"/>
  <c r="Q78"/>
  <c r="P80" l="1"/>
  <c r="R80" s="1"/>
  <c r="T80" s="1"/>
  <c r="N81"/>
  <c r="M81"/>
  <c r="O81" s="1"/>
  <c r="U80"/>
  <c r="Q79"/>
  <c r="U81" l="1"/>
  <c r="Q80"/>
  <c r="P81"/>
  <c r="R81" s="1"/>
  <c r="T81" s="1"/>
  <c r="M82"/>
  <c r="O82" s="1"/>
  <c r="N82"/>
  <c r="P82" l="1"/>
  <c r="R82" s="1"/>
  <c r="T82" s="1"/>
  <c r="M83"/>
  <c r="O83" s="1"/>
  <c r="N83"/>
  <c r="U82"/>
  <c r="Q81"/>
  <c r="Q82" l="1"/>
  <c r="U83"/>
  <c r="P83"/>
  <c r="R83" s="1"/>
  <c r="T83" s="1"/>
  <c r="N84"/>
  <c r="M84"/>
  <c r="O84" s="1"/>
  <c r="U84" l="1"/>
  <c r="P84"/>
  <c r="R84" s="1"/>
  <c r="T84" s="1"/>
  <c r="N85"/>
  <c r="M85"/>
  <c r="O85" s="1"/>
  <c r="Q83"/>
  <c r="P85" l="1"/>
  <c r="R85" s="1"/>
  <c r="T85" s="1"/>
  <c r="M86"/>
  <c r="O86" s="1"/>
  <c r="N86"/>
  <c r="U85"/>
  <c r="Q84"/>
  <c r="Q85" l="1"/>
  <c r="U86"/>
  <c r="P86"/>
  <c r="R86" s="1"/>
  <c r="T86" s="1"/>
  <c r="M87"/>
  <c r="O87" s="1"/>
  <c r="N87"/>
  <c r="U87" l="1"/>
  <c r="P87"/>
  <c r="R87" s="1"/>
  <c r="T87" s="1"/>
  <c r="N88"/>
  <c r="M88"/>
  <c r="O88" s="1"/>
  <c r="Q86"/>
  <c r="U88" l="1"/>
  <c r="P88"/>
  <c r="R88" s="1"/>
  <c r="T88" s="1"/>
  <c r="M89"/>
  <c r="O89" s="1"/>
  <c r="N89"/>
  <c r="Q87"/>
  <c r="U89" l="1"/>
  <c r="P89"/>
  <c r="R89" s="1"/>
  <c r="T89" s="1"/>
  <c r="M90"/>
  <c r="O90" s="1"/>
  <c r="N90"/>
  <c r="Q88"/>
  <c r="P90" l="1"/>
  <c r="R90" s="1"/>
  <c r="T90" s="1"/>
  <c r="N91"/>
  <c r="M91"/>
  <c r="O91" s="1"/>
  <c r="U90"/>
  <c r="Q89"/>
  <c r="Q90" l="1"/>
  <c r="P91"/>
  <c r="R91" s="1"/>
  <c r="T91" s="1"/>
  <c r="N92"/>
  <c r="M92"/>
  <c r="O92" s="1"/>
  <c r="U91"/>
  <c r="Q91" l="1"/>
  <c r="P92"/>
  <c r="R92" s="1"/>
  <c r="T92" s="1"/>
  <c r="N93"/>
  <c r="M93"/>
  <c r="O93" s="1"/>
  <c r="U92"/>
  <c r="Q92" l="1"/>
  <c r="P93"/>
  <c r="R93" s="1"/>
  <c r="T93" s="1"/>
  <c r="M94"/>
  <c r="O94" s="1"/>
  <c r="N94"/>
  <c r="U93"/>
  <c r="Q93" l="1"/>
  <c r="U94"/>
  <c r="P94"/>
  <c r="R94" s="1"/>
  <c r="T94" s="1"/>
  <c r="M95"/>
  <c r="O95" s="1"/>
  <c r="N95"/>
  <c r="U95" l="1"/>
  <c r="P95"/>
  <c r="R95" s="1"/>
  <c r="T95" s="1"/>
  <c r="M96"/>
  <c r="O96" s="1"/>
  <c r="N96"/>
  <c r="Q94"/>
  <c r="U96" l="1"/>
  <c r="P96"/>
  <c r="R96" s="1"/>
  <c r="T96" s="1"/>
  <c r="N97"/>
  <c r="M97"/>
  <c r="O97" s="1"/>
  <c r="Q95"/>
  <c r="U97" l="1"/>
  <c r="P97"/>
  <c r="R97" s="1"/>
  <c r="T97" s="1"/>
  <c r="M98"/>
  <c r="O98" s="1"/>
  <c r="N98"/>
  <c r="Q96"/>
  <c r="P98" l="1"/>
  <c r="R98" s="1"/>
  <c r="T98" s="1"/>
  <c r="N99"/>
  <c r="M99"/>
  <c r="O99" s="1"/>
  <c r="U98"/>
  <c r="Q97"/>
  <c r="Q98" l="1"/>
  <c r="P99"/>
  <c r="R99" s="1"/>
  <c r="T99" s="1"/>
  <c r="M100"/>
  <c r="O100" s="1"/>
  <c r="N100"/>
  <c r="U99"/>
  <c r="P100" l="1"/>
  <c r="Q100" s="1"/>
  <c r="N101"/>
  <c r="M101"/>
  <c r="O101" s="1"/>
  <c r="Q99"/>
  <c r="U100"/>
  <c r="R100" l="1"/>
  <c r="T100" s="1"/>
  <c r="P101"/>
  <c r="Q101" s="1"/>
  <c r="M102"/>
  <c r="O102" s="1"/>
  <c r="N102"/>
  <c r="U101"/>
  <c r="R101" l="1"/>
  <c r="T101" s="1"/>
  <c r="U102"/>
  <c r="P102"/>
  <c r="R102" s="1"/>
  <c r="N103"/>
  <c r="M103"/>
  <c r="O103" s="1"/>
  <c r="T102" l="1"/>
  <c r="U103"/>
  <c r="Q102"/>
  <c r="P103"/>
  <c r="R103" s="1"/>
  <c r="T103" s="1"/>
  <c r="N104"/>
  <c r="M104"/>
  <c r="O104" s="1"/>
  <c r="P104" l="1"/>
  <c r="R104" s="1"/>
  <c r="T104" s="1"/>
  <c r="M105"/>
  <c r="O105" s="1"/>
  <c r="N105"/>
  <c r="U104"/>
  <c r="Q103"/>
  <c r="Q104" l="1"/>
  <c r="U105"/>
  <c r="P105"/>
  <c r="R105" s="1"/>
  <c r="T105" s="1"/>
  <c r="N106"/>
  <c r="M106"/>
  <c r="O106" s="1"/>
  <c r="U106" l="1"/>
  <c r="P106"/>
  <c r="R106" s="1"/>
  <c r="T106" s="1"/>
  <c r="M107"/>
  <c r="O107" s="1"/>
  <c r="N107"/>
  <c r="Q105"/>
  <c r="P107" l="1"/>
  <c r="R107" s="1"/>
  <c r="T107" s="1"/>
  <c r="M108"/>
  <c r="O108" s="1"/>
  <c r="N108"/>
  <c r="Q106"/>
  <c r="U107"/>
  <c r="Q107" l="1"/>
  <c r="U108"/>
  <c r="P108"/>
  <c r="R108" s="1"/>
  <c r="T108" s="1"/>
  <c r="N109"/>
  <c r="M109"/>
  <c r="O109" s="1"/>
  <c r="U109" l="1"/>
  <c r="P109"/>
  <c r="Q109" s="1"/>
  <c r="M110"/>
  <c r="O110" s="1"/>
  <c r="N110"/>
  <c r="Q108"/>
  <c r="R109" l="1"/>
  <c r="T109" s="1"/>
  <c r="U110"/>
  <c r="P110"/>
  <c r="R110" s="1"/>
  <c r="N111"/>
  <c r="M111"/>
  <c r="O111" s="1"/>
  <c r="T110" l="1"/>
  <c r="U111"/>
  <c r="Q110"/>
  <c r="P111"/>
  <c r="R111" s="1"/>
  <c r="T111" s="1"/>
  <c r="N112"/>
  <c r="M112"/>
  <c r="O112" s="1"/>
  <c r="P112" l="1"/>
  <c r="R112" s="1"/>
  <c r="T112" s="1"/>
  <c r="M113"/>
  <c r="O113" s="1"/>
  <c r="N113"/>
  <c r="U112"/>
  <c r="Q111"/>
  <c r="Q112" l="1"/>
  <c r="U113"/>
  <c r="P113"/>
  <c r="R113" s="1"/>
  <c r="T113" s="1"/>
  <c r="N114"/>
  <c r="M114"/>
  <c r="O114" s="1"/>
  <c r="U114" l="1"/>
  <c r="P114"/>
  <c r="R114" s="1"/>
  <c r="T114" s="1"/>
  <c r="N115"/>
  <c r="M115"/>
  <c r="O115" s="1"/>
  <c r="Q113"/>
  <c r="U115" l="1"/>
  <c r="P115"/>
  <c r="R115" s="1"/>
  <c r="T115" s="1"/>
  <c r="M116"/>
  <c r="O116" s="1"/>
  <c r="N116"/>
  <c r="Q114"/>
  <c r="P116" l="1"/>
  <c r="Q116" s="1"/>
  <c r="N117"/>
  <c r="M117"/>
  <c r="O117" s="1"/>
  <c r="Q115"/>
  <c r="U116"/>
  <c r="R116" l="1"/>
  <c r="T116" s="1"/>
  <c r="P117"/>
  <c r="R117" s="1"/>
  <c r="M118"/>
  <c r="O118" s="1"/>
  <c r="N118"/>
  <c r="Q117"/>
  <c r="U117"/>
  <c r="T117" l="1"/>
  <c r="U118"/>
  <c r="P118"/>
  <c r="R118" s="1"/>
  <c r="T118" s="1"/>
  <c r="N119"/>
  <c r="M119"/>
  <c r="O119" s="1"/>
  <c r="U119" l="1"/>
  <c r="Q118"/>
  <c r="P119"/>
  <c r="R119" s="1"/>
  <c r="T119" s="1"/>
  <c r="N120"/>
  <c r="M120"/>
  <c r="O120" s="1"/>
  <c r="P120" l="1"/>
  <c r="R120" s="1"/>
  <c r="T120" s="1"/>
  <c r="N121"/>
  <c r="M121"/>
  <c r="O121" s="1"/>
  <c r="U120"/>
  <c r="Q119"/>
  <c r="Q120" l="1"/>
  <c r="P121"/>
  <c r="R121" s="1"/>
  <c r="T121" s="1"/>
  <c r="N122"/>
  <c r="M122"/>
  <c r="O122" s="1"/>
  <c r="U121"/>
  <c r="Q121" l="1"/>
  <c r="P122"/>
  <c r="R122" s="1"/>
  <c r="T122" s="1"/>
  <c r="M123"/>
  <c r="O123" s="1"/>
  <c r="N123"/>
  <c r="U122"/>
  <c r="Q122" l="1"/>
  <c r="U123"/>
  <c r="P123"/>
  <c r="R123" s="1"/>
  <c r="T123" s="1"/>
  <c r="N124"/>
  <c r="M124"/>
  <c r="O124" s="1"/>
  <c r="U124" l="1"/>
  <c r="Q123"/>
  <c r="P124"/>
  <c r="R124" s="1"/>
  <c r="T124" s="1"/>
  <c r="N125"/>
  <c r="M125"/>
  <c r="O125" s="1"/>
  <c r="P125" l="1"/>
  <c r="R125" s="1"/>
  <c r="T125" s="1"/>
  <c r="N126"/>
  <c r="M126"/>
  <c r="O126" s="1"/>
  <c r="U125"/>
  <c r="Q124"/>
  <c r="Q125" l="1"/>
  <c r="P126"/>
  <c r="R126" s="1"/>
  <c r="T126" s="1"/>
  <c r="M127"/>
  <c r="O127" s="1"/>
  <c r="N127"/>
  <c r="U126"/>
  <c r="Q126" l="1"/>
  <c r="U127"/>
  <c r="P127"/>
  <c r="R127" s="1"/>
  <c r="T127" s="1"/>
  <c r="M128"/>
  <c r="O128" s="1"/>
  <c r="N128"/>
  <c r="Q127" l="1"/>
  <c r="U128"/>
  <c r="P128"/>
  <c r="R128" s="1"/>
  <c r="T128" s="1"/>
  <c r="N129"/>
  <c r="M129"/>
  <c r="O129" s="1"/>
  <c r="U129" l="1"/>
  <c r="Q128"/>
  <c r="P129"/>
  <c r="R129" s="1"/>
  <c r="T129" s="1"/>
  <c r="M130"/>
  <c r="O130" s="1"/>
  <c r="N130"/>
  <c r="Q129" l="1"/>
  <c r="U130"/>
  <c r="P130"/>
  <c r="R130" s="1"/>
  <c r="T130" s="1"/>
  <c r="M131"/>
  <c r="O131" s="1"/>
  <c r="N131"/>
  <c r="P131" l="1"/>
  <c r="R131" s="1"/>
  <c r="T131" s="1"/>
  <c r="M132"/>
  <c r="O132" s="1"/>
  <c r="N132"/>
  <c r="U131"/>
  <c r="Q130"/>
  <c r="Q131" l="1"/>
  <c r="U132"/>
  <c r="P132"/>
  <c r="R132" s="1"/>
  <c r="T132" s="1"/>
  <c r="N133"/>
  <c r="M133"/>
  <c r="O133" s="1"/>
  <c r="Q132" l="1"/>
  <c r="P133"/>
  <c r="R133" s="1"/>
  <c r="T133" s="1"/>
  <c r="M134"/>
  <c r="O134" s="1"/>
  <c r="N134"/>
  <c r="U133"/>
  <c r="Q133" l="1"/>
  <c r="U134"/>
  <c r="P134"/>
  <c r="R134" s="1"/>
  <c r="T134" s="1"/>
  <c r="M135"/>
  <c r="O135" s="1"/>
  <c r="N135"/>
  <c r="U135" l="1"/>
  <c r="P135"/>
  <c r="R135" s="1"/>
  <c r="T135" s="1"/>
  <c r="M136"/>
  <c r="O136" s="1"/>
  <c r="N136"/>
  <c r="Q134"/>
  <c r="U136" l="1"/>
  <c r="P136"/>
  <c r="R136" s="1"/>
  <c r="T136" s="1"/>
  <c r="M137"/>
  <c r="O137" s="1"/>
  <c r="N137"/>
  <c r="Q135"/>
  <c r="P137" l="1"/>
  <c r="R137" s="1"/>
  <c r="T137" s="1"/>
  <c r="M138"/>
  <c r="O138" s="1"/>
  <c r="N138"/>
  <c r="U137"/>
  <c r="Q136"/>
  <c r="Q137" l="1"/>
  <c r="U138"/>
  <c r="P138"/>
  <c r="R138" s="1"/>
  <c r="T138" s="1"/>
  <c r="M139"/>
  <c r="O139" s="1"/>
  <c r="N139"/>
  <c r="P139" l="1"/>
  <c r="R139" s="1"/>
  <c r="T139" s="1"/>
  <c r="N140"/>
  <c r="M140"/>
  <c r="O140" s="1"/>
  <c r="U139"/>
  <c r="Q138"/>
  <c r="Q139" l="1"/>
  <c r="P140"/>
  <c r="R140" s="1"/>
  <c r="T140" s="1"/>
  <c r="M141"/>
  <c r="O141" s="1"/>
  <c r="N141"/>
  <c r="U140"/>
  <c r="Q140" l="1"/>
  <c r="P141"/>
  <c r="R141" s="1"/>
  <c r="T141" s="1"/>
  <c r="M142"/>
  <c r="O142" s="1"/>
  <c r="N142"/>
  <c r="U141"/>
  <c r="Q141" l="1"/>
  <c r="U142"/>
  <c r="P142"/>
  <c r="R142" s="1"/>
  <c r="T142" s="1"/>
  <c r="N143"/>
  <c r="M143"/>
  <c r="O143" s="1"/>
  <c r="P143" l="1"/>
  <c r="R143" s="1"/>
  <c r="T143" s="1"/>
  <c r="N144"/>
  <c r="M144"/>
  <c r="O144" s="1"/>
  <c r="U143"/>
  <c r="Q142"/>
  <c r="Q143" l="1"/>
  <c r="P144"/>
  <c r="R144" s="1"/>
  <c r="T144" s="1"/>
  <c r="N145"/>
  <c r="M145"/>
  <c r="O145" s="1"/>
  <c r="U144"/>
  <c r="Q144" l="1"/>
  <c r="U145"/>
  <c r="P145"/>
  <c r="R145" s="1"/>
  <c r="T145" s="1"/>
  <c r="N146"/>
  <c r="M146"/>
  <c r="O146" s="1"/>
  <c r="U146" l="1"/>
  <c r="P146"/>
  <c r="R146" s="1"/>
  <c r="T146" s="1"/>
  <c r="N147"/>
  <c r="M147"/>
  <c r="O147" s="1"/>
  <c r="Q145"/>
  <c r="U147" l="1"/>
  <c r="P147"/>
  <c r="R147" s="1"/>
  <c r="T147" s="1"/>
  <c r="M148"/>
  <c r="O148" s="1"/>
  <c r="N148"/>
  <c r="Q146"/>
  <c r="U148" l="1"/>
  <c r="P148"/>
  <c r="R148" s="1"/>
  <c r="T148" s="1"/>
  <c r="M149"/>
  <c r="O149" s="1"/>
  <c r="N149"/>
  <c r="Q147"/>
  <c r="P149" l="1"/>
  <c r="R149" s="1"/>
  <c r="T149" s="1"/>
  <c r="N150"/>
  <c r="M150"/>
  <c r="O150" s="1"/>
  <c r="U149"/>
  <c r="Q148"/>
  <c r="Q149" l="1"/>
  <c r="P150"/>
  <c r="R150" s="1"/>
  <c r="T150" s="1"/>
  <c r="N151"/>
  <c r="M151"/>
  <c r="O151" s="1"/>
  <c r="U150"/>
  <c r="Q150" l="1"/>
  <c r="P151"/>
  <c r="R151" s="1"/>
  <c r="T151" s="1"/>
  <c r="N152"/>
  <c r="M152"/>
  <c r="O152" s="1"/>
  <c r="U151"/>
  <c r="Q151" l="1"/>
  <c r="P152"/>
  <c r="R152" s="1"/>
  <c r="T152" s="1"/>
  <c r="M153"/>
  <c r="O153" s="1"/>
  <c r="N153"/>
  <c r="U152"/>
  <c r="Q152" l="1"/>
  <c r="U153"/>
  <c r="P153"/>
  <c r="R153" s="1"/>
  <c r="T153" s="1"/>
  <c r="N154"/>
  <c r="M154"/>
  <c r="O154" s="1"/>
  <c r="U154" l="1"/>
  <c r="P154"/>
  <c r="R154" s="1"/>
  <c r="T154" s="1"/>
  <c r="M155"/>
  <c r="O155" s="1"/>
  <c r="N155"/>
  <c r="Q153"/>
  <c r="P155" l="1"/>
  <c r="R155" s="1"/>
  <c r="T155" s="1"/>
  <c r="N156"/>
  <c r="M156"/>
  <c r="O156" s="1"/>
  <c r="U155"/>
  <c r="Q154"/>
  <c r="Q155" l="1"/>
  <c r="P156"/>
  <c r="R156" s="1"/>
  <c r="T156" s="1"/>
  <c r="N157"/>
  <c r="M157"/>
  <c r="O157" s="1"/>
  <c r="U156"/>
  <c r="Q156" l="1"/>
  <c r="P157"/>
  <c r="R157" s="1"/>
  <c r="T157" s="1"/>
  <c r="N158"/>
  <c r="M158"/>
  <c r="O158" s="1"/>
  <c r="U157"/>
  <c r="Q157" l="1"/>
  <c r="P158"/>
  <c r="R158" s="1"/>
  <c r="T158" s="1"/>
  <c r="M159"/>
  <c r="O159" s="1"/>
  <c r="N159"/>
  <c r="U158"/>
  <c r="Q158" l="1"/>
  <c r="U159"/>
  <c r="P159"/>
  <c r="R159" s="1"/>
  <c r="M160"/>
  <c r="O160" s="1"/>
  <c r="N160"/>
  <c r="T159" l="1"/>
  <c r="P160"/>
  <c r="R160" s="1"/>
  <c r="M161"/>
  <c r="O161" s="1"/>
  <c r="N161"/>
  <c r="U160"/>
  <c r="Q159"/>
  <c r="Q160" l="1"/>
  <c r="T160"/>
  <c r="U161"/>
  <c r="P161"/>
  <c r="R161" s="1"/>
  <c r="N162"/>
  <c r="M162"/>
  <c r="O162" s="1"/>
  <c r="T161" l="1"/>
  <c r="P162"/>
  <c r="R162" s="1"/>
  <c r="M163"/>
  <c r="O163" s="1"/>
  <c r="N163"/>
  <c r="U162"/>
  <c r="Q161"/>
  <c r="Q162" l="1"/>
  <c r="U163"/>
  <c r="P163"/>
  <c r="Q163" s="1"/>
  <c r="N164"/>
  <c r="M164"/>
  <c r="O164" s="1"/>
  <c r="T162"/>
  <c r="R163" l="1"/>
  <c r="P164"/>
  <c r="Q164" s="1"/>
  <c r="N165"/>
  <c r="M165"/>
  <c r="O165" s="1"/>
  <c r="U164"/>
  <c r="R164" l="1"/>
  <c r="P165"/>
  <c r="R165" s="1"/>
  <c r="N166"/>
  <c r="M166"/>
  <c r="O166" s="1"/>
  <c r="U165"/>
  <c r="T163"/>
  <c r="Q165" l="1"/>
  <c r="T164"/>
  <c r="T165" s="1"/>
  <c r="P166"/>
  <c r="R166" s="1"/>
  <c r="M167"/>
  <c r="O167" s="1"/>
  <c r="N167"/>
  <c r="U166"/>
  <c r="Q166" l="1"/>
  <c r="T166"/>
  <c r="U167"/>
  <c r="P167"/>
  <c r="R167" s="1"/>
  <c r="N168"/>
  <c r="M168"/>
  <c r="O168" s="1"/>
  <c r="T167" l="1"/>
  <c r="U168"/>
  <c r="P168"/>
  <c r="R168" s="1"/>
  <c r="N169"/>
  <c r="M169"/>
  <c r="O169" s="1"/>
  <c r="Q167"/>
  <c r="U169" l="1"/>
  <c r="P169"/>
  <c r="R169" s="1"/>
  <c r="N170"/>
  <c r="M170"/>
  <c r="O170" s="1"/>
  <c r="Q168"/>
  <c r="T168"/>
  <c r="T169" l="1"/>
  <c r="U170"/>
  <c r="P170"/>
  <c r="R170" s="1"/>
  <c r="N171"/>
  <c r="M171"/>
  <c r="O171" s="1"/>
  <c r="Q169"/>
  <c r="T170" l="1"/>
  <c r="U171"/>
  <c r="P171"/>
  <c r="R171" s="1"/>
  <c r="M172"/>
  <c r="O172" s="1"/>
  <c r="N172"/>
  <c r="Q170"/>
  <c r="T171" l="1"/>
  <c r="P172"/>
  <c r="R172" s="1"/>
  <c r="M173"/>
  <c r="O173" s="1"/>
  <c r="N173"/>
  <c r="U172"/>
  <c r="Q171"/>
  <c r="Q172" l="1"/>
  <c r="T172"/>
  <c r="U173"/>
  <c r="P173"/>
  <c r="R173" s="1"/>
  <c r="M174"/>
  <c r="O174" s="1"/>
  <c r="N174"/>
  <c r="T173" l="1"/>
  <c r="P174"/>
  <c r="R174" s="1"/>
  <c r="M175"/>
  <c r="O175" s="1"/>
  <c r="N175"/>
  <c r="U174"/>
  <c r="Q173"/>
  <c r="Q174" l="1"/>
  <c r="T174"/>
  <c r="U175"/>
  <c r="P175"/>
  <c r="R175" s="1"/>
  <c r="N176"/>
  <c r="M176"/>
  <c r="O176" s="1"/>
  <c r="T175" l="1"/>
  <c r="U176"/>
  <c r="P176"/>
  <c r="R176" s="1"/>
  <c r="N177"/>
  <c r="M177"/>
  <c r="O177" s="1"/>
  <c r="Q175"/>
  <c r="T176" l="1"/>
  <c r="U177"/>
  <c r="P177"/>
  <c r="R177" s="1"/>
  <c r="N178"/>
  <c r="M178"/>
  <c r="O178" s="1"/>
  <c r="Q176"/>
  <c r="T177" l="1"/>
  <c r="P178"/>
  <c r="R178" s="1"/>
  <c r="M179"/>
  <c r="O179" s="1"/>
  <c r="N179"/>
  <c r="U178"/>
  <c r="Q177"/>
  <c r="Q178" l="1"/>
  <c r="T178"/>
  <c r="U179"/>
  <c r="P179"/>
  <c r="R179" s="1"/>
  <c r="N180"/>
  <c r="M180"/>
  <c r="O180" s="1"/>
  <c r="U180" l="1"/>
  <c r="P180"/>
  <c r="Q180" s="1"/>
  <c r="N181"/>
  <c r="M181"/>
  <c r="O181" s="1"/>
  <c r="Q179"/>
  <c r="T179"/>
  <c r="R180" l="1"/>
  <c r="P181"/>
  <c r="R181" s="1"/>
  <c r="N182"/>
  <c r="M182"/>
  <c r="O182" s="1"/>
  <c r="U181"/>
  <c r="Q181" l="1"/>
  <c r="P182"/>
  <c r="R182" s="1"/>
  <c r="M183"/>
  <c r="O183" s="1"/>
  <c r="N183"/>
  <c r="U182"/>
  <c r="T180"/>
  <c r="T181" s="1"/>
  <c r="Q182" l="1"/>
  <c r="T182"/>
  <c r="U183"/>
  <c r="P183"/>
  <c r="R183" s="1"/>
  <c r="M184"/>
  <c r="O184" s="1"/>
  <c r="N184"/>
  <c r="P184" l="1"/>
  <c r="R184" s="1"/>
  <c r="M185"/>
  <c r="O185" s="1"/>
  <c r="N185"/>
  <c r="U184"/>
  <c r="Q183"/>
  <c r="T183"/>
  <c r="Q184" l="1"/>
  <c r="P185"/>
  <c r="Q185" s="1"/>
  <c r="M186"/>
  <c r="O186" s="1"/>
  <c r="N186"/>
  <c r="T184"/>
  <c r="R185"/>
  <c r="U185"/>
  <c r="T185" l="1"/>
  <c r="U186"/>
  <c r="P186"/>
  <c r="R186" s="1"/>
  <c r="M187"/>
  <c r="O187" s="1"/>
  <c r="N187"/>
  <c r="U187" l="1"/>
  <c r="P187"/>
  <c r="Q187" s="1"/>
  <c r="M188"/>
  <c r="O188" s="1"/>
  <c r="N188"/>
  <c r="Q186"/>
  <c r="T186"/>
  <c r="R187" l="1"/>
  <c r="U188"/>
  <c r="P188"/>
  <c r="R188" s="1"/>
  <c r="N189"/>
  <c r="M189"/>
  <c r="O189" s="1"/>
  <c r="U189" l="1"/>
  <c r="P189"/>
  <c r="R189" s="1"/>
  <c r="N190"/>
  <c r="M190"/>
  <c r="O190" s="1"/>
  <c r="Q188"/>
  <c r="T187"/>
  <c r="T188" s="1"/>
  <c r="T189" l="1"/>
  <c r="U190"/>
  <c r="P190"/>
  <c r="R190" s="1"/>
  <c r="M191"/>
  <c r="O191" s="1"/>
  <c r="N191"/>
  <c r="Q189"/>
  <c r="P191" l="1"/>
  <c r="R191" s="1"/>
  <c r="M192"/>
  <c r="O192" s="1"/>
  <c r="N192"/>
  <c r="U191"/>
  <c r="Q190"/>
  <c r="T190"/>
  <c r="Q191" l="1"/>
  <c r="P192"/>
  <c r="R192" s="1"/>
  <c r="N193"/>
  <c r="M193"/>
  <c r="O193" s="1"/>
  <c r="T191"/>
  <c r="U192"/>
  <c r="Q192" l="1"/>
  <c r="T192"/>
  <c r="P193"/>
  <c r="R193" s="1"/>
  <c r="N194"/>
  <c r="M194"/>
  <c r="O194" s="1"/>
  <c r="U193"/>
  <c r="Q193" l="1"/>
  <c r="P194"/>
  <c r="R194" s="1"/>
  <c r="N195"/>
  <c r="M195"/>
  <c r="O195" s="1"/>
  <c r="U194"/>
  <c r="T193"/>
  <c r="Q194" l="1"/>
  <c r="T194"/>
  <c r="U195"/>
  <c r="P195"/>
  <c r="R195" s="1"/>
  <c r="N196"/>
  <c r="M196"/>
  <c r="O196" s="1"/>
  <c r="T195" l="1"/>
  <c r="U196"/>
  <c r="P196"/>
  <c r="R196" s="1"/>
  <c r="N197"/>
  <c r="M197"/>
  <c r="O197" s="1"/>
  <c r="Q195"/>
  <c r="T196" l="1"/>
  <c r="P197"/>
  <c r="R197" s="1"/>
  <c r="M198"/>
  <c r="O198" s="1"/>
  <c r="N198"/>
  <c r="U197"/>
  <c r="Q196"/>
  <c r="Q197" l="1"/>
  <c r="U198"/>
  <c r="T197"/>
  <c r="P198"/>
  <c r="R198" s="1"/>
  <c r="N199"/>
  <c r="M199"/>
  <c r="O199" s="1"/>
  <c r="T198" l="1"/>
  <c r="P199"/>
  <c r="R199" s="1"/>
  <c r="N200"/>
  <c r="M200"/>
  <c r="O200" s="1"/>
  <c r="U199"/>
  <c r="Q198"/>
  <c r="Q199" l="1"/>
  <c r="T199"/>
  <c r="P200"/>
  <c r="R200" s="1"/>
  <c r="M201"/>
  <c r="O201" s="1"/>
  <c r="N201"/>
  <c r="U200"/>
  <c r="Q200" l="1"/>
  <c r="T200"/>
  <c r="U201"/>
  <c r="P201"/>
  <c r="R201" s="1"/>
  <c r="N202"/>
  <c r="M202"/>
  <c r="O202" s="1"/>
  <c r="T201" l="1"/>
  <c r="U202"/>
  <c r="P202"/>
  <c r="R202" s="1"/>
  <c r="N203"/>
  <c r="M203"/>
  <c r="O203" s="1"/>
  <c r="Q201"/>
  <c r="P203" l="1"/>
  <c r="R203" s="1"/>
  <c r="M204"/>
  <c r="O204" s="1"/>
  <c r="N204"/>
  <c r="U203"/>
  <c r="Q202"/>
  <c r="T202"/>
  <c r="Q203" l="1"/>
  <c r="P204"/>
  <c r="Q204" s="1"/>
  <c r="M205"/>
  <c r="O205" s="1"/>
  <c r="N205"/>
  <c r="T203"/>
  <c r="U204"/>
  <c r="R204" l="1"/>
  <c r="T204" s="1"/>
  <c r="U205"/>
  <c r="P205"/>
  <c r="R205" s="1"/>
  <c r="M206"/>
  <c r="O206" s="1"/>
  <c r="N206"/>
  <c r="T205" l="1"/>
  <c r="U206"/>
  <c r="P206"/>
  <c r="R206" s="1"/>
  <c r="M207"/>
  <c r="O207" s="1"/>
  <c r="N207"/>
  <c r="Q205"/>
  <c r="P207" l="1"/>
  <c r="R207" s="1"/>
  <c r="N208"/>
  <c r="M208"/>
  <c r="O208" s="1"/>
  <c r="U207"/>
  <c r="Q206"/>
  <c r="T206"/>
  <c r="T207" l="1"/>
  <c r="U208"/>
  <c r="Q207"/>
  <c r="P208"/>
  <c r="R208" s="1"/>
  <c r="M209"/>
  <c r="O209" s="1"/>
  <c r="N209"/>
  <c r="T208" l="1"/>
  <c r="U209"/>
  <c r="P209"/>
  <c r="R209" s="1"/>
  <c r="N210"/>
  <c r="M210"/>
  <c r="O210" s="1"/>
  <c r="Q208"/>
  <c r="T209" l="1"/>
  <c r="U210"/>
  <c r="P210"/>
  <c r="R210" s="1"/>
  <c r="N211"/>
  <c r="M211"/>
  <c r="O211" s="1"/>
  <c r="Q209"/>
  <c r="U211" l="1"/>
  <c r="P211"/>
  <c r="Q211" s="1"/>
  <c r="N212"/>
  <c r="M212"/>
  <c r="O212" s="1"/>
  <c r="Q210"/>
  <c r="T210"/>
  <c r="R211" l="1"/>
  <c r="P212"/>
  <c r="R212" s="1"/>
  <c r="M213"/>
  <c r="O213" s="1"/>
  <c r="N213"/>
  <c r="U212"/>
  <c r="Q212" l="1"/>
  <c r="U213"/>
  <c r="P213"/>
  <c r="Q213" s="1"/>
  <c r="M214"/>
  <c r="O214" s="1"/>
  <c r="N214"/>
  <c r="T211"/>
  <c r="T212" s="1"/>
  <c r="R213" l="1"/>
  <c r="U214"/>
  <c r="P214"/>
  <c r="R214" s="1"/>
  <c r="N215"/>
  <c r="M215"/>
  <c r="O215" s="1"/>
  <c r="U215" l="1"/>
  <c r="P215"/>
  <c r="Q215" s="1"/>
  <c r="M216"/>
  <c r="O216" s="1"/>
  <c r="N216"/>
  <c r="Q214"/>
  <c r="T213"/>
  <c r="T214" s="1"/>
  <c r="R215" l="1"/>
  <c r="U216"/>
  <c r="P216"/>
  <c r="R216" s="1"/>
  <c r="M217"/>
  <c r="O217" s="1"/>
  <c r="N217"/>
  <c r="P217" l="1"/>
  <c r="R217" s="1"/>
  <c r="N218"/>
  <c r="M218"/>
  <c r="O218" s="1"/>
  <c r="U217"/>
  <c r="Q217"/>
  <c r="Q216"/>
  <c r="T215"/>
  <c r="T216" s="1"/>
  <c r="T217" l="1"/>
  <c r="P218"/>
  <c r="R218" s="1"/>
  <c r="N219"/>
  <c r="M219"/>
  <c r="O219" s="1"/>
  <c r="U218"/>
  <c r="Q218" l="1"/>
  <c r="T218"/>
  <c r="P219"/>
  <c r="R219" s="1"/>
  <c r="M220"/>
  <c r="O220" s="1"/>
  <c r="N220"/>
  <c r="U219"/>
  <c r="Q219" l="1"/>
  <c r="T219"/>
  <c r="U220"/>
  <c r="P220"/>
  <c r="R220" s="1"/>
  <c r="M221"/>
  <c r="O221" s="1"/>
  <c r="N221"/>
  <c r="T220" l="1"/>
  <c r="P221"/>
  <c r="R221" s="1"/>
  <c r="N222"/>
  <c r="M222"/>
  <c r="O222" s="1"/>
  <c r="U221"/>
  <c r="Q220"/>
  <c r="Q221" l="1"/>
  <c r="T221"/>
  <c r="P222"/>
  <c r="R222" s="1"/>
  <c r="M223"/>
  <c r="O223" s="1"/>
  <c r="N223"/>
  <c r="U222"/>
  <c r="Q222" l="1"/>
  <c r="U223"/>
  <c r="T222"/>
  <c r="P223"/>
  <c r="R223" s="1"/>
  <c r="M224"/>
  <c r="O224" s="1"/>
  <c r="N224"/>
  <c r="T223" l="1"/>
  <c r="P224"/>
  <c r="R224" s="1"/>
  <c r="N225"/>
  <c r="M225"/>
  <c r="O225" s="1"/>
  <c r="U224"/>
  <c r="Q223"/>
  <c r="Q224" l="1"/>
  <c r="T224"/>
  <c r="P225"/>
  <c r="R225" s="1"/>
  <c r="N226"/>
  <c r="M226"/>
  <c r="O226" s="1"/>
  <c r="U225"/>
  <c r="Q225" l="1"/>
  <c r="T225"/>
  <c r="P226"/>
  <c r="R226" s="1"/>
  <c r="N227"/>
  <c r="M227"/>
  <c r="O227" s="1"/>
  <c r="U226"/>
  <c r="Q226" l="1"/>
  <c r="T226"/>
  <c r="P227"/>
  <c r="R227" s="1"/>
  <c r="M228"/>
  <c r="O228" s="1"/>
  <c r="N228"/>
  <c r="U227"/>
  <c r="Q227" l="1"/>
  <c r="U228"/>
  <c r="P228"/>
  <c r="Q228" s="1"/>
  <c r="M229"/>
  <c r="O229" s="1"/>
  <c r="N229"/>
  <c r="T227"/>
  <c r="R228" l="1"/>
  <c r="T228" s="1"/>
  <c r="U229"/>
  <c r="P229"/>
  <c r="R229" s="1"/>
  <c r="M230"/>
  <c r="O230" s="1"/>
  <c r="N230"/>
  <c r="T229" l="1"/>
  <c r="U230"/>
  <c r="P230"/>
  <c r="R230" s="1"/>
  <c r="M231"/>
  <c r="O231" s="1"/>
  <c r="N231"/>
  <c r="Q229"/>
  <c r="P231" l="1"/>
  <c r="R231" s="1"/>
  <c r="M232"/>
  <c r="O232" s="1"/>
  <c r="N232"/>
  <c r="U231"/>
  <c r="Q231"/>
  <c r="Q230"/>
  <c r="T230"/>
  <c r="P232" l="1"/>
  <c r="R232" s="1"/>
  <c r="M233"/>
  <c r="O233" s="1"/>
  <c r="N233"/>
  <c r="T231"/>
  <c r="U232"/>
  <c r="Q232" l="1"/>
  <c r="T232"/>
  <c r="U233"/>
  <c r="P233"/>
  <c r="R233" s="1"/>
  <c r="N234"/>
  <c r="M234"/>
  <c r="O234" s="1"/>
  <c r="T233" l="1"/>
  <c r="P234"/>
  <c r="R234" s="1"/>
  <c r="M235"/>
  <c r="O235" s="1"/>
  <c r="N235"/>
  <c r="U234"/>
  <c r="Q233"/>
  <c r="Q234" l="1"/>
  <c r="T234"/>
  <c r="U235"/>
  <c r="P235"/>
  <c r="R235" s="1"/>
  <c r="M236"/>
  <c r="O236" s="1"/>
  <c r="N236"/>
  <c r="T235" l="1"/>
  <c r="P236"/>
  <c r="R236" s="1"/>
  <c r="M237"/>
  <c r="O237" s="1"/>
  <c r="N237"/>
  <c r="U236"/>
  <c r="Q235"/>
  <c r="Q236" l="1"/>
  <c r="T236"/>
  <c r="U237"/>
  <c r="P237"/>
  <c r="R237" s="1"/>
  <c r="M238"/>
  <c r="O238" s="1"/>
  <c r="N238"/>
  <c r="T237" l="1"/>
  <c r="P238"/>
  <c r="R238" s="1"/>
  <c r="N239"/>
  <c r="M239"/>
  <c r="O239" s="1"/>
  <c r="U238"/>
  <c r="Q237"/>
  <c r="Q238" l="1"/>
  <c r="T238"/>
  <c r="P239"/>
  <c r="R239" s="1"/>
  <c r="M240"/>
  <c r="O240" s="1"/>
  <c r="N240"/>
  <c r="U239"/>
  <c r="Q239" l="1"/>
  <c r="T239"/>
  <c r="U240"/>
  <c r="P240"/>
  <c r="R240" s="1"/>
  <c r="M241"/>
  <c r="O241" s="1"/>
  <c r="N241"/>
  <c r="T240" l="1"/>
  <c r="P241"/>
  <c r="R241" s="1"/>
  <c r="M242"/>
  <c r="O242" s="1"/>
  <c r="N242"/>
  <c r="U241"/>
  <c r="Q240"/>
  <c r="Q241" l="1"/>
  <c r="T241"/>
  <c r="U242"/>
  <c r="P242"/>
  <c r="R242" s="1"/>
  <c r="N243"/>
  <c r="M243"/>
  <c r="O243" s="1"/>
  <c r="T242" l="1"/>
  <c r="P243"/>
  <c r="R243" s="1"/>
  <c r="M244"/>
  <c r="O244" s="1"/>
  <c r="N244"/>
  <c r="U243"/>
  <c r="Q242"/>
  <c r="Q243" l="1"/>
  <c r="T243"/>
  <c r="U244"/>
  <c r="P244"/>
  <c r="R244" s="1"/>
  <c r="M245"/>
  <c r="O245" s="1"/>
  <c r="N245"/>
  <c r="T244" l="1"/>
  <c r="U245"/>
  <c r="P245"/>
  <c r="R245" s="1"/>
  <c r="M246"/>
  <c r="O246" s="1"/>
  <c r="N246"/>
  <c r="Q244"/>
  <c r="T245" l="1"/>
  <c r="U246"/>
  <c r="P246"/>
  <c r="R246" s="1"/>
  <c r="N247"/>
  <c r="M247"/>
  <c r="O247" s="1"/>
  <c r="Q245"/>
  <c r="T246" l="1"/>
  <c r="P247"/>
  <c r="R247" s="1"/>
  <c r="M248"/>
  <c r="O248" s="1"/>
  <c r="N248"/>
  <c r="U247"/>
  <c r="Q246"/>
  <c r="Q247" l="1"/>
  <c r="U248"/>
  <c r="P248"/>
  <c r="R248" s="1"/>
  <c r="N249"/>
  <c r="M249"/>
  <c r="O249" s="1"/>
  <c r="T247"/>
  <c r="T248" l="1"/>
  <c r="U249"/>
  <c r="P249"/>
  <c r="R249" s="1"/>
  <c r="N250"/>
  <c r="M250"/>
  <c r="O250" s="1"/>
  <c r="Q248"/>
  <c r="T249" l="1"/>
  <c r="U250"/>
  <c r="P250"/>
  <c r="R250" s="1"/>
  <c r="N251"/>
  <c r="M251"/>
  <c r="O251" s="1"/>
  <c r="Q249"/>
  <c r="T250" l="1"/>
  <c r="P251"/>
  <c r="R251" s="1"/>
  <c r="M252"/>
  <c r="O252" s="1"/>
  <c r="N252"/>
  <c r="U251"/>
  <c r="Q250"/>
  <c r="Q251" l="1"/>
  <c r="T251"/>
  <c r="U252"/>
  <c r="P252"/>
  <c r="R252" s="1"/>
  <c r="M253"/>
  <c r="O253" s="1"/>
  <c r="N253"/>
  <c r="T252" l="1"/>
  <c r="U253"/>
  <c r="P253"/>
  <c r="R253" s="1"/>
  <c r="N254"/>
  <c r="M254"/>
  <c r="O254" s="1"/>
  <c r="Q252"/>
  <c r="T253" l="1"/>
  <c r="U254"/>
  <c r="P254"/>
  <c r="R254" s="1"/>
  <c r="N255"/>
  <c r="M255"/>
  <c r="O255" s="1"/>
  <c r="Q253"/>
  <c r="T254" l="1"/>
  <c r="U255"/>
  <c r="P255"/>
  <c r="R255" s="1"/>
  <c r="N256"/>
  <c r="M256"/>
  <c r="O256" s="1"/>
  <c r="Q254"/>
  <c r="T255" l="1"/>
  <c r="U256"/>
  <c r="P256"/>
  <c r="R256" s="1"/>
  <c r="M257"/>
  <c r="O257" s="1"/>
  <c r="N257"/>
  <c r="Q255"/>
  <c r="T256" l="1"/>
  <c r="P257"/>
  <c r="R257" s="1"/>
  <c r="N258"/>
  <c r="M258"/>
  <c r="O258" s="1"/>
  <c r="U257"/>
  <c r="Q256"/>
  <c r="Q257" l="1"/>
  <c r="T257"/>
  <c r="P258"/>
  <c r="R258" s="1"/>
  <c r="N259"/>
  <c r="M259"/>
  <c r="O259" s="1"/>
  <c r="U258"/>
  <c r="Q258" l="1"/>
  <c r="T258"/>
  <c r="P259"/>
  <c r="R259" s="1"/>
  <c r="M260"/>
  <c r="O260" s="1"/>
  <c r="N260"/>
  <c r="U259"/>
  <c r="Q259" l="1"/>
  <c r="U260"/>
  <c r="T259"/>
  <c r="P260"/>
  <c r="R260" s="1"/>
  <c r="M261"/>
  <c r="O261" s="1"/>
  <c r="N261"/>
  <c r="T260" l="1"/>
  <c r="P261"/>
  <c r="R261" s="1"/>
  <c r="M262"/>
  <c r="O262" s="1"/>
  <c r="N262"/>
  <c r="U261"/>
  <c r="Q260"/>
  <c r="Q261" l="1"/>
  <c r="T261"/>
  <c r="U262"/>
  <c r="P262"/>
  <c r="R262" s="1"/>
  <c r="M263"/>
  <c r="O263" s="1"/>
  <c r="N263"/>
  <c r="T262" l="1"/>
  <c r="P263"/>
  <c r="R263" s="1"/>
  <c r="M264"/>
  <c r="O264" s="1"/>
  <c r="N264"/>
  <c r="U263"/>
  <c r="Q262"/>
  <c r="Q263" l="1"/>
  <c r="U264"/>
  <c r="P264"/>
  <c r="Q264" s="1"/>
  <c r="N265"/>
  <c r="M265"/>
  <c r="O265" s="1"/>
  <c r="T263"/>
  <c r="R264" l="1"/>
  <c r="P265"/>
  <c r="R265" s="1"/>
  <c r="N266"/>
  <c r="M266"/>
  <c r="O266" s="1"/>
  <c r="U265"/>
  <c r="Q265" l="1"/>
  <c r="P266"/>
  <c r="R266" s="1"/>
  <c r="N267"/>
  <c r="M267"/>
  <c r="O267" s="1"/>
  <c r="U266"/>
  <c r="T264"/>
  <c r="T265" s="1"/>
  <c r="Q266" l="1"/>
  <c r="T266"/>
  <c r="P267"/>
  <c r="R267" s="1"/>
  <c r="M268"/>
  <c r="O268" s="1"/>
  <c r="N268"/>
  <c r="U267"/>
  <c r="Q267" l="1"/>
  <c r="T267"/>
  <c r="U268"/>
  <c r="P268"/>
  <c r="R268" s="1"/>
  <c r="N269"/>
  <c r="M269"/>
  <c r="O269" s="1"/>
  <c r="T268" l="1"/>
  <c r="U269"/>
  <c r="P269"/>
  <c r="R269" s="1"/>
  <c r="N270"/>
  <c r="M270"/>
  <c r="O270" s="1"/>
  <c r="Q268"/>
  <c r="T269" l="1"/>
  <c r="U270"/>
  <c r="P270"/>
  <c r="R270" s="1"/>
  <c r="M271"/>
  <c r="O271" s="1"/>
  <c r="N271"/>
  <c r="Q269"/>
  <c r="P271" l="1"/>
  <c r="R271" s="1"/>
  <c r="N272"/>
  <c r="M272"/>
  <c r="O272" s="1"/>
  <c r="U271"/>
  <c r="Q270"/>
  <c r="T270"/>
  <c r="T271" l="1"/>
  <c r="U272"/>
  <c r="Q271"/>
  <c r="P272"/>
  <c r="R272" s="1"/>
  <c r="N273"/>
  <c r="M273"/>
  <c r="O273" s="1"/>
  <c r="T272" l="1"/>
  <c r="U273"/>
  <c r="P273"/>
  <c r="R273" s="1"/>
  <c r="M274"/>
  <c r="O274" s="1"/>
  <c r="N274"/>
  <c r="Q272"/>
  <c r="T273" l="1"/>
  <c r="U274"/>
  <c r="P274"/>
  <c r="R274" s="1"/>
  <c r="N275"/>
  <c r="M275"/>
  <c r="O275" s="1"/>
  <c r="Q273"/>
  <c r="T274" l="1"/>
  <c r="U275"/>
  <c r="P275"/>
  <c r="R275" s="1"/>
  <c r="M276"/>
  <c r="O276" s="1"/>
  <c r="N276"/>
  <c r="Q274"/>
  <c r="T275" l="1"/>
  <c r="P276"/>
  <c r="R276" s="1"/>
  <c r="M277"/>
  <c r="O277" s="1"/>
  <c r="N277"/>
  <c r="U276"/>
  <c r="Q275"/>
  <c r="Q276" l="1"/>
  <c r="T276"/>
  <c r="U277"/>
  <c r="P277"/>
  <c r="R277" s="1"/>
  <c r="M278"/>
  <c r="O278" s="1"/>
  <c r="N278"/>
  <c r="T277" l="1"/>
  <c r="U278"/>
  <c r="P278"/>
  <c r="R278" s="1"/>
  <c r="M279"/>
  <c r="O279" s="1"/>
  <c r="N279"/>
  <c r="Q277"/>
  <c r="T278" l="1"/>
  <c r="P279"/>
  <c r="Q279" s="1"/>
  <c r="N280"/>
  <c r="M280"/>
  <c r="O280" s="1"/>
  <c r="Q278"/>
  <c r="U279"/>
  <c r="R279" l="1"/>
  <c r="T279" s="1"/>
  <c r="P280"/>
  <c r="Q280" s="1"/>
  <c r="N281"/>
  <c r="M281"/>
  <c r="O281" s="1"/>
  <c r="U280"/>
  <c r="R280" l="1"/>
  <c r="T280" s="1"/>
  <c r="P281"/>
  <c r="R281" s="1"/>
  <c r="M282"/>
  <c r="O282" s="1"/>
  <c r="N282"/>
  <c r="U281"/>
  <c r="Q281" l="1"/>
  <c r="T281"/>
  <c r="U282"/>
  <c r="P282"/>
  <c r="R282" s="1"/>
  <c r="M283"/>
  <c r="O283" s="1"/>
  <c r="N283"/>
  <c r="T282" l="1"/>
  <c r="U283"/>
  <c r="P283"/>
  <c r="R283" s="1"/>
  <c r="M284"/>
  <c r="O284" s="1"/>
  <c r="N284"/>
  <c r="Q282"/>
  <c r="T283" l="1"/>
  <c r="P284"/>
  <c r="R284" s="1"/>
  <c r="M285"/>
  <c r="O285" s="1"/>
  <c r="N285"/>
  <c r="U284"/>
  <c r="Q283"/>
  <c r="Q284" l="1"/>
  <c r="T284"/>
  <c r="U285"/>
  <c r="P285"/>
  <c r="R285" s="1"/>
  <c r="M286"/>
  <c r="O286" s="1"/>
  <c r="N286"/>
  <c r="T285" l="1"/>
  <c r="U286"/>
  <c r="P286"/>
  <c r="R286" s="1"/>
  <c r="N287"/>
  <c r="M287"/>
  <c r="O287" s="1"/>
  <c r="Q285"/>
  <c r="U287" l="1"/>
  <c r="P287"/>
  <c r="R287" s="1"/>
  <c r="M288"/>
  <c r="O288" s="1"/>
  <c r="N288"/>
  <c r="Q286"/>
  <c r="T286"/>
  <c r="T287" l="1"/>
  <c r="P288"/>
  <c r="R288" s="1"/>
  <c r="M289"/>
  <c r="O289" s="1"/>
  <c r="N289"/>
  <c r="U288"/>
  <c r="Q287"/>
  <c r="Q288" l="1"/>
  <c r="U289"/>
  <c r="P289"/>
  <c r="R289" s="1"/>
  <c r="M290"/>
  <c r="O290" s="1"/>
  <c r="N290"/>
  <c r="T288"/>
  <c r="T289" l="1"/>
  <c r="P290"/>
  <c r="R290" s="1"/>
  <c r="M291"/>
  <c r="O291" s="1"/>
  <c r="N291"/>
  <c r="U290"/>
  <c r="Q289"/>
  <c r="Q290" l="1"/>
  <c r="T290"/>
  <c r="U291"/>
  <c r="P291"/>
  <c r="R291" s="1"/>
  <c r="N292"/>
  <c r="M292"/>
  <c r="O292" s="1"/>
  <c r="T291" l="1"/>
  <c r="U292"/>
  <c r="P292"/>
  <c r="R292" s="1"/>
  <c r="M293"/>
  <c r="O293" s="1"/>
  <c r="N293"/>
  <c r="Q291"/>
  <c r="T292" l="1"/>
  <c r="P293"/>
  <c r="R293" s="1"/>
  <c r="N294"/>
  <c r="M294"/>
  <c r="O294" s="1"/>
  <c r="U293"/>
  <c r="Q292"/>
  <c r="Q293" l="1"/>
  <c r="T293"/>
  <c r="P294"/>
  <c r="R294" s="1"/>
  <c r="N295"/>
  <c r="M295"/>
  <c r="O295" s="1"/>
  <c r="U294"/>
  <c r="Q294" l="1"/>
  <c r="T294"/>
  <c r="P295"/>
  <c r="R295" s="1"/>
  <c r="N296"/>
  <c r="M296"/>
  <c r="O296" s="1"/>
  <c r="U295"/>
  <c r="Q295" l="1"/>
  <c r="T295"/>
  <c r="P296"/>
  <c r="R296" s="1"/>
  <c r="M297"/>
  <c r="O297" s="1"/>
  <c r="N297"/>
  <c r="U296"/>
  <c r="Q296" l="1"/>
  <c r="T296"/>
  <c r="U297"/>
  <c r="P297"/>
  <c r="R297" s="1"/>
  <c r="M298"/>
  <c r="O298" s="1"/>
  <c r="N298"/>
  <c r="T297" l="1"/>
  <c r="P298"/>
  <c r="R298" s="1"/>
  <c r="M299"/>
  <c r="O299" s="1"/>
  <c r="N299"/>
  <c r="U298"/>
  <c r="Q297"/>
  <c r="Q298" l="1"/>
  <c r="T298"/>
  <c r="U299"/>
  <c r="P299"/>
  <c r="R299" s="1"/>
  <c r="M300"/>
  <c r="O300" s="1"/>
  <c r="N300"/>
  <c r="T299" l="1"/>
  <c r="U300"/>
  <c r="P300"/>
  <c r="R300" s="1"/>
  <c r="N301"/>
  <c r="M301"/>
  <c r="O301" s="1"/>
  <c r="Q299"/>
  <c r="T300" l="1"/>
  <c r="U301"/>
  <c r="P301"/>
  <c r="R301" s="1"/>
  <c r="N302"/>
  <c r="M302"/>
  <c r="O302" s="1"/>
  <c r="Q300"/>
  <c r="T301" l="1"/>
  <c r="U302"/>
  <c r="P302"/>
  <c r="R302" s="1"/>
  <c r="N303"/>
  <c r="M303"/>
  <c r="O303" s="1"/>
  <c r="Q301"/>
  <c r="T302" l="1"/>
  <c r="U303"/>
  <c r="P303"/>
  <c r="R303" s="1"/>
  <c r="N304"/>
  <c r="M304"/>
  <c r="O304" s="1"/>
  <c r="Q302"/>
  <c r="T303" l="1"/>
  <c r="U304"/>
  <c r="Q303"/>
  <c r="P304"/>
  <c r="R304" s="1"/>
  <c r="N305"/>
  <c r="M305"/>
  <c r="O305" s="1"/>
  <c r="P305" l="1"/>
  <c r="R305" s="1"/>
  <c r="N306"/>
  <c r="M306"/>
  <c r="O306" s="1"/>
  <c r="U305"/>
  <c r="Q304"/>
  <c r="T304"/>
  <c r="Q305" l="1"/>
  <c r="T305"/>
  <c r="U306"/>
  <c r="P306"/>
  <c r="R306" s="1"/>
  <c r="M307"/>
  <c r="O307" s="1"/>
  <c r="N307"/>
  <c r="T306" l="1"/>
  <c r="P307"/>
  <c r="R307" s="1"/>
  <c r="M308"/>
  <c r="O308" s="1"/>
  <c r="N308"/>
  <c r="U307"/>
  <c r="Q306"/>
  <c r="Q307" l="1"/>
  <c r="T307"/>
  <c r="U308"/>
  <c r="P308"/>
  <c r="R308" s="1"/>
  <c r="M309"/>
  <c r="O309" s="1"/>
  <c r="N309"/>
  <c r="T308" l="1"/>
  <c r="P309"/>
  <c r="Q309" s="1"/>
  <c r="N310"/>
  <c r="M310"/>
  <c r="O310" s="1"/>
  <c r="Q308"/>
  <c r="U309"/>
  <c r="R309" l="1"/>
  <c r="T309" s="1"/>
  <c r="P310"/>
  <c r="Q310" s="1"/>
  <c r="M311"/>
  <c r="O311" s="1"/>
  <c r="N311"/>
  <c r="U310"/>
  <c r="R310" l="1"/>
  <c r="T310" s="1"/>
  <c r="U311"/>
  <c r="P311"/>
  <c r="R311" s="1"/>
  <c r="N312"/>
  <c r="M312"/>
  <c r="O312" s="1"/>
  <c r="T311" l="1"/>
  <c r="U312"/>
  <c r="Q311"/>
  <c r="P312"/>
  <c r="R312" s="1"/>
  <c r="M313"/>
  <c r="O313" s="1"/>
  <c r="N313"/>
  <c r="U313" l="1"/>
  <c r="P313"/>
  <c r="Q313" s="1"/>
  <c r="N314"/>
  <c r="M314"/>
  <c r="O314" s="1"/>
  <c r="Q312"/>
  <c r="T312"/>
  <c r="R313" l="1"/>
  <c r="T313" s="1"/>
  <c r="P314"/>
  <c r="Q314" s="1"/>
  <c r="M315"/>
  <c r="O315" s="1"/>
  <c r="N315"/>
  <c r="U314"/>
  <c r="R314" l="1"/>
  <c r="T314" s="1"/>
  <c r="U315"/>
  <c r="P315"/>
  <c r="R315" s="1"/>
  <c r="N316"/>
  <c r="M316"/>
  <c r="O316" s="1"/>
  <c r="Q315" l="1"/>
  <c r="T315"/>
  <c r="U316"/>
  <c r="P316"/>
  <c r="R316" s="1"/>
  <c r="N317"/>
  <c r="M317"/>
  <c r="O317" s="1"/>
  <c r="T316" l="1"/>
  <c r="P317"/>
  <c r="R317" s="1"/>
  <c r="N318"/>
  <c r="M318"/>
  <c r="O318" s="1"/>
  <c r="U317"/>
  <c r="Q316"/>
  <c r="Q317" l="1"/>
  <c r="T317"/>
  <c r="P318"/>
  <c r="R318" s="1"/>
  <c r="N319"/>
  <c r="M319"/>
  <c r="O319" s="1"/>
  <c r="U318"/>
  <c r="Q318" l="1"/>
  <c r="T318"/>
  <c r="P319"/>
  <c r="R319" s="1"/>
  <c r="N320"/>
  <c r="M320"/>
  <c r="O320" s="1"/>
  <c r="U319"/>
  <c r="Q319" l="1"/>
  <c r="T319"/>
  <c r="P320"/>
  <c r="R320" s="1"/>
  <c r="M321"/>
  <c r="O321" s="1"/>
  <c r="N321"/>
  <c r="U320"/>
  <c r="Q320" l="1"/>
  <c r="T320"/>
  <c r="U321"/>
  <c r="P321"/>
  <c r="R321" s="1"/>
  <c r="M322"/>
  <c r="O322" s="1"/>
  <c r="N322"/>
  <c r="P322" l="1"/>
  <c r="R322" s="1"/>
  <c r="M323"/>
  <c r="O323" s="1"/>
  <c r="N323"/>
  <c r="U322"/>
  <c r="Q321"/>
  <c r="T321"/>
  <c r="T322" l="1"/>
  <c r="P323"/>
  <c r="Q323" s="1"/>
  <c r="M324"/>
  <c r="O324" s="1"/>
  <c r="N324"/>
  <c r="Q322"/>
  <c r="U323"/>
  <c r="R323" l="1"/>
  <c r="T323" s="1"/>
  <c r="U324"/>
  <c r="P324"/>
  <c r="R324" s="1"/>
  <c r="M325"/>
  <c r="O325" s="1"/>
  <c r="N325"/>
  <c r="T324" l="1"/>
  <c r="P325"/>
  <c r="R325" s="1"/>
  <c r="N326"/>
  <c r="M326"/>
  <c r="O326" s="1"/>
  <c r="U325"/>
  <c r="Q324"/>
  <c r="Q325" l="1"/>
  <c r="T325"/>
  <c r="P326"/>
  <c r="R326" s="1"/>
  <c r="M327"/>
  <c r="O327" s="1"/>
  <c r="N327"/>
  <c r="U326"/>
  <c r="Q326" l="1"/>
  <c r="T326"/>
  <c r="U327"/>
  <c r="P327"/>
  <c r="R327" s="1"/>
  <c r="M328"/>
  <c r="O328" s="1"/>
  <c r="N328"/>
  <c r="T327" l="1"/>
  <c r="P328"/>
  <c r="R328" s="1"/>
  <c r="M329"/>
  <c r="O329" s="1"/>
  <c r="N329"/>
  <c r="U328"/>
  <c r="Q327"/>
  <c r="Q328" l="1"/>
  <c r="T328"/>
  <c r="U329"/>
  <c r="P329"/>
  <c r="R329" s="1"/>
  <c r="M330"/>
  <c r="O330" s="1"/>
  <c r="N330"/>
  <c r="T329" l="1"/>
  <c r="P330"/>
  <c r="R330" s="1"/>
  <c r="N331"/>
  <c r="M331"/>
  <c r="O331" s="1"/>
  <c r="U330"/>
  <c r="Q329"/>
  <c r="Q330" l="1"/>
  <c r="T330"/>
  <c r="P331"/>
  <c r="R331" s="1"/>
  <c r="M332"/>
  <c r="O332" s="1"/>
  <c r="N332"/>
  <c r="U331"/>
  <c r="Q331" l="1"/>
  <c r="T331"/>
  <c r="U332"/>
  <c r="P332"/>
  <c r="R332" s="1"/>
  <c r="M333"/>
  <c r="O333" s="1"/>
  <c r="N333"/>
  <c r="T332" l="1"/>
  <c r="P333"/>
  <c r="R333" s="1"/>
  <c r="M334"/>
  <c r="O334" s="1"/>
  <c r="N334"/>
  <c r="U333"/>
  <c r="Q332"/>
  <c r="Q333" l="1"/>
  <c r="T333"/>
  <c r="U334"/>
  <c r="P334"/>
  <c r="R334" s="1"/>
  <c r="N335"/>
  <c r="M335"/>
  <c r="O335" s="1"/>
  <c r="T334" l="1"/>
  <c r="U335"/>
  <c r="P335"/>
  <c r="R335" s="1"/>
  <c r="M336"/>
  <c r="O336" s="1"/>
  <c r="N336"/>
  <c r="Q334"/>
  <c r="T335" l="1"/>
  <c r="P336"/>
  <c r="R336" s="1"/>
  <c r="M337"/>
  <c r="O337" s="1"/>
  <c r="N337"/>
  <c r="U336"/>
  <c r="Q335"/>
  <c r="Q336" l="1"/>
  <c r="T336"/>
  <c r="U337"/>
  <c r="P337"/>
  <c r="R337" s="1"/>
  <c r="M338"/>
  <c r="O338" s="1"/>
  <c r="N338"/>
  <c r="P338" l="1"/>
  <c r="R338" s="1"/>
  <c r="N339"/>
  <c r="M339"/>
  <c r="O339" s="1"/>
  <c r="U338"/>
  <c r="Q337"/>
  <c r="T337"/>
  <c r="T338" l="1"/>
  <c r="U339"/>
  <c r="Q338"/>
  <c r="P339"/>
  <c r="R339" s="1"/>
  <c r="N340"/>
  <c r="M340"/>
  <c r="O340" s="1"/>
  <c r="P340" l="1"/>
  <c r="R340" s="1"/>
  <c r="M341"/>
  <c r="O341" s="1"/>
  <c r="N341"/>
  <c r="U340"/>
  <c r="Q339"/>
  <c r="T339"/>
  <c r="Q340" l="1"/>
  <c r="T340"/>
  <c r="P341"/>
  <c r="R341" s="1"/>
  <c r="N342"/>
  <c r="M342"/>
  <c r="O342" s="1"/>
  <c r="U341"/>
  <c r="Q341" l="1"/>
  <c r="T341"/>
  <c r="P342"/>
  <c r="R342" s="1"/>
  <c r="M343"/>
  <c r="O343" s="1"/>
  <c r="N343"/>
  <c r="U342"/>
  <c r="Q342" l="1"/>
  <c r="T342"/>
  <c r="U343"/>
  <c r="P343"/>
  <c r="R343" s="1"/>
  <c r="N344"/>
  <c r="M344"/>
  <c r="O344" s="1"/>
  <c r="T343" l="1"/>
  <c r="U344"/>
  <c r="Q343"/>
  <c r="P344"/>
  <c r="R344" s="1"/>
  <c r="M345"/>
  <c r="O345" s="1"/>
  <c r="N345"/>
  <c r="T344" l="1"/>
  <c r="U345"/>
  <c r="P345"/>
  <c r="R345" s="1"/>
  <c r="M346"/>
  <c r="O346" s="1"/>
  <c r="N346"/>
  <c r="Q344"/>
  <c r="T345" l="1"/>
  <c r="P346"/>
  <c r="R346" s="1"/>
  <c r="M347"/>
  <c r="O347" s="1"/>
  <c r="N347"/>
  <c r="U346"/>
  <c r="Q345"/>
  <c r="Q346" l="1"/>
  <c r="T346"/>
  <c r="U347"/>
  <c r="P347"/>
  <c r="R347" s="1"/>
  <c r="M348"/>
  <c r="O348" s="1"/>
  <c r="N348"/>
  <c r="T347" l="1"/>
  <c r="P348"/>
  <c r="R348" s="1"/>
  <c r="N349"/>
  <c r="M349"/>
  <c r="O349" s="1"/>
  <c r="U348"/>
  <c r="Q347"/>
  <c r="Q348" l="1"/>
  <c r="T348"/>
  <c r="P349"/>
  <c r="R349" s="1"/>
  <c r="M350"/>
  <c r="O350" s="1"/>
  <c r="N350"/>
  <c r="U349"/>
  <c r="Q349" l="1"/>
  <c r="T349"/>
  <c r="U350"/>
  <c r="P350"/>
  <c r="R350" s="1"/>
  <c r="N351"/>
  <c r="M351"/>
  <c r="O351" s="1"/>
  <c r="T350" l="1"/>
  <c r="U351"/>
  <c r="Q350"/>
  <c r="P351"/>
  <c r="R351" s="1"/>
  <c r="M352"/>
  <c r="O352" s="1"/>
  <c r="N352"/>
  <c r="T351" l="1"/>
  <c r="U352"/>
  <c r="P352"/>
  <c r="R352" s="1"/>
  <c r="M353"/>
  <c r="O353" s="1"/>
  <c r="N353"/>
  <c r="Q351"/>
  <c r="T352" l="1"/>
  <c r="P353"/>
  <c r="R353" s="1"/>
  <c r="M354"/>
  <c r="O354" s="1"/>
  <c r="N354"/>
  <c r="U353"/>
  <c r="Q352"/>
  <c r="Q353" l="1"/>
  <c r="U354"/>
  <c r="P354"/>
  <c r="R354" s="1"/>
  <c r="M355"/>
  <c r="O355" s="1"/>
  <c r="N355"/>
  <c r="T353"/>
  <c r="T354" l="1"/>
  <c r="P355"/>
  <c r="R355" s="1"/>
  <c r="M356"/>
  <c r="O356" s="1"/>
  <c r="N356"/>
  <c r="U355"/>
  <c r="Q354"/>
  <c r="Q355" l="1"/>
  <c r="T355"/>
  <c r="U356"/>
  <c r="P356"/>
  <c r="R356" s="1"/>
  <c r="M357"/>
  <c r="O357" s="1"/>
  <c r="N357"/>
  <c r="T356" l="1"/>
  <c r="U357"/>
  <c r="P357"/>
  <c r="R357" s="1"/>
  <c r="M358"/>
  <c r="O358" s="1"/>
  <c r="N358"/>
  <c r="Q356"/>
  <c r="T357" l="1"/>
  <c r="U358"/>
  <c r="P358"/>
  <c r="R358" s="1"/>
  <c r="N359"/>
  <c r="M359"/>
  <c r="O359" s="1"/>
  <c r="Q357"/>
  <c r="T358" l="1"/>
  <c r="U359"/>
  <c r="P359"/>
  <c r="R359" s="1"/>
  <c r="N360"/>
  <c r="M360"/>
  <c r="O360" s="1"/>
  <c r="Q358"/>
  <c r="T359" l="1"/>
  <c r="U360"/>
  <c r="P360"/>
  <c r="R360" s="1"/>
  <c r="M361"/>
  <c r="O361" s="1"/>
  <c r="N361"/>
  <c r="Q359"/>
  <c r="T360" l="1"/>
  <c r="U361"/>
  <c r="P361"/>
  <c r="R361" s="1"/>
  <c r="N362"/>
  <c r="M362"/>
  <c r="O362" s="1"/>
  <c r="Q360"/>
  <c r="U362" l="1"/>
  <c r="P362"/>
  <c r="Q362" s="1"/>
  <c r="M363"/>
  <c r="O363" s="1"/>
  <c r="N363"/>
  <c r="Q361"/>
  <c r="T361"/>
  <c r="R362" l="1"/>
  <c r="U363"/>
  <c r="P363"/>
  <c r="R363" s="1"/>
  <c r="N364"/>
  <c r="M364"/>
  <c r="O364" s="1"/>
  <c r="U364" l="1"/>
  <c r="P364"/>
  <c r="R364" s="1"/>
  <c r="M365"/>
  <c r="O365" s="1"/>
  <c r="N365"/>
  <c r="Q363"/>
  <c r="T362"/>
  <c r="T363" s="1"/>
  <c r="T364" l="1"/>
  <c r="U365"/>
  <c r="P365"/>
  <c r="R365" s="1"/>
  <c r="M366"/>
  <c r="O366" s="1"/>
  <c r="N366"/>
  <c r="Q364"/>
  <c r="T365" l="1"/>
  <c r="U366"/>
  <c r="P366"/>
  <c r="R366" s="1"/>
  <c r="M367"/>
  <c r="O367" s="1"/>
  <c r="N367"/>
  <c r="Q365"/>
  <c r="T366" l="1"/>
  <c r="P367"/>
  <c r="R367" s="1"/>
  <c r="N368"/>
  <c r="M368"/>
  <c r="O368" s="1"/>
  <c r="U367"/>
  <c r="Q366"/>
  <c r="Q367" l="1"/>
  <c r="T367"/>
  <c r="P368"/>
  <c r="R368" s="1"/>
  <c r="N369"/>
  <c r="M369"/>
  <c r="O369" s="1"/>
  <c r="U368"/>
  <c r="T368" l="1"/>
  <c r="Q368"/>
  <c r="P369"/>
  <c r="R369" s="1"/>
  <c r="M370"/>
  <c r="O370" s="1"/>
  <c r="N370"/>
  <c r="U369"/>
  <c r="Q369" l="1"/>
  <c r="P370"/>
  <c r="Q370" s="1"/>
  <c r="M371"/>
  <c r="O371" s="1"/>
  <c r="N371"/>
  <c r="T369"/>
  <c r="U370"/>
  <c r="R370" l="1"/>
  <c r="T370" s="1"/>
  <c r="U371"/>
  <c r="P371"/>
  <c r="R371" s="1"/>
  <c r="M372"/>
  <c r="O372" s="1"/>
  <c r="N372"/>
  <c r="T371" l="1"/>
  <c r="U372"/>
  <c r="P372"/>
  <c r="R372" s="1"/>
  <c r="M373"/>
  <c r="O373" s="1"/>
  <c r="N373"/>
  <c r="Q371"/>
  <c r="T372" l="1"/>
  <c r="U373"/>
  <c r="P373"/>
  <c r="R373" s="1"/>
  <c r="M374"/>
  <c r="O374" s="1"/>
  <c r="N374"/>
  <c r="Q372"/>
  <c r="T373" l="1"/>
  <c r="P374"/>
  <c r="R374" s="1"/>
  <c r="M375"/>
  <c r="O375" s="1"/>
  <c r="N375"/>
  <c r="U374"/>
  <c r="Q373"/>
  <c r="Q374" l="1"/>
  <c r="T374"/>
  <c r="U375"/>
  <c r="P375"/>
  <c r="R375" s="1"/>
  <c r="M376"/>
  <c r="O376" s="1"/>
  <c r="N376"/>
  <c r="T375" l="1"/>
  <c r="U376"/>
  <c r="P376"/>
  <c r="R376" s="1"/>
  <c r="M377"/>
  <c r="O377" s="1"/>
  <c r="N377"/>
  <c r="Q375"/>
  <c r="T376" l="1"/>
  <c r="P377"/>
  <c r="R377" s="1"/>
  <c r="N378"/>
  <c r="M378"/>
  <c r="O378" s="1"/>
  <c r="U377"/>
  <c r="Q376"/>
  <c r="Q377" l="1"/>
  <c r="T377"/>
  <c r="P378"/>
  <c r="R378" s="1"/>
  <c r="M379"/>
  <c r="O379" s="1"/>
  <c r="N379"/>
  <c r="U378"/>
  <c r="Q378" l="1"/>
  <c r="T378"/>
  <c r="U379"/>
  <c r="P379"/>
  <c r="R379" s="1"/>
  <c r="M380"/>
  <c r="O380" s="1"/>
  <c r="N380"/>
  <c r="T379" l="1"/>
  <c r="P380"/>
  <c r="R380" s="1"/>
  <c r="M381"/>
  <c r="O381" s="1"/>
  <c r="N381"/>
  <c r="U380"/>
  <c r="Q379"/>
  <c r="Q380" l="1"/>
  <c r="T380"/>
  <c r="U381"/>
  <c r="P381"/>
  <c r="R381" s="1"/>
  <c r="N382"/>
  <c r="M382"/>
  <c r="O382" s="1"/>
  <c r="T381" l="1"/>
  <c r="P382"/>
  <c r="R382" s="1"/>
  <c r="M383"/>
  <c r="O383" s="1"/>
  <c r="N383"/>
  <c r="U382"/>
  <c r="Q381"/>
  <c r="Q382" l="1"/>
  <c r="T382"/>
  <c r="U383"/>
  <c r="P383"/>
  <c r="R383" s="1"/>
  <c r="M384"/>
  <c r="O384" s="1"/>
  <c r="N384"/>
  <c r="P384" l="1"/>
  <c r="Q384" s="1"/>
  <c r="M385"/>
  <c r="O385" s="1"/>
  <c r="N385"/>
  <c r="U384"/>
  <c r="Q383"/>
  <c r="T383"/>
  <c r="R384" l="1"/>
  <c r="T384" s="1"/>
  <c r="P385"/>
  <c r="Q385" s="1"/>
  <c r="N386"/>
  <c r="M386"/>
  <c r="O386" s="1"/>
  <c r="R385"/>
  <c r="U385"/>
  <c r="T385" l="1"/>
  <c r="P386"/>
  <c r="R386" s="1"/>
  <c r="M387"/>
  <c r="O387" s="1"/>
  <c r="N387"/>
  <c r="U386"/>
  <c r="Q386" l="1"/>
  <c r="T386"/>
  <c r="U387"/>
  <c r="P387"/>
  <c r="R387" s="1"/>
  <c r="M388"/>
  <c r="O388" s="1"/>
  <c r="N388"/>
  <c r="T387" l="1"/>
  <c r="P388"/>
  <c r="R388" s="1"/>
  <c r="M389"/>
  <c r="O389" s="1"/>
  <c r="N389"/>
  <c r="U388"/>
  <c r="Q387"/>
  <c r="Q388" l="1"/>
  <c r="T388"/>
  <c r="U389"/>
  <c r="P389"/>
  <c r="R389" s="1"/>
  <c r="N390"/>
  <c r="M390"/>
  <c r="O390" s="1"/>
  <c r="T389" l="1"/>
  <c r="P390"/>
  <c r="R390" s="1"/>
  <c r="N391"/>
  <c r="M391"/>
  <c r="O391" s="1"/>
  <c r="U390"/>
  <c r="Q389"/>
  <c r="Q390" l="1"/>
  <c r="P391"/>
  <c r="R391" s="1"/>
  <c r="M392"/>
  <c r="O392" s="1"/>
  <c r="N392"/>
  <c r="U391"/>
  <c r="T390"/>
  <c r="Q391" l="1"/>
  <c r="P392"/>
  <c r="Q392" s="1"/>
  <c r="N393"/>
  <c r="M393"/>
  <c r="O393" s="1"/>
  <c r="T391"/>
  <c r="U392"/>
  <c r="R392" l="1"/>
  <c r="T392" s="1"/>
  <c r="P393"/>
  <c r="R393" s="1"/>
  <c r="N394"/>
  <c r="M394"/>
  <c r="O394" s="1"/>
  <c r="U393"/>
  <c r="Q393" l="1"/>
  <c r="P394"/>
  <c r="R394" s="1"/>
  <c r="M395"/>
  <c r="O395" s="1"/>
  <c r="N395"/>
  <c r="U394"/>
  <c r="T393"/>
  <c r="Q394" l="1"/>
  <c r="P395"/>
  <c r="Q395" s="1"/>
  <c r="M396"/>
  <c r="O396" s="1"/>
  <c r="N396"/>
  <c r="T394"/>
  <c r="U395"/>
  <c r="R395" l="1"/>
  <c r="T395" s="1"/>
  <c r="U396"/>
  <c r="P396"/>
  <c r="R396" s="1"/>
  <c r="M397"/>
  <c r="O397" s="1"/>
  <c r="N397"/>
  <c r="T396" l="1"/>
  <c r="P397"/>
  <c r="R397" s="1"/>
  <c r="N398"/>
  <c r="M398"/>
  <c r="O398" s="1"/>
  <c r="U397"/>
  <c r="Q396"/>
  <c r="Q397" l="1"/>
  <c r="T397"/>
  <c r="P398"/>
  <c r="R398" s="1"/>
  <c r="N399"/>
  <c r="M399"/>
  <c r="O399" s="1"/>
  <c r="U398"/>
  <c r="Q398" l="1"/>
  <c r="T398"/>
  <c r="P399"/>
  <c r="R399" s="1"/>
  <c r="N400"/>
  <c r="M400"/>
  <c r="O400" s="1"/>
  <c r="U399"/>
  <c r="Q399" l="1"/>
  <c r="T399"/>
  <c r="P400"/>
  <c r="R400" s="1"/>
  <c r="N401"/>
  <c r="M401"/>
  <c r="O401" s="1"/>
  <c r="U400"/>
  <c r="Q400" l="1"/>
  <c r="T400"/>
  <c r="P401"/>
  <c r="R401" s="1"/>
  <c r="M402"/>
  <c r="O402" s="1"/>
  <c r="N402"/>
  <c r="U401"/>
  <c r="Q401" l="1"/>
  <c r="T401"/>
  <c r="U402"/>
  <c r="P402"/>
  <c r="R402" s="1"/>
  <c r="M403"/>
  <c r="O403" s="1"/>
  <c r="N403"/>
  <c r="T402" l="1"/>
  <c r="U403"/>
  <c r="P403"/>
  <c r="R403" s="1"/>
  <c r="N404"/>
  <c r="M404"/>
  <c r="O404" s="1"/>
  <c r="Q402"/>
  <c r="P404" l="1"/>
  <c r="R404" s="1"/>
  <c r="M405"/>
  <c r="O405" s="1"/>
  <c r="N405"/>
  <c r="U404"/>
  <c r="Q403"/>
  <c r="T403"/>
  <c r="Q404" l="1"/>
  <c r="P405"/>
  <c r="R405" s="1"/>
  <c r="M406"/>
  <c r="O406" s="1"/>
  <c r="N406"/>
  <c r="T404"/>
  <c r="U405"/>
  <c r="Q405" l="1"/>
  <c r="T405"/>
  <c r="U406"/>
  <c r="P406"/>
  <c r="R406" s="1"/>
  <c r="M407"/>
  <c r="O407" s="1"/>
  <c r="N407"/>
  <c r="T406" l="1"/>
  <c r="U407"/>
  <c r="P407"/>
  <c r="R407" s="1"/>
  <c r="N408"/>
  <c r="M408"/>
  <c r="O408" s="1"/>
  <c r="Q406"/>
  <c r="T407" l="1"/>
  <c r="U408"/>
  <c r="P408"/>
  <c r="R408" s="1"/>
  <c r="M409"/>
  <c r="O409" s="1"/>
  <c r="N409"/>
  <c r="Q407"/>
  <c r="T408" l="1"/>
  <c r="P409"/>
  <c r="Q409" s="1"/>
  <c r="N410"/>
  <c r="M410"/>
  <c r="O410" s="1"/>
  <c r="Q408"/>
  <c r="U409"/>
  <c r="R409" l="1"/>
  <c r="T409" s="1"/>
  <c r="P410"/>
  <c r="Q410" s="1"/>
  <c r="M411"/>
  <c r="O411" s="1"/>
  <c r="N411"/>
  <c r="U410"/>
  <c r="R410" l="1"/>
  <c r="T410" s="1"/>
  <c r="U411"/>
  <c r="P411"/>
  <c r="R411" s="1"/>
  <c r="M412"/>
  <c r="O412" s="1"/>
  <c r="N412"/>
  <c r="P412" l="1"/>
  <c r="R412" s="1"/>
  <c r="M413"/>
  <c r="O413" s="1"/>
  <c r="N413"/>
  <c r="U412"/>
  <c r="Q411"/>
  <c r="T411"/>
  <c r="Q412" l="1"/>
  <c r="T412"/>
  <c r="P413"/>
  <c r="R413" s="1"/>
  <c r="M414"/>
  <c r="O414" s="1"/>
  <c r="N414"/>
  <c r="U413"/>
  <c r="Q413" l="1"/>
  <c r="T413"/>
  <c r="U414"/>
  <c r="P414"/>
  <c r="R414" s="1"/>
  <c r="N415"/>
  <c r="M415"/>
  <c r="O415" s="1"/>
  <c r="U415" l="1"/>
  <c r="P415"/>
  <c r="R415" s="1"/>
  <c r="M416"/>
  <c r="O416" s="1"/>
  <c r="N416"/>
  <c r="Q414"/>
  <c r="T414"/>
  <c r="Q415" l="1"/>
  <c r="U416"/>
  <c r="T415"/>
  <c r="P416"/>
  <c r="R416" s="1"/>
  <c r="N417"/>
  <c r="M417"/>
  <c r="O417" s="1"/>
  <c r="T416" l="1"/>
  <c r="U417"/>
  <c r="P417"/>
  <c r="R417" s="1"/>
  <c r="M418"/>
  <c r="O418" s="1"/>
  <c r="N418"/>
  <c r="Q416"/>
  <c r="T417" l="1"/>
  <c r="P418"/>
  <c r="R418" s="1"/>
  <c r="N419"/>
  <c r="M419"/>
  <c r="O419" s="1"/>
  <c r="U418"/>
  <c r="Q417"/>
  <c r="Q418" l="1"/>
  <c r="T418"/>
  <c r="P419"/>
  <c r="R419" s="1"/>
  <c r="M420"/>
  <c r="O420" s="1"/>
  <c r="N420"/>
  <c r="U419"/>
  <c r="Q419" l="1"/>
  <c r="T419"/>
  <c r="U420"/>
  <c r="P420"/>
  <c r="R420" s="1"/>
  <c r="N421"/>
  <c r="M421"/>
  <c r="O421" s="1"/>
  <c r="T420" l="1"/>
  <c r="U421"/>
  <c r="P421"/>
  <c r="R421" s="1"/>
  <c r="N422"/>
  <c r="M422"/>
  <c r="O422" s="1"/>
  <c r="Q420"/>
  <c r="T421" l="1"/>
  <c r="U422"/>
  <c r="Q421"/>
  <c r="P422"/>
  <c r="R422" s="1"/>
  <c r="M423"/>
  <c r="O423" s="1"/>
  <c r="N423"/>
  <c r="Q422" l="1"/>
  <c r="T422"/>
  <c r="U423"/>
  <c r="P423"/>
  <c r="R423" s="1"/>
  <c r="N424"/>
  <c r="M424"/>
  <c r="O424" s="1"/>
  <c r="T423" l="1"/>
  <c r="U424"/>
  <c r="P424"/>
  <c r="R424" s="1"/>
  <c r="M425"/>
  <c r="O425" s="1"/>
  <c r="N425"/>
  <c r="Q423"/>
  <c r="T424" l="1"/>
  <c r="P425"/>
  <c r="R425" s="1"/>
  <c r="M426"/>
  <c r="O426" s="1"/>
  <c r="N426"/>
  <c r="U425"/>
  <c r="Q424"/>
  <c r="Q425" l="1"/>
  <c r="T425"/>
  <c r="U426"/>
  <c r="P426"/>
  <c r="R426" s="1"/>
  <c r="N427"/>
  <c r="M427"/>
  <c r="O427" s="1"/>
  <c r="T426" l="1"/>
  <c r="U427"/>
  <c r="P427"/>
  <c r="R427" s="1"/>
  <c r="N428"/>
  <c r="M428"/>
  <c r="O428" s="1"/>
  <c r="Q426"/>
  <c r="T427" l="1"/>
  <c r="U428"/>
  <c r="P428"/>
  <c r="R428" s="1"/>
  <c r="M429"/>
  <c r="O429" s="1"/>
  <c r="N429"/>
  <c r="Q427"/>
  <c r="T428" l="1"/>
  <c r="P429"/>
  <c r="Q429" s="1"/>
  <c r="N430"/>
  <c r="M430"/>
  <c r="O430" s="1"/>
  <c r="Q428"/>
  <c r="R429"/>
  <c r="U429"/>
  <c r="P430" l="1"/>
  <c r="R430" s="1"/>
  <c r="N431"/>
  <c r="M431"/>
  <c r="O431" s="1"/>
  <c r="T429"/>
  <c r="U430"/>
  <c r="Q430" l="1"/>
  <c r="T430"/>
  <c r="P431"/>
  <c r="R431" s="1"/>
  <c r="N432"/>
  <c r="M432"/>
  <c r="O432" s="1"/>
  <c r="U431"/>
  <c r="Q431" l="1"/>
  <c r="T431"/>
  <c r="P432"/>
  <c r="R432" s="1"/>
  <c r="N433"/>
  <c r="M433"/>
  <c r="O433" s="1"/>
  <c r="U432"/>
  <c r="Q432" l="1"/>
  <c r="T432"/>
  <c r="P433"/>
  <c r="R433" s="1"/>
  <c r="N434"/>
  <c r="M434"/>
  <c r="O434" s="1"/>
  <c r="U433"/>
  <c r="Q433" l="1"/>
  <c r="T433"/>
  <c r="P434"/>
  <c r="R434" s="1"/>
  <c r="N435"/>
  <c r="M435"/>
  <c r="O435" s="1"/>
  <c r="U434"/>
  <c r="Q434" l="1"/>
  <c r="T434"/>
  <c r="P435"/>
  <c r="R435" s="1"/>
  <c r="M436"/>
  <c r="O436" s="1"/>
  <c r="N436"/>
  <c r="U435"/>
  <c r="Q435" l="1"/>
  <c r="T435"/>
  <c r="U436"/>
  <c r="P436"/>
  <c r="R436" s="1"/>
  <c r="N437"/>
  <c r="M437"/>
  <c r="O437" s="1"/>
  <c r="T436" l="1"/>
  <c r="U437"/>
  <c r="Q436"/>
  <c r="P437"/>
  <c r="R437" s="1"/>
  <c r="M438"/>
  <c r="O438" s="1"/>
  <c r="N438"/>
  <c r="T437" l="1"/>
  <c r="U438"/>
  <c r="P438"/>
  <c r="R438" s="1"/>
  <c r="N439"/>
  <c r="M439"/>
  <c r="O439" s="1"/>
  <c r="Q437"/>
  <c r="T438" l="1"/>
  <c r="U439"/>
  <c r="P439"/>
  <c r="R439" s="1"/>
  <c r="N440"/>
  <c r="M440"/>
  <c r="O440" s="1"/>
  <c r="Q438"/>
  <c r="T439" l="1"/>
  <c r="U440"/>
  <c r="Q439"/>
  <c r="P440"/>
  <c r="R440" s="1"/>
  <c r="M441"/>
  <c r="O441" s="1"/>
  <c r="N441"/>
  <c r="Q440" l="1"/>
  <c r="T440"/>
  <c r="U441"/>
  <c r="P441"/>
  <c r="R441" s="1"/>
  <c r="N442"/>
  <c r="M442"/>
  <c r="O442" s="1"/>
  <c r="T441" l="1"/>
  <c r="U442"/>
  <c r="P442"/>
  <c r="R442" s="1"/>
  <c r="N443"/>
  <c r="M443"/>
  <c r="O443" s="1"/>
  <c r="Q441"/>
  <c r="T442" l="1"/>
  <c r="Q442"/>
  <c r="U443"/>
  <c r="P443"/>
  <c r="Q443" s="1"/>
  <c r="M444"/>
  <c r="O444" s="1"/>
  <c r="N444"/>
  <c r="R443" l="1"/>
  <c r="T443" s="1"/>
  <c r="U444"/>
  <c r="P444"/>
  <c r="R444" s="1"/>
  <c r="M445"/>
  <c r="O445" s="1"/>
  <c r="N445"/>
  <c r="T444" l="1"/>
  <c r="P445"/>
  <c r="Q445" s="1"/>
  <c r="N446"/>
  <c r="M446"/>
  <c r="O446" s="1"/>
  <c r="Q444"/>
  <c r="U445"/>
  <c r="R445" l="1"/>
  <c r="T445" s="1"/>
  <c r="P446"/>
  <c r="R446" s="1"/>
  <c r="M447"/>
  <c r="O447" s="1"/>
  <c r="N447"/>
  <c r="U446"/>
  <c r="Q446" l="1"/>
  <c r="T446"/>
  <c r="U447"/>
  <c r="P447"/>
  <c r="R447" s="1"/>
  <c r="M448"/>
  <c r="O448" s="1"/>
  <c r="N448"/>
  <c r="T447" l="1"/>
  <c r="P448"/>
  <c r="R448" s="1"/>
  <c r="N449"/>
  <c r="M449"/>
  <c r="O449" s="1"/>
  <c r="U448"/>
  <c r="Q447"/>
  <c r="Q448" l="1"/>
  <c r="T448"/>
  <c r="P449"/>
  <c r="R449" s="1"/>
  <c r="N450"/>
  <c r="M450"/>
  <c r="O450" s="1"/>
  <c r="U449"/>
  <c r="Q449" l="1"/>
  <c r="T449"/>
  <c r="P450"/>
  <c r="R450" s="1"/>
  <c r="M451"/>
  <c r="O451" s="1"/>
  <c r="N451"/>
  <c r="U450"/>
  <c r="Q450" l="1"/>
  <c r="T450"/>
  <c r="U451"/>
  <c r="P451"/>
  <c r="R451" s="1"/>
  <c r="M452"/>
  <c r="O452" s="1"/>
  <c r="N452"/>
  <c r="P452" l="1"/>
  <c r="R452" s="1"/>
  <c r="M453"/>
  <c r="O453" s="1"/>
  <c r="N453"/>
  <c r="U452"/>
  <c r="Q451"/>
  <c r="T451"/>
  <c r="Q452" l="1"/>
  <c r="T452"/>
  <c r="P453"/>
  <c r="R453" s="1"/>
  <c r="M454"/>
  <c r="O454" s="1"/>
  <c r="N454"/>
  <c r="U453"/>
  <c r="Q453" l="1"/>
  <c r="T453"/>
  <c r="U454"/>
  <c r="P454"/>
  <c r="R454" s="1"/>
  <c r="M455"/>
  <c r="O455" s="1"/>
  <c r="N455"/>
  <c r="T454" l="1"/>
  <c r="P455"/>
  <c r="Q455" s="1"/>
  <c r="M456"/>
  <c r="O456" s="1"/>
  <c r="N456"/>
  <c r="Q454"/>
  <c r="U455"/>
  <c r="R455" l="1"/>
  <c r="T455" s="1"/>
  <c r="U456"/>
  <c r="P456"/>
  <c r="R456" s="1"/>
  <c r="N457"/>
  <c r="M457"/>
  <c r="O457" s="1"/>
  <c r="T456" l="1"/>
  <c r="U457"/>
  <c r="Q456"/>
  <c r="P457"/>
  <c r="R457" s="1"/>
  <c r="N458"/>
  <c r="M458"/>
  <c r="O458" s="1"/>
  <c r="Q457" l="1"/>
  <c r="T457"/>
  <c r="P458"/>
  <c r="R458" s="1"/>
  <c r="M459"/>
  <c r="O459" s="1"/>
  <c r="N459"/>
  <c r="U458"/>
  <c r="Q458" l="1"/>
  <c r="T458"/>
  <c r="U459"/>
  <c r="P459"/>
  <c r="R459" s="1"/>
  <c r="M460"/>
  <c r="O460" s="1"/>
  <c r="N460"/>
  <c r="T459" l="1"/>
  <c r="P460"/>
  <c r="R460" s="1"/>
  <c r="N461"/>
  <c r="M461"/>
  <c r="O461" s="1"/>
  <c r="U460"/>
  <c r="Q459"/>
  <c r="Q460" l="1"/>
  <c r="T460"/>
  <c r="P461"/>
  <c r="R461" s="1"/>
  <c r="N462"/>
  <c r="M462"/>
  <c r="O462" s="1"/>
  <c r="U461"/>
  <c r="Q461" l="1"/>
  <c r="T461"/>
  <c r="P462"/>
  <c r="R462" s="1"/>
  <c r="N463"/>
  <c r="M463"/>
  <c r="O463" s="1"/>
  <c r="U462"/>
  <c r="Q462" l="1"/>
  <c r="T462"/>
  <c r="P463"/>
  <c r="R463" s="1"/>
  <c r="N464"/>
  <c r="M464"/>
  <c r="O464" s="1"/>
  <c r="U463"/>
  <c r="Q463" l="1"/>
  <c r="T463"/>
  <c r="P464"/>
  <c r="R464" s="1"/>
  <c r="N465"/>
  <c r="M465"/>
  <c r="O465" s="1"/>
  <c r="U464"/>
  <c r="Q464" l="1"/>
  <c r="T464"/>
  <c r="P465"/>
  <c r="R465" s="1"/>
  <c r="N466"/>
  <c r="M466"/>
  <c r="O466" s="1"/>
  <c r="U465"/>
  <c r="Q465" l="1"/>
  <c r="T465"/>
  <c r="P466"/>
  <c r="R466" s="1"/>
  <c r="M467"/>
  <c r="O467" s="1"/>
  <c r="N467"/>
  <c r="U466"/>
  <c r="Q466" l="1"/>
  <c r="T466"/>
  <c r="U467"/>
  <c r="P467"/>
  <c r="R467" s="1"/>
  <c r="M468"/>
  <c r="O468" s="1"/>
  <c r="N468"/>
  <c r="T467" l="1"/>
  <c r="P468"/>
  <c r="R468" s="1"/>
  <c r="N469"/>
  <c r="M469"/>
  <c r="O469" s="1"/>
  <c r="U468"/>
  <c r="Q467"/>
  <c r="Q468" l="1"/>
  <c r="T468"/>
  <c r="P469"/>
  <c r="R469" s="1"/>
  <c r="N470"/>
  <c r="M470"/>
  <c r="O470" s="1"/>
  <c r="U469"/>
  <c r="Q469" l="1"/>
  <c r="T469"/>
  <c r="P470"/>
  <c r="R470" s="1"/>
  <c r="M471"/>
  <c r="O471" s="1"/>
  <c r="N471"/>
  <c r="U470"/>
  <c r="Q470" l="1"/>
  <c r="T470"/>
  <c r="U471"/>
  <c r="P471"/>
  <c r="R471" s="1"/>
  <c r="M472"/>
  <c r="O472" s="1"/>
  <c r="N472"/>
  <c r="T471" l="1"/>
  <c r="P472"/>
  <c r="R472" s="1"/>
  <c r="N473"/>
  <c r="M473"/>
  <c r="O473" s="1"/>
  <c r="U472"/>
  <c r="Q471"/>
  <c r="Q472" l="1"/>
  <c r="P473"/>
  <c r="R473" s="1"/>
  <c r="N474"/>
  <c r="M474"/>
  <c r="O474" s="1"/>
  <c r="U473"/>
  <c r="T472"/>
  <c r="T473" l="1"/>
  <c r="U474"/>
  <c r="Q473"/>
  <c r="P474"/>
  <c r="R474" s="1"/>
  <c r="M475"/>
  <c r="O475" s="1"/>
  <c r="N475"/>
  <c r="U475" l="1"/>
  <c r="P475"/>
  <c r="Q475" s="1"/>
  <c r="M476"/>
  <c r="O476" s="1"/>
  <c r="N476"/>
  <c r="Q474"/>
  <c r="T474"/>
  <c r="R475" l="1"/>
  <c r="U476"/>
  <c r="P476"/>
  <c r="R476" s="1"/>
  <c r="M477"/>
  <c r="O477" s="1"/>
  <c r="N477"/>
  <c r="P477" l="1"/>
  <c r="Q477" s="1"/>
  <c r="M478"/>
  <c r="O478" s="1"/>
  <c r="N478"/>
  <c r="Q476"/>
  <c r="U477"/>
  <c r="T475"/>
  <c r="T476" s="1"/>
  <c r="R477" l="1"/>
  <c r="T477" s="1"/>
  <c r="U478"/>
  <c r="P478"/>
  <c r="R478" s="1"/>
  <c r="N479"/>
  <c r="M479"/>
  <c r="O479" s="1"/>
  <c r="T478" l="1"/>
  <c r="U479"/>
  <c r="P479"/>
  <c r="R479" s="1"/>
  <c r="N480"/>
  <c r="M480"/>
  <c r="O480" s="1"/>
  <c r="Q478"/>
  <c r="T479" l="1"/>
  <c r="P480"/>
  <c r="R480" s="1"/>
  <c r="M481"/>
  <c r="O481" s="1"/>
  <c r="N481"/>
  <c r="U480"/>
  <c r="Q479"/>
  <c r="Q480" l="1"/>
  <c r="T480"/>
  <c r="U481"/>
  <c r="P481"/>
  <c r="R481" s="1"/>
  <c r="M482"/>
  <c r="O482" s="1"/>
  <c r="N482"/>
  <c r="T481" l="1"/>
  <c r="U482"/>
  <c r="P482"/>
  <c r="R482" s="1"/>
  <c r="N483"/>
  <c r="M483"/>
  <c r="O483" s="1"/>
  <c r="Q481"/>
  <c r="P483" l="1"/>
  <c r="R483" s="1"/>
  <c r="N484"/>
  <c r="M484"/>
  <c r="O484" s="1"/>
  <c r="U483"/>
  <c r="Q482"/>
  <c r="T482"/>
  <c r="Q483" l="1"/>
  <c r="T483"/>
  <c r="U484"/>
  <c r="P484"/>
  <c r="R484" s="1"/>
  <c r="N485"/>
  <c r="M485"/>
  <c r="O485" s="1"/>
  <c r="T484" l="1"/>
  <c r="P485"/>
  <c r="R485" s="1"/>
  <c r="N486"/>
  <c r="M486"/>
  <c r="O486" s="1"/>
  <c r="U485"/>
  <c r="Q484"/>
  <c r="Q485" l="1"/>
  <c r="T485"/>
  <c r="P486"/>
  <c r="R486" s="1"/>
  <c r="N487"/>
  <c r="M487"/>
  <c r="O487" s="1"/>
  <c r="U486"/>
  <c r="Q486" l="1"/>
  <c r="T486"/>
  <c r="P487"/>
  <c r="R487" s="1"/>
  <c r="M488"/>
  <c r="O488" s="1"/>
  <c r="N488"/>
  <c r="U487"/>
  <c r="Q487" l="1"/>
  <c r="T487"/>
  <c r="U488"/>
  <c r="P488"/>
  <c r="R488" s="1"/>
  <c r="N489"/>
  <c r="M489"/>
  <c r="O489" s="1"/>
  <c r="T488" l="1"/>
  <c r="P489"/>
  <c r="R489" s="1"/>
  <c r="M490"/>
  <c r="O490" s="1"/>
  <c r="N490"/>
  <c r="U489"/>
  <c r="Q488"/>
  <c r="Q489" l="1"/>
  <c r="T489"/>
  <c r="U490"/>
  <c r="P490"/>
  <c r="R490" s="1"/>
  <c r="N491"/>
  <c r="M491"/>
  <c r="O491" s="1"/>
  <c r="T490" l="1"/>
  <c r="P491"/>
  <c r="R491" s="1"/>
  <c r="M492"/>
  <c r="O492" s="1"/>
  <c r="N492"/>
  <c r="U491"/>
  <c r="Q490"/>
  <c r="Q491" l="1"/>
  <c r="T491"/>
  <c r="U492"/>
  <c r="P492"/>
  <c r="R492" s="1"/>
  <c r="N493"/>
  <c r="M493"/>
  <c r="O493" s="1"/>
  <c r="T492" l="1"/>
  <c r="P493"/>
  <c r="R493" s="1"/>
  <c r="M494"/>
  <c r="O494" s="1"/>
  <c r="N494"/>
  <c r="U493"/>
  <c r="Q492"/>
  <c r="Q493" l="1"/>
  <c r="T493"/>
  <c r="U494"/>
  <c r="P494"/>
  <c r="R494" s="1"/>
  <c r="N495"/>
  <c r="M495"/>
  <c r="O495" s="1"/>
  <c r="T494" l="1"/>
  <c r="P495"/>
  <c r="R495" s="1"/>
  <c r="N496"/>
  <c r="M496"/>
  <c r="O496" s="1"/>
  <c r="U495"/>
  <c r="Q494"/>
  <c r="Q495" l="1"/>
  <c r="T495"/>
  <c r="P496"/>
  <c r="R496" s="1"/>
  <c r="M497"/>
  <c r="O497" s="1"/>
  <c r="N497"/>
  <c r="U496"/>
  <c r="Q496" l="1"/>
  <c r="T496"/>
  <c r="U497"/>
  <c r="P497"/>
  <c r="R497" s="1"/>
  <c r="N498"/>
  <c r="M498"/>
  <c r="O498" s="1"/>
  <c r="T497" l="1"/>
  <c r="P498"/>
  <c r="R498" s="1"/>
  <c r="M499"/>
  <c r="O499" s="1"/>
  <c r="N499"/>
  <c r="U498"/>
  <c r="Q497"/>
  <c r="Q498" l="1"/>
  <c r="T498"/>
  <c r="U499"/>
  <c r="P499"/>
  <c r="R499" s="1"/>
  <c r="M500"/>
  <c r="O500" s="1"/>
  <c r="N500"/>
  <c r="T499" l="1"/>
  <c r="P500"/>
  <c r="R500" s="1"/>
  <c r="N501"/>
  <c r="M501"/>
  <c r="O501" s="1"/>
  <c r="U500"/>
  <c r="Q499"/>
  <c r="Q500" l="1"/>
  <c r="T500"/>
  <c r="P501"/>
  <c r="R501" s="1"/>
  <c r="M502"/>
  <c r="O502" s="1"/>
  <c r="N502"/>
  <c r="U501"/>
  <c r="Q501" l="1"/>
  <c r="T501"/>
  <c r="U502"/>
  <c r="P502"/>
  <c r="R502" s="1"/>
  <c r="N503"/>
  <c r="M503"/>
  <c r="O503" s="1"/>
  <c r="T502" l="1"/>
  <c r="U503"/>
  <c r="P503"/>
  <c r="R503" s="1"/>
  <c r="M504"/>
  <c r="O504" s="1"/>
  <c r="N504"/>
  <c r="Q502"/>
  <c r="P504" l="1"/>
  <c r="R504" s="1"/>
  <c r="N505"/>
  <c r="M505"/>
  <c r="O505" s="1"/>
  <c r="U504"/>
  <c r="Q503"/>
  <c r="T503"/>
  <c r="Q504" l="1"/>
  <c r="T504"/>
  <c r="U505"/>
  <c r="P505"/>
  <c r="R505" s="1"/>
  <c r="M506"/>
  <c r="O506" s="1"/>
  <c r="N506"/>
  <c r="U506" l="1"/>
  <c r="P506"/>
  <c r="Q506" s="1"/>
  <c r="N507"/>
  <c r="M507"/>
  <c r="O507" s="1"/>
  <c r="Q505"/>
  <c r="T505"/>
  <c r="R506" l="1"/>
  <c r="P507"/>
  <c r="R507" s="1"/>
  <c r="M508"/>
  <c r="O508" s="1"/>
  <c r="N508"/>
  <c r="U507"/>
  <c r="Q507" l="1"/>
  <c r="U508"/>
  <c r="P508"/>
  <c r="R508" s="1"/>
  <c r="N509"/>
  <c r="M509"/>
  <c r="O509" s="1"/>
  <c r="T506"/>
  <c r="T507" s="1"/>
  <c r="T508" l="1"/>
  <c r="U509"/>
  <c r="P509"/>
  <c r="R509" s="1"/>
  <c r="M510"/>
  <c r="O510" s="1"/>
  <c r="N510"/>
  <c r="Q508"/>
  <c r="T509" l="1"/>
  <c r="P510"/>
  <c r="R510" s="1"/>
  <c r="N511"/>
  <c r="M511"/>
  <c r="O511" s="1"/>
  <c r="U510"/>
  <c r="Q509"/>
  <c r="Q510" l="1"/>
  <c r="T510"/>
  <c r="P511"/>
  <c r="R511" s="1"/>
  <c r="M512"/>
  <c r="O512" s="1"/>
  <c r="N512"/>
  <c r="U511"/>
  <c r="Q511" l="1"/>
  <c r="U512"/>
  <c r="P512"/>
  <c r="Q512" s="1"/>
  <c r="N513"/>
  <c r="M513"/>
  <c r="O513" s="1"/>
  <c r="T511"/>
  <c r="R512" l="1"/>
  <c r="P513"/>
  <c r="Q513" s="1"/>
  <c r="N514"/>
  <c r="M514"/>
  <c r="O514" s="1"/>
  <c r="R513"/>
  <c r="U513"/>
  <c r="P514" l="1"/>
  <c r="R514" s="1"/>
  <c r="M515"/>
  <c r="O515" s="1"/>
  <c r="N515"/>
  <c r="U514"/>
  <c r="T512"/>
  <c r="T513" s="1"/>
  <c r="T514" l="1"/>
  <c r="P515"/>
  <c r="Q515" s="1"/>
  <c r="M516"/>
  <c r="O516" s="1"/>
  <c r="N516"/>
  <c r="Q514"/>
  <c r="U515"/>
  <c r="R515" l="1"/>
  <c r="T515" s="1"/>
  <c r="U516"/>
  <c r="P516"/>
  <c r="R516" s="1"/>
  <c r="N517"/>
  <c r="M517"/>
  <c r="O517" s="1"/>
  <c r="T516" l="1"/>
  <c r="U517"/>
  <c r="P517"/>
  <c r="R517" s="1"/>
  <c r="N518"/>
  <c r="M518"/>
  <c r="O518" s="1"/>
  <c r="Q516"/>
  <c r="U518" l="1"/>
  <c r="P518"/>
  <c r="R518" s="1"/>
  <c r="N519"/>
  <c r="M519"/>
  <c r="O519" s="1"/>
  <c r="Q517"/>
  <c r="T517"/>
  <c r="T518" l="1"/>
  <c r="U519"/>
  <c r="P519"/>
  <c r="R519" s="1"/>
  <c r="N520"/>
  <c r="M520"/>
  <c r="O520" s="1"/>
  <c r="Q518"/>
  <c r="T519" l="1"/>
  <c r="U520"/>
  <c r="P520"/>
  <c r="R520" s="1"/>
  <c r="M521"/>
  <c r="O521" s="1"/>
  <c r="N521"/>
  <c r="Q519"/>
  <c r="T520" l="1"/>
  <c r="U521"/>
  <c r="P521"/>
  <c r="R521" s="1"/>
  <c r="M522"/>
  <c r="O522" s="1"/>
  <c r="N522"/>
  <c r="Q520"/>
  <c r="T521" l="1"/>
  <c r="P522"/>
  <c r="R522" s="1"/>
  <c r="M523"/>
  <c r="O523" s="1"/>
  <c r="N523"/>
  <c r="U522"/>
  <c r="Q521"/>
  <c r="Q522" l="1"/>
  <c r="T522"/>
  <c r="U523"/>
  <c r="P523"/>
  <c r="R523" s="1"/>
  <c r="M524"/>
  <c r="O524" s="1"/>
  <c r="N524"/>
  <c r="T523" l="1"/>
  <c r="U524"/>
  <c r="P524"/>
  <c r="R524" s="1"/>
  <c r="M525"/>
  <c r="O525" s="1"/>
  <c r="N525"/>
  <c r="Q523"/>
  <c r="T524" l="1"/>
  <c r="P525"/>
  <c r="R525" s="1"/>
  <c r="N526"/>
  <c r="M526"/>
  <c r="O526" s="1"/>
  <c r="U525"/>
  <c r="Q524"/>
  <c r="Q525" l="1"/>
  <c r="T525"/>
  <c r="P526"/>
  <c r="R526" s="1"/>
  <c r="M527"/>
  <c r="O527" s="1"/>
  <c r="N527"/>
  <c r="U526"/>
  <c r="Q526" l="1"/>
  <c r="T526"/>
  <c r="U527"/>
  <c r="P527"/>
  <c r="R527" s="1"/>
  <c r="N528"/>
  <c r="M528"/>
  <c r="O528" s="1"/>
  <c r="T527" l="1"/>
  <c r="P528"/>
  <c r="R528" s="1"/>
  <c r="N529"/>
  <c r="M529"/>
  <c r="O529" s="1"/>
  <c r="U528"/>
  <c r="Q527"/>
  <c r="Q528" l="1"/>
  <c r="T528"/>
  <c r="P529"/>
  <c r="R529" s="1"/>
  <c r="N530"/>
  <c r="M530"/>
  <c r="O530" s="1"/>
  <c r="U529"/>
  <c r="Q529" l="1"/>
  <c r="T529"/>
  <c r="P530"/>
  <c r="R530" s="1"/>
  <c r="M531"/>
  <c r="O531" s="1"/>
  <c r="N531"/>
  <c r="U530"/>
  <c r="Q530" l="1"/>
  <c r="T530"/>
  <c r="U531"/>
  <c r="P531"/>
  <c r="R531" s="1"/>
  <c r="N532"/>
  <c r="M532"/>
  <c r="O532" s="1"/>
  <c r="T531" l="1"/>
  <c r="P532"/>
  <c r="R532" s="1"/>
  <c r="N533"/>
  <c r="M533"/>
  <c r="O533" s="1"/>
  <c r="U532"/>
  <c r="Q531"/>
  <c r="Q532" l="1"/>
  <c r="T532"/>
  <c r="P533"/>
  <c r="R533" s="1"/>
  <c r="N534"/>
  <c r="M534"/>
  <c r="O534" s="1"/>
  <c r="U533"/>
  <c r="Q533" l="1"/>
  <c r="T533"/>
  <c r="P534"/>
  <c r="R534" s="1"/>
  <c r="N535"/>
  <c r="M535"/>
  <c r="O535" s="1"/>
  <c r="U534"/>
  <c r="Q534" l="1"/>
  <c r="T534"/>
  <c r="P535"/>
  <c r="R535" s="1"/>
  <c r="M536"/>
  <c r="O536" s="1"/>
  <c r="N536"/>
  <c r="U535"/>
  <c r="Q535"/>
  <c r="T535" l="1"/>
  <c r="U536"/>
  <c r="P536"/>
  <c r="R536" s="1"/>
  <c r="M537"/>
  <c r="O537" s="1"/>
  <c r="N537"/>
  <c r="T536" l="1"/>
  <c r="U537"/>
  <c r="P537"/>
  <c r="R537" s="1"/>
  <c r="M538"/>
  <c r="O538" s="1"/>
  <c r="N538"/>
  <c r="Q536"/>
  <c r="T537" l="1"/>
  <c r="U538"/>
  <c r="P538"/>
  <c r="R538" s="1"/>
  <c r="N539"/>
  <c r="M539"/>
  <c r="O539" s="1"/>
  <c r="Q537"/>
  <c r="T538" l="1"/>
  <c r="U539"/>
  <c r="P539"/>
  <c r="R539" s="1"/>
  <c r="M540"/>
  <c r="O540" s="1"/>
  <c r="N540"/>
  <c r="Q538"/>
  <c r="T539" l="1"/>
  <c r="P540"/>
  <c r="R540" s="1"/>
  <c r="M541"/>
  <c r="O541" s="1"/>
  <c r="N541"/>
  <c r="U540"/>
  <c r="Q539"/>
  <c r="Q540" l="1"/>
  <c r="T540"/>
  <c r="U541"/>
  <c r="P541"/>
  <c r="R541" s="1"/>
  <c r="M542"/>
  <c r="O542" s="1"/>
  <c r="N542"/>
  <c r="T541" l="1"/>
  <c r="U542"/>
  <c r="P542"/>
  <c r="R542" s="1"/>
  <c r="N543"/>
  <c r="M543"/>
  <c r="O543" s="1"/>
  <c r="Q541"/>
  <c r="T542" l="1"/>
  <c r="U543"/>
  <c r="P543"/>
  <c r="R543" s="1"/>
  <c r="N544"/>
  <c r="M544"/>
  <c r="O544" s="1"/>
  <c r="Q542"/>
  <c r="T543" l="1"/>
  <c r="P544"/>
  <c r="R544" s="1"/>
  <c r="N545"/>
  <c r="M545"/>
  <c r="O545" s="1"/>
  <c r="U544"/>
  <c r="Q543"/>
  <c r="Q544" l="1"/>
  <c r="T544"/>
  <c r="P545"/>
  <c r="R545" s="1"/>
  <c r="M546"/>
  <c r="O546" s="1"/>
  <c r="N546"/>
  <c r="U545"/>
  <c r="Q545" l="1"/>
  <c r="T545"/>
  <c r="U546"/>
  <c r="P546"/>
  <c r="R546" s="1"/>
  <c r="M547"/>
  <c r="O547" s="1"/>
  <c r="N547"/>
  <c r="T546" l="1"/>
  <c r="U547"/>
  <c r="P547"/>
  <c r="R547" s="1"/>
  <c r="M548"/>
  <c r="O548" s="1"/>
  <c r="N548"/>
  <c r="Q546"/>
  <c r="T547" l="1"/>
  <c r="U548"/>
  <c r="P548"/>
  <c r="R548" s="1"/>
  <c r="N549"/>
  <c r="M549"/>
  <c r="O549" s="1"/>
  <c r="Q547"/>
  <c r="T548" l="1"/>
  <c r="U549"/>
  <c r="P549"/>
  <c r="R549" s="1"/>
  <c r="M550"/>
  <c r="O550" s="1"/>
  <c r="N550"/>
  <c r="Q548"/>
  <c r="T549" l="1"/>
  <c r="P550"/>
  <c r="R550" s="1"/>
  <c r="N551"/>
  <c r="M551"/>
  <c r="O551" s="1"/>
  <c r="U550"/>
  <c r="Q549"/>
  <c r="Q550" l="1"/>
  <c r="T550"/>
  <c r="P551"/>
  <c r="Q551" s="1"/>
  <c r="M552"/>
  <c r="O552" s="1"/>
  <c r="N552"/>
  <c r="R551"/>
  <c r="U551"/>
  <c r="T551" l="1"/>
  <c r="U552"/>
  <c r="P552"/>
  <c r="R552" s="1"/>
  <c r="M553"/>
  <c r="O553" s="1"/>
  <c r="N553"/>
  <c r="T552" l="1"/>
  <c r="U553"/>
  <c r="P553"/>
  <c r="R553" s="1"/>
  <c r="M554"/>
  <c r="O554" s="1"/>
  <c r="N554"/>
  <c r="Q552"/>
  <c r="T553" l="1"/>
  <c r="P554"/>
  <c r="R554" s="1"/>
  <c r="N555"/>
  <c r="M555"/>
  <c r="O555" s="1"/>
  <c r="U554"/>
  <c r="Q553"/>
  <c r="Q554" l="1"/>
  <c r="T554"/>
  <c r="P555"/>
  <c r="R555" s="1"/>
  <c r="N556"/>
  <c r="M556"/>
  <c r="O556" s="1"/>
  <c r="U555"/>
  <c r="Q555" l="1"/>
  <c r="T555"/>
  <c r="P556"/>
  <c r="R556" s="1"/>
  <c r="N557"/>
  <c r="M557"/>
  <c r="O557" s="1"/>
  <c r="U556"/>
  <c r="Q556" l="1"/>
  <c r="T556"/>
  <c r="P557"/>
  <c r="Q557" s="1"/>
  <c r="M558"/>
  <c r="O558" s="1"/>
  <c r="N558"/>
  <c r="U557"/>
  <c r="R557" l="1"/>
  <c r="T557" s="1"/>
  <c r="U558"/>
  <c r="P558"/>
  <c r="R558" s="1"/>
  <c r="N559"/>
  <c r="M559"/>
  <c r="O559" s="1"/>
  <c r="T558" l="1"/>
  <c r="P559"/>
  <c r="R559" s="1"/>
  <c r="M560"/>
  <c r="O560" s="1"/>
  <c r="N560"/>
  <c r="U559"/>
  <c r="Q558"/>
  <c r="Q559" l="1"/>
  <c r="T559"/>
  <c r="U560"/>
  <c r="P560"/>
  <c r="R560" s="1"/>
  <c r="N561"/>
  <c r="M561"/>
  <c r="O561" s="1"/>
  <c r="U561" l="1"/>
  <c r="P561"/>
  <c r="Q561" s="1"/>
  <c r="N562"/>
  <c r="M562"/>
  <c r="O562" s="1"/>
  <c r="Q560"/>
  <c r="T560"/>
  <c r="R561" l="1"/>
  <c r="P562"/>
  <c r="R562" s="1"/>
  <c r="N563"/>
  <c r="M563"/>
  <c r="O563" s="1"/>
  <c r="Q562"/>
  <c r="U562"/>
  <c r="P563" l="1"/>
  <c r="R563" s="1"/>
  <c r="N564"/>
  <c r="M564"/>
  <c r="O564" s="1"/>
  <c r="U563"/>
  <c r="T561"/>
  <c r="T562" s="1"/>
  <c r="Q563" l="1"/>
  <c r="T563"/>
  <c r="P564"/>
  <c r="R564" s="1"/>
  <c r="M565"/>
  <c r="O565" s="1"/>
  <c r="N565"/>
  <c r="U564"/>
  <c r="Q564" l="1"/>
  <c r="T564"/>
  <c r="U565"/>
  <c r="P565"/>
  <c r="R565" s="1"/>
  <c r="M566"/>
  <c r="O566" s="1"/>
  <c r="N566"/>
  <c r="T565" l="1"/>
  <c r="P566"/>
  <c r="R566" s="1"/>
  <c r="M567"/>
  <c r="O567" s="1"/>
  <c r="N567"/>
  <c r="U566"/>
  <c r="Q565"/>
  <c r="Q566" l="1"/>
  <c r="T566"/>
  <c r="U567"/>
  <c r="P567"/>
  <c r="R567" s="1"/>
  <c r="M568"/>
  <c r="O568" s="1"/>
  <c r="N568"/>
  <c r="T567" l="1"/>
  <c r="U568"/>
  <c r="P568"/>
  <c r="R568" s="1"/>
  <c r="M569"/>
  <c r="O569" s="1"/>
  <c r="N569"/>
  <c r="Q567"/>
  <c r="T568" l="1"/>
  <c r="P569"/>
  <c r="R569" s="1"/>
  <c r="N570"/>
  <c r="M570"/>
  <c r="O570" s="1"/>
  <c r="U569"/>
  <c r="Q568"/>
  <c r="T569" l="1"/>
  <c r="U570"/>
  <c r="Q569"/>
  <c r="P570"/>
  <c r="R570" s="1"/>
  <c r="N571"/>
  <c r="M571"/>
  <c r="O571" s="1"/>
  <c r="T570" l="1"/>
  <c r="P571"/>
  <c r="R571" s="1"/>
  <c r="N572"/>
  <c r="M572"/>
  <c r="O572" s="1"/>
  <c r="U571"/>
  <c r="Q570"/>
  <c r="Q571" l="1"/>
  <c r="T571"/>
  <c r="P572"/>
  <c r="R572" s="1"/>
  <c r="M573"/>
  <c r="O573" s="1"/>
  <c r="N573"/>
  <c r="U572"/>
  <c r="Q572" l="1"/>
  <c r="T572"/>
  <c r="U573"/>
  <c r="P573"/>
  <c r="R573" s="1"/>
  <c r="N574"/>
  <c r="M574"/>
  <c r="O574" s="1"/>
  <c r="T573" l="1"/>
  <c r="U574"/>
  <c r="P574"/>
  <c r="R574" s="1"/>
  <c r="M575"/>
  <c r="O575" s="1"/>
  <c r="N575"/>
  <c r="Q573"/>
  <c r="T574" l="1"/>
  <c r="U575"/>
  <c r="P575"/>
  <c r="R575" s="1"/>
  <c r="N576"/>
  <c r="M576"/>
  <c r="O576" s="1"/>
  <c r="Q574"/>
  <c r="T575" l="1"/>
  <c r="U576"/>
  <c r="P576"/>
  <c r="R576" s="1"/>
  <c r="M577"/>
  <c r="O577" s="1"/>
  <c r="N577"/>
  <c r="Q575"/>
  <c r="T576" l="1"/>
  <c r="P577"/>
  <c r="R577" s="1"/>
  <c r="N578"/>
  <c r="M578"/>
  <c r="O578" s="1"/>
  <c r="U577"/>
  <c r="Q576"/>
  <c r="Q577" l="1"/>
  <c r="T577"/>
  <c r="P578"/>
  <c r="R578" s="1"/>
  <c r="N579"/>
  <c r="M579"/>
  <c r="O579" s="1"/>
  <c r="U578"/>
  <c r="Q578" l="1"/>
  <c r="T578"/>
  <c r="P579"/>
  <c r="R579" s="1"/>
  <c r="N580"/>
  <c r="M580"/>
  <c r="O580" s="1"/>
  <c r="U579"/>
  <c r="Q579" l="1"/>
  <c r="T579"/>
  <c r="P580"/>
  <c r="R580" s="1"/>
  <c r="N581"/>
  <c r="M581"/>
  <c r="O581" s="1"/>
  <c r="U580"/>
  <c r="Q580" l="1"/>
  <c r="P581"/>
  <c r="R581" s="1"/>
  <c r="N582"/>
  <c r="M582"/>
  <c r="O582" s="1"/>
  <c r="U581"/>
  <c r="T580"/>
  <c r="Q581" l="1"/>
  <c r="T581"/>
  <c r="U582"/>
  <c r="P582"/>
  <c r="R582" s="1"/>
  <c r="M583"/>
  <c r="O583" s="1"/>
  <c r="N583"/>
  <c r="T582" l="1"/>
  <c r="U583"/>
  <c r="P583"/>
  <c r="R583" s="1"/>
  <c r="N584"/>
  <c r="M584"/>
  <c r="O584" s="1"/>
  <c r="Q582"/>
  <c r="T583" l="1"/>
  <c r="U584"/>
  <c r="P584"/>
  <c r="R584" s="1"/>
  <c r="N585"/>
  <c r="M585"/>
  <c r="O585" s="1"/>
  <c r="Q583"/>
  <c r="T584" l="1"/>
  <c r="P585"/>
  <c r="R585" s="1"/>
  <c r="N586"/>
  <c r="M586"/>
  <c r="O586" s="1"/>
  <c r="U585"/>
  <c r="Q584"/>
  <c r="Q585" l="1"/>
  <c r="T585"/>
  <c r="P586"/>
  <c r="R586" s="1"/>
  <c r="M587"/>
  <c r="O587" s="1"/>
  <c r="N587"/>
  <c r="U586"/>
  <c r="Q586" l="1"/>
  <c r="U587"/>
  <c r="P587"/>
  <c r="Q587" s="1"/>
  <c r="N588"/>
  <c r="M588"/>
  <c r="O588" s="1"/>
  <c r="T586"/>
  <c r="R587" l="1"/>
  <c r="P588"/>
  <c r="R588" s="1"/>
  <c r="N589"/>
  <c r="M589"/>
  <c r="O589" s="1"/>
  <c r="U588"/>
  <c r="Q588" l="1"/>
  <c r="P589"/>
  <c r="R589" s="1"/>
  <c r="N590"/>
  <c r="M590"/>
  <c r="O590" s="1"/>
  <c r="U589"/>
  <c r="Q589"/>
  <c r="T587"/>
  <c r="T588" s="1"/>
  <c r="T589" l="1"/>
  <c r="P590"/>
  <c r="R590" s="1"/>
  <c r="N591"/>
  <c r="M591"/>
  <c r="O591" s="1"/>
  <c r="U590"/>
  <c r="Q590" l="1"/>
  <c r="T590"/>
  <c r="P591"/>
  <c r="R591" s="1"/>
  <c r="M592"/>
  <c r="O592" s="1"/>
  <c r="N592"/>
  <c r="U591"/>
  <c r="Q591" l="1"/>
  <c r="U592"/>
  <c r="T591"/>
  <c r="P592"/>
  <c r="R592" s="1"/>
  <c r="N593"/>
  <c r="M593"/>
  <c r="O593" s="1"/>
  <c r="T592" l="1"/>
  <c r="U593"/>
  <c r="P593"/>
  <c r="R593" s="1"/>
  <c r="M594"/>
  <c r="O594" s="1"/>
  <c r="N594"/>
  <c r="Q592"/>
  <c r="T593" l="1"/>
  <c r="P594"/>
  <c r="R594" s="1"/>
  <c r="M595"/>
  <c r="O595" s="1"/>
  <c r="N595"/>
  <c r="U594"/>
  <c r="Q593"/>
  <c r="Q594" l="1"/>
  <c r="T594"/>
  <c r="U595"/>
  <c r="P595"/>
  <c r="R595" s="1"/>
  <c r="M596"/>
  <c r="O596" s="1"/>
  <c r="N596"/>
  <c r="T595" l="1"/>
  <c r="P596"/>
  <c r="R596" s="1"/>
  <c r="N597"/>
  <c r="M597"/>
  <c r="O597" s="1"/>
  <c r="U596"/>
  <c r="Q595"/>
  <c r="Q596" l="1"/>
  <c r="T596"/>
  <c r="P597"/>
  <c r="R597" s="1"/>
  <c r="M598"/>
  <c r="O598" s="1"/>
  <c r="N598"/>
  <c r="U597"/>
  <c r="Q597" l="1"/>
  <c r="T597"/>
  <c r="U598"/>
  <c r="P598"/>
  <c r="R598" s="1"/>
  <c r="N599"/>
  <c r="M599"/>
  <c r="O599" s="1"/>
  <c r="T598" l="1"/>
  <c r="U599"/>
  <c r="P599"/>
  <c r="R599" s="1"/>
  <c r="N600"/>
  <c r="M600"/>
  <c r="O600" s="1"/>
  <c r="Q598"/>
  <c r="T599" l="1"/>
  <c r="U600"/>
  <c r="P600"/>
  <c r="R600" s="1"/>
  <c r="N601"/>
  <c r="M601"/>
  <c r="O601" s="1"/>
  <c r="Q599"/>
  <c r="T600" l="1"/>
  <c r="U601"/>
  <c r="Q600"/>
  <c r="P601"/>
  <c r="R601" s="1"/>
  <c r="M602"/>
  <c r="O602" s="1"/>
  <c r="N602"/>
  <c r="Q601" l="1"/>
  <c r="T601"/>
  <c r="U602"/>
  <c r="P602"/>
  <c r="R602" s="1"/>
  <c r="N603"/>
  <c r="M603"/>
  <c r="O603" s="1"/>
  <c r="T602" l="1"/>
  <c r="U603"/>
  <c r="P603"/>
  <c r="R603" s="1"/>
  <c r="M604"/>
  <c r="O604" s="1"/>
  <c r="N604"/>
  <c r="Q602"/>
  <c r="T603" l="1"/>
  <c r="P604"/>
  <c r="Q604" s="1"/>
  <c r="N605"/>
  <c r="M605"/>
  <c r="O605" s="1"/>
  <c r="Q603"/>
  <c r="U604"/>
  <c r="R604" l="1"/>
  <c r="T604" s="1"/>
  <c r="P605"/>
  <c r="R605" s="1"/>
  <c r="M606"/>
  <c r="O606" s="1"/>
  <c r="N606"/>
  <c r="U605"/>
  <c r="Q605" l="1"/>
  <c r="T605"/>
  <c r="U606"/>
  <c r="P606"/>
  <c r="R606" s="1"/>
  <c r="N607"/>
  <c r="M607"/>
  <c r="O607" s="1"/>
  <c r="T606" l="1"/>
  <c r="U607"/>
  <c r="P607"/>
  <c r="R607" s="1"/>
  <c r="N608"/>
  <c r="M608"/>
  <c r="O608" s="1"/>
  <c r="Q606"/>
  <c r="U608" l="1"/>
  <c r="P608"/>
  <c r="R608" s="1"/>
  <c r="M609"/>
  <c r="O609" s="1"/>
  <c r="N609"/>
  <c r="Q607"/>
  <c r="T607"/>
  <c r="Q608" l="1"/>
  <c r="U609"/>
  <c r="T608"/>
  <c r="P609"/>
  <c r="R609" s="1"/>
  <c r="N610"/>
  <c r="M610"/>
  <c r="O610" s="1"/>
  <c r="T609" l="1"/>
  <c r="U610"/>
  <c r="P610"/>
  <c r="R610" s="1"/>
  <c r="N611"/>
  <c r="M611"/>
  <c r="O611" s="1"/>
  <c r="Q609"/>
  <c r="T610" l="1"/>
  <c r="U611"/>
  <c r="P611"/>
  <c r="R611" s="1"/>
  <c r="M612"/>
  <c r="O612" s="1"/>
  <c r="N612"/>
  <c r="Q610"/>
  <c r="T611" l="1"/>
  <c r="P612"/>
  <c r="Q612" s="1"/>
  <c r="M613"/>
  <c r="O613" s="1"/>
  <c r="N613"/>
  <c r="Q611"/>
  <c r="U612"/>
  <c r="R612" l="1"/>
  <c r="T612" s="1"/>
  <c r="U613"/>
  <c r="P613"/>
  <c r="R613" s="1"/>
  <c r="N614"/>
  <c r="M614"/>
  <c r="O614" s="1"/>
  <c r="T613" l="1"/>
  <c r="U614"/>
  <c r="Q613"/>
  <c r="P614"/>
  <c r="R614" s="1"/>
  <c r="N615"/>
  <c r="M615"/>
  <c r="O615" s="1"/>
  <c r="Q614" l="1"/>
  <c r="T614"/>
  <c r="P615"/>
  <c r="R615" s="1"/>
  <c r="M616"/>
  <c r="O616" s="1"/>
  <c r="N616"/>
  <c r="U615"/>
  <c r="Q615" l="1"/>
  <c r="T615"/>
  <c r="U616"/>
  <c r="P616"/>
  <c r="R616" s="1"/>
  <c r="N617"/>
  <c r="M617"/>
  <c r="O617" s="1"/>
  <c r="T616" l="1"/>
  <c r="U617"/>
  <c r="P617"/>
  <c r="R617" s="1"/>
  <c r="M618"/>
  <c r="O618" s="1"/>
  <c r="N618"/>
  <c r="Q616"/>
  <c r="T617" l="1"/>
  <c r="P618"/>
  <c r="Q618" s="1"/>
  <c r="N619"/>
  <c r="M619"/>
  <c r="O619" s="1"/>
  <c r="Q617"/>
  <c r="U618"/>
  <c r="R618" l="1"/>
  <c r="T618" s="1"/>
  <c r="P619"/>
  <c r="R619" s="1"/>
  <c r="M620"/>
  <c r="O620" s="1"/>
  <c r="N620"/>
  <c r="U619"/>
  <c r="Q619" l="1"/>
  <c r="T619"/>
  <c r="U620"/>
  <c r="P620"/>
  <c r="R620" s="1"/>
  <c r="N621"/>
  <c r="M621"/>
  <c r="O621" s="1"/>
  <c r="T620" l="1"/>
  <c r="U621"/>
  <c r="P621"/>
  <c r="R621" s="1"/>
  <c r="N622"/>
  <c r="M622"/>
  <c r="O622" s="1"/>
  <c r="Q620"/>
  <c r="T621" l="1"/>
  <c r="U622"/>
  <c r="P622"/>
  <c r="R622" s="1"/>
  <c r="M623"/>
  <c r="O623" s="1"/>
  <c r="N623"/>
  <c r="Q621"/>
  <c r="T622" l="1"/>
  <c r="P623"/>
  <c r="R623" s="1"/>
  <c r="N624"/>
  <c r="M624"/>
  <c r="O624" s="1"/>
  <c r="U623"/>
  <c r="Q622"/>
  <c r="Q623" l="1"/>
  <c r="T623"/>
  <c r="P624"/>
  <c r="R624" s="1"/>
  <c r="N625"/>
  <c r="M625"/>
  <c r="O625" s="1"/>
  <c r="U624"/>
  <c r="Q624" l="1"/>
  <c r="P625"/>
  <c r="R625" s="1"/>
  <c r="M626"/>
  <c r="O626" s="1"/>
  <c r="N626"/>
  <c r="U625"/>
  <c r="T624"/>
  <c r="Q625" l="1"/>
  <c r="T625"/>
  <c r="P626"/>
  <c r="R626" s="1"/>
  <c r="M627"/>
  <c r="O627" s="1"/>
  <c r="N627"/>
  <c r="U626"/>
  <c r="Q626" l="1"/>
  <c r="T626"/>
  <c r="U627"/>
  <c r="P627"/>
  <c r="R627" s="1"/>
  <c r="N628"/>
  <c r="M628"/>
  <c r="O628" s="1"/>
  <c r="T627" l="1"/>
  <c r="U628"/>
  <c r="P628"/>
  <c r="R628" s="1"/>
  <c r="N629"/>
  <c r="M629"/>
  <c r="O629" s="1"/>
  <c r="Q627"/>
  <c r="T628" l="1"/>
  <c r="U629"/>
  <c r="P629"/>
  <c r="R629" s="1"/>
  <c r="M630"/>
  <c r="O630" s="1"/>
  <c r="N630"/>
  <c r="Q628"/>
  <c r="T629" l="1"/>
  <c r="P630"/>
  <c r="R630" s="1"/>
  <c r="M631"/>
  <c r="O631" s="1"/>
  <c r="N631"/>
  <c r="U630"/>
  <c r="Q629"/>
  <c r="Q630" l="1"/>
  <c r="T630"/>
  <c r="U631"/>
  <c r="P631"/>
  <c r="R631" s="1"/>
  <c r="M632"/>
  <c r="O632" s="1"/>
  <c r="N632"/>
  <c r="T631" l="1"/>
  <c r="P632"/>
  <c r="R632" s="1"/>
  <c r="M633"/>
  <c r="O633" s="1"/>
  <c r="N633"/>
  <c r="U632"/>
  <c r="Q631"/>
  <c r="Q632" l="1"/>
  <c r="T632"/>
  <c r="U633"/>
  <c r="P633"/>
  <c r="R633" s="1"/>
  <c r="M634"/>
  <c r="O634" s="1"/>
  <c r="N634"/>
  <c r="P634" l="1"/>
  <c r="R634" s="1"/>
  <c r="M635"/>
  <c r="O635" s="1"/>
  <c r="N635"/>
  <c r="U634"/>
  <c r="Q633"/>
  <c r="T633"/>
  <c r="Q634" l="1"/>
  <c r="P635"/>
  <c r="Q635" s="1"/>
  <c r="N636"/>
  <c r="M636"/>
  <c r="O636" s="1"/>
  <c r="T634"/>
  <c r="U635"/>
  <c r="R635" l="1"/>
  <c r="T635" s="1"/>
  <c r="P636"/>
  <c r="R636" s="1"/>
  <c r="M637"/>
  <c r="O637" s="1"/>
  <c r="N637"/>
  <c r="U636"/>
  <c r="Q636" l="1"/>
  <c r="T636"/>
  <c r="U637"/>
  <c r="P637"/>
  <c r="R637" s="1"/>
  <c r="N638"/>
  <c r="M638"/>
  <c r="O638" s="1"/>
  <c r="T637" l="1"/>
  <c r="U638"/>
  <c r="P638"/>
  <c r="R638" s="1"/>
  <c r="N639"/>
  <c r="M639"/>
  <c r="O639" s="1"/>
  <c r="Q637"/>
  <c r="T638" l="1"/>
  <c r="U639"/>
  <c r="P639"/>
  <c r="R639" s="1"/>
  <c r="N640"/>
  <c r="M640"/>
  <c r="O640" s="1"/>
  <c r="Q638"/>
  <c r="T639" l="1"/>
  <c r="U640"/>
  <c r="P640"/>
  <c r="R640" s="1"/>
  <c r="M641"/>
  <c r="O641" s="1"/>
  <c r="N641"/>
  <c r="Q639"/>
  <c r="T640" l="1"/>
  <c r="P641"/>
  <c r="R641" s="1"/>
  <c r="M642"/>
  <c r="O642" s="1"/>
  <c r="N642"/>
  <c r="U641"/>
  <c r="Q640"/>
  <c r="Q641" l="1"/>
  <c r="T641"/>
  <c r="U642"/>
  <c r="P642"/>
  <c r="R642" s="1"/>
  <c r="M643"/>
  <c r="O643" s="1"/>
  <c r="N643"/>
  <c r="P643" l="1"/>
  <c r="R643" s="1"/>
  <c r="M644"/>
  <c r="O644" s="1"/>
  <c r="N644"/>
  <c r="U643"/>
  <c r="Q642"/>
  <c r="T642"/>
  <c r="Q643" l="1"/>
  <c r="P644"/>
  <c r="R644" s="1"/>
  <c r="N645"/>
  <c r="M645"/>
  <c r="O645" s="1"/>
  <c r="T643"/>
  <c r="U644"/>
  <c r="Q644" l="1"/>
  <c r="T644"/>
  <c r="P645"/>
  <c r="R645" s="1"/>
  <c r="N646"/>
  <c r="M646"/>
  <c r="O646" s="1"/>
  <c r="U645"/>
  <c r="Q645" l="1"/>
  <c r="T645"/>
  <c r="P646"/>
  <c r="R646" s="1"/>
  <c r="M647"/>
  <c r="O647" s="1"/>
  <c r="N647"/>
  <c r="U646"/>
  <c r="Q646" l="1"/>
  <c r="T646"/>
  <c r="U647"/>
  <c r="P647"/>
  <c r="R647" s="1"/>
  <c r="M648"/>
  <c r="O648" s="1"/>
  <c r="N648"/>
  <c r="T647" l="1"/>
  <c r="P648"/>
  <c r="R648" s="1"/>
  <c r="N649"/>
  <c r="M649"/>
  <c r="O649" s="1"/>
  <c r="U648"/>
  <c r="Q647"/>
  <c r="Q648" l="1"/>
  <c r="T648"/>
  <c r="P649"/>
  <c r="R649" s="1"/>
  <c r="M650"/>
  <c r="O650" s="1"/>
  <c r="N650"/>
  <c r="U649"/>
  <c r="Q649" l="1"/>
  <c r="T649"/>
  <c r="U650"/>
  <c r="P650"/>
  <c r="R650" s="1"/>
  <c r="M651"/>
  <c r="O651" s="1"/>
  <c r="N651"/>
  <c r="T650" l="1"/>
  <c r="P651"/>
  <c r="R651" s="1"/>
  <c r="M652"/>
  <c r="O652" s="1"/>
  <c r="N652"/>
  <c r="U651"/>
  <c r="Q650"/>
  <c r="Q651" l="1"/>
  <c r="T651"/>
  <c r="U652"/>
  <c r="P652"/>
  <c r="R652" s="1"/>
  <c r="N653"/>
  <c r="M653"/>
  <c r="O653" s="1"/>
  <c r="T652" l="1"/>
  <c r="U653"/>
  <c r="P653"/>
  <c r="R653" s="1"/>
  <c r="M654"/>
  <c r="O654" s="1"/>
  <c r="N654"/>
  <c r="Q652"/>
  <c r="T653" l="1"/>
  <c r="U654"/>
  <c r="P654"/>
  <c r="R654" s="1"/>
  <c r="M655"/>
  <c r="O655" s="1"/>
  <c r="N655"/>
  <c r="Q653"/>
  <c r="T654" l="1"/>
  <c r="P655"/>
  <c r="R655" s="1"/>
  <c r="N656"/>
  <c r="M656"/>
  <c r="O656" s="1"/>
  <c r="U655"/>
  <c r="Q654"/>
  <c r="Q655" l="1"/>
  <c r="T655"/>
  <c r="P656"/>
  <c r="R656" s="1"/>
  <c r="M657"/>
  <c r="O657" s="1"/>
  <c r="N657"/>
  <c r="U656"/>
  <c r="Q656" l="1"/>
  <c r="T656"/>
  <c r="U657"/>
  <c r="P657"/>
  <c r="R657" s="1"/>
  <c r="N658"/>
  <c r="M658"/>
  <c r="O658" s="1"/>
  <c r="T657" l="1"/>
  <c r="U658"/>
  <c r="P658"/>
  <c r="R658" s="1"/>
  <c r="M659"/>
  <c r="O659" s="1"/>
  <c r="N659"/>
  <c r="Q657"/>
  <c r="T658" l="1"/>
  <c r="P659"/>
  <c r="R659" s="1"/>
  <c r="N660"/>
  <c r="M660"/>
  <c r="O660" s="1"/>
  <c r="U659"/>
  <c r="Q658"/>
  <c r="Q659" l="1"/>
  <c r="T659"/>
  <c r="P660"/>
  <c r="R660" s="1"/>
  <c r="N661"/>
  <c r="M661"/>
  <c r="O661" s="1"/>
  <c r="U660"/>
  <c r="Q660"/>
  <c r="T660" l="1"/>
  <c r="P661"/>
  <c r="R661" s="1"/>
  <c r="M662"/>
  <c r="O662" s="1"/>
  <c r="N662"/>
  <c r="U661"/>
  <c r="Q661" l="1"/>
  <c r="T661"/>
  <c r="U662"/>
  <c r="P662"/>
  <c r="R662" s="1"/>
  <c r="N663"/>
  <c r="M663"/>
  <c r="O663" s="1"/>
  <c r="T662" l="1"/>
  <c r="U663"/>
  <c r="P663"/>
  <c r="R663" s="1"/>
  <c r="N664"/>
  <c r="M664"/>
  <c r="O664" s="1"/>
  <c r="Q662"/>
  <c r="T663" l="1"/>
  <c r="U664"/>
  <c r="P664"/>
  <c r="R664" s="1"/>
  <c r="M665"/>
  <c r="O665" s="1"/>
  <c r="N665"/>
  <c r="Q663"/>
  <c r="T664" l="1"/>
  <c r="P665"/>
  <c r="R665" s="1"/>
  <c r="N666"/>
  <c r="M666"/>
  <c r="O666" s="1"/>
  <c r="U665"/>
  <c r="Q664"/>
  <c r="Q665" l="1"/>
  <c r="T665"/>
  <c r="P666"/>
  <c r="R666" s="1"/>
  <c r="N667"/>
  <c r="M667"/>
  <c r="O667" s="1"/>
  <c r="U666"/>
  <c r="Q666" l="1"/>
  <c r="T666"/>
  <c r="P667"/>
  <c r="R667" s="1"/>
  <c r="N668"/>
  <c r="M668"/>
  <c r="O668" s="1"/>
  <c r="U667"/>
  <c r="Q667" l="1"/>
  <c r="T667"/>
  <c r="P668"/>
  <c r="R668" s="1"/>
  <c r="M669"/>
  <c r="O669" s="1"/>
  <c r="N669"/>
  <c r="U668"/>
  <c r="Q668" l="1"/>
  <c r="T668"/>
  <c r="U669"/>
  <c r="P669"/>
  <c r="R669" s="1"/>
  <c r="N670"/>
  <c r="M670"/>
  <c r="O670" s="1"/>
  <c r="T669" l="1"/>
  <c r="U670"/>
  <c r="P670"/>
  <c r="R670" s="1"/>
  <c r="M671"/>
  <c r="O671" s="1"/>
  <c r="N671"/>
  <c r="Q669"/>
  <c r="T670" l="1"/>
  <c r="U671"/>
  <c r="P671"/>
  <c r="R671" s="1"/>
  <c r="N672"/>
  <c r="M672"/>
  <c r="O672" s="1"/>
  <c r="Q670"/>
  <c r="P672" l="1"/>
  <c r="R672" s="1"/>
  <c r="M673"/>
  <c r="O673" s="1"/>
  <c r="N673"/>
  <c r="U672"/>
  <c r="Q671"/>
  <c r="T671"/>
  <c r="Q672" l="1"/>
  <c r="P673"/>
  <c r="Q673" s="1"/>
  <c r="M674"/>
  <c r="O674" s="1"/>
  <c r="N674"/>
  <c r="T672"/>
  <c r="U673"/>
  <c r="R673" l="1"/>
  <c r="T673" s="1"/>
  <c r="U674"/>
  <c r="P674"/>
  <c r="R674" s="1"/>
  <c r="M675"/>
  <c r="O675" s="1"/>
  <c r="N675"/>
  <c r="T674" l="1"/>
  <c r="U675"/>
  <c r="P675"/>
  <c r="R675" s="1"/>
  <c r="N676"/>
  <c r="M676"/>
  <c r="O676" s="1"/>
  <c r="Q674"/>
  <c r="T675" l="1"/>
  <c r="U676"/>
  <c r="P676"/>
  <c r="R676" s="1"/>
  <c r="M677"/>
  <c r="O677" s="1"/>
  <c r="N677"/>
  <c r="Q675"/>
  <c r="T676" l="1"/>
  <c r="U677"/>
  <c r="P677"/>
  <c r="R677" s="1"/>
  <c r="M678"/>
  <c r="O678" s="1"/>
  <c r="N678"/>
  <c r="Q676"/>
  <c r="T677" l="1"/>
  <c r="U678"/>
  <c r="P678"/>
  <c r="R678" s="1"/>
  <c r="M679"/>
  <c r="O679" s="1"/>
  <c r="N679"/>
  <c r="Q677"/>
  <c r="T678" l="1"/>
  <c r="U679"/>
  <c r="P679"/>
  <c r="R679" s="1"/>
  <c r="N680"/>
  <c r="M680"/>
  <c r="O680" s="1"/>
  <c r="Q678"/>
  <c r="T679" l="1"/>
  <c r="P680"/>
  <c r="R680" s="1"/>
  <c r="N681"/>
  <c r="M681"/>
  <c r="O681" s="1"/>
  <c r="U680"/>
  <c r="Q679"/>
  <c r="Q680" l="1"/>
  <c r="T680"/>
  <c r="P681"/>
  <c r="R681" s="1"/>
  <c r="M682"/>
  <c r="O682" s="1"/>
  <c r="N682"/>
  <c r="U681"/>
  <c r="Q681" l="1"/>
  <c r="T681"/>
  <c r="U682"/>
  <c r="P682"/>
  <c r="R682" s="1"/>
  <c r="N683"/>
  <c r="M683"/>
  <c r="O683" s="1"/>
  <c r="T682" l="1"/>
  <c r="P683"/>
  <c r="R683" s="1"/>
  <c r="N684"/>
  <c r="M684"/>
  <c r="O684" s="1"/>
  <c r="U683"/>
  <c r="Q683"/>
  <c r="Q682"/>
  <c r="T683" l="1"/>
  <c r="P684"/>
  <c r="R684" s="1"/>
  <c r="N685"/>
  <c r="M685"/>
  <c r="O685" s="1"/>
  <c r="U684"/>
  <c r="Q684" l="1"/>
  <c r="T684"/>
  <c r="P685"/>
  <c r="R685" s="1"/>
  <c r="M686"/>
  <c r="O686" s="1"/>
  <c r="N686"/>
  <c r="U685"/>
  <c r="Q685" l="1"/>
  <c r="T685"/>
  <c r="U686"/>
  <c r="P686"/>
  <c r="R686" s="1"/>
  <c r="N687"/>
  <c r="M687"/>
  <c r="O687" s="1"/>
  <c r="T686" l="1"/>
  <c r="P687"/>
  <c r="R687" s="1"/>
  <c r="M688"/>
  <c r="O688" s="1"/>
  <c r="N688"/>
  <c r="U687"/>
  <c r="Q686"/>
  <c r="Q687" l="1"/>
  <c r="T687"/>
  <c r="U688"/>
  <c r="P688"/>
  <c r="R688" s="1"/>
  <c r="N689"/>
  <c r="M689"/>
  <c r="O689" s="1"/>
  <c r="T688" l="1"/>
  <c r="U689"/>
  <c r="P689"/>
  <c r="R689" s="1"/>
  <c r="N690"/>
  <c r="M690"/>
  <c r="O690" s="1"/>
  <c r="Q688"/>
  <c r="T689" l="1"/>
  <c r="P690"/>
  <c r="R690" s="1"/>
  <c r="M691"/>
  <c r="O691" s="1"/>
  <c r="N691"/>
  <c r="U690"/>
  <c r="Q689"/>
  <c r="Q690" l="1"/>
  <c r="T690"/>
  <c r="U691"/>
  <c r="P691"/>
  <c r="R691" s="1"/>
  <c r="M692"/>
  <c r="O692" s="1"/>
  <c r="N692"/>
  <c r="T691" l="1"/>
  <c r="U692"/>
  <c r="P692"/>
  <c r="R692" s="1"/>
  <c r="N693"/>
  <c r="M693"/>
  <c r="O693" s="1"/>
  <c r="Q691"/>
  <c r="T692" l="1"/>
  <c r="P693"/>
  <c r="R693" s="1"/>
  <c r="N694"/>
  <c r="M694"/>
  <c r="O694" s="1"/>
  <c r="U693"/>
  <c r="Q692"/>
  <c r="Q693" l="1"/>
  <c r="T693"/>
  <c r="P694"/>
  <c r="R694" s="1"/>
  <c r="N695"/>
  <c r="M695"/>
  <c r="O695" s="1"/>
  <c r="U694"/>
  <c r="Q694" l="1"/>
  <c r="P695"/>
  <c r="R695" s="1"/>
  <c r="M696"/>
  <c r="O696" s="1"/>
  <c r="N696"/>
  <c r="U695"/>
  <c r="T694"/>
  <c r="Q695" l="1"/>
  <c r="P696"/>
  <c r="Q696" s="1"/>
  <c r="M697"/>
  <c r="O697" s="1"/>
  <c r="N697"/>
  <c r="T695"/>
  <c r="U696"/>
  <c r="R696" l="1"/>
  <c r="T696" s="1"/>
  <c r="U697"/>
  <c r="P697"/>
  <c r="R697" s="1"/>
  <c r="N698"/>
  <c r="M698"/>
  <c r="O698" s="1"/>
  <c r="T697" l="1"/>
  <c r="U698"/>
  <c r="P698"/>
  <c r="R698" s="1"/>
  <c r="M699"/>
  <c r="O699" s="1"/>
  <c r="N699"/>
  <c r="Q697"/>
  <c r="T698" l="1"/>
  <c r="U699"/>
  <c r="P699"/>
  <c r="R699" s="1"/>
  <c r="N700"/>
  <c r="M700"/>
  <c r="O700" s="1"/>
  <c r="Q698"/>
  <c r="T699" l="1"/>
  <c r="P700"/>
  <c r="R700" s="1"/>
  <c r="N701"/>
  <c r="M701"/>
  <c r="O701" s="1"/>
  <c r="U700"/>
  <c r="Q699"/>
  <c r="Q700" l="1"/>
  <c r="T700"/>
  <c r="P701"/>
  <c r="R701" s="1"/>
  <c r="N702"/>
  <c r="M702"/>
  <c r="O702" s="1"/>
  <c r="U701"/>
  <c r="Q701" l="1"/>
  <c r="T701"/>
  <c r="P702"/>
  <c r="R702" s="1"/>
  <c r="M703"/>
  <c r="O703" s="1"/>
  <c r="N703"/>
  <c r="U702"/>
  <c r="Q702" l="1"/>
  <c r="T702"/>
  <c r="U703"/>
  <c r="P703"/>
  <c r="R703" s="1"/>
  <c r="N704"/>
  <c r="M704"/>
  <c r="O704" s="1"/>
  <c r="T703" l="1"/>
  <c r="P704"/>
  <c r="R704" s="1"/>
  <c r="M705"/>
  <c r="O705" s="1"/>
  <c r="N705"/>
  <c r="U704"/>
  <c r="Q703"/>
  <c r="Q704" l="1"/>
  <c r="T704"/>
  <c r="U705"/>
  <c r="P705"/>
  <c r="R705" s="1"/>
  <c r="N706"/>
  <c r="M706"/>
  <c r="O706" s="1"/>
  <c r="T705" l="1"/>
  <c r="U706"/>
  <c r="P706"/>
  <c r="R706" s="1"/>
  <c r="N707"/>
  <c r="M707"/>
  <c r="O707" s="1"/>
  <c r="Q705"/>
  <c r="T706" l="1"/>
  <c r="U707"/>
  <c r="P707"/>
  <c r="R707" s="1"/>
  <c r="N708"/>
  <c r="M708"/>
  <c r="O708" s="1"/>
  <c r="Q706"/>
  <c r="T707" l="1"/>
  <c r="U708"/>
  <c r="P708"/>
  <c r="R708" s="1"/>
  <c r="M709"/>
  <c r="O709" s="1"/>
  <c r="N709"/>
  <c r="Q707"/>
  <c r="T708" l="1"/>
  <c r="P709"/>
  <c r="R709" s="1"/>
  <c r="M710"/>
  <c r="O710" s="1"/>
  <c r="N710"/>
  <c r="U709"/>
  <c r="Q708"/>
  <c r="Q709" l="1"/>
  <c r="T709"/>
  <c r="U710"/>
  <c r="P710"/>
  <c r="R710" s="1"/>
  <c r="M711"/>
  <c r="O711" s="1"/>
  <c r="N711"/>
  <c r="T710" l="1"/>
  <c r="P711"/>
  <c r="Q711" s="1"/>
  <c r="M712"/>
  <c r="O712" s="1"/>
  <c r="N712"/>
  <c r="Q710"/>
  <c r="U711"/>
  <c r="R711" l="1"/>
  <c r="T711" s="1"/>
  <c r="U712"/>
  <c r="P712"/>
  <c r="R712" s="1"/>
  <c r="N713"/>
  <c r="M713"/>
  <c r="O713" s="1"/>
  <c r="T712" l="1"/>
  <c r="P713"/>
  <c r="R713" s="1"/>
  <c r="M714"/>
  <c r="O714" s="1"/>
  <c r="N714"/>
  <c r="U713"/>
  <c r="Q712"/>
  <c r="Q713" l="1"/>
  <c r="T713"/>
  <c r="U714"/>
  <c r="P714"/>
  <c r="R714" s="1"/>
  <c r="N715"/>
  <c r="M715"/>
  <c r="O715" s="1"/>
  <c r="T714" l="1"/>
  <c r="U715"/>
  <c r="P715"/>
  <c r="R715" s="1"/>
  <c r="N716"/>
  <c r="M716"/>
  <c r="O716" s="1"/>
  <c r="Q714"/>
  <c r="T715" l="1"/>
  <c r="P716"/>
  <c r="R716" s="1"/>
  <c r="N717"/>
  <c r="M717"/>
  <c r="O717" s="1"/>
  <c r="U716"/>
  <c r="Q715"/>
  <c r="Q716" l="1"/>
  <c r="T716"/>
  <c r="P717"/>
  <c r="R717" s="1"/>
  <c r="N718"/>
  <c r="M718"/>
  <c r="O718" s="1"/>
  <c r="U717"/>
  <c r="Q717" l="1"/>
  <c r="T717"/>
  <c r="P718"/>
  <c r="R718" s="1"/>
  <c r="N719"/>
  <c r="M719"/>
  <c r="O719" s="1"/>
  <c r="U718"/>
  <c r="Q718" l="1"/>
  <c r="P719"/>
  <c r="R719" s="1"/>
  <c r="N720"/>
  <c r="M720"/>
  <c r="O720" s="1"/>
  <c r="U719"/>
  <c r="T718"/>
  <c r="T719" l="1"/>
  <c r="U720"/>
  <c r="Q719"/>
  <c r="P720"/>
  <c r="R720" s="1"/>
  <c r="N721"/>
  <c r="M721"/>
  <c r="O721" s="1"/>
  <c r="T720" l="1"/>
  <c r="U721"/>
  <c r="P721"/>
  <c r="R721" s="1"/>
  <c r="M722"/>
  <c r="O722" s="1"/>
  <c r="N722"/>
  <c r="Q720"/>
  <c r="T721" l="1"/>
  <c r="P722"/>
  <c r="R722" s="1"/>
  <c r="M723"/>
  <c r="O723" s="1"/>
  <c r="N723"/>
  <c r="U722"/>
  <c r="Q721"/>
  <c r="Q722" l="1"/>
  <c r="T722"/>
  <c r="U723"/>
  <c r="P723"/>
  <c r="R723" s="1"/>
  <c r="M724"/>
  <c r="O724" s="1"/>
  <c r="N724"/>
  <c r="T723" l="1"/>
  <c r="U724"/>
  <c r="P724"/>
  <c r="R724" s="1"/>
  <c r="N725"/>
  <c r="M725"/>
  <c r="O725" s="1"/>
  <c r="Q723"/>
  <c r="T724" l="1"/>
  <c r="P725"/>
  <c r="R725" s="1"/>
  <c r="M726"/>
  <c r="O726" s="1"/>
  <c r="N726"/>
  <c r="U725"/>
  <c r="Q724"/>
  <c r="Q725" l="1"/>
  <c r="T725"/>
  <c r="U726"/>
  <c r="P726"/>
  <c r="R726" s="1"/>
  <c r="M727"/>
  <c r="O727" s="1"/>
  <c r="N727"/>
  <c r="T726" l="1"/>
  <c r="U727"/>
  <c r="P727"/>
  <c r="R727" s="1"/>
  <c r="M728"/>
  <c r="O728" s="1"/>
  <c r="N728"/>
  <c r="Q726"/>
  <c r="T727" l="1"/>
  <c r="U728"/>
  <c r="P728"/>
  <c r="R728" s="1"/>
  <c r="N729"/>
  <c r="M729"/>
  <c r="O729" s="1"/>
  <c r="Q727"/>
  <c r="P729" l="1"/>
  <c r="R729" s="1"/>
  <c r="M730"/>
  <c r="O730" s="1"/>
  <c r="N730"/>
  <c r="U729"/>
  <c r="Q728"/>
  <c r="T728"/>
  <c r="Q729" l="1"/>
  <c r="P730"/>
  <c r="Q730" s="1"/>
  <c r="M731"/>
  <c r="O731" s="1"/>
  <c r="N731"/>
  <c r="T729"/>
  <c r="U730"/>
  <c r="R730" l="1"/>
  <c r="T730" s="1"/>
  <c r="U731"/>
  <c r="P731"/>
  <c r="R731" s="1"/>
  <c r="N732"/>
  <c r="M732"/>
  <c r="O732" s="1"/>
  <c r="T731" l="1"/>
  <c r="P732"/>
  <c r="R732" s="1"/>
  <c r="N733"/>
  <c r="M733"/>
  <c r="O733" s="1"/>
  <c r="U732"/>
  <c r="Q731"/>
  <c r="Q732" l="1"/>
  <c r="T732"/>
  <c r="P733"/>
  <c r="R733" s="1"/>
  <c r="N734"/>
  <c r="M734"/>
  <c r="O734" s="1"/>
  <c r="U733"/>
  <c r="Q733" l="1"/>
  <c r="T733"/>
  <c r="P734"/>
  <c r="R734" s="1"/>
  <c r="N735"/>
  <c r="M735"/>
  <c r="O735" s="1"/>
  <c r="U734"/>
  <c r="Q734" l="1"/>
  <c r="P735"/>
  <c r="R735" s="1"/>
  <c r="N736"/>
  <c r="M736"/>
  <c r="O736" s="1"/>
  <c r="U735"/>
  <c r="T734"/>
  <c r="T735" l="1"/>
  <c r="U736"/>
  <c r="Q735"/>
  <c r="P736"/>
  <c r="R736" s="1"/>
  <c r="M737"/>
  <c r="O737" s="1"/>
  <c r="N737"/>
  <c r="T736" l="1"/>
  <c r="P737"/>
  <c r="R737" s="1"/>
  <c r="N738"/>
  <c r="M738"/>
  <c r="O738" s="1"/>
  <c r="U737"/>
  <c r="Q736"/>
  <c r="Q737" l="1"/>
  <c r="T737"/>
  <c r="P738"/>
  <c r="R738" s="1"/>
  <c r="M739"/>
  <c r="O739" s="1"/>
  <c r="N739"/>
  <c r="U738"/>
  <c r="Q738" l="1"/>
  <c r="U739"/>
  <c r="P739"/>
  <c r="R739" s="1"/>
  <c r="M740"/>
  <c r="O740" s="1"/>
  <c r="N740"/>
  <c r="T738"/>
  <c r="T739" l="1"/>
  <c r="P740"/>
  <c r="R740" s="1"/>
  <c r="N741"/>
  <c r="M741"/>
  <c r="O741" s="1"/>
  <c r="U740"/>
  <c r="Q739"/>
  <c r="Q740" l="1"/>
  <c r="T740"/>
  <c r="P741"/>
  <c r="R741" s="1"/>
  <c r="N742"/>
  <c r="M742"/>
  <c r="O742" s="1"/>
  <c r="U741"/>
  <c r="Q741" l="1"/>
  <c r="T741"/>
  <c r="P742"/>
  <c r="R742" s="1"/>
  <c r="N743"/>
  <c r="M743"/>
  <c r="O743" s="1"/>
  <c r="U742"/>
  <c r="Q742" l="1"/>
  <c r="T742"/>
  <c r="P743"/>
  <c r="R743" s="1"/>
  <c r="M744"/>
  <c r="O744" s="1"/>
  <c r="N744"/>
  <c r="U743"/>
  <c r="Q743" l="1"/>
  <c r="T743"/>
  <c r="U744"/>
  <c r="P744"/>
  <c r="R744" s="1"/>
  <c r="N745"/>
  <c r="M745"/>
  <c r="O745" s="1"/>
  <c r="T744" l="1"/>
  <c r="U745"/>
  <c r="P745"/>
  <c r="R745" s="1"/>
  <c r="N746"/>
  <c r="M746"/>
  <c r="O746" s="1"/>
  <c r="Q744"/>
  <c r="T745" l="1"/>
  <c r="U746"/>
  <c r="P746"/>
  <c r="R746" s="1"/>
  <c r="N747"/>
  <c r="M747"/>
  <c r="O747" s="1"/>
  <c r="Q745"/>
  <c r="T746" l="1"/>
  <c r="U747"/>
  <c r="P747"/>
  <c r="R747" s="1"/>
  <c r="M748"/>
  <c r="O748" s="1"/>
  <c r="N748"/>
  <c r="Q746"/>
  <c r="T747" l="1"/>
  <c r="U748"/>
  <c r="P748"/>
  <c r="R748" s="1"/>
  <c r="M749"/>
  <c r="O749" s="1"/>
  <c r="N749"/>
  <c r="Q747"/>
  <c r="T748" l="1"/>
  <c r="P749"/>
  <c r="R749" s="1"/>
  <c r="N750"/>
  <c r="M750"/>
  <c r="O750" s="1"/>
  <c r="U749"/>
  <c r="Q748"/>
  <c r="Q749" l="1"/>
  <c r="T749"/>
  <c r="P750"/>
  <c r="R750" s="1"/>
  <c r="N751"/>
  <c r="M751"/>
  <c r="O751" s="1"/>
  <c r="U750"/>
  <c r="Q750" l="1"/>
  <c r="T750"/>
  <c r="P751"/>
  <c r="R751" s="1"/>
  <c r="M752"/>
  <c r="O752" s="1"/>
  <c r="N752"/>
  <c r="U751"/>
  <c r="Q751" l="1"/>
  <c r="T751"/>
  <c r="U752"/>
  <c r="P752"/>
  <c r="R752" s="1"/>
  <c r="N753"/>
  <c r="M753"/>
  <c r="O753" s="1"/>
  <c r="U753" l="1"/>
  <c r="P753"/>
  <c r="Q753" s="1"/>
  <c r="N754"/>
  <c r="M754"/>
  <c r="O754" s="1"/>
  <c r="Q752"/>
  <c r="T752"/>
  <c r="R753" l="1"/>
  <c r="P754"/>
  <c r="R754" s="1"/>
  <c r="N755"/>
  <c r="M755"/>
  <c r="O755" s="1"/>
  <c r="U754"/>
  <c r="Q754" l="1"/>
  <c r="P755"/>
  <c r="R755" s="1"/>
  <c r="N756"/>
  <c r="M756"/>
  <c r="O756" s="1"/>
  <c r="U755"/>
  <c r="T753"/>
  <c r="T754" s="1"/>
  <c r="Q755" l="1"/>
  <c r="T755"/>
  <c r="P756"/>
  <c r="R756" s="1"/>
  <c r="M757"/>
  <c r="O757" s="1"/>
  <c r="N757"/>
  <c r="U756"/>
  <c r="Q756" l="1"/>
  <c r="T756"/>
  <c r="U757"/>
  <c r="P757"/>
  <c r="R757" s="1"/>
  <c r="N758"/>
  <c r="M758"/>
  <c r="O758" s="1"/>
  <c r="T757" l="1"/>
  <c r="P758"/>
  <c r="R758" s="1"/>
  <c r="M759"/>
  <c r="O759" s="1"/>
  <c r="N759"/>
  <c r="U758"/>
  <c r="Q757"/>
  <c r="Q758" l="1"/>
  <c r="T758"/>
  <c r="U759"/>
  <c r="P759"/>
  <c r="R759" s="1"/>
  <c r="M760"/>
  <c r="O760" s="1"/>
  <c r="N760"/>
  <c r="T759" l="1"/>
  <c r="P760"/>
  <c r="R760" s="1"/>
  <c r="N761"/>
  <c r="M761"/>
  <c r="O761" s="1"/>
  <c r="U760"/>
  <c r="Q759"/>
  <c r="Q760" l="1"/>
  <c r="T760"/>
  <c r="P761"/>
  <c r="R761" s="1"/>
  <c r="N762"/>
  <c r="M762"/>
  <c r="O762" s="1"/>
  <c r="U761"/>
  <c r="Q761" l="1"/>
  <c r="T761"/>
  <c r="P762"/>
  <c r="R762" s="1"/>
  <c r="M763"/>
  <c r="O763" s="1"/>
  <c r="N763"/>
  <c r="U762"/>
  <c r="Q762" l="1"/>
  <c r="U763"/>
  <c r="T762"/>
  <c r="P763"/>
  <c r="R763" s="1"/>
  <c r="M764"/>
  <c r="O764" s="1"/>
  <c r="N764"/>
  <c r="T763" l="1"/>
  <c r="P764"/>
  <c r="R764" s="1"/>
  <c r="N765"/>
  <c r="M765"/>
  <c r="O765" s="1"/>
  <c r="U764"/>
  <c r="Q763"/>
  <c r="Q764" l="1"/>
  <c r="T764"/>
  <c r="P765"/>
  <c r="R765" s="1"/>
  <c r="N766"/>
  <c r="M766"/>
  <c r="O766" s="1"/>
  <c r="U765"/>
  <c r="Q765" l="1"/>
  <c r="T765"/>
  <c r="P766"/>
  <c r="R766" s="1"/>
  <c r="M767"/>
  <c r="O767" s="1"/>
  <c r="N767"/>
  <c r="U766"/>
  <c r="T766" l="1"/>
  <c r="Q766"/>
  <c r="U767"/>
  <c r="P767"/>
  <c r="Q767" s="1"/>
  <c r="N768"/>
  <c r="M768"/>
  <c r="O768" s="1"/>
  <c r="R767" l="1"/>
  <c r="P768"/>
  <c r="R768" s="1"/>
  <c r="M769"/>
  <c r="O769" s="1"/>
  <c r="N769"/>
  <c r="U768"/>
  <c r="Q768" l="1"/>
  <c r="U769"/>
  <c r="P769"/>
  <c r="R769" s="1"/>
  <c r="N770"/>
  <c r="M770"/>
  <c r="O770" s="1"/>
  <c r="T767"/>
  <c r="T768" s="1"/>
  <c r="T769" l="1"/>
  <c r="P770"/>
  <c r="R770" s="1"/>
  <c r="M771"/>
  <c r="O771" s="1"/>
  <c r="N771"/>
  <c r="U770"/>
  <c r="Q769"/>
  <c r="Q770" l="1"/>
  <c r="T770"/>
  <c r="U771"/>
  <c r="P771"/>
  <c r="R771" s="1"/>
  <c r="M772"/>
  <c r="O772" s="1"/>
  <c r="N772"/>
  <c r="T771" l="1"/>
  <c r="P772"/>
  <c r="R772" s="1"/>
  <c r="N773"/>
  <c r="M773"/>
  <c r="O773" s="1"/>
  <c r="U772"/>
  <c r="Q771"/>
  <c r="Q772" l="1"/>
  <c r="T772"/>
  <c r="P773"/>
  <c r="R773" s="1"/>
  <c r="M774"/>
  <c r="O774" s="1"/>
  <c r="N774"/>
  <c r="U773"/>
  <c r="Q773" l="1"/>
  <c r="T773"/>
  <c r="U774"/>
  <c r="P774"/>
  <c r="R774" s="1"/>
  <c r="N775"/>
  <c r="M775"/>
  <c r="O775" s="1"/>
  <c r="T774" l="1"/>
  <c r="U775"/>
  <c r="P775"/>
  <c r="R775" s="1"/>
  <c r="N776"/>
  <c r="M776"/>
  <c r="O776" s="1"/>
  <c r="Q774"/>
  <c r="T775" l="1"/>
  <c r="U776"/>
  <c r="P776"/>
  <c r="R776" s="1"/>
  <c r="N777"/>
  <c r="M777"/>
  <c r="O777" s="1"/>
  <c r="Q775"/>
  <c r="T776" l="1"/>
  <c r="U777"/>
  <c r="P777"/>
  <c r="R777" s="1"/>
  <c r="N778"/>
  <c r="M778"/>
  <c r="O778" s="1"/>
  <c r="Q776"/>
  <c r="T777" l="1"/>
  <c r="U778"/>
  <c r="P778"/>
  <c r="R778" s="1"/>
  <c r="N779"/>
  <c r="M779"/>
  <c r="O779" s="1"/>
  <c r="Q777"/>
  <c r="T778" l="1"/>
  <c r="P779"/>
  <c r="R779" s="1"/>
  <c r="N780"/>
  <c r="M780"/>
  <c r="O780" s="1"/>
  <c r="U779"/>
  <c r="Q778"/>
  <c r="Q779" l="1"/>
  <c r="T779"/>
  <c r="P780"/>
  <c r="R780" s="1"/>
  <c r="N781"/>
  <c r="M781"/>
  <c r="O781" s="1"/>
  <c r="U780"/>
  <c r="Q780" l="1"/>
  <c r="T780"/>
  <c r="P781"/>
  <c r="R781" s="1"/>
  <c r="M782"/>
  <c r="O782" s="1"/>
  <c r="N782"/>
  <c r="U781"/>
  <c r="Q781" l="1"/>
  <c r="T781"/>
  <c r="U782"/>
  <c r="P782"/>
  <c r="R782" s="1"/>
  <c r="N783"/>
  <c r="M783"/>
  <c r="O783" s="1"/>
  <c r="T782" l="1"/>
  <c r="P783"/>
  <c r="R783" s="1"/>
  <c r="M784"/>
  <c r="O784" s="1"/>
  <c r="N784"/>
  <c r="U783"/>
  <c r="Q782"/>
  <c r="Q783" l="1"/>
  <c r="T783"/>
  <c r="U784"/>
  <c r="P784"/>
  <c r="R784" s="1"/>
  <c r="M785"/>
  <c r="O785" s="1"/>
  <c r="N785"/>
  <c r="T784" l="1"/>
  <c r="P785"/>
  <c r="R785" s="1"/>
  <c r="M786"/>
  <c r="O786" s="1"/>
  <c r="N786"/>
  <c r="U785"/>
  <c r="Q784"/>
  <c r="Q785" l="1"/>
  <c r="T785"/>
  <c r="U786"/>
  <c r="P786"/>
  <c r="R786" s="1"/>
  <c r="M787"/>
  <c r="O787" s="1"/>
  <c r="N787"/>
  <c r="T786" l="1"/>
  <c r="U787"/>
  <c r="P787"/>
  <c r="R787" s="1"/>
  <c r="M788"/>
  <c r="O788" s="1"/>
  <c r="N788"/>
  <c r="Q786"/>
  <c r="T787" l="1"/>
  <c r="P788"/>
  <c r="R788" s="1"/>
  <c r="M789"/>
  <c r="O789" s="1"/>
  <c r="N789"/>
  <c r="U788"/>
  <c r="Q787"/>
  <c r="Q788" l="1"/>
  <c r="T788"/>
  <c r="U789"/>
  <c r="P789"/>
  <c r="R789" s="1"/>
  <c r="M790"/>
  <c r="O790" s="1"/>
  <c r="N790"/>
  <c r="T789" l="1"/>
  <c r="P790"/>
  <c r="R790" s="1"/>
  <c r="N791"/>
  <c r="M791"/>
  <c r="O791" s="1"/>
  <c r="U790"/>
  <c r="Q789"/>
  <c r="T790" l="1"/>
  <c r="Q790"/>
  <c r="P791"/>
  <c r="R791" s="1"/>
  <c r="N792"/>
  <c r="M792"/>
  <c r="O792" s="1"/>
  <c r="U791"/>
  <c r="Q791" l="1"/>
  <c r="U792"/>
  <c r="T791"/>
  <c r="P792"/>
  <c r="R792" s="1"/>
  <c r="N793"/>
  <c r="M793"/>
  <c r="O793" s="1"/>
  <c r="T792" l="1"/>
  <c r="U793"/>
  <c r="P793"/>
  <c r="R793" s="1"/>
  <c r="M794"/>
  <c r="O794" s="1"/>
  <c r="N794"/>
  <c r="Q792"/>
  <c r="T793" l="1"/>
  <c r="U794"/>
  <c r="P794"/>
  <c r="R794" s="1"/>
  <c r="N795"/>
  <c r="M795"/>
  <c r="O795" s="1"/>
  <c r="Q793"/>
  <c r="T794" l="1"/>
  <c r="P795"/>
  <c r="R795" s="1"/>
  <c r="M796"/>
  <c r="O796" s="1"/>
  <c r="N796"/>
  <c r="U795"/>
  <c r="Q794"/>
  <c r="Q795" l="1"/>
  <c r="T795"/>
  <c r="U796"/>
  <c r="P796"/>
  <c r="R796" s="1"/>
  <c r="N797"/>
  <c r="M797"/>
  <c r="O797" s="1"/>
  <c r="T796" l="1"/>
  <c r="U797"/>
  <c r="P797"/>
  <c r="R797" s="1"/>
  <c r="M798"/>
  <c r="O798" s="1"/>
  <c r="N798"/>
  <c r="Q796"/>
  <c r="T797" l="1"/>
  <c r="U798"/>
  <c r="P798"/>
  <c r="R798" s="1"/>
  <c r="M799"/>
  <c r="O799" s="1"/>
  <c r="N799"/>
  <c r="Q797"/>
  <c r="T798" l="1"/>
  <c r="P799"/>
  <c r="R799" s="1"/>
  <c r="M800"/>
  <c r="O800" s="1"/>
  <c r="N800"/>
  <c r="U799"/>
  <c r="Q798"/>
  <c r="Q799" l="1"/>
  <c r="T799"/>
  <c r="U800"/>
  <c r="P800"/>
  <c r="R800" s="1"/>
  <c r="M801"/>
  <c r="O801" s="1"/>
  <c r="N801"/>
  <c r="T800" l="1"/>
  <c r="U801"/>
  <c r="P801"/>
  <c r="R801" s="1"/>
  <c r="N802"/>
  <c r="M802"/>
  <c r="O802" s="1"/>
  <c r="Q800"/>
  <c r="T801" l="1"/>
  <c r="U802"/>
  <c r="Q801"/>
  <c r="P802"/>
  <c r="R802" s="1"/>
  <c r="M803"/>
  <c r="O803" s="1"/>
  <c r="N803"/>
  <c r="T802" l="1"/>
  <c r="P803"/>
  <c r="R803" s="1"/>
  <c r="M804"/>
  <c r="O804" s="1"/>
  <c r="N804"/>
  <c r="U803"/>
  <c r="Q802"/>
  <c r="Q803" l="1"/>
  <c r="T803"/>
  <c r="U804"/>
  <c r="P804"/>
  <c r="R804" s="1"/>
  <c r="N805"/>
  <c r="M805"/>
  <c r="O805" s="1"/>
  <c r="T804" l="1"/>
  <c r="U805"/>
  <c r="P805"/>
  <c r="R805" s="1"/>
  <c r="M806"/>
  <c r="O806" s="1"/>
  <c r="N806"/>
  <c r="Q804"/>
  <c r="T805" l="1"/>
  <c r="U806"/>
  <c r="P806"/>
  <c r="R806" s="1"/>
  <c r="M807"/>
  <c r="O807" s="1"/>
  <c r="N807"/>
  <c r="Q805"/>
  <c r="T806" l="1"/>
  <c r="U807"/>
  <c r="P807"/>
  <c r="R807" s="1"/>
  <c r="N808"/>
  <c r="M808"/>
  <c r="O808" s="1"/>
  <c r="Q806"/>
  <c r="T807" l="1"/>
  <c r="U808"/>
  <c r="P808"/>
  <c r="R808" s="1"/>
  <c r="M809"/>
  <c r="O809" s="1"/>
  <c r="N809"/>
  <c r="Q807"/>
  <c r="T808" l="1"/>
  <c r="P809"/>
  <c r="R809" s="1"/>
  <c r="N810"/>
  <c r="M810"/>
  <c r="O810" s="1"/>
  <c r="U809"/>
  <c r="Q808"/>
  <c r="Q809" l="1"/>
  <c r="T809"/>
  <c r="P810"/>
  <c r="R810" s="1"/>
  <c r="N811"/>
  <c r="M811"/>
  <c r="O811" s="1"/>
  <c r="U810"/>
  <c r="Q810" l="1"/>
  <c r="P811"/>
  <c r="R811" s="1"/>
  <c r="N812"/>
  <c r="M812"/>
  <c r="O812" s="1"/>
  <c r="U811"/>
  <c r="T810"/>
  <c r="T811" l="1"/>
  <c r="U812"/>
  <c r="Q811"/>
  <c r="P812"/>
  <c r="R812" s="1"/>
  <c r="N813"/>
  <c r="M813"/>
  <c r="O813" s="1"/>
  <c r="T812" l="1"/>
  <c r="U813"/>
  <c r="P813"/>
  <c r="R813" s="1"/>
  <c r="M814"/>
  <c r="O814" s="1"/>
  <c r="N814"/>
  <c r="Q812"/>
  <c r="T813" l="1"/>
  <c r="P814"/>
  <c r="R814" s="1"/>
  <c r="N815"/>
  <c r="M815"/>
  <c r="O815" s="1"/>
  <c r="U814"/>
  <c r="Q813"/>
  <c r="Q814" l="1"/>
  <c r="T814"/>
  <c r="P815"/>
  <c r="R815" s="1"/>
  <c r="M816"/>
  <c r="O816" s="1"/>
  <c r="N816"/>
  <c r="U815"/>
  <c r="Q815" l="1"/>
  <c r="T815"/>
  <c r="U816"/>
  <c r="P816"/>
  <c r="R816" s="1"/>
  <c r="N817"/>
  <c r="M817"/>
  <c r="O817" s="1"/>
  <c r="T816" l="1"/>
  <c r="U817"/>
  <c r="P817"/>
  <c r="R817" s="1"/>
  <c r="N818"/>
  <c r="M818"/>
  <c r="O818" s="1"/>
  <c r="Q816"/>
  <c r="T817" l="1"/>
  <c r="U818"/>
  <c r="P818"/>
  <c r="R818" s="1"/>
  <c r="N819"/>
  <c r="M819"/>
  <c r="O819" s="1"/>
  <c r="Q817"/>
  <c r="T818" l="1"/>
  <c r="U819"/>
  <c r="P819"/>
  <c r="R819" s="1"/>
  <c r="N820"/>
  <c r="M820"/>
  <c r="O820" s="1"/>
  <c r="Q818"/>
  <c r="T819" l="1"/>
  <c r="U820"/>
  <c r="P820"/>
  <c r="R820" s="1"/>
  <c r="M821"/>
  <c r="O821" s="1"/>
  <c r="N821"/>
  <c r="Q819"/>
  <c r="T820" l="1"/>
  <c r="U821"/>
  <c r="P821"/>
  <c r="R821" s="1"/>
  <c r="M822"/>
  <c r="O822" s="1"/>
  <c r="N822"/>
  <c r="Q820"/>
  <c r="T821" l="1"/>
  <c r="U822"/>
  <c r="P822"/>
  <c r="R822" s="1"/>
  <c r="M823"/>
  <c r="O823" s="1"/>
  <c r="N823"/>
  <c r="Q821"/>
  <c r="T822" l="1"/>
  <c r="U823"/>
  <c r="P823"/>
  <c r="R823" s="1"/>
  <c r="M824"/>
  <c r="O824" s="1"/>
  <c r="N824"/>
  <c r="Q822"/>
  <c r="T823" l="1"/>
  <c r="P824"/>
  <c r="R824" s="1"/>
  <c r="N825"/>
  <c r="M825"/>
  <c r="O825" s="1"/>
  <c r="U824"/>
  <c r="Q823"/>
  <c r="Q824" l="1"/>
  <c r="T824"/>
  <c r="P825"/>
  <c r="R825" s="1"/>
  <c r="N826"/>
  <c r="M826"/>
  <c r="O826" s="1"/>
  <c r="U825"/>
  <c r="Q825" l="1"/>
  <c r="T825"/>
  <c r="P826"/>
  <c r="R826" s="1"/>
  <c r="N827"/>
  <c r="M827"/>
  <c r="O827" s="1"/>
  <c r="U826"/>
  <c r="T826" l="1"/>
  <c r="Q826"/>
  <c r="P827"/>
  <c r="R827" s="1"/>
  <c r="N828"/>
  <c r="M828"/>
  <c r="O828" s="1"/>
  <c r="U827"/>
  <c r="Q827" l="1"/>
  <c r="U828"/>
  <c r="T827"/>
  <c r="P828"/>
  <c r="R828" s="1"/>
  <c r="M829"/>
  <c r="O829" s="1"/>
  <c r="N829"/>
  <c r="T828" l="1"/>
  <c r="U829"/>
  <c r="P829"/>
  <c r="R829" s="1"/>
  <c r="N830"/>
  <c r="M830"/>
  <c r="O830" s="1"/>
  <c r="Q828"/>
  <c r="T829" l="1"/>
  <c r="U830"/>
  <c r="P830"/>
  <c r="R830" s="1"/>
  <c r="N831"/>
  <c r="M831"/>
  <c r="O831" s="1"/>
  <c r="Q829"/>
  <c r="T830" l="1"/>
  <c r="U831"/>
  <c r="P831"/>
  <c r="R831" s="1"/>
  <c r="N832"/>
  <c r="M832"/>
  <c r="O832" s="1"/>
  <c r="Q830"/>
  <c r="T831" l="1"/>
  <c r="U832"/>
  <c r="P832"/>
  <c r="R832" s="1"/>
  <c r="M833"/>
  <c r="O833" s="1"/>
  <c r="N833"/>
  <c r="Q831"/>
  <c r="T832" l="1"/>
  <c r="P833"/>
  <c r="R833" s="1"/>
  <c r="M834"/>
  <c r="O834" s="1"/>
  <c r="N834"/>
  <c r="U833"/>
  <c r="Q832"/>
  <c r="Q833" l="1"/>
  <c r="T833"/>
  <c r="U834"/>
  <c r="P834"/>
  <c r="R834" s="1"/>
  <c r="N835"/>
  <c r="M835"/>
  <c r="O835" s="1"/>
  <c r="T834" l="1"/>
  <c r="U835"/>
  <c r="P835"/>
  <c r="R835" s="1"/>
  <c r="N836"/>
  <c r="M836"/>
  <c r="O836" s="1"/>
  <c r="Q834"/>
  <c r="T835" l="1"/>
  <c r="U836"/>
  <c r="P836"/>
  <c r="R836" s="1"/>
  <c r="M837"/>
  <c r="O837" s="1"/>
  <c r="N837"/>
  <c r="Q835"/>
  <c r="T836" l="1"/>
  <c r="P837"/>
  <c r="R837" s="1"/>
  <c r="M838"/>
  <c r="O838" s="1"/>
  <c r="N838"/>
  <c r="U837"/>
  <c r="Q836"/>
  <c r="Q837" l="1"/>
  <c r="T837"/>
  <c r="U838"/>
  <c r="P838"/>
  <c r="R838" s="1"/>
  <c r="N839"/>
  <c r="M839"/>
  <c r="O839" s="1"/>
  <c r="T838" l="1"/>
  <c r="U839"/>
  <c r="P839"/>
  <c r="R839" s="1"/>
  <c r="M840"/>
  <c r="O840" s="1"/>
  <c r="N840"/>
  <c r="Q838"/>
  <c r="T839" l="1"/>
  <c r="P840"/>
  <c r="Q840" s="1"/>
  <c r="N841"/>
  <c r="M841"/>
  <c r="O841" s="1"/>
  <c r="Q839"/>
  <c r="R840"/>
  <c r="U840"/>
  <c r="P841" l="1"/>
  <c r="R841" s="1"/>
  <c r="M842"/>
  <c r="O842" s="1"/>
  <c r="N842"/>
  <c r="T840"/>
  <c r="U841"/>
  <c r="Q841" l="1"/>
  <c r="T841"/>
  <c r="U842"/>
  <c r="P842"/>
  <c r="R842" s="1"/>
  <c r="M843"/>
  <c r="O843" s="1"/>
  <c r="N843"/>
  <c r="T842" l="1"/>
  <c r="P843"/>
  <c r="R843" s="1"/>
  <c r="N844"/>
  <c r="M844"/>
  <c r="O844" s="1"/>
  <c r="U843"/>
  <c r="Q842"/>
  <c r="Q843" l="1"/>
  <c r="T843"/>
  <c r="P844"/>
  <c r="R844" s="1"/>
  <c r="M845"/>
  <c r="O845" s="1"/>
  <c r="N845"/>
  <c r="U844"/>
  <c r="Q844" l="1"/>
  <c r="T844"/>
  <c r="U845"/>
  <c r="P845"/>
  <c r="R845" s="1"/>
  <c r="M846"/>
  <c r="O846" s="1"/>
  <c r="N846"/>
  <c r="T845" l="1"/>
  <c r="P846"/>
  <c r="Q846" s="1"/>
  <c r="M847"/>
  <c r="O847" s="1"/>
  <c r="N847"/>
  <c r="Q845"/>
  <c r="U846"/>
  <c r="R846" l="1"/>
  <c r="T846" s="1"/>
  <c r="U847"/>
  <c r="P847"/>
  <c r="R847" s="1"/>
  <c r="M848"/>
  <c r="O848" s="1"/>
  <c r="N848"/>
  <c r="T847" l="1"/>
  <c r="P848"/>
  <c r="R848" s="1"/>
  <c r="N849"/>
  <c r="M849"/>
  <c r="O849" s="1"/>
  <c r="U848"/>
  <c r="Q847"/>
  <c r="Q848" l="1"/>
  <c r="T848"/>
  <c r="P849"/>
  <c r="R849" s="1"/>
  <c r="N850"/>
  <c r="M850"/>
  <c r="O850" s="1"/>
  <c r="U849"/>
  <c r="Q849" l="1"/>
  <c r="T849"/>
  <c r="P850"/>
  <c r="R850" s="1"/>
  <c r="M851"/>
  <c r="O851" s="1"/>
  <c r="N851"/>
  <c r="U850"/>
  <c r="Q850" l="1"/>
  <c r="T850"/>
  <c r="U851"/>
  <c r="P851"/>
  <c r="R851" s="1"/>
  <c r="M852"/>
  <c r="O852" s="1"/>
  <c r="N852"/>
  <c r="T851" l="1"/>
  <c r="P852"/>
  <c r="Q852" s="1"/>
  <c r="N853"/>
  <c r="M853"/>
  <c r="O853" s="1"/>
  <c r="Q851"/>
  <c r="U852"/>
  <c r="R852" l="1"/>
  <c r="T852" s="1"/>
  <c r="P853"/>
  <c r="Q853" s="1"/>
  <c r="N854"/>
  <c r="M854"/>
  <c r="O854" s="1"/>
  <c r="U853"/>
  <c r="R853" l="1"/>
  <c r="T853" s="1"/>
  <c r="P854"/>
  <c r="R854" s="1"/>
  <c r="M855"/>
  <c r="O855" s="1"/>
  <c r="N855"/>
  <c r="U854"/>
  <c r="Q854" l="1"/>
  <c r="T854"/>
  <c r="U855"/>
  <c r="P855"/>
  <c r="R855" s="1"/>
  <c r="M856"/>
  <c r="O856" s="1"/>
  <c r="N856"/>
  <c r="T855" l="1"/>
  <c r="U856"/>
  <c r="P856"/>
  <c r="R856" s="1"/>
  <c r="M857"/>
  <c r="O857" s="1"/>
  <c r="N857"/>
  <c r="Q855"/>
  <c r="T856" l="1"/>
  <c r="U857"/>
  <c r="P857"/>
  <c r="R857" s="1"/>
  <c r="N858"/>
  <c r="M858"/>
  <c r="O858" s="1"/>
  <c r="Q856"/>
  <c r="T857" l="1"/>
  <c r="U858"/>
  <c r="P858"/>
  <c r="R858" s="1"/>
  <c r="M859"/>
  <c r="O859" s="1"/>
  <c r="N859"/>
  <c r="Q857"/>
  <c r="T858" l="1"/>
  <c r="U859"/>
  <c r="P859"/>
  <c r="R859" s="1"/>
  <c r="N860"/>
  <c r="M860"/>
  <c r="O860" s="1"/>
  <c r="Q858"/>
  <c r="T859" l="1"/>
  <c r="U860"/>
  <c r="P860"/>
  <c r="R860" s="1"/>
  <c r="M861"/>
  <c r="O861" s="1"/>
  <c r="N861"/>
  <c r="Q859"/>
  <c r="T860" l="1"/>
  <c r="U861"/>
  <c r="P861"/>
  <c r="R861" s="1"/>
  <c r="M862"/>
  <c r="O862" s="1"/>
  <c r="N862"/>
  <c r="Q860"/>
  <c r="U862" l="1"/>
  <c r="P862"/>
  <c r="Q862" s="1"/>
  <c r="M863"/>
  <c r="O863" s="1"/>
  <c r="N863"/>
  <c r="Q861"/>
  <c r="T861"/>
  <c r="R862" l="1"/>
  <c r="U863"/>
  <c r="P863"/>
  <c r="R863" s="1"/>
  <c r="M864"/>
  <c r="O864" s="1"/>
  <c r="N864"/>
  <c r="T863" l="1"/>
  <c r="P864"/>
  <c r="R864" s="1"/>
  <c r="N865"/>
  <c r="M865"/>
  <c r="O865" s="1"/>
  <c r="U864"/>
  <c r="Q863"/>
  <c r="T862"/>
  <c r="Q864" l="1"/>
  <c r="T864"/>
  <c r="P865"/>
  <c r="R865" s="1"/>
  <c r="N866"/>
  <c r="M866"/>
  <c r="O866" s="1"/>
  <c r="U865"/>
  <c r="Q865" l="1"/>
  <c r="T865"/>
  <c r="P866"/>
  <c r="R866" s="1"/>
  <c r="N867"/>
  <c r="M867"/>
  <c r="O867" s="1"/>
  <c r="U866"/>
  <c r="Q866" l="1"/>
  <c r="T866"/>
  <c r="P867"/>
  <c r="R867" s="1"/>
  <c r="N868"/>
  <c r="M868"/>
  <c r="O868" s="1"/>
  <c r="U867"/>
  <c r="Q867" l="1"/>
  <c r="T867"/>
  <c r="P868"/>
  <c r="R868" s="1"/>
  <c r="M869"/>
  <c r="O869" s="1"/>
  <c r="N869"/>
  <c r="U868"/>
  <c r="Q868" l="1"/>
  <c r="T868"/>
  <c r="U869"/>
  <c r="P869"/>
  <c r="R869" s="1"/>
  <c r="M870"/>
  <c r="O870" s="1"/>
  <c r="N870"/>
  <c r="T869" l="1"/>
  <c r="U870"/>
  <c r="P870"/>
  <c r="R870" s="1"/>
  <c r="N871"/>
  <c r="M871"/>
  <c r="O871" s="1"/>
  <c r="Q869"/>
  <c r="T870" l="1"/>
  <c r="U871"/>
  <c r="P871"/>
  <c r="R871" s="1"/>
  <c r="N872"/>
  <c r="M872"/>
  <c r="O872" s="1"/>
  <c r="Q870"/>
  <c r="T871" l="1"/>
  <c r="U872"/>
  <c r="P872"/>
  <c r="R872" s="1"/>
  <c r="M873"/>
  <c r="O873" s="1"/>
  <c r="N873"/>
  <c r="Q871"/>
  <c r="T872" l="1"/>
  <c r="U873"/>
  <c r="P873"/>
  <c r="R873" s="1"/>
  <c r="N874"/>
  <c r="M874"/>
  <c r="O874" s="1"/>
  <c r="Q872"/>
  <c r="T873" l="1"/>
  <c r="U874"/>
  <c r="P874"/>
  <c r="R874" s="1"/>
  <c r="M875"/>
  <c r="O875" s="1"/>
  <c r="N875"/>
  <c r="Q873"/>
  <c r="P875" l="1"/>
  <c r="R875" s="1"/>
  <c r="N876"/>
  <c r="M876"/>
  <c r="O876" s="1"/>
  <c r="U875"/>
  <c r="Q874"/>
  <c r="T874"/>
  <c r="Q875" l="1"/>
  <c r="T875"/>
  <c r="U876"/>
  <c r="P876"/>
  <c r="R876" s="1"/>
  <c r="N877"/>
  <c r="M877"/>
  <c r="O877" s="1"/>
  <c r="T876" l="1"/>
  <c r="P877"/>
  <c r="R877" s="1"/>
  <c r="M878"/>
  <c r="O878" s="1"/>
  <c r="N878"/>
  <c r="U877"/>
  <c r="Q876"/>
  <c r="Q877" l="1"/>
  <c r="T877"/>
  <c r="U878"/>
  <c r="P878"/>
  <c r="R878" s="1"/>
  <c r="N879"/>
  <c r="M879"/>
  <c r="O879" s="1"/>
  <c r="T878" l="1"/>
  <c r="U879"/>
  <c r="P879"/>
  <c r="R879" s="1"/>
  <c r="N880"/>
  <c r="M880"/>
  <c r="O880" s="1"/>
  <c r="Q878"/>
  <c r="T879" l="1"/>
  <c r="U880"/>
  <c r="P880"/>
  <c r="R880" s="1"/>
  <c r="M881"/>
  <c r="O881" s="1"/>
  <c r="N881"/>
  <c r="Q879"/>
  <c r="T880" l="1"/>
  <c r="U881"/>
  <c r="P881"/>
  <c r="R881" s="1"/>
  <c r="M882"/>
  <c r="O882" s="1"/>
  <c r="N882"/>
  <c r="Q880"/>
  <c r="T881" l="1"/>
  <c r="U882"/>
  <c r="P882"/>
  <c r="R882" s="1"/>
  <c r="N883"/>
  <c r="M883"/>
  <c r="O883" s="1"/>
  <c r="Q881"/>
  <c r="T882" l="1"/>
  <c r="U883"/>
  <c r="P883"/>
  <c r="R883" s="1"/>
  <c r="N884"/>
  <c r="M884"/>
  <c r="O884" s="1"/>
  <c r="Q882"/>
  <c r="T883" l="1"/>
  <c r="U884"/>
  <c r="P884"/>
  <c r="R884" s="1"/>
  <c r="N885"/>
  <c r="M885"/>
  <c r="O885" s="1"/>
  <c r="Q883"/>
  <c r="T884" l="1"/>
  <c r="U885"/>
  <c r="P885"/>
  <c r="R885" s="1"/>
  <c r="N886"/>
  <c r="M886"/>
  <c r="O886" s="1"/>
  <c r="Q884"/>
  <c r="T885" l="1"/>
  <c r="U886"/>
  <c r="P886"/>
  <c r="R886" s="1"/>
  <c r="N887"/>
  <c r="M887"/>
  <c r="O887" s="1"/>
  <c r="Q885"/>
  <c r="T886" l="1"/>
  <c r="U887"/>
  <c r="P887"/>
  <c r="R887" s="1"/>
  <c r="N888"/>
  <c r="M888"/>
  <c r="O888" s="1"/>
  <c r="Q886"/>
  <c r="U888" l="1"/>
  <c r="P888"/>
  <c r="Q888" s="1"/>
  <c r="N889"/>
  <c r="M889"/>
  <c r="O889" s="1"/>
  <c r="Q887"/>
  <c r="T887"/>
  <c r="R888" l="1"/>
  <c r="P889"/>
  <c r="R889" s="1"/>
  <c r="N890"/>
  <c r="M890"/>
  <c r="O890" s="1"/>
  <c r="U889"/>
  <c r="Q889" l="1"/>
  <c r="P890"/>
  <c r="R890" s="1"/>
  <c r="M891"/>
  <c r="O891" s="1"/>
  <c r="N891"/>
  <c r="U890"/>
  <c r="T888"/>
  <c r="T889" s="1"/>
  <c r="Q890" l="1"/>
  <c r="T890"/>
  <c r="U891"/>
  <c r="P891"/>
  <c r="R891" s="1"/>
  <c r="M892"/>
  <c r="O892" s="1"/>
  <c r="N892"/>
  <c r="T891" l="1"/>
  <c r="U892"/>
  <c r="P892"/>
  <c r="R892" s="1"/>
  <c r="M893"/>
  <c r="O893" s="1"/>
  <c r="N893"/>
  <c r="Q891"/>
  <c r="T892" l="1"/>
  <c r="P893"/>
  <c r="R893" s="1"/>
  <c r="N894"/>
  <c r="M894"/>
  <c r="O894" s="1"/>
  <c r="U893"/>
  <c r="Q892"/>
  <c r="Q893" l="1"/>
  <c r="T893"/>
  <c r="P894"/>
  <c r="R894" s="1"/>
  <c r="M895"/>
  <c r="O895" s="1"/>
  <c r="N895"/>
  <c r="U894"/>
  <c r="Q894" l="1"/>
  <c r="T894"/>
  <c r="U895"/>
  <c r="P895"/>
  <c r="R895" s="1"/>
  <c r="M896"/>
  <c r="O896" s="1"/>
  <c r="N896"/>
  <c r="T895" l="1"/>
  <c r="P896"/>
  <c r="R896" s="1"/>
  <c r="M897"/>
  <c r="O897" s="1"/>
  <c r="N897"/>
  <c r="U896"/>
  <c r="Q895"/>
  <c r="Q896" l="1"/>
  <c r="T896"/>
  <c r="U897"/>
  <c r="P897"/>
  <c r="R897" s="1"/>
  <c r="M898"/>
  <c r="O898" s="1"/>
  <c r="N898"/>
  <c r="T897" l="1"/>
  <c r="U898"/>
  <c r="P898"/>
  <c r="R898" s="1"/>
  <c r="N899"/>
  <c r="M899"/>
  <c r="O899" s="1"/>
  <c r="Q897"/>
  <c r="P899" l="1"/>
  <c r="R899" s="1"/>
  <c r="M900"/>
  <c r="O900" s="1"/>
  <c r="N900"/>
  <c r="U899"/>
  <c r="Q898"/>
  <c r="T898"/>
  <c r="Q899" l="1"/>
  <c r="P900"/>
  <c r="Q900" s="1"/>
  <c r="M901"/>
  <c r="O901" s="1"/>
  <c r="N901"/>
  <c r="T899"/>
  <c r="U900"/>
  <c r="R900" l="1"/>
  <c r="T900" s="1"/>
  <c r="U901"/>
  <c r="P901"/>
  <c r="R901" s="1"/>
  <c r="N902"/>
  <c r="M902"/>
  <c r="O902" s="1"/>
  <c r="T901" l="1"/>
  <c r="U902"/>
  <c r="P902"/>
  <c r="R902" s="1"/>
  <c r="M903"/>
  <c r="O903" s="1"/>
  <c r="N903"/>
  <c r="Q901"/>
  <c r="T902" l="1"/>
  <c r="U903"/>
  <c r="P903"/>
  <c r="R903" s="1"/>
  <c r="N904"/>
  <c r="M904"/>
  <c r="O904" s="1"/>
  <c r="Q902"/>
  <c r="T903" l="1"/>
  <c r="P904"/>
  <c r="R904" s="1"/>
  <c r="N905"/>
  <c r="M905"/>
  <c r="O905" s="1"/>
  <c r="U904"/>
  <c r="Q903"/>
  <c r="Q904" l="1"/>
  <c r="T904"/>
  <c r="P905"/>
  <c r="R905" s="1"/>
  <c r="N906"/>
  <c r="M906"/>
  <c r="O906" s="1"/>
  <c r="U905"/>
  <c r="Q905" l="1"/>
  <c r="T905"/>
  <c r="P906"/>
  <c r="R906" s="1"/>
  <c r="N907"/>
  <c r="M907"/>
  <c r="O907" s="1"/>
  <c r="U906"/>
  <c r="Q906" l="1"/>
  <c r="P907"/>
  <c r="R907" s="1"/>
  <c r="N908"/>
  <c r="M908"/>
  <c r="O908" s="1"/>
  <c r="U907"/>
  <c r="T906"/>
  <c r="Q907" l="1"/>
  <c r="T907"/>
  <c r="U908"/>
  <c r="P908"/>
  <c r="R908" s="1"/>
  <c r="N909"/>
  <c r="M909"/>
  <c r="O909" s="1"/>
  <c r="U909" l="1"/>
  <c r="P909"/>
  <c r="Q909" s="1"/>
  <c r="M910"/>
  <c r="O910" s="1"/>
  <c r="N910"/>
  <c r="Q908"/>
  <c r="T908"/>
  <c r="R909" l="1"/>
  <c r="U910"/>
  <c r="P910"/>
  <c r="R910" s="1"/>
  <c r="M911"/>
  <c r="O911" s="1"/>
  <c r="N911"/>
  <c r="P911" l="1"/>
  <c r="Q911" s="1"/>
  <c r="M912"/>
  <c r="O912" s="1"/>
  <c r="N912"/>
  <c r="Q910"/>
  <c r="U911"/>
  <c r="T909"/>
  <c r="T910" s="1"/>
  <c r="R911" l="1"/>
  <c r="T911" s="1"/>
  <c r="U912"/>
  <c r="P912"/>
  <c r="R912" s="1"/>
  <c r="N913"/>
  <c r="M913"/>
  <c r="O913" s="1"/>
  <c r="T912" l="1"/>
  <c r="U913"/>
  <c r="P913"/>
  <c r="R913" s="1"/>
  <c r="M914"/>
  <c r="O914" s="1"/>
  <c r="N914"/>
  <c r="Q912"/>
  <c r="T913" l="1"/>
  <c r="U914"/>
  <c r="P914"/>
  <c r="R914" s="1"/>
  <c r="N915"/>
  <c r="M915"/>
  <c r="O915" s="1"/>
  <c r="Q913"/>
  <c r="T914" l="1"/>
  <c r="P915"/>
  <c r="R915" s="1"/>
  <c r="M916"/>
  <c r="O916" s="1"/>
  <c r="N916"/>
  <c r="U915"/>
  <c r="Q914"/>
  <c r="Q915" l="1"/>
  <c r="T915"/>
  <c r="U916"/>
  <c r="P916"/>
  <c r="R916" s="1"/>
  <c r="N917"/>
  <c r="M917"/>
  <c r="O917" s="1"/>
  <c r="T916" l="1"/>
  <c r="U917"/>
  <c r="P917"/>
  <c r="R917" s="1"/>
  <c r="M918"/>
  <c r="O918" s="1"/>
  <c r="N918"/>
  <c r="Q916"/>
  <c r="T917" l="1"/>
  <c r="U918"/>
  <c r="P918"/>
  <c r="R918" s="1"/>
  <c r="M919"/>
  <c r="O919" s="1"/>
  <c r="N919"/>
  <c r="Q917"/>
  <c r="P919" l="1"/>
  <c r="R919" s="1"/>
  <c r="N920"/>
  <c r="M920"/>
  <c r="O920" s="1"/>
  <c r="U919"/>
  <c r="Q918"/>
  <c r="T918"/>
  <c r="T919" l="1"/>
  <c r="U920"/>
  <c r="Q919"/>
  <c r="P920"/>
  <c r="R920" s="1"/>
  <c r="M921"/>
  <c r="O921" s="1"/>
  <c r="N921"/>
  <c r="T920" l="1"/>
  <c r="P921"/>
  <c r="R921" s="1"/>
  <c r="N922"/>
  <c r="M922"/>
  <c r="O922" s="1"/>
  <c r="U921"/>
  <c r="Q920"/>
  <c r="Q921" l="1"/>
  <c r="P922"/>
  <c r="Q922" s="1"/>
  <c r="M923"/>
  <c r="O923" s="1"/>
  <c r="N923"/>
  <c r="R922"/>
  <c r="U922"/>
  <c r="T921"/>
  <c r="T922" l="1"/>
  <c r="U923"/>
  <c r="P923"/>
  <c r="R923" s="1"/>
  <c r="N924"/>
  <c r="M924"/>
  <c r="O924" s="1"/>
  <c r="T923" l="1"/>
  <c r="P924"/>
  <c r="R924" s="1"/>
  <c r="M925"/>
  <c r="O925" s="1"/>
  <c r="N925"/>
  <c r="U924"/>
  <c r="Q923"/>
  <c r="Q924" l="1"/>
  <c r="T924"/>
  <c r="U925"/>
  <c r="P925"/>
  <c r="R925" s="1"/>
  <c r="M926"/>
  <c r="O926" s="1"/>
  <c r="N926"/>
  <c r="T925" l="1"/>
  <c r="P926"/>
  <c r="R926" s="1"/>
  <c r="M927"/>
  <c r="O927" s="1"/>
  <c r="N927"/>
  <c r="U926"/>
  <c r="Q925"/>
  <c r="Q926" l="1"/>
  <c r="T926"/>
  <c r="U927"/>
  <c r="P927"/>
  <c r="R927" s="1"/>
  <c r="M928"/>
  <c r="O928" s="1"/>
  <c r="N928"/>
  <c r="T927" l="1"/>
  <c r="P928"/>
  <c r="R928" s="1"/>
  <c r="M929"/>
  <c r="O929" s="1"/>
  <c r="N929"/>
  <c r="Q928"/>
  <c r="U928"/>
  <c r="Q927"/>
  <c r="T928" l="1"/>
  <c r="U929"/>
  <c r="P929"/>
  <c r="R929" s="1"/>
  <c r="N930"/>
  <c r="M930"/>
  <c r="O930" s="1"/>
  <c r="T929" l="1"/>
  <c r="U930"/>
  <c r="P930"/>
  <c r="R930" s="1"/>
  <c r="M931"/>
  <c r="O931" s="1"/>
  <c r="N931"/>
  <c r="Q929"/>
  <c r="T930" l="1"/>
  <c r="P931"/>
  <c r="R931" s="1"/>
  <c r="N932"/>
  <c r="M932"/>
  <c r="O932" s="1"/>
  <c r="U931"/>
  <c r="Q930"/>
  <c r="Q931" l="1"/>
  <c r="T931"/>
  <c r="P932"/>
  <c r="R932" s="1"/>
  <c r="M933"/>
  <c r="O933" s="1"/>
  <c r="N933"/>
  <c r="Q932"/>
  <c r="U932"/>
  <c r="T932" l="1"/>
  <c r="U933"/>
  <c r="P933"/>
  <c r="R933" s="1"/>
  <c r="N934"/>
  <c r="M934"/>
  <c r="O934" s="1"/>
  <c r="P934" l="1"/>
  <c r="R934" s="1"/>
  <c r="M935"/>
  <c r="O935" s="1"/>
  <c r="N935"/>
  <c r="U934"/>
  <c r="Q933"/>
  <c r="T933"/>
  <c r="Q934" l="1"/>
  <c r="P935"/>
  <c r="Q935" s="1"/>
  <c r="N936"/>
  <c r="M936"/>
  <c r="O936" s="1"/>
  <c r="T934"/>
  <c r="U935"/>
  <c r="R935" l="1"/>
  <c r="T935" s="1"/>
  <c r="P936"/>
  <c r="R936" s="1"/>
  <c r="N937"/>
  <c r="M937"/>
  <c r="O937" s="1"/>
  <c r="U936"/>
  <c r="Q936" l="1"/>
  <c r="T936"/>
  <c r="P937"/>
  <c r="R937" s="1"/>
  <c r="M938"/>
  <c r="O938" s="1"/>
  <c r="N938"/>
  <c r="U937"/>
  <c r="Q937" l="1"/>
  <c r="T937"/>
  <c r="U938"/>
  <c r="P938"/>
  <c r="R938" s="1"/>
  <c r="N939"/>
  <c r="M939"/>
  <c r="O939" s="1"/>
  <c r="T938" l="1"/>
  <c r="U939"/>
  <c r="P939"/>
  <c r="R939" s="1"/>
  <c r="N940"/>
  <c r="M940"/>
  <c r="O940" s="1"/>
  <c r="Q938"/>
  <c r="T939" l="1"/>
  <c r="U940"/>
  <c r="P940"/>
  <c r="R940" s="1"/>
  <c r="N941"/>
  <c r="M941"/>
  <c r="O941" s="1"/>
  <c r="Q939"/>
  <c r="P941" l="1"/>
  <c r="R941" s="1"/>
  <c r="N942"/>
  <c r="M942"/>
  <c r="O942" s="1"/>
  <c r="U941"/>
  <c r="Q940"/>
  <c r="T940"/>
  <c r="Q941" l="1"/>
  <c r="T941"/>
  <c r="U942"/>
  <c r="P942"/>
  <c r="R942" s="1"/>
  <c r="M943"/>
  <c r="O943" s="1"/>
  <c r="N943"/>
  <c r="T942" l="1"/>
  <c r="U943"/>
  <c r="P943"/>
  <c r="R943" s="1"/>
  <c r="M944"/>
  <c r="O944" s="1"/>
  <c r="N944"/>
  <c r="Q942"/>
  <c r="T943" l="1"/>
  <c r="P944"/>
  <c r="Q944" s="1"/>
  <c r="M945"/>
  <c r="O945" s="1"/>
  <c r="N945"/>
  <c r="Q943"/>
  <c r="U944"/>
  <c r="R944" l="1"/>
  <c r="T944" s="1"/>
  <c r="U945"/>
  <c r="P945"/>
  <c r="R945" s="1"/>
  <c r="N946"/>
  <c r="M946"/>
  <c r="O946" s="1"/>
  <c r="T945" l="1"/>
  <c r="U946"/>
  <c r="P946"/>
  <c r="R946" s="1"/>
  <c r="N947"/>
  <c r="M947"/>
  <c r="O947" s="1"/>
  <c r="Q945"/>
  <c r="T946" l="1"/>
  <c r="U947"/>
  <c r="P947"/>
  <c r="R947" s="1"/>
  <c r="N948"/>
  <c r="M948"/>
  <c r="O948" s="1"/>
  <c r="Q946"/>
  <c r="T947" l="1"/>
  <c r="P948"/>
  <c r="R948" s="1"/>
  <c r="M949"/>
  <c r="O949" s="1"/>
  <c r="N949"/>
  <c r="U948"/>
  <c r="Q947"/>
  <c r="Q948" l="1"/>
  <c r="T948"/>
  <c r="U949"/>
  <c r="P949"/>
  <c r="R949" s="1"/>
  <c r="M950"/>
  <c r="O950" s="1"/>
  <c r="N950"/>
  <c r="T949" l="1"/>
  <c r="U950"/>
  <c r="P950"/>
  <c r="R950" s="1"/>
  <c r="M951"/>
  <c r="O951" s="1"/>
  <c r="N951"/>
  <c r="Q949"/>
  <c r="T950" l="1"/>
  <c r="U951"/>
  <c r="P951"/>
  <c r="R951" s="1"/>
  <c r="M952"/>
  <c r="O952" s="1"/>
  <c r="N952"/>
  <c r="Q950"/>
  <c r="T951" l="1"/>
  <c r="P952"/>
  <c r="R952" s="1"/>
  <c r="N953"/>
  <c r="M953"/>
  <c r="O953" s="1"/>
  <c r="U952"/>
  <c r="Q951"/>
  <c r="Q952" l="1"/>
  <c r="T952"/>
  <c r="P953"/>
  <c r="R953" s="1"/>
  <c r="M954"/>
  <c r="O954" s="1"/>
  <c r="N954"/>
  <c r="U953"/>
  <c r="Q953" l="1"/>
  <c r="T953"/>
  <c r="U954"/>
  <c r="P954"/>
  <c r="R954" s="1"/>
  <c r="M955"/>
  <c r="O955" s="1"/>
  <c r="N955"/>
  <c r="T954" l="1"/>
  <c r="U955"/>
  <c r="P955"/>
  <c r="R955" s="1"/>
  <c r="N956"/>
  <c r="M956"/>
  <c r="O956" s="1"/>
  <c r="Q954"/>
  <c r="T955" l="1"/>
  <c r="U956"/>
  <c r="P956"/>
  <c r="R956" s="1"/>
  <c r="M957"/>
  <c r="O957" s="1"/>
  <c r="N957"/>
  <c r="Q955"/>
  <c r="T956" l="1"/>
  <c r="U957"/>
  <c r="P957"/>
  <c r="R957" s="1"/>
  <c r="N958"/>
  <c r="M958"/>
  <c r="O958" s="1"/>
  <c r="Q956"/>
  <c r="T957" l="1"/>
  <c r="U958"/>
  <c r="P958"/>
  <c r="R958" s="1"/>
  <c r="N959"/>
  <c r="M959"/>
  <c r="O959" s="1"/>
  <c r="Q957"/>
  <c r="T958" l="1"/>
  <c r="U959"/>
  <c r="P959"/>
  <c r="R959" s="1"/>
  <c r="M960"/>
  <c r="O960" s="1"/>
  <c r="N960"/>
  <c r="Q958"/>
  <c r="T959" l="1"/>
  <c r="U960"/>
  <c r="P960"/>
  <c r="R960" s="1"/>
  <c r="N961"/>
  <c r="M961"/>
  <c r="O961" s="1"/>
  <c r="Q959"/>
  <c r="T960" l="1"/>
  <c r="P961"/>
  <c r="R961" s="1"/>
  <c r="N962"/>
  <c r="M962"/>
  <c r="O962" s="1"/>
  <c r="U961"/>
  <c r="Q960"/>
  <c r="Q961" l="1"/>
  <c r="T961"/>
  <c r="P962"/>
  <c r="R962" s="1"/>
  <c r="N963"/>
  <c r="M963"/>
  <c r="O963" s="1"/>
  <c r="U962"/>
  <c r="Q962" l="1"/>
  <c r="T962"/>
  <c r="P963"/>
  <c r="R963" s="1"/>
  <c r="M964"/>
  <c r="O964" s="1"/>
  <c r="N964"/>
  <c r="U963"/>
  <c r="Q963" l="1"/>
  <c r="T963"/>
  <c r="U964"/>
  <c r="P964"/>
  <c r="R964" s="1"/>
  <c r="M965"/>
  <c r="O965" s="1"/>
  <c r="N965"/>
  <c r="T964" l="1"/>
  <c r="P965"/>
  <c r="R965" s="1"/>
  <c r="M966"/>
  <c r="O966" s="1"/>
  <c r="N966"/>
  <c r="U965"/>
  <c r="Q964"/>
  <c r="Q965" l="1"/>
  <c r="T965"/>
  <c r="U966"/>
  <c r="P966"/>
  <c r="R966" s="1"/>
  <c r="N967"/>
  <c r="M967"/>
  <c r="O967" s="1"/>
  <c r="T966" l="1"/>
  <c r="U967"/>
  <c r="P967"/>
  <c r="R967" s="1"/>
  <c r="M968"/>
  <c r="O968" s="1"/>
  <c r="N968"/>
  <c r="Q966"/>
  <c r="T967" l="1"/>
  <c r="P968"/>
  <c r="R968" s="1"/>
  <c r="N969"/>
  <c r="M969"/>
  <c r="O969" s="1"/>
  <c r="U968"/>
  <c r="Q967"/>
  <c r="Q968" l="1"/>
  <c r="T968"/>
  <c r="P969"/>
  <c r="R969" s="1"/>
  <c r="N970"/>
  <c r="M970"/>
  <c r="O970" s="1"/>
  <c r="U969"/>
  <c r="Q969" l="1"/>
  <c r="T969"/>
  <c r="P970"/>
  <c r="R970" s="1"/>
  <c r="M971"/>
  <c r="O971" s="1"/>
  <c r="N971"/>
  <c r="U970"/>
  <c r="Q970" l="1"/>
  <c r="T970"/>
  <c r="U971"/>
  <c r="P971"/>
  <c r="R971" s="1"/>
  <c r="M972"/>
  <c r="O972" s="1"/>
  <c r="N972"/>
  <c r="T971" l="1"/>
  <c r="U972"/>
  <c r="P972"/>
  <c r="R972" s="1"/>
  <c r="M973"/>
  <c r="O973" s="1"/>
  <c r="N973"/>
  <c r="Q971"/>
  <c r="U973" l="1"/>
  <c r="P973"/>
  <c r="Q973" s="1"/>
  <c r="N974"/>
  <c r="M974"/>
  <c r="O974" s="1"/>
  <c r="Q972"/>
  <c r="T972"/>
  <c r="R973" l="1"/>
  <c r="P974"/>
  <c r="R974" s="1"/>
  <c r="M975"/>
  <c r="O975" s="1"/>
  <c r="N975"/>
  <c r="U974"/>
  <c r="Q974" l="1"/>
  <c r="U975"/>
  <c r="P975"/>
  <c r="R975" s="1"/>
  <c r="N976"/>
  <c r="M976"/>
  <c r="O976" s="1"/>
  <c r="T973"/>
  <c r="T974" s="1"/>
  <c r="T975" l="1"/>
  <c r="U976"/>
  <c r="P976"/>
  <c r="R976" s="1"/>
  <c r="N977"/>
  <c r="M977"/>
  <c r="O977" s="1"/>
  <c r="Q975"/>
  <c r="T976" l="1"/>
  <c r="P977"/>
  <c r="R977" s="1"/>
  <c r="M978"/>
  <c r="O978" s="1"/>
  <c r="N978"/>
  <c r="U977"/>
  <c r="Q976"/>
  <c r="Q977" l="1"/>
  <c r="T977"/>
  <c r="U978"/>
  <c r="P978"/>
  <c r="R978" s="1"/>
  <c r="N979"/>
  <c r="M979"/>
  <c r="O979" s="1"/>
  <c r="T978" l="1"/>
  <c r="U979"/>
  <c r="P979"/>
  <c r="R979" s="1"/>
  <c r="M980"/>
  <c r="O980" s="1"/>
  <c r="N980"/>
  <c r="Q978"/>
  <c r="T979" l="1"/>
  <c r="U980"/>
  <c r="P980"/>
  <c r="R980" s="1"/>
  <c r="M981"/>
  <c r="O981" s="1"/>
  <c r="N981"/>
  <c r="Q979"/>
  <c r="T980" l="1"/>
  <c r="P981"/>
  <c r="R981" s="1"/>
  <c r="N982"/>
  <c r="M982"/>
  <c r="O982" s="1"/>
  <c r="U981"/>
  <c r="Q980"/>
  <c r="Q981" l="1"/>
  <c r="T981"/>
  <c r="P982"/>
  <c r="R982" s="1"/>
  <c r="N983"/>
  <c r="M983"/>
  <c r="O983" s="1"/>
  <c r="U982"/>
  <c r="Q982" l="1"/>
  <c r="T982"/>
  <c r="P983"/>
  <c r="R983" s="1"/>
  <c r="M984"/>
  <c r="O984" s="1"/>
  <c r="N984"/>
  <c r="U983"/>
  <c r="Q983" l="1"/>
  <c r="U984"/>
  <c r="P984"/>
  <c r="R984" s="1"/>
  <c r="M985"/>
  <c r="O985" s="1"/>
  <c r="N985"/>
  <c r="T983"/>
  <c r="T984" l="1"/>
  <c r="P985"/>
  <c r="R985" s="1"/>
  <c r="M986"/>
  <c r="O986" s="1"/>
  <c r="N986"/>
  <c r="U985"/>
  <c r="Q984"/>
  <c r="Q985" l="1"/>
  <c r="T985"/>
  <c r="U986"/>
  <c r="P986"/>
  <c r="R986" s="1"/>
  <c r="N987"/>
  <c r="M987"/>
  <c r="O987" s="1"/>
  <c r="U987" l="1"/>
  <c r="P987"/>
  <c r="Q987" s="1"/>
  <c r="M988"/>
  <c r="O988" s="1"/>
  <c r="N988"/>
  <c r="Q986"/>
  <c r="T986"/>
  <c r="R987" l="1"/>
  <c r="U988"/>
  <c r="P988"/>
  <c r="R988" s="1"/>
  <c r="M989"/>
  <c r="O989" s="1"/>
  <c r="N989"/>
  <c r="P989" l="1"/>
  <c r="Q989" s="1"/>
  <c r="M990"/>
  <c r="O990" s="1"/>
  <c r="N990"/>
  <c r="Q988"/>
  <c r="U989"/>
  <c r="T987"/>
  <c r="T988" s="1"/>
  <c r="R989" l="1"/>
  <c r="T989" s="1"/>
  <c r="U990"/>
  <c r="P990"/>
  <c r="R990" s="1"/>
  <c r="M991"/>
  <c r="O991" s="1"/>
  <c r="N991"/>
  <c r="U991" l="1"/>
  <c r="P991"/>
  <c r="R991" s="1"/>
  <c r="M992"/>
  <c r="O992" s="1"/>
  <c r="N992"/>
  <c r="T990"/>
  <c r="Q990"/>
  <c r="T991" l="1"/>
  <c r="P992"/>
  <c r="R992" s="1"/>
  <c r="M993"/>
  <c r="O993" s="1"/>
  <c r="N993"/>
  <c r="U992"/>
  <c r="Q991"/>
  <c r="Q992" l="1"/>
  <c r="T992"/>
  <c r="U993"/>
  <c r="P993"/>
  <c r="R993" s="1"/>
  <c r="M994"/>
  <c r="O994" s="1"/>
  <c r="N994"/>
  <c r="T993" l="1"/>
  <c r="P994"/>
  <c r="R994" s="1"/>
  <c r="M995"/>
  <c r="O995" s="1"/>
  <c r="N995"/>
  <c r="U994"/>
  <c r="Q993"/>
  <c r="Q994" l="1"/>
  <c r="U995"/>
  <c r="P995"/>
  <c r="R995" s="1"/>
  <c r="N996"/>
  <c r="M996"/>
  <c r="O996" s="1"/>
  <c r="T994"/>
  <c r="Q995" l="1"/>
  <c r="P996"/>
  <c r="Q996" s="1"/>
  <c r="N997"/>
  <c r="M997"/>
  <c r="O997" s="1"/>
  <c r="T995"/>
  <c r="U996"/>
  <c r="R996" l="1"/>
  <c r="T996" s="1"/>
  <c r="P997"/>
  <c r="R997" s="1"/>
  <c r="N998"/>
  <c r="M998"/>
  <c r="O998" s="1"/>
  <c r="U997"/>
  <c r="Q997" l="1"/>
  <c r="T997"/>
  <c r="P998"/>
  <c r="R998" s="1"/>
  <c r="M999"/>
  <c r="O999" s="1"/>
  <c r="N999"/>
  <c r="U998"/>
  <c r="Q998" l="1"/>
  <c r="T998"/>
  <c r="U999"/>
  <c r="P999"/>
  <c r="R999" s="1"/>
  <c r="M1000"/>
  <c r="O1000" s="1"/>
  <c r="N1000"/>
  <c r="T999" l="1"/>
  <c r="P1000"/>
  <c r="R1000" s="1"/>
  <c r="N1001"/>
  <c r="M1001"/>
  <c r="O1001" s="1"/>
  <c r="U1000"/>
  <c r="Q999"/>
  <c r="Q1000" l="1"/>
  <c r="T1000"/>
  <c r="P1001"/>
  <c r="R1001" s="1"/>
  <c r="M1002"/>
  <c r="O1002" s="1"/>
  <c r="N1002"/>
  <c r="U1001"/>
  <c r="Q1001" l="1"/>
  <c r="T1001"/>
  <c r="U1002"/>
  <c r="P1002"/>
  <c r="R1002" s="1"/>
  <c r="N1003"/>
  <c r="M1003"/>
  <c r="O1003" s="1"/>
  <c r="T1002" l="1"/>
  <c r="U1003"/>
  <c r="Q1002"/>
  <c r="P1003"/>
  <c r="R1003" s="1"/>
  <c r="N1004"/>
  <c r="M1004"/>
  <c r="O1004" s="1"/>
  <c r="Q1003" l="1"/>
  <c r="T1003"/>
  <c r="P1004"/>
  <c r="R1004" s="1"/>
  <c r="N1005"/>
  <c r="M1005"/>
  <c r="O1005" s="1"/>
  <c r="U1004"/>
  <c r="Q1004" l="1"/>
  <c r="T1004"/>
  <c r="P1005"/>
  <c r="R1005" s="1"/>
  <c r="N1006"/>
  <c r="M1006"/>
  <c r="O1006" s="1"/>
  <c r="U1005"/>
  <c r="Q1005" l="1"/>
  <c r="T1005"/>
  <c r="P1006"/>
  <c r="R1006" s="1"/>
  <c r="N1007"/>
  <c r="M1007"/>
  <c r="O1007" s="1"/>
  <c r="U1006"/>
  <c r="Q1006" l="1"/>
  <c r="T1006"/>
  <c r="P1007"/>
  <c r="R1007" s="1"/>
  <c r="N1008"/>
  <c r="M1008"/>
  <c r="O1008" s="1"/>
  <c r="U1007"/>
  <c r="Q1007" l="1"/>
  <c r="P1008"/>
  <c r="R1008" s="1"/>
  <c r="M1009"/>
  <c r="O1009" s="1"/>
  <c r="N1009"/>
  <c r="U1008"/>
  <c r="T1007"/>
  <c r="T1008" l="1"/>
  <c r="P1009"/>
  <c r="Q1009" s="1"/>
  <c r="N1010"/>
  <c r="M1010"/>
  <c r="O1010" s="1"/>
  <c r="Q1008"/>
  <c r="U1009"/>
  <c r="R1009" l="1"/>
  <c r="T1009" s="1"/>
  <c r="P1010"/>
  <c r="R1010" s="1"/>
  <c r="N1011"/>
  <c r="M1011"/>
  <c r="O1011" s="1"/>
  <c r="U1010"/>
  <c r="Q1010" l="1"/>
  <c r="T1010"/>
  <c r="P1011"/>
  <c r="R1011" s="1"/>
  <c r="N1012"/>
  <c r="M1012"/>
  <c r="O1012" s="1"/>
  <c r="U1011"/>
  <c r="Q1011" l="1"/>
  <c r="T1011"/>
  <c r="P1012"/>
  <c r="R1012" s="1"/>
  <c r="M1013"/>
  <c r="O1013" s="1"/>
  <c r="N1013"/>
  <c r="U1012"/>
  <c r="Q1012" l="1"/>
  <c r="T1012"/>
  <c r="U1013"/>
  <c r="P1013"/>
  <c r="R1013" s="1"/>
  <c r="N1014"/>
  <c r="M1014"/>
  <c r="O1014" s="1"/>
  <c r="U1014" l="1"/>
  <c r="P1014"/>
  <c r="Q1014" s="1"/>
  <c r="N1015"/>
  <c r="M1015"/>
  <c r="O1015" s="1"/>
  <c r="Q1013"/>
  <c r="T1013"/>
  <c r="R1014" l="1"/>
  <c r="T1014" s="1"/>
  <c r="P1015"/>
  <c r="Q1015" s="1"/>
  <c r="M1016"/>
  <c r="O1016" s="1"/>
  <c r="N1016"/>
  <c r="R1015"/>
  <c r="U1015"/>
  <c r="T1015" l="1"/>
  <c r="U1016"/>
  <c r="P1016"/>
  <c r="R1016" s="1"/>
  <c r="N1017"/>
  <c r="M1017"/>
  <c r="O1017" s="1"/>
  <c r="T1016" l="1"/>
  <c r="U1017"/>
  <c r="Q1016"/>
  <c r="P1017"/>
  <c r="R1017" s="1"/>
  <c r="M1018"/>
  <c r="O1018" s="1"/>
  <c r="N1018"/>
  <c r="U1018" l="1"/>
  <c r="P1018"/>
  <c r="R1018" s="1"/>
  <c r="M1019"/>
  <c r="O1019" s="1"/>
  <c r="N1019"/>
  <c r="Q1017"/>
  <c r="T1017"/>
  <c r="Q1018" l="1"/>
  <c r="U1019"/>
  <c r="T1018"/>
  <c r="P1019"/>
  <c r="R1019" s="1"/>
  <c r="M1020"/>
  <c r="O1020" s="1"/>
  <c r="N1020"/>
  <c r="T1019" l="1"/>
  <c r="P1020"/>
  <c r="R1020" s="1"/>
  <c r="N1021"/>
  <c r="M1021"/>
  <c r="O1021" s="1"/>
  <c r="U1020"/>
  <c r="Q1019"/>
  <c r="Q1020" l="1"/>
  <c r="T1020"/>
  <c r="P1021"/>
  <c r="R1021" s="1"/>
  <c r="M1022"/>
  <c r="O1022" s="1"/>
  <c r="N1022"/>
  <c r="U1021"/>
  <c r="Q1021" l="1"/>
  <c r="T1021"/>
  <c r="U1022"/>
  <c r="P1022"/>
  <c r="R1022" s="1"/>
  <c r="N1023"/>
  <c r="M1023"/>
  <c r="O1023" s="1"/>
  <c r="U1023" l="1"/>
  <c r="Q1022"/>
  <c r="P1023"/>
  <c r="Q1023" s="1"/>
  <c r="M1024"/>
  <c r="O1024" s="1"/>
  <c r="N1024"/>
  <c r="T1022"/>
  <c r="P1024" l="1"/>
  <c r="Q1024" s="1"/>
  <c r="N1025"/>
  <c r="M1025"/>
  <c r="O1025" s="1"/>
  <c r="R1023"/>
  <c r="R1024"/>
  <c r="U1024"/>
  <c r="T1023" l="1"/>
  <c r="T1024" s="1"/>
  <c r="P1025"/>
  <c r="R1025" s="1"/>
  <c r="N1026"/>
  <c r="M1026"/>
  <c r="O1026" s="1"/>
  <c r="U1025"/>
  <c r="Q1025" l="1"/>
  <c r="P1026"/>
  <c r="Q1026" s="1"/>
  <c r="M1027"/>
  <c r="O1027" s="1"/>
  <c r="N1027"/>
  <c r="T1025"/>
  <c r="U1026"/>
  <c r="R1026" l="1"/>
  <c r="T1026" s="1"/>
  <c r="U1027"/>
  <c r="P1027"/>
  <c r="R1027" s="1"/>
  <c r="M1028"/>
  <c r="O1028" s="1"/>
  <c r="N1028"/>
  <c r="T1027" l="1"/>
  <c r="U1028"/>
  <c r="P1028"/>
  <c r="R1028" s="1"/>
  <c r="N1029"/>
  <c r="M1029"/>
  <c r="O1029" s="1"/>
  <c r="Q1027"/>
  <c r="U1029" l="1"/>
  <c r="P1029"/>
  <c r="R1029" s="1"/>
  <c r="N1030"/>
  <c r="M1030"/>
  <c r="O1030" s="1"/>
  <c r="Q1028"/>
  <c r="T1028"/>
  <c r="T1029" l="1"/>
  <c r="U1030"/>
  <c r="P1030"/>
  <c r="R1030" s="1"/>
  <c r="N1031"/>
  <c r="M1031"/>
  <c r="O1031" s="1"/>
  <c r="Q1029"/>
  <c r="U1031" l="1"/>
  <c r="P1031"/>
  <c r="Q1031" s="1"/>
  <c r="N1032"/>
  <c r="M1032"/>
  <c r="O1032" s="1"/>
  <c r="Q1030"/>
  <c r="T1030"/>
  <c r="R1031" l="1"/>
  <c r="P1032"/>
  <c r="R1032" s="1"/>
  <c r="N1033"/>
  <c r="M1033"/>
  <c r="O1033" s="1"/>
  <c r="Q1032"/>
  <c r="U1032"/>
  <c r="P1033" l="1"/>
  <c r="R1033" s="1"/>
  <c r="M1034"/>
  <c r="O1034" s="1"/>
  <c r="N1034"/>
  <c r="U1033"/>
  <c r="T1031"/>
  <c r="T1032" s="1"/>
  <c r="Q1033" l="1"/>
  <c r="T1033"/>
  <c r="U1034"/>
  <c r="P1034"/>
  <c r="R1034" s="1"/>
  <c r="M1035"/>
  <c r="O1035" s="1"/>
  <c r="N1035"/>
  <c r="T1034" l="1"/>
  <c r="P1035"/>
  <c r="R1035" s="1"/>
  <c r="N1036"/>
  <c r="M1036"/>
  <c r="O1036" s="1"/>
  <c r="U1035"/>
  <c r="Q1034"/>
  <c r="Q1035" l="1"/>
  <c r="T1035"/>
  <c r="P1036"/>
  <c r="R1036" s="1"/>
  <c r="N1037"/>
  <c r="M1037"/>
  <c r="O1037" s="1"/>
  <c r="U1036"/>
  <c r="Q1036" l="1"/>
  <c r="P1037"/>
  <c r="R1037" s="1"/>
  <c r="M1038"/>
  <c r="O1038" s="1"/>
  <c r="N1038"/>
  <c r="U1037"/>
  <c r="T1036"/>
  <c r="Q1037" l="1"/>
  <c r="P1038"/>
  <c r="Q1038" s="1"/>
  <c r="M1039"/>
  <c r="O1039" s="1"/>
  <c r="N1039"/>
  <c r="T1037"/>
  <c r="U1038"/>
  <c r="R1038" l="1"/>
  <c r="T1038" s="1"/>
  <c r="U1039"/>
  <c r="P1039"/>
  <c r="R1039" s="1"/>
  <c r="N1040"/>
  <c r="M1040"/>
  <c r="O1040" s="1"/>
  <c r="T1039" l="1"/>
  <c r="U1040"/>
  <c r="P1040"/>
  <c r="R1040" s="1"/>
  <c r="M1041"/>
  <c r="O1041" s="1"/>
  <c r="N1041"/>
  <c r="Q1039"/>
  <c r="T1040" l="1"/>
  <c r="P1041"/>
  <c r="R1041" s="1"/>
  <c r="N1042"/>
  <c r="M1042"/>
  <c r="O1042" s="1"/>
  <c r="U1041"/>
  <c r="Q1040"/>
  <c r="Q1041" l="1"/>
  <c r="T1041"/>
  <c r="P1042"/>
  <c r="R1042" s="1"/>
  <c r="N1043"/>
  <c r="M1043"/>
  <c r="O1043" s="1"/>
  <c r="U1042"/>
  <c r="Q1042" l="1"/>
  <c r="T1042"/>
  <c r="P1043"/>
  <c r="R1043" s="1"/>
  <c r="M1044"/>
  <c r="O1044" s="1"/>
  <c r="N1044"/>
  <c r="U1043"/>
  <c r="Q1043" l="1"/>
  <c r="T1043"/>
  <c r="U1044"/>
  <c r="P1044"/>
  <c r="R1044" s="1"/>
  <c r="N1045"/>
  <c r="M1045"/>
  <c r="O1045" s="1"/>
  <c r="U1045" l="1"/>
  <c r="P1045"/>
  <c r="R1045" s="1"/>
  <c r="N1046"/>
  <c r="M1046"/>
  <c r="O1046" s="1"/>
  <c r="Q1044"/>
  <c r="T1044"/>
  <c r="T1045" l="1"/>
  <c r="U1046"/>
  <c r="P1046"/>
  <c r="R1046" s="1"/>
  <c r="M1047"/>
  <c r="O1047" s="1"/>
  <c r="N1047"/>
  <c r="Q1045"/>
  <c r="P1047" l="1"/>
  <c r="R1047" s="1"/>
  <c r="N1048"/>
  <c r="M1048"/>
  <c r="O1048" s="1"/>
  <c r="U1047"/>
  <c r="Q1046"/>
  <c r="T1046"/>
  <c r="Q1047" l="1"/>
  <c r="T1047"/>
  <c r="U1048"/>
  <c r="P1048"/>
  <c r="R1048" s="1"/>
  <c r="M1049"/>
  <c r="O1049" s="1"/>
  <c r="N1049"/>
  <c r="T1048" l="1"/>
  <c r="P1049"/>
  <c r="R1049" s="1"/>
  <c r="M1050"/>
  <c r="O1050" s="1"/>
  <c r="N1050"/>
  <c r="U1049"/>
  <c r="Q1048"/>
  <c r="Q1049" l="1"/>
  <c r="T1049"/>
  <c r="U1050"/>
  <c r="P1050"/>
  <c r="R1050" s="1"/>
  <c r="N1051"/>
  <c r="M1051"/>
  <c r="O1051" s="1"/>
  <c r="U1051" l="1"/>
  <c r="P1051"/>
  <c r="R1051" s="1"/>
  <c r="M1052"/>
  <c r="O1052" s="1"/>
  <c r="N1052"/>
  <c r="Q1050"/>
  <c r="T1050"/>
  <c r="T1051" l="1"/>
  <c r="P1052"/>
  <c r="R1052" s="1"/>
  <c r="N1053"/>
  <c r="M1053"/>
  <c r="O1053" s="1"/>
  <c r="U1052"/>
  <c r="Q1051"/>
  <c r="Q1052" l="1"/>
  <c r="T1052"/>
  <c r="P1053"/>
  <c r="R1053" s="1"/>
  <c r="M1054"/>
  <c r="O1054" s="1"/>
  <c r="N1054"/>
  <c r="U1053"/>
  <c r="Q1053" l="1"/>
  <c r="T1053"/>
  <c r="U1054"/>
  <c r="P1054"/>
  <c r="R1054" s="1"/>
  <c r="N1055"/>
  <c r="M1055"/>
  <c r="O1055" s="1"/>
  <c r="T1054" l="1"/>
  <c r="P1055"/>
  <c r="R1055" s="1"/>
  <c r="N1056"/>
  <c r="M1056"/>
  <c r="O1056" s="1"/>
  <c r="U1055"/>
  <c r="Q1054"/>
  <c r="Q1055" l="1"/>
  <c r="T1055"/>
  <c r="P1056"/>
  <c r="Q1056" s="1"/>
  <c r="M1057"/>
  <c r="O1057" s="1"/>
  <c r="N1057"/>
  <c r="U1056"/>
  <c r="R1056" l="1"/>
  <c r="T1056" s="1"/>
  <c r="U1057"/>
  <c r="P1057"/>
  <c r="R1057" s="1"/>
  <c r="N1058"/>
  <c r="M1058"/>
  <c r="O1058" s="1"/>
  <c r="T1057" l="1"/>
  <c r="U1058"/>
  <c r="P1058"/>
  <c r="R1058" s="1"/>
  <c r="N1059"/>
  <c r="M1059"/>
  <c r="O1059" s="1"/>
  <c r="Q1057"/>
  <c r="T1058" l="1"/>
  <c r="P1059"/>
  <c r="R1059" s="1"/>
  <c r="M1060"/>
  <c r="O1060" s="1"/>
  <c r="N1060"/>
  <c r="U1059"/>
  <c r="Q1058"/>
  <c r="Q1059" l="1"/>
  <c r="T1059"/>
  <c r="U1060"/>
  <c r="P1060"/>
  <c r="R1060" s="1"/>
  <c r="M1061"/>
  <c r="O1061" s="1"/>
  <c r="N1061"/>
  <c r="T1060" l="1"/>
  <c r="U1061"/>
  <c r="P1061"/>
  <c r="R1061" s="1"/>
  <c r="M1062"/>
  <c r="O1062" s="1"/>
  <c r="N1062"/>
  <c r="Q1060"/>
  <c r="T1061" l="1"/>
  <c r="U1062"/>
  <c r="P1062"/>
  <c r="R1062" s="1"/>
  <c r="N1063"/>
  <c r="M1063"/>
  <c r="O1063" s="1"/>
  <c r="Q1061"/>
  <c r="T1062" l="1"/>
  <c r="P1063"/>
  <c r="R1063" s="1"/>
  <c r="N1064"/>
  <c r="M1064"/>
  <c r="O1064" s="1"/>
  <c r="U1063"/>
  <c r="Q1062"/>
  <c r="Q1063" l="1"/>
  <c r="T1063"/>
  <c r="P1064"/>
  <c r="R1064" s="1"/>
  <c r="M1065"/>
  <c r="O1065" s="1"/>
  <c r="N1065"/>
  <c r="U1064"/>
  <c r="Q1064" l="1"/>
  <c r="T1064"/>
  <c r="U1065"/>
  <c r="P1065"/>
  <c r="R1065" s="1"/>
  <c r="N1066"/>
  <c r="M1066"/>
  <c r="O1066" s="1"/>
  <c r="T1065" l="1"/>
  <c r="U1066"/>
  <c r="P1066"/>
  <c r="R1066" s="1"/>
  <c r="N1067"/>
  <c r="M1067"/>
  <c r="O1067" s="1"/>
  <c r="Q1065"/>
  <c r="T1066" l="1"/>
  <c r="U1067"/>
  <c r="P1067"/>
  <c r="R1067" s="1"/>
  <c r="M1068"/>
  <c r="O1068" s="1"/>
  <c r="N1068"/>
  <c r="Q1066"/>
  <c r="T1067" l="1"/>
  <c r="U1068"/>
  <c r="P1068"/>
  <c r="R1068" s="1"/>
  <c r="N1069"/>
  <c r="M1069"/>
  <c r="O1069" s="1"/>
  <c r="Q1067"/>
  <c r="U1069" l="1"/>
  <c r="P1069"/>
  <c r="R1069" s="1"/>
  <c r="N1070"/>
  <c r="M1070"/>
  <c r="O1070" s="1"/>
  <c r="Q1068"/>
  <c r="T1068"/>
  <c r="T1069" l="1"/>
  <c r="U1070"/>
  <c r="P1070"/>
  <c r="R1070" s="1"/>
  <c r="M1071"/>
  <c r="O1071" s="1"/>
  <c r="N1071"/>
  <c r="Q1069"/>
  <c r="T1070" l="1"/>
  <c r="P1071"/>
  <c r="R1071" s="1"/>
  <c r="M1072"/>
  <c r="O1072" s="1"/>
  <c r="N1072"/>
  <c r="U1071"/>
  <c r="Q1070"/>
  <c r="Q1071" l="1"/>
  <c r="T1071"/>
  <c r="U1072"/>
  <c r="P1072"/>
  <c r="R1072" s="1"/>
  <c r="N1073"/>
  <c r="M1073"/>
  <c r="O1073" s="1"/>
  <c r="T1072" l="1"/>
  <c r="U1073"/>
  <c r="P1073"/>
  <c r="R1073" s="1"/>
  <c r="N1074"/>
  <c r="M1074"/>
  <c r="O1074" s="1"/>
  <c r="Q1072"/>
  <c r="T1073" l="1"/>
  <c r="U1074"/>
  <c r="P1074"/>
  <c r="R1074" s="1"/>
  <c r="M1075"/>
  <c r="O1075" s="1"/>
  <c r="N1075"/>
  <c r="Q1073"/>
  <c r="T1074" l="1"/>
  <c r="P1075"/>
  <c r="R1075" s="1"/>
  <c r="N1076"/>
  <c r="M1076"/>
  <c r="O1076" s="1"/>
  <c r="U1075"/>
  <c r="Q1074"/>
  <c r="Q1075" l="1"/>
  <c r="T1075"/>
  <c r="P1076"/>
  <c r="R1076" s="1"/>
  <c r="N1077"/>
  <c r="M1077"/>
  <c r="O1077" s="1"/>
  <c r="U1076"/>
  <c r="Q1076"/>
  <c r="T1076" l="1"/>
  <c r="P1077"/>
  <c r="R1077" s="1"/>
  <c r="N1078"/>
  <c r="M1078"/>
  <c r="O1078" s="1"/>
  <c r="U1077"/>
  <c r="Q1077" l="1"/>
  <c r="T1077"/>
  <c r="P1078"/>
  <c r="R1078" s="1"/>
  <c r="N1079"/>
  <c r="M1079"/>
  <c r="O1079" s="1"/>
  <c r="U1078"/>
  <c r="Q1078" l="1"/>
  <c r="T1078"/>
  <c r="P1079"/>
  <c r="R1079" s="1"/>
  <c r="M1080"/>
  <c r="O1080" s="1"/>
  <c r="N1080"/>
  <c r="U1079"/>
  <c r="Q1079" l="1"/>
  <c r="T1079"/>
  <c r="U1080"/>
  <c r="P1080"/>
  <c r="R1080" s="1"/>
  <c r="M1081"/>
  <c r="O1081" s="1"/>
  <c r="N1081"/>
  <c r="T1080" l="1"/>
  <c r="P1081"/>
  <c r="R1081" s="1"/>
  <c r="M1082"/>
  <c r="O1082" s="1"/>
  <c r="N1082"/>
  <c r="U1081"/>
  <c r="Q1080"/>
  <c r="Q1081" l="1"/>
  <c r="T1081"/>
  <c r="U1082"/>
  <c r="P1082"/>
  <c r="R1082" s="1"/>
  <c r="M1083"/>
  <c r="O1083" s="1"/>
  <c r="N1083"/>
  <c r="T1082" l="1"/>
  <c r="P1083"/>
  <c r="R1083" s="1"/>
  <c r="M1084"/>
  <c r="O1084" s="1"/>
  <c r="N1084"/>
  <c r="U1083"/>
  <c r="Q1082"/>
  <c r="Q1083" l="1"/>
  <c r="T1083"/>
  <c r="U1084"/>
  <c r="P1084"/>
  <c r="R1084" s="1"/>
  <c r="N1085"/>
  <c r="M1085"/>
  <c r="O1085" s="1"/>
  <c r="T1084" l="1"/>
  <c r="P1085"/>
  <c r="R1085" s="1"/>
  <c r="N1086"/>
  <c r="M1086"/>
  <c r="O1086" s="1"/>
  <c r="U1085"/>
  <c r="Q1084"/>
  <c r="Q1085" l="1"/>
  <c r="P1086"/>
  <c r="R1086" s="1"/>
  <c r="N1087"/>
  <c r="M1087"/>
  <c r="O1087" s="1"/>
  <c r="U1086"/>
  <c r="T1085"/>
  <c r="T1086" l="1"/>
  <c r="U1087"/>
  <c r="Q1086"/>
  <c r="P1087"/>
  <c r="R1087" s="1"/>
  <c r="M1088"/>
  <c r="O1088" s="1"/>
  <c r="N1088"/>
  <c r="T1087" l="1"/>
  <c r="U1088"/>
  <c r="P1088"/>
  <c r="R1088" s="1"/>
  <c r="M1089"/>
  <c r="O1089" s="1"/>
  <c r="N1089"/>
  <c r="Q1087"/>
  <c r="T1088" l="1"/>
  <c r="U1089"/>
  <c r="P1089"/>
  <c r="R1089" s="1"/>
  <c r="N1090"/>
  <c r="M1090"/>
  <c r="O1090" s="1"/>
  <c r="Q1088"/>
  <c r="T1089" l="1"/>
  <c r="U1090"/>
  <c r="P1090"/>
  <c r="R1090" s="1"/>
  <c r="N1091"/>
  <c r="M1091"/>
  <c r="O1091" s="1"/>
  <c r="Q1089"/>
  <c r="T1090" l="1"/>
  <c r="P1091"/>
  <c r="R1091" s="1"/>
  <c r="N1092"/>
  <c r="M1092"/>
  <c r="O1092" s="1"/>
  <c r="U1091"/>
  <c r="Q1090"/>
  <c r="Q1091" l="1"/>
  <c r="T1091"/>
  <c r="P1092"/>
  <c r="R1092" s="1"/>
  <c r="M1093"/>
  <c r="O1093" s="1"/>
  <c r="N1093"/>
  <c r="U1092"/>
  <c r="Q1092" l="1"/>
  <c r="U1093"/>
  <c r="P1093"/>
  <c r="R1093" s="1"/>
  <c r="N1094"/>
  <c r="M1094"/>
  <c r="O1094" s="1"/>
  <c r="T1092"/>
  <c r="T1093" l="1"/>
  <c r="U1094"/>
  <c r="P1094"/>
  <c r="R1094" s="1"/>
  <c r="M1095"/>
  <c r="O1095" s="1"/>
  <c r="N1095"/>
  <c r="Q1093"/>
  <c r="P1095" l="1"/>
  <c r="R1095" s="1"/>
  <c r="N1096"/>
  <c r="M1096"/>
  <c r="O1096" s="1"/>
  <c r="U1095"/>
  <c r="Q1094"/>
  <c r="T1094"/>
  <c r="Q1095" l="1"/>
  <c r="T1095"/>
  <c r="U1096"/>
  <c r="P1096"/>
  <c r="R1096" s="1"/>
  <c r="M1097"/>
  <c r="O1097" s="1"/>
  <c r="N1097"/>
  <c r="P1097" l="1"/>
  <c r="R1097" s="1"/>
  <c r="N1098"/>
  <c r="M1098"/>
  <c r="O1098" s="1"/>
  <c r="U1097"/>
  <c r="Q1096"/>
  <c r="T1096"/>
  <c r="T1097" l="1"/>
  <c r="U1098"/>
  <c r="Q1097"/>
  <c r="P1098"/>
  <c r="R1098" s="1"/>
  <c r="M1099"/>
  <c r="O1099" s="1"/>
  <c r="N1099"/>
  <c r="U1099" l="1"/>
  <c r="P1099"/>
  <c r="R1099" s="1"/>
  <c r="M1100"/>
  <c r="O1100" s="1"/>
  <c r="N1100"/>
  <c r="Q1098"/>
  <c r="T1098"/>
  <c r="T1099" l="1"/>
  <c r="P1100"/>
  <c r="R1100" s="1"/>
  <c r="N1101"/>
  <c r="M1101"/>
  <c r="O1101" s="1"/>
  <c r="U1100"/>
  <c r="Q1099"/>
  <c r="Q1100" l="1"/>
  <c r="T1100"/>
  <c r="P1101"/>
  <c r="R1101" s="1"/>
  <c r="N1102"/>
  <c r="M1102"/>
  <c r="O1102" s="1"/>
  <c r="U1101"/>
  <c r="Q1101" l="1"/>
  <c r="T1101"/>
  <c r="P1102"/>
  <c r="R1102" s="1"/>
  <c r="N1103"/>
  <c r="M1103"/>
  <c r="O1103" s="1"/>
  <c r="U1102"/>
  <c r="Q1102" l="1"/>
  <c r="T1102"/>
  <c r="P1103"/>
  <c r="R1103" s="1"/>
  <c r="M1104"/>
  <c r="O1104" s="1"/>
  <c r="N1104"/>
  <c r="U1103"/>
  <c r="Q1103" l="1"/>
  <c r="U1104"/>
  <c r="P1104"/>
  <c r="R1104" s="1"/>
  <c r="N1105"/>
  <c r="M1105"/>
  <c r="O1105" s="1"/>
  <c r="T1103"/>
  <c r="T1104" l="1"/>
  <c r="U1105"/>
  <c r="P1105"/>
  <c r="R1105" s="1"/>
  <c r="M1106"/>
  <c r="O1106" s="1"/>
  <c r="N1106"/>
  <c r="Q1104"/>
  <c r="T1105" l="1"/>
  <c r="U1106"/>
  <c r="P1106"/>
  <c r="R1106" s="1"/>
  <c r="M1107"/>
  <c r="O1107" s="1"/>
  <c r="N1107"/>
  <c r="Q1105"/>
  <c r="P1107" l="1"/>
  <c r="R1107" s="1"/>
  <c r="N1108"/>
  <c r="M1108"/>
  <c r="O1108" s="1"/>
  <c r="U1107"/>
  <c r="Q1106"/>
  <c r="T1106"/>
  <c r="T1107" l="1"/>
  <c r="U1108"/>
  <c r="Q1107"/>
  <c r="P1108"/>
  <c r="R1108" s="1"/>
  <c r="N1109"/>
  <c r="M1109"/>
  <c r="O1109" s="1"/>
  <c r="T1108" l="1"/>
  <c r="P1109"/>
  <c r="R1109" s="1"/>
  <c r="N1110"/>
  <c r="M1110"/>
  <c r="O1110" s="1"/>
  <c r="U1109"/>
  <c r="Q1108"/>
  <c r="Q1109" l="1"/>
  <c r="T1109"/>
  <c r="P1110"/>
  <c r="R1110" s="1"/>
  <c r="N1111"/>
  <c r="M1111"/>
  <c r="O1111" s="1"/>
  <c r="U1110"/>
  <c r="Q1110" l="1"/>
  <c r="T1110"/>
  <c r="P1111"/>
  <c r="R1111" s="1"/>
  <c r="N1112"/>
  <c r="M1112"/>
  <c r="O1112" s="1"/>
  <c r="U1111"/>
  <c r="Q1111" l="1"/>
  <c r="T1111"/>
  <c r="P1112"/>
  <c r="R1112" s="1"/>
  <c r="M1113"/>
  <c r="O1113" s="1"/>
  <c r="N1113"/>
  <c r="U1112"/>
  <c r="Q1112" l="1"/>
  <c r="T1112"/>
  <c r="U1113"/>
  <c r="P1113"/>
  <c r="R1113" s="1"/>
  <c r="N1114"/>
  <c r="M1114"/>
  <c r="O1114" s="1"/>
  <c r="T1113" l="1"/>
  <c r="P1114"/>
  <c r="R1114" s="1"/>
  <c r="M1115"/>
  <c r="O1115" s="1"/>
  <c r="N1115"/>
  <c r="U1114"/>
  <c r="Q1113"/>
  <c r="Q1114" l="1"/>
  <c r="T1114"/>
  <c r="U1115"/>
  <c r="P1115"/>
  <c r="R1115" s="1"/>
  <c r="M1116"/>
  <c r="O1116" s="1"/>
  <c r="N1116"/>
  <c r="T1115" l="1"/>
  <c r="U1116"/>
  <c r="P1116"/>
  <c r="R1116" s="1"/>
  <c r="N1117"/>
  <c r="M1117"/>
  <c r="O1117" s="1"/>
  <c r="Q1115"/>
  <c r="U1117" l="1"/>
  <c r="P1117"/>
  <c r="R1117" s="1"/>
  <c r="N1118"/>
  <c r="M1118"/>
  <c r="O1118" s="1"/>
  <c r="Q1116"/>
  <c r="T1116"/>
  <c r="T1117" l="1"/>
  <c r="U1118"/>
  <c r="P1118"/>
  <c r="R1118" s="1"/>
  <c r="N1119"/>
  <c r="M1119"/>
  <c r="O1119" s="1"/>
  <c r="Q1117"/>
  <c r="T1118" l="1"/>
  <c r="P1119"/>
  <c r="R1119" s="1"/>
  <c r="M1120"/>
  <c r="O1120" s="1"/>
  <c r="N1120"/>
  <c r="U1119"/>
  <c r="Q1118"/>
  <c r="Q1119" l="1"/>
  <c r="U1120"/>
  <c r="P1120"/>
  <c r="R1120" s="1"/>
  <c r="M1121"/>
  <c r="O1121" s="1"/>
  <c r="N1121"/>
  <c r="T1119"/>
  <c r="T1120" l="1"/>
  <c r="P1121"/>
  <c r="R1121" s="1"/>
  <c r="N1122"/>
  <c r="M1122"/>
  <c r="O1122" s="1"/>
  <c r="U1121"/>
  <c r="Q1120"/>
  <c r="Q1121" l="1"/>
  <c r="P1122"/>
  <c r="R1122" s="1"/>
  <c r="M1123"/>
  <c r="O1123" s="1"/>
  <c r="N1123"/>
  <c r="U1122"/>
  <c r="T1121"/>
  <c r="Q1122" l="1"/>
  <c r="P1123"/>
  <c r="Q1123" s="1"/>
  <c r="M1124"/>
  <c r="O1124" s="1"/>
  <c r="N1124"/>
  <c r="T1122"/>
  <c r="U1123"/>
  <c r="R1123" l="1"/>
  <c r="T1123" s="1"/>
  <c r="U1124"/>
  <c r="P1124"/>
  <c r="R1124" s="1"/>
  <c r="M1125"/>
  <c r="O1125" s="1"/>
  <c r="N1125"/>
  <c r="T1124" l="1"/>
  <c r="P1125"/>
  <c r="R1125" s="1"/>
  <c r="N1126"/>
  <c r="M1126"/>
  <c r="O1126" s="1"/>
  <c r="U1125"/>
  <c r="Q1124"/>
  <c r="Q1125" l="1"/>
  <c r="P1126"/>
  <c r="R1126" s="1"/>
  <c r="N1127"/>
  <c r="M1127"/>
  <c r="O1127" s="1"/>
  <c r="U1126"/>
  <c r="T1125"/>
  <c r="T1126" l="1"/>
  <c r="U1127"/>
  <c r="Q1126"/>
  <c r="P1127"/>
  <c r="R1127" s="1"/>
  <c r="M1128"/>
  <c r="O1128" s="1"/>
  <c r="N1128"/>
  <c r="T1127" l="1"/>
  <c r="U1128"/>
  <c r="P1128"/>
  <c r="R1128" s="1"/>
  <c r="N1129"/>
  <c r="M1129"/>
  <c r="O1129" s="1"/>
  <c r="Q1127"/>
  <c r="T1128" l="1"/>
  <c r="P1129"/>
  <c r="R1129" s="1"/>
  <c r="N1130"/>
  <c r="M1130"/>
  <c r="O1130" s="1"/>
  <c r="U1129"/>
  <c r="Q1128"/>
  <c r="Q1129" l="1"/>
  <c r="T1129"/>
  <c r="P1130"/>
  <c r="R1130" s="1"/>
  <c r="N1131"/>
  <c r="M1131"/>
  <c r="O1131" s="1"/>
  <c r="U1130"/>
  <c r="Q1130" l="1"/>
  <c r="T1130"/>
  <c r="P1131"/>
  <c r="R1131" s="1"/>
  <c r="M1132"/>
  <c r="O1132" s="1"/>
  <c r="N1132"/>
  <c r="U1131"/>
  <c r="Q1131" l="1"/>
  <c r="T1131"/>
  <c r="U1132"/>
  <c r="P1132"/>
  <c r="R1132" s="1"/>
  <c r="M1133"/>
  <c r="O1133" s="1"/>
  <c r="N1133"/>
  <c r="T1132" l="1"/>
  <c r="P1133"/>
  <c r="R1133" s="1"/>
  <c r="N1134"/>
  <c r="M1134"/>
  <c r="O1134" s="1"/>
  <c r="U1133"/>
  <c r="Q1132"/>
  <c r="Q1133" l="1"/>
  <c r="P1134"/>
  <c r="R1134" s="1"/>
  <c r="M1135"/>
  <c r="O1135" s="1"/>
  <c r="N1135"/>
  <c r="U1134"/>
  <c r="T1133"/>
  <c r="Q1134" l="1"/>
  <c r="P1135"/>
  <c r="Q1135" s="1"/>
  <c r="N1136"/>
  <c r="M1136"/>
  <c r="O1136" s="1"/>
  <c r="T1134"/>
  <c r="U1135"/>
  <c r="R1135" l="1"/>
  <c r="T1135" s="1"/>
  <c r="P1136"/>
  <c r="R1136" s="1"/>
  <c r="N1137"/>
  <c r="M1137"/>
  <c r="O1137" s="1"/>
  <c r="U1136"/>
  <c r="Q1136"/>
  <c r="T1136" l="1"/>
  <c r="P1137"/>
  <c r="R1137" s="1"/>
  <c r="N1138"/>
  <c r="M1138"/>
  <c r="O1138" s="1"/>
  <c r="U1137"/>
  <c r="T1137" l="1"/>
  <c r="Q1137"/>
  <c r="P1138"/>
  <c r="R1138" s="1"/>
  <c r="M1139"/>
  <c r="O1139" s="1"/>
  <c r="N1139"/>
  <c r="U1138"/>
  <c r="Q1138" l="1"/>
  <c r="P1139"/>
  <c r="R1139" s="1"/>
  <c r="M1140"/>
  <c r="O1140" s="1"/>
  <c r="N1140"/>
  <c r="T1138"/>
  <c r="U1139"/>
  <c r="Q1139" l="1"/>
  <c r="T1139"/>
  <c r="U1140"/>
  <c r="P1140"/>
  <c r="R1140" s="1"/>
  <c r="N1141"/>
  <c r="M1141"/>
  <c r="O1141" s="1"/>
  <c r="T1140" l="1"/>
  <c r="P1141"/>
  <c r="R1141" s="1"/>
  <c r="N1142"/>
  <c r="M1142"/>
  <c r="O1142" s="1"/>
  <c r="U1141"/>
  <c r="Q1140"/>
  <c r="Q1141" l="1"/>
  <c r="T1141"/>
  <c r="P1142"/>
  <c r="R1142" s="1"/>
  <c r="M1143"/>
  <c r="O1143" s="1"/>
  <c r="N1143"/>
  <c r="U1142"/>
  <c r="Q1142" l="1"/>
  <c r="T1142"/>
  <c r="U1143"/>
  <c r="P1143"/>
  <c r="R1143" s="1"/>
  <c r="N1144"/>
  <c r="M1144"/>
  <c r="O1144" s="1"/>
  <c r="T1143" l="1"/>
  <c r="U1144"/>
  <c r="P1144"/>
  <c r="R1144" s="1"/>
  <c r="N1145"/>
  <c r="M1145"/>
  <c r="O1145" s="1"/>
  <c r="Q1143"/>
  <c r="T1144" l="1"/>
  <c r="U1145"/>
  <c r="P1145"/>
  <c r="R1145" s="1"/>
  <c r="N1146"/>
  <c r="M1146"/>
  <c r="O1146" s="1"/>
  <c r="Q1144"/>
  <c r="U1146" l="1"/>
  <c r="P1146"/>
  <c r="Q1146" s="1"/>
  <c r="M1147"/>
  <c r="O1147" s="1"/>
  <c r="N1147"/>
  <c r="Q1145"/>
  <c r="T1145"/>
  <c r="R1146" l="1"/>
  <c r="U1147"/>
  <c r="P1147"/>
  <c r="R1147" s="1"/>
  <c r="M1148"/>
  <c r="O1148" s="1"/>
  <c r="N1148"/>
  <c r="P1148" l="1"/>
  <c r="Q1148" s="1"/>
  <c r="M1149"/>
  <c r="O1149" s="1"/>
  <c r="N1149"/>
  <c r="Q1147"/>
  <c r="U1148"/>
  <c r="T1146"/>
  <c r="T1147" s="1"/>
  <c r="R1148" l="1"/>
  <c r="T1148" s="1"/>
  <c r="U1149"/>
  <c r="P1149"/>
  <c r="R1149" s="1"/>
  <c r="N1150"/>
  <c r="M1150"/>
  <c r="O1150" s="1"/>
  <c r="T1149" l="1"/>
  <c r="U1150"/>
  <c r="P1150"/>
  <c r="R1150" s="1"/>
  <c r="M1151"/>
  <c r="O1151" s="1"/>
  <c r="N1151"/>
  <c r="Q1149"/>
  <c r="T1150" l="1"/>
  <c r="P1151"/>
  <c r="R1151" s="1"/>
  <c r="N1152"/>
  <c r="M1152"/>
  <c r="O1152" s="1"/>
  <c r="U1151"/>
  <c r="Q1150"/>
  <c r="Q1151" l="1"/>
  <c r="P1152"/>
  <c r="R1152" s="1"/>
  <c r="M1153"/>
  <c r="O1153" s="1"/>
  <c r="N1153"/>
  <c r="U1152"/>
  <c r="T1151"/>
  <c r="Q1152" l="1"/>
  <c r="U1153"/>
  <c r="T1152"/>
  <c r="P1153"/>
  <c r="R1153" s="1"/>
  <c r="M1154"/>
  <c r="O1154" s="1"/>
  <c r="N1154"/>
  <c r="T1153" l="1"/>
  <c r="U1154"/>
  <c r="P1154"/>
  <c r="R1154" s="1"/>
  <c r="N1155"/>
  <c r="M1155"/>
  <c r="O1155" s="1"/>
  <c r="Q1153"/>
  <c r="T1154" l="1"/>
  <c r="P1155"/>
  <c r="R1155" s="1"/>
  <c r="M1156"/>
  <c r="O1156" s="1"/>
  <c r="N1156"/>
  <c r="U1155"/>
  <c r="Q1154"/>
  <c r="Q1155" l="1"/>
  <c r="T1155"/>
  <c r="U1156"/>
  <c r="M1157"/>
  <c r="O1157" s="1"/>
  <c r="P1156"/>
  <c r="R1156" s="1"/>
  <c r="N1157"/>
  <c r="P1157" l="1"/>
  <c r="R1157" s="1"/>
  <c r="M1158"/>
  <c r="O1158" s="1"/>
  <c r="N1158"/>
  <c r="U1157"/>
  <c r="Q1156"/>
  <c r="T1156"/>
  <c r="Q1157" l="1"/>
  <c r="P1158"/>
  <c r="R1158" s="1"/>
  <c r="M1159"/>
  <c r="O1159" s="1"/>
  <c r="N1159"/>
  <c r="T1157"/>
  <c r="U1158"/>
  <c r="Q1158" l="1"/>
  <c r="T1158"/>
  <c r="U1159"/>
  <c r="P1159"/>
  <c r="R1159" s="1"/>
  <c r="M1160"/>
  <c r="O1160" s="1"/>
  <c r="N1160"/>
  <c r="T1159" l="1"/>
  <c r="U1160"/>
  <c r="P1160"/>
  <c r="R1160" s="1"/>
  <c r="M1161"/>
  <c r="O1161" s="1"/>
  <c r="N1161"/>
  <c r="Q1159"/>
  <c r="T1160" l="1"/>
  <c r="P1161"/>
  <c r="R1161" s="1"/>
  <c r="M1162"/>
  <c r="O1162" s="1"/>
  <c r="N1162"/>
  <c r="U1161"/>
  <c r="Q1160"/>
  <c r="Q1161" l="1"/>
  <c r="T1161"/>
  <c r="U1162"/>
  <c r="P1162"/>
  <c r="R1162" s="1"/>
  <c r="M1163"/>
  <c r="O1163" s="1"/>
  <c r="N1163"/>
  <c r="P1163" l="1"/>
  <c r="R1163" s="1"/>
  <c r="N1164"/>
  <c r="M1164"/>
  <c r="O1164" s="1"/>
  <c r="U1163"/>
  <c r="Q1162"/>
  <c r="T1162"/>
  <c r="Q1163" l="1"/>
  <c r="T1163"/>
  <c r="U1164"/>
  <c r="P1164"/>
  <c r="R1164" s="1"/>
  <c r="M1165"/>
  <c r="O1165" s="1"/>
  <c r="N1165"/>
  <c r="T1164" l="1"/>
  <c r="P1165"/>
  <c r="R1165" s="1"/>
  <c r="M1166"/>
  <c r="O1166" s="1"/>
  <c r="N1166"/>
  <c r="U1165"/>
  <c r="Q1164"/>
  <c r="Q1165" l="1"/>
  <c r="T1165"/>
  <c r="U1166"/>
  <c r="P1166"/>
  <c r="R1166" s="1"/>
  <c r="M1167"/>
  <c r="O1167" s="1"/>
  <c r="N1167"/>
  <c r="T1166" l="1"/>
  <c r="P1167"/>
  <c r="Q1167" s="1"/>
  <c r="M1168"/>
  <c r="O1168" s="1"/>
  <c r="N1168"/>
  <c r="Q1166"/>
  <c r="U1167"/>
  <c r="R1167" l="1"/>
  <c r="T1167" s="1"/>
  <c r="U1168"/>
  <c r="P1168"/>
  <c r="R1168" s="1"/>
  <c r="M1169"/>
  <c r="O1169" s="1"/>
  <c r="N1169"/>
  <c r="T1168" l="1"/>
  <c r="P1169"/>
  <c r="Q1169" s="1"/>
  <c r="M1170"/>
  <c r="O1170" s="1"/>
  <c r="N1170"/>
  <c r="Q1168"/>
  <c r="U1169"/>
  <c r="R1169" l="1"/>
  <c r="T1169" s="1"/>
  <c r="U1170"/>
  <c r="P1170"/>
  <c r="R1170" s="1"/>
  <c r="M1171"/>
  <c r="O1171" s="1"/>
  <c r="N1171"/>
  <c r="T1170" l="1"/>
  <c r="P1171"/>
  <c r="Q1171" s="1"/>
  <c r="M1172"/>
  <c r="O1172" s="1"/>
  <c r="N1172"/>
  <c r="Q1170"/>
  <c r="U1171"/>
  <c r="R1171" l="1"/>
  <c r="T1171" s="1"/>
  <c r="U1172"/>
  <c r="P1172"/>
  <c r="R1172" s="1"/>
  <c r="M1173"/>
  <c r="O1173" s="1"/>
  <c r="N1173"/>
  <c r="T1172" l="1"/>
  <c r="P1173"/>
  <c r="Q1173" s="1"/>
  <c r="M1174"/>
  <c r="O1174" s="1"/>
  <c r="N1174"/>
  <c r="Q1172"/>
  <c r="R1173"/>
  <c r="U1173"/>
  <c r="U1174" l="1"/>
  <c r="T1173"/>
  <c r="P1174"/>
  <c r="R1174" s="1"/>
  <c r="M1175"/>
  <c r="O1175" s="1"/>
  <c r="N1175"/>
  <c r="T1174" l="1"/>
  <c r="P1175"/>
  <c r="Q1175" s="1"/>
  <c r="M1176"/>
  <c r="O1176" s="1"/>
  <c r="N1176"/>
  <c r="Q1174"/>
  <c r="R1175"/>
  <c r="U1175"/>
  <c r="U1176" l="1"/>
  <c r="T1175"/>
  <c r="P1176"/>
  <c r="R1176" s="1"/>
  <c r="M1177"/>
  <c r="O1177" s="1"/>
  <c r="N1177"/>
  <c r="T1176" l="1"/>
  <c r="P1177"/>
  <c r="Q1177" s="1"/>
  <c r="M1178"/>
  <c r="O1178" s="1"/>
  <c r="N1178"/>
  <c r="Q1176"/>
  <c r="R1177"/>
  <c r="U1177"/>
  <c r="U1178" l="1"/>
  <c r="T1177"/>
  <c r="P1178"/>
  <c r="R1178" s="1"/>
  <c r="M1179"/>
  <c r="O1179" s="1"/>
  <c r="N1179"/>
  <c r="T1178" l="1"/>
  <c r="P1179"/>
  <c r="R1179" s="1"/>
  <c r="M1180"/>
  <c r="O1180" s="1"/>
  <c r="N1180"/>
  <c r="U1179"/>
  <c r="Q1178"/>
  <c r="Q1179" l="1"/>
  <c r="T1179"/>
  <c r="U1180"/>
  <c r="P1180"/>
  <c r="R1180" s="1"/>
  <c r="N1181"/>
  <c r="M1181"/>
  <c r="O1181" s="1"/>
  <c r="T1180" l="1"/>
  <c r="U1181"/>
  <c r="P1181"/>
  <c r="R1181" s="1"/>
  <c r="N1182"/>
  <c r="M1182"/>
  <c r="O1182" s="1"/>
  <c r="Q1180"/>
  <c r="T1181" l="1"/>
  <c r="U1182"/>
  <c r="P1182"/>
  <c r="R1182" s="1"/>
  <c r="M1183"/>
  <c r="O1183" s="1"/>
  <c r="N1183"/>
  <c r="Q1181"/>
  <c r="T1182" l="1"/>
  <c r="P1183"/>
  <c r="Q1183" s="1"/>
  <c r="N1184"/>
  <c r="M1184"/>
  <c r="O1184" s="1"/>
  <c r="Q1182"/>
  <c r="U1183"/>
  <c r="R1183" l="1"/>
  <c r="T1183" s="1"/>
  <c r="P1184"/>
  <c r="R1184" s="1"/>
  <c r="M1185"/>
  <c r="O1185" s="1"/>
  <c r="N1185"/>
  <c r="U1184"/>
  <c r="Q1184" l="1"/>
  <c r="T1184"/>
  <c r="U1185"/>
  <c r="P1185"/>
  <c r="R1185" s="1"/>
  <c r="N1186"/>
  <c r="M1186"/>
  <c r="O1186" s="1"/>
  <c r="T1185" l="1"/>
  <c r="U1186"/>
  <c r="P1186"/>
  <c r="R1186" s="1"/>
  <c r="M1187"/>
  <c r="O1187" s="1"/>
  <c r="N1187"/>
  <c r="Q1185"/>
  <c r="T1186" l="1"/>
  <c r="P1187"/>
  <c r="R1187" s="1"/>
  <c r="N1188"/>
  <c r="M1188"/>
  <c r="O1188" s="1"/>
  <c r="U1187"/>
  <c r="Q1186"/>
  <c r="Q1187" l="1"/>
  <c r="T1187"/>
  <c r="P1188"/>
  <c r="R1188" s="1"/>
  <c r="M1189"/>
  <c r="O1189" s="1"/>
  <c r="N1189"/>
  <c r="U1188"/>
  <c r="Q1188" l="1"/>
  <c r="T1188"/>
  <c r="U1189"/>
  <c r="P1189"/>
  <c r="R1189" s="1"/>
  <c r="N1190"/>
  <c r="M1190"/>
  <c r="O1190" s="1"/>
  <c r="T1189" l="1"/>
  <c r="U1190"/>
  <c r="P1190"/>
  <c r="R1190" s="1"/>
  <c r="M1191"/>
  <c r="O1191" s="1"/>
  <c r="N1191"/>
  <c r="Q1189"/>
  <c r="T1190" l="1"/>
  <c r="U1191"/>
  <c r="P1191"/>
  <c r="R1191" s="1"/>
  <c r="N1192"/>
  <c r="M1192"/>
  <c r="O1192" s="1"/>
  <c r="Q1190"/>
  <c r="T1191" l="1"/>
  <c r="U1192"/>
  <c r="P1192"/>
  <c r="R1192" s="1"/>
  <c r="M1193"/>
  <c r="O1193" s="1"/>
  <c r="N1193"/>
  <c r="Q1191"/>
  <c r="T1192" l="1"/>
  <c r="U1193"/>
  <c r="P1193"/>
  <c r="R1193" s="1"/>
  <c r="N1194"/>
  <c r="M1194"/>
  <c r="O1194" s="1"/>
  <c r="Q1192"/>
  <c r="T1193" l="1"/>
  <c r="U1194"/>
  <c r="P1194"/>
  <c r="R1194" s="1"/>
  <c r="N1195"/>
  <c r="M1195"/>
  <c r="O1195" s="1"/>
  <c r="Q1193"/>
  <c r="T1194" l="1"/>
  <c r="U1195"/>
  <c r="P1195"/>
  <c r="R1195" s="1"/>
  <c r="M1196"/>
  <c r="O1196" s="1"/>
  <c r="N1196"/>
  <c r="Q1194"/>
  <c r="T1195" l="1"/>
  <c r="U1196"/>
  <c r="P1196"/>
  <c r="R1196" s="1"/>
  <c r="N1197"/>
  <c r="M1197"/>
  <c r="O1197" s="1"/>
  <c r="Q1195"/>
  <c r="T1196" l="1"/>
  <c r="U1197"/>
  <c r="P1197"/>
  <c r="R1197" s="1"/>
  <c r="N1198"/>
  <c r="M1198"/>
  <c r="O1198" s="1"/>
  <c r="Q1196"/>
  <c r="T1197" l="1"/>
  <c r="U1198"/>
  <c r="P1198"/>
  <c r="R1198" s="1"/>
  <c r="N1199"/>
  <c r="M1199"/>
  <c r="O1199" s="1"/>
  <c r="Q1197"/>
  <c r="T1198" l="1"/>
  <c r="U1199"/>
  <c r="P1199"/>
  <c r="R1199" s="1"/>
  <c r="M1200"/>
  <c r="O1200" s="1"/>
  <c r="N1200"/>
  <c r="Q1198"/>
  <c r="T1199" l="1"/>
  <c r="U1200"/>
  <c r="P1200"/>
  <c r="R1200" s="1"/>
  <c r="M1201"/>
  <c r="O1201" s="1"/>
  <c r="N1201"/>
  <c r="Q1199"/>
  <c r="T1200" l="1"/>
  <c r="U1201"/>
  <c r="P1201"/>
  <c r="R1201" s="1"/>
  <c r="N1202"/>
  <c r="M1202"/>
  <c r="O1202" s="1"/>
  <c r="Q1200"/>
  <c r="T1201" l="1"/>
  <c r="U1202"/>
  <c r="P1202"/>
  <c r="R1202" s="1"/>
  <c r="M1203"/>
  <c r="O1203" s="1"/>
  <c r="N1203"/>
  <c r="Q1201"/>
  <c r="T1202" l="1"/>
  <c r="P1203"/>
  <c r="R1203" s="1"/>
  <c r="N1204"/>
  <c r="M1204"/>
  <c r="O1204" s="1"/>
  <c r="U1203"/>
  <c r="Q1202"/>
  <c r="Q1203" l="1"/>
  <c r="T1203"/>
  <c r="P1204"/>
  <c r="R1204" s="1"/>
  <c r="N1205"/>
  <c r="M1205"/>
  <c r="O1205" s="1"/>
  <c r="U1204"/>
  <c r="Q1204" l="1"/>
  <c r="T1204"/>
  <c r="P1205"/>
  <c r="R1205" s="1"/>
  <c r="M1206"/>
  <c r="O1206" s="1"/>
  <c r="N1206"/>
  <c r="U1205"/>
  <c r="Q1205" l="1"/>
  <c r="T1205"/>
  <c r="U1206"/>
  <c r="P1206"/>
  <c r="R1206" s="1"/>
  <c r="M1207"/>
  <c r="O1207" s="1"/>
  <c r="N1207"/>
  <c r="T1206" l="1"/>
  <c r="P1207"/>
  <c r="R1207" s="1"/>
  <c r="M1208"/>
  <c r="O1208" s="1"/>
  <c r="N1208"/>
  <c r="U1207"/>
  <c r="Q1206"/>
  <c r="Q1207" l="1"/>
  <c r="T1207"/>
  <c r="U1208"/>
  <c r="P1208"/>
  <c r="R1208" s="1"/>
  <c r="N1209"/>
  <c r="M1209"/>
  <c r="O1209" s="1"/>
  <c r="T1208" l="1"/>
  <c r="U1209"/>
  <c r="P1209"/>
  <c r="R1209" s="1"/>
  <c r="M1210"/>
  <c r="O1210" s="1"/>
  <c r="N1210"/>
  <c r="Q1208"/>
  <c r="T1209" l="1"/>
  <c r="U1210"/>
  <c r="P1210"/>
  <c r="R1210" s="1"/>
  <c r="N1211"/>
  <c r="M1211"/>
  <c r="O1211" s="1"/>
  <c r="Q1209"/>
  <c r="T1210" l="1"/>
  <c r="U1211"/>
  <c r="P1211"/>
  <c r="R1211" s="1"/>
  <c r="M1212"/>
  <c r="O1212" s="1"/>
  <c r="N1212"/>
  <c r="Q1210"/>
  <c r="T1211" l="1"/>
  <c r="P1212"/>
  <c r="R1212" s="1"/>
  <c r="M1213"/>
  <c r="O1213" s="1"/>
  <c r="N1213"/>
  <c r="U1212"/>
  <c r="Q1211"/>
  <c r="Q1212" l="1"/>
  <c r="T1212"/>
  <c r="U1213"/>
  <c r="P1213"/>
  <c r="R1213" s="1"/>
  <c r="N1214"/>
  <c r="M1214"/>
  <c r="O1214" s="1"/>
  <c r="T1213" l="1"/>
  <c r="P1214"/>
  <c r="R1214" s="1"/>
  <c r="N1215"/>
  <c r="M1215"/>
  <c r="O1215" s="1"/>
  <c r="U1214"/>
  <c r="Q1213"/>
  <c r="Q1214" l="1"/>
  <c r="T1214"/>
  <c r="P1215"/>
  <c r="R1215" s="1"/>
  <c r="N1216"/>
  <c r="M1216"/>
  <c r="O1216" s="1"/>
  <c r="U1215"/>
  <c r="Q1215" l="1"/>
  <c r="T1215"/>
  <c r="P1216"/>
  <c r="R1216" s="1"/>
  <c r="M1217"/>
  <c r="O1217" s="1"/>
  <c r="N1217"/>
  <c r="U1216"/>
  <c r="Q1216" l="1"/>
  <c r="T1216"/>
  <c r="U1217"/>
  <c r="P1217"/>
  <c r="R1217" s="1"/>
  <c r="N1218"/>
  <c r="M1218"/>
  <c r="O1218" s="1"/>
  <c r="T1217" l="1"/>
  <c r="U1218"/>
  <c r="P1218"/>
  <c r="R1218" s="1"/>
  <c r="M1219"/>
  <c r="O1219" s="1"/>
  <c r="N1219"/>
  <c r="Q1217"/>
  <c r="T1218" l="1"/>
  <c r="U1219"/>
  <c r="P1219"/>
  <c r="R1219" s="1"/>
  <c r="M1220"/>
  <c r="O1220" s="1"/>
  <c r="N1220"/>
  <c r="Q1218"/>
  <c r="T1219" l="1"/>
  <c r="P1220"/>
  <c r="R1220" s="1"/>
  <c r="N1221"/>
  <c r="M1221"/>
  <c r="O1221" s="1"/>
  <c r="U1220"/>
  <c r="Q1219"/>
  <c r="Q1220" l="1"/>
  <c r="T1220"/>
  <c r="P1221"/>
  <c r="R1221" s="1"/>
  <c r="M1222"/>
  <c r="O1222" s="1"/>
  <c r="N1222"/>
  <c r="U1221"/>
  <c r="Q1221" l="1"/>
  <c r="T1221"/>
  <c r="U1222"/>
  <c r="P1222"/>
  <c r="R1222" s="1"/>
  <c r="N1223"/>
  <c r="M1223"/>
  <c r="O1223" s="1"/>
  <c r="T1222" l="1"/>
  <c r="U1223"/>
  <c r="P1223"/>
  <c r="R1223" s="1"/>
  <c r="N1224"/>
  <c r="M1224"/>
  <c r="O1224" s="1"/>
  <c r="Q1222"/>
  <c r="T1223" l="1"/>
  <c r="U1224"/>
  <c r="P1224"/>
  <c r="R1224" s="1"/>
  <c r="M1225"/>
  <c r="O1225" s="1"/>
  <c r="N1225"/>
  <c r="Q1223"/>
  <c r="T1224" l="1"/>
  <c r="U1225"/>
  <c r="P1225"/>
  <c r="R1225" s="1"/>
  <c r="M1226"/>
  <c r="O1226" s="1"/>
  <c r="N1226"/>
  <c r="Q1224"/>
  <c r="T1225" l="1"/>
  <c r="U1226"/>
  <c r="P1226"/>
  <c r="R1226" s="1"/>
  <c r="M1227"/>
  <c r="O1227" s="1"/>
  <c r="N1227"/>
  <c r="Q1225"/>
  <c r="T1226" l="1"/>
  <c r="U1227"/>
  <c r="P1227"/>
  <c r="R1227" s="1"/>
  <c r="M1228"/>
  <c r="O1228" s="1"/>
  <c r="N1228"/>
  <c r="Q1226"/>
  <c r="T1227" l="1"/>
  <c r="U1228"/>
  <c r="P1228"/>
  <c r="R1228" s="1"/>
  <c r="M1229"/>
  <c r="O1229" s="1"/>
  <c r="N1229"/>
  <c r="Q1227"/>
  <c r="T1228" l="1"/>
  <c r="U1229"/>
  <c r="P1229"/>
  <c r="R1229" s="1"/>
  <c r="N1230"/>
  <c r="M1230"/>
  <c r="O1230" s="1"/>
  <c r="Q1228"/>
  <c r="T1229" l="1"/>
  <c r="U1230"/>
  <c r="P1230"/>
  <c r="R1230" s="1"/>
  <c r="M1231"/>
  <c r="O1231" s="1"/>
  <c r="N1231"/>
  <c r="Q1229"/>
  <c r="P1231" l="1"/>
  <c r="Q1231" s="1"/>
  <c r="M1232"/>
  <c r="O1232" s="1"/>
  <c r="N1232"/>
  <c r="U1231"/>
  <c r="Q1230"/>
  <c r="T1230"/>
  <c r="R1231" l="1"/>
  <c r="T1231" s="1"/>
  <c r="P1232"/>
  <c r="Q1232" s="1"/>
  <c r="M1233"/>
  <c r="O1233" s="1"/>
  <c r="N1233"/>
  <c r="U1232"/>
  <c r="R1232" l="1"/>
  <c r="T1232" s="1"/>
  <c r="U1233"/>
  <c r="P1233"/>
  <c r="R1233" s="1"/>
  <c r="N1234"/>
  <c r="M1234"/>
  <c r="O1234" s="1"/>
  <c r="U1234" l="1"/>
  <c r="P1234"/>
  <c r="R1234" s="1"/>
  <c r="N1235"/>
  <c r="M1235"/>
  <c r="O1235" s="1"/>
  <c r="Q1233"/>
  <c r="T1233"/>
  <c r="T1234" l="1"/>
  <c r="U1235"/>
  <c r="P1235"/>
  <c r="R1235" s="1"/>
  <c r="N1236"/>
  <c r="M1236"/>
  <c r="O1236" s="1"/>
  <c r="Q1234"/>
  <c r="T1235" l="1"/>
  <c r="U1236"/>
  <c r="P1236"/>
  <c r="R1236" s="1"/>
  <c r="N1237"/>
  <c r="M1237"/>
  <c r="O1237" s="1"/>
  <c r="Q1235"/>
  <c r="T1236" l="1"/>
  <c r="P1237"/>
  <c r="R1237" s="1"/>
  <c r="M1238"/>
  <c r="O1238" s="1"/>
  <c r="N1238"/>
  <c r="U1237"/>
  <c r="Q1236"/>
  <c r="Q1237" l="1"/>
  <c r="T1237"/>
  <c r="U1238"/>
  <c r="P1238"/>
  <c r="R1238" s="1"/>
  <c r="M1239"/>
  <c r="O1239" s="1"/>
  <c r="N1239"/>
  <c r="T1238" l="1"/>
  <c r="P1239"/>
  <c r="R1239" s="1"/>
  <c r="N1240"/>
  <c r="M1240"/>
  <c r="O1240" s="1"/>
  <c r="U1239"/>
  <c r="Q1238"/>
  <c r="Q1239" l="1"/>
  <c r="T1239"/>
  <c r="P1240"/>
  <c r="R1240" s="1"/>
  <c r="M1241"/>
  <c r="O1241" s="1"/>
  <c r="N1241"/>
  <c r="U1240"/>
  <c r="Q1240" l="1"/>
  <c r="T1240"/>
  <c r="U1241"/>
  <c r="P1241"/>
  <c r="R1241" s="1"/>
  <c r="N1242"/>
  <c r="M1242"/>
  <c r="O1242" s="1"/>
  <c r="T1241" l="1"/>
  <c r="U1242"/>
  <c r="P1242"/>
  <c r="R1242" s="1"/>
  <c r="M1243"/>
  <c r="O1243" s="1"/>
  <c r="N1243"/>
  <c r="Q1241"/>
  <c r="T1242" l="1"/>
  <c r="U1243"/>
  <c r="P1243"/>
  <c r="R1243" s="1"/>
  <c r="N1244"/>
  <c r="M1244"/>
  <c r="O1244" s="1"/>
  <c r="Q1242"/>
  <c r="T1243" l="1"/>
  <c r="U1244"/>
  <c r="P1244"/>
  <c r="R1244" s="1"/>
  <c r="N1245"/>
  <c r="M1245"/>
  <c r="O1245" s="1"/>
  <c r="Q1243"/>
  <c r="T1244" l="1"/>
  <c r="P1245"/>
  <c r="R1245" s="1"/>
  <c r="M1246"/>
  <c r="O1246" s="1"/>
  <c r="N1246"/>
  <c r="U1245"/>
  <c r="Q1244"/>
  <c r="Q1245" l="1"/>
  <c r="T1245"/>
  <c r="U1246"/>
  <c r="P1246"/>
  <c r="R1246" s="1"/>
  <c r="N1247"/>
  <c r="M1247"/>
  <c r="O1247" s="1"/>
  <c r="T1246" l="1"/>
  <c r="U1247"/>
  <c r="P1247"/>
  <c r="R1247" s="1"/>
  <c r="N1248"/>
  <c r="M1248"/>
  <c r="O1248" s="1"/>
  <c r="Q1246"/>
  <c r="T1247" l="1"/>
  <c r="U1248"/>
  <c r="P1248"/>
  <c r="R1248" s="1"/>
  <c r="N1249"/>
  <c r="M1249"/>
  <c r="O1249" s="1"/>
  <c r="Q1247"/>
  <c r="T1248" l="1"/>
  <c r="U1249"/>
  <c r="P1249"/>
  <c r="R1249" s="1"/>
  <c r="M1250"/>
  <c r="O1250" s="1"/>
  <c r="N1250"/>
  <c r="Q1248"/>
  <c r="T1249" l="1"/>
  <c r="P1250"/>
  <c r="R1250" s="1"/>
  <c r="N1251"/>
  <c r="M1251"/>
  <c r="O1251" s="1"/>
  <c r="U1250"/>
  <c r="Q1249"/>
  <c r="Q1250" l="1"/>
  <c r="T1250"/>
  <c r="P1251"/>
  <c r="R1251" s="1"/>
  <c r="M1252"/>
  <c r="O1252" s="1"/>
  <c r="N1252"/>
  <c r="U1251"/>
  <c r="Q1251" l="1"/>
  <c r="T1251"/>
  <c r="U1252"/>
  <c r="P1252"/>
  <c r="R1252" s="1"/>
  <c r="N1253"/>
  <c r="M1253"/>
  <c r="O1253" s="1"/>
  <c r="T1252" l="1"/>
  <c r="U1253"/>
  <c r="P1253"/>
  <c r="R1253" s="1"/>
  <c r="M1254"/>
  <c r="O1254" s="1"/>
  <c r="N1254"/>
  <c r="Q1252"/>
  <c r="T1253" l="1"/>
  <c r="P1254"/>
  <c r="R1254" s="1"/>
  <c r="N1255"/>
  <c r="M1255"/>
  <c r="O1255" s="1"/>
  <c r="U1254"/>
  <c r="Q1253"/>
  <c r="Q1254" l="1"/>
  <c r="T1254"/>
  <c r="P1255"/>
  <c r="R1255" s="1"/>
  <c r="M1256"/>
  <c r="O1256" s="1"/>
  <c r="N1256"/>
  <c r="U1255"/>
  <c r="Q1255" l="1"/>
  <c r="T1255"/>
  <c r="U1256"/>
  <c r="P1256"/>
  <c r="R1256" s="1"/>
  <c r="M1257"/>
  <c r="O1257" s="1"/>
  <c r="N1257"/>
  <c r="T1256" l="1"/>
  <c r="P1257"/>
  <c r="R1257" s="1"/>
  <c r="N1258"/>
  <c r="M1258"/>
  <c r="O1258" s="1"/>
  <c r="U1257"/>
  <c r="Q1256"/>
  <c r="Q1257" l="1"/>
  <c r="T1257"/>
  <c r="P1258"/>
  <c r="R1258" s="1"/>
  <c r="M1259"/>
  <c r="O1259" s="1"/>
  <c r="N1259"/>
  <c r="U1258"/>
  <c r="Q1258" l="1"/>
  <c r="T1258"/>
  <c r="U1259"/>
  <c r="P1259"/>
  <c r="R1259" s="1"/>
  <c r="M1260"/>
  <c r="O1260" s="1"/>
  <c r="N1260"/>
  <c r="T1259" l="1"/>
  <c r="U1260"/>
  <c r="P1260"/>
  <c r="R1260" s="1"/>
  <c r="N1261"/>
  <c r="M1261"/>
  <c r="O1261" s="1"/>
  <c r="Q1259"/>
  <c r="T1260" l="1"/>
  <c r="U1261"/>
  <c r="P1261"/>
  <c r="R1261" s="1"/>
  <c r="M1262"/>
  <c r="O1262" s="1"/>
  <c r="N1262"/>
  <c r="Q1260"/>
  <c r="T1261" l="1"/>
  <c r="P1262"/>
  <c r="R1262" s="1"/>
  <c r="N1263"/>
  <c r="M1263"/>
  <c r="O1263" s="1"/>
  <c r="U1262"/>
  <c r="Q1261"/>
  <c r="Q1262" l="1"/>
  <c r="T1262"/>
  <c r="P1263"/>
  <c r="R1263" s="1"/>
  <c r="N1264"/>
  <c r="M1264"/>
  <c r="O1264" s="1"/>
  <c r="U1263"/>
  <c r="Q1263" l="1"/>
  <c r="T1263"/>
  <c r="P1264"/>
  <c r="R1264" s="1"/>
  <c r="N1265"/>
  <c r="M1265"/>
  <c r="O1265" s="1"/>
  <c r="U1264"/>
  <c r="Q1264" l="1"/>
  <c r="T1264"/>
  <c r="P1265"/>
  <c r="R1265" s="1"/>
  <c r="M1266"/>
  <c r="O1266" s="1"/>
  <c r="N1266"/>
  <c r="U1265"/>
  <c r="Q1265" l="1"/>
  <c r="T1265"/>
  <c r="U1266"/>
  <c r="P1266"/>
  <c r="R1266" s="1"/>
  <c r="N1267"/>
  <c r="M1267"/>
  <c r="O1267" s="1"/>
  <c r="T1266" l="1"/>
  <c r="P1267"/>
  <c r="R1267" s="1"/>
  <c r="N1268"/>
  <c r="M1268"/>
  <c r="O1268" s="1"/>
  <c r="U1267"/>
  <c r="Q1266"/>
  <c r="Q1267" l="1"/>
  <c r="T1267"/>
  <c r="P1268"/>
  <c r="R1268" s="1"/>
  <c r="M1269"/>
  <c r="O1269" s="1"/>
  <c r="N1269"/>
  <c r="U1268"/>
  <c r="Q1268" l="1"/>
  <c r="T1268"/>
  <c r="U1269"/>
  <c r="P1269"/>
  <c r="R1269" s="1"/>
  <c r="M1270"/>
  <c r="O1270" s="1"/>
  <c r="N1270"/>
  <c r="T1269" l="1"/>
  <c r="P1270"/>
  <c r="R1270" s="1"/>
  <c r="M1271"/>
  <c r="O1271" s="1"/>
  <c r="N1271"/>
  <c r="U1270"/>
  <c r="Q1269"/>
  <c r="Q1270" l="1"/>
  <c r="T1270"/>
  <c r="U1271"/>
  <c r="P1271"/>
  <c r="R1271" s="1"/>
  <c r="M1272"/>
  <c r="O1272" s="1"/>
  <c r="N1272"/>
  <c r="T1271" l="1"/>
  <c r="U1272"/>
  <c r="P1272"/>
  <c r="R1272" s="1"/>
  <c r="N1273"/>
  <c r="M1273"/>
  <c r="O1273" s="1"/>
  <c r="Q1271"/>
  <c r="T1272" l="1"/>
  <c r="U1273"/>
  <c r="P1273"/>
  <c r="R1273" s="1"/>
  <c r="M1274"/>
  <c r="O1274" s="1"/>
  <c r="N1274"/>
  <c r="Q1272"/>
  <c r="T1273" l="1"/>
  <c r="P1274"/>
  <c r="R1274" s="1"/>
  <c r="N1275"/>
  <c r="M1275"/>
  <c r="O1275" s="1"/>
  <c r="U1274"/>
  <c r="Q1273"/>
  <c r="Q1274" l="1"/>
  <c r="T1274"/>
  <c r="P1275"/>
  <c r="R1275" s="1"/>
  <c r="M1276"/>
  <c r="O1276" s="1"/>
  <c r="N1276"/>
  <c r="U1275"/>
  <c r="Q1275" l="1"/>
  <c r="T1275"/>
  <c r="U1276"/>
  <c r="P1276"/>
  <c r="R1276" s="1"/>
  <c r="N1277"/>
  <c r="M1277"/>
  <c r="O1277" s="1"/>
  <c r="T1276" l="1"/>
  <c r="U1277"/>
  <c r="P1277"/>
  <c r="R1277" s="1"/>
  <c r="M1278"/>
  <c r="O1278" s="1"/>
  <c r="N1278"/>
  <c r="Q1276"/>
  <c r="T1277" l="1"/>
  <c r="U1278"/>
  <c r="P1278"/>
  <c r="R1278" s="1"/>
  <c r="N1279"/>
  <c r="M1279"/>
  <c r="O1279" s="1"/>
  <c r="Q1277"/>
  <c r="T1278" l="1"/>
  <c r="U1279"/>
  <c r="P1279"/>
  <c r="R1279" s="1"/>
  <c r="N1280"/>
  <c r="M1280"/>
  <c r="O1280" s="1"/>
  <c r="Q1278"/>
  <c r="T1279" l="1"/>
  <c r="U1280"/>
  <c r="P1280"/>
  <c r="R1280" s="1"/>
  <c r="M1281"/>
  <c r="O1281" s="1"/>
  <c r="N1281"/>
  <c r="Q1279"/>
  <c r="T1280" l="1"/>
  <c r="U1281"/>
  <c r="P1281"/>
  <c r="R1281" s="1"/>
  <c r="N1282"/>
  <c r="M1282"/>
  <c r="O1282" s="1"/>
  <c r="Q1280"/>
  <c r="T1281" l="1"/>
  <c r="U1282"/>
  <c r="P1282"/>
  <c r="R1282" s="1"/>
  <c r="N1283"/>
  <c r="M1283"/>
  <c r="O1283" s="1"/>
  <c r="Q1281"/>
  <c r="T1282" l="1"/>
  <c r="P1283"/>
  <c r="R1283" s="1"/>
  <c r="M1284"/>
  <c r="O1284" s="1"/>
  <c r="N1284"/>
  <c r="U1283"/>
  <c r="Q1282"/>
  <c r="Q1283" l="1"/>
  <c r="T1283"/>
  <c r="U1284"/>
  <c r="P1284"/>
  <c r="R1284" s="1"/>
  <c r="M1285"/>
  <c r="O1285" s="1"/>
  <c r="N1285"/>
  <c r="T1284" l="1"/>
  <c r="U1285"/>
  <c r="P1285"/>
  <c r="R1285" s="1"/>
  <c r="M1286"/>
  <c r="O1286" s="1"/>
  <c r="N1286"/>
  <c r="Q1284"/>
  <c r="T1285" l="1"/>
  <c r="U1286"/>
  <c r="P1286"/>
  <c r="R1286" s="1"/>
  <c r="M1287"/>
  <c r="O1287" s="1"/>
  <c r="N1287"/>
  <c r="Q1285"/>
  <c r="P1287" l="1"/>
  <c r="R1287" s="1"/>
  <c r="N1288"/>
  <c r="M1288"/>
  <c r="O1288" s="1"/>
  <c r="U1287"/>
  <c r="Q1286"/>
  <c r="T1286"/>
  <c r="T1287" l="1"/>
  <c r="U1288"/>
  <c r="Q1287"/>
  <c r="P1288"/>
  <c r="R1288" s="1"/>
  <c r="N1289"/>
  <c r="M1289"/>
  <c r="O1289" s="1"/>
  <c r="T1288" l="1"/>
  <c r="P1289"/>
  <c r="R1289" s="1"/>
  <c r="M1290"/>
  <c r="O1290" s="1"/>
  <c r="N1290"/>
  <c r="U1289"/>
  <c r="Q1288"/>
  <c r="Q1289" l="1"/>
  <c r="T1289"/>
  <c r="U1290"/>
  <c r="P1290"/>
  <c r="R1290" s="1"/>
  <c r="N1291"/>
  <c r="M1291"/>
  <c r="O1291" s="1"/>
  <c r="T1290" l="1"/>
  <c r="U1291"/>
  <c r="P1291"/>
  <c r="R1291" s="1"/>
  <c r="M1292"/>
  <c r="O1292" s="1"/>
  <c r="N1292"/>
  <c r="Q1290"/>
  <c r="T1291" l="1"/>
  <c r="U1292"/>
  <c r="P1292"/>
  <c r="R1292" s="1"/>
  <c r="M1293"/>
  <c r="O1293" s="1"/>
  <c r="N1293"/>
  <c r="Q1291"/>
  <c r="T1292" l="1"/>
  <c r="U1293"/>
  <c r="P1293"/>
  <c r="R1293" s="1"/>
  <c r="M1294"/>
  <c r="O1294" s="1"/>
  <c r="N1294"/>
  <c r="Q1292"/>
  <c r="T1293" l="1"/>
  <c r="P1294"/>
  <c r="R1294" s="1"/>
  <c r="N1295"/>
  <c r="M1295"/>
  <c r="O1295" s="1"/>
  <c r="U1294"/>
  <c r="Q1293"/>
  <c r="Q1294" l="1"/>
  <c r="T1294"/>
  <c r="P1295"/>
  <c r="R1295" s="1"/>
  <c r="N1296"/>
  <c r="M1296"/>
  <c r="O1296" s="1"/>
  <c r="U1295"/>
  <c r="Q1295" l="1"/>
  <c r="T1295"/>
  <c r="P1296"/>
  <c r="R1296" s="1"/>
  <c r="M1297"/>
  <c r="O1297" s="1"/>
  <c r="N1297"/>
  <c r="U1296"/>
  <c r="Q1296" l="1"/>
  <c r="T1296"/>
  <c r="U1297"/>
  <c r="P1297"/>
  <c r="R1297" s="1"/>
  <c r="M1298"/>
  <c r="O1298" s="1"/>
  <c r="N1298"/>
  <c r="T1297" l="1"/>
  <c r="U1298"/>
  <c r="P1298"/>
  <c r="R1298" s="1"/>
  <c r="N1299"/>
  <c r="M1299"/>
  <c r="O1299" s="1"/>
  <c r="Q1297"/>
  <c r="T1298" l="1"/>
  <c r="U1299"/>
  <c r="P1299"/>
  <c r="R1299" s="1"/>
  <c r="M1300"/>
  <c r="O1300" s="1"/>
  <c r="N1300"/>
  <c r="Q1298"/>
  <c r="T1299" l="1"/>
  <c r="P1300"/>
  <c r="R1300" s="1"/>
  <c r="N1301"/>
  <c r="M1301"/>
  <c r="O1301" s="1"/>
  <c r="U1300"/>
  <c r="Q1299"/>
  <c r="Q1300" l="1"/>
  <c r="T1300"/>
  <c r="P1301"/>
  <c r="R1301" s="1"/>
  <c r="N1302"/>
  <c r="M1302"/>
  <c r="O1302" s="1"/>
  <c r="U1301"/>
  <c r="Q1301" l="1"/>
  <c r="T1301"/>
  <c r="P1302"/>
  <c r="R1302" s="1"/>
  <c r="M1303"/>
  <c r="O1303" s="1"/>
  <c r="N1303"/>
  <c r="U1302"/>
  <c r="Q1302" l="1"/>
  <c r="T1302"/>
  <c r="U1303"/>
  <c r="P1303"/>
  <c r="R1303" s="1"/>
  <c r="M1304"/>
  <c r="O1304" s="1"/>
  <c r="N1304"/>
  <c r="T1303" l="1"/>
  <c r="U1304"/>
  <c r="P1304"/>
  <c r="R1304" s="1"/>
  <c r="N1305"/>
  <c r="M1305"/>
  <c r="O1305" s="1"/>
  <c r="Q1303"/>
  <c r="T1304" l="1"/>
  <c r="U1305"/>
  <c r="P1305"/>
  <c r="R1305" s="1"/>
  <c r="N1306"/>
  <c r="M1306"/>
  <c r="O1306" s="1"/>
  <c r="Q1304"/>
  <c r="T1305" l="1"/>
  <c r="U1306"/>
  <c r="P1306"/>
  <c r="R1306" s="1"/>
  <c r="M1307"/>
  <c r="O1307" s="1"/>
  <c r="N1307"/>
  <c r="Q1305"/>
  <c r="T1306" l="1"/>
  <c r="P1307"/>
  <c r="R1307" s="1"/>
  <c r="N1308"/>
  <c r="M1308"/>
  <c r="O1308" s="1"/>
  <c r="U1307"/>
  <c r="Q1306"/>
  <c r="Q1307" l="1"/>
  <c r="P1308"/>
  <c r="R1308" s="1"/>
  <c r="M1309"/>
  <c r="O1309" s="1"/>
  <c r="N1309"/>
  <c r="U1308"/>
  <c r="T1307"/>
  <c r="Q1308" l="1"/>
  <c r="P1309"/>
  <c r="Q1309" s="1"/>
  <c r="M1310"/>
  <c r="O1310" s="1"/>
  <c r="N1310"/>
  <c r="T1308"/>
  <c r="U1309"/>
  <c r="R1309" l="1"/>
  <c r="T1309" s="1"/>
  <c r="U1310"/>
  <c r="P1310"/>
  <c r="R1310" s="1"/>
  <c r="M1311"/>
  <c r="O1311" s="1"/>
  <c r="N1311"/>
  <c r="T1310" l="1"/>
  <c r="P1311"/>
  <c r="R1311" s="1"/>
  <c r="N1312"/>
  <c r="M1312"/>
  <c r="O1312" s="1"/>
  <c r="U1311"/>
  <c r="Q1310"/>
  <c r="Q1311" l="1"/>
  <c r="T1311"/>
  <c r="P1312"/>
  <c r="R1312" s="1"/>
  <c r="N1313"/>
  <c r="M1313"/>
  <c r="O1313" s="1"/>
  <c r="U1312"/>
  <c r="Q1312" l="1"/>
  <c r="T1312"/>
  <c r="U1313"/>
  <c r="P1313"/>
  <c r="R1313" s="1"/>
  <c r="M1314"/>
  <c r="O1314" s="1"/>
  <c r="N1314"/>
  <c r="T1313" l="1"/>
  <c r="P1314"/>
  <c r="R1314" s="1"/>
  <c r="N1315"/>
  <c r="M1315"/>
  <c r="O1315" s="1"/>
  <c r="U1314"/>
  <c r="Q1313"/>
  <c r="Q1314" l="1"/>
  <c r="T1314"/>
  <c r="P1315"/>
  <c r="R1315" s="1"/>
  <c r="N1316"/>
  <c r="M1316"/>
  <c r="O1316" s="1"/>
  <c r="U1315"/>
  <c r="Q1315" l="1"/>
  <c r="T1315"/>
  <c r="P1316"/>
  <c r="R1316" s="1"/>
  <c r="M1317"/>
  <c r="O1317" s="1"/>
  <c r="N1317"/>
  <c r="U1316"/>
  <c r="Q1316" l="1"/>
  <c r="T1316"/>
  <c r="U1317"/>
  <c r="P1317"/>
  <c r="R1317" s="1"/>
  <c r="M1318"/>
  <c r="O1318" s="1"/>
  <c r="N1318"/>
  <c r="T1317" l="1"/>
  <c r="P1318"/>
  <c r="Q1318" s="1"/>
  <c r="N1319"/>
  <c r="M1319"/>
  <c r="O1319" s="1"/>
  <c r="Q1317"/>
  <c r="U1318"/>
  <c r="R1318" l="1"/>
  <c r="T1318" s="1"/>
  <c r="P1319"/>
  <c r="R1319" s="1"/>
  <c r="N1320"/>
  <c r="M1320"/>
  <c r="O1320" s="1"/>
  <c r="U1319"/>
  <c r="Q1319" l="1"/>
  <c r="T1319"/>
  <c r="P1320"/>
  <c r="R1320" s="1"/>
  <c r="M1321"/>
  <c r="O1321" s="1"/>
  <c r="N1321"/>
  <c r="U1320"/>
  <c r="Q1320" l="1"/>
  <c r="T1320"/>
  <c r="U1321"/>
  <c r="P1321"/>
  <c r="R1321" s="1"/>
  <c r="N1322"/>
  <c r="M1322"/>
  <c r="O1322" s="1"/>
  <c r="T1321" l="1"/>
  <c r="U1322"/>
  <c r="P1322"/>
  <c r="R1322" s="1"/>
  <c r="M1323"/>
  <c r="O1323" s="1"/>
  <c r="N1323"/>
  <c r="Q1321"/>
  <c r="T1322" l="1"/>
  <c r="P1323"/>
  <c r="Q1323" s="1"/>
  <c r="N1324"/>
  <c r="M1324"/>
  <c r="O1324" s="1"/>
  <c r="Q1322"/>
  <c r="U1323"/>
  <c r="R1323" l="1"/>
  <c r="T1323" s="1"/>
  <c r="P1324"/>
  <c r="Q1324" s="1"/>
  <c r="N1325"/>
  <c r="M1325"/>
  <c r="O1325" s="1"/>
  <c r="U1324"/>
  <c r="R1324" l="1"/>
  <c r="T1324" s="1"/>
  <c r="P1325"/>
  <c r="R1325" s="1"/>
  <c r="M1326"/>
  <c r="O1326" s="1"/>
  <c r="N1326"/>
  <c r="U1325"/>
  <c r="Q1325" l="1"/>
  <c r="T1325"/>
  <c r="U1326"/>
  <c r="P1326"/>
  <c r="R1326" s="1"/>
  <c r="M1327"/>
  <c r="O1327" s="1"/>
  <c r="N1327"/>
  <c r="T1326" l="1"/>
  <c r="P1327"/>
  <c r="R1327" s="1"/>
  <c r="M1328"/>
  <c r="O1328" s="1"/>
  <c r="N1328"/>
  <c r="U1327"/>
  <c r="Q1326"/>
  <c r="Q1327" l="1"/>
  <c r="T1327"/>
  <c r="U1328"/>
  <c r="P1328"/>
  <c r="R1328" s="1"/>
  <c r="N1329"/>
  <c r="M1329"/>
  <c r="O1329" s="1"/>
  <c r="T1328" l="1"/>
  <c r="U1329"/>
  <c r="P1329"/>
  <c r="R1329" s="1"/>
  <c r="N1330"/>
  <c r="M1330"/>
  <c r="O1330" s="1"/>
  <c r="Q1328"/>
  <c r="T1329" l="1"/>
  <c r="U1330"/>
  <c r="P1330"/>
  <c r="R1330" s="1"/>
  <c r="M1331"/>
  <c r="O1331" s="1"/>
  <c r="N1331"/>
  <c r="Q1329"/>
  <c r="T1330" l="1"/>
  <c r="P1331"/>
  <c r="R1331" s="1"/>
  <c r="M1332"/>
  <c r="O1332" s="1"/>
  <c r="N1332"/>
  <c r="Q1330"/>
  <c r="U1331"/>
  <c r="Q1331" l="1"/>
  <c r="U1332"/>
  <c r="T1331"/>
  <c r="P1332"/>
  <c r="R1332" s="1"/>
  <c r="N1333"/>
  <c r="M1333"/>
  <c r="O1333" s="1"/>
  <c r="T1332" l="1"/>
  <c r="U1333"/>
  <c r="P1333"/>
  <c r="R1333" s="1"/>
  <c r="M1334"/>
  <c r="O1334" s="1"/>
  <c r="N1334"/>
  <c r="Q1332"/>
  <c r="T1333" l="1"/>
  <c r="P1334"/>
  <c r="Q1334" s="1"/>
  <c r="M1335"/>
  <c r="O1335" s="1"/>
  <c r="N1335"/>
  <c r="Q1333"/>
  <c r="U1334"/>
  <c r="R1334" l="1"/>
  <c r="T1334" s="1"/>
  <c r="U1335"/>
  <c r="P1335"/>
  <c r="R1335" s="1"/>
  <c r="N1336"/>
  <c r="M1336"/>
  <c r="O1336" s="1"/>
  <c r="T1335" l="1"/>
  <c r="U1336"/>
  <c r="P1336"/>
  <c r="R1336" s="1"/>
  <c r="M1337"/>
  <c r="O1337" s="1"/>
  <c r="N1337"/>
  <c r="Q1335"/>
  <c r="T1336" l="1"/>
  <c r="P1337"/>
  <c r="Q1337" s="1"/>
  <c r="N1338"/>
  <c r="M1338"/>
  <c r="O1338" s="1"/>
  <c r="Q1336"/>
  <c r="U1337"/>
  <c r="R1337" l="1"/>
  <c r="T1337" s="1"/>
  <c r="P1338"/>
  <c r="R1338" s="1"/>
  <c r="M1339"/>
  <c r="O1339" s="1"/>
  <c r="N1339"/>
  <c r="U1338"/>
  <c r="Q1338" l="1"/>
  <c r="T1338"/>
  <c r="U1339"/>
  <c r="P1339"/>
  <c r="R1339" s="1"/>
  <c r="N1340"/>
  <c r="M1340"/>
  <c r="O1340" s="1"/>
  <c r="T1339" l="1"/>
  <c r="U1340"/>
  <c r="P1340"/>
  <c r="R1340" s="1"/>
  <c r="N1341"/>
  <c r="M1341"/>
  <c r="O1341" s="1"/>
  <c r="Q1339"/>
  <c r="T1340" l="1"/>
  <c r="U1341"/>
  <c r="P1341"/>
  <c r="R1341" s="1"/>
  <c r="N1342"/>
  <c r="M1342"/>
  <c r="O1342" s="1"/>
  <c r="Q1340"/>
  <c r="T1341" l="1"/>
  <c r="U1342"/>
  <c r="P1342"/>
  <c r="R1342" s="1"/>
  <c r="M1343"/>
  <c r="O1343" s="1"/>
  <c r="N1343"/>
  <c r="Q1341"/>
  <c r="T1342" l="1"/>
  <c r="P1343"/>
  <c r="Q1343" s="1"/>
  <c r="N1344"/>
  <c r="M1344"/>
  <c r="O1344" s="1"/>
  <c r="Q1342"/>
  <c r="U1343"/>
  <c r="R1343" l="1"/>
  <c r="T1343" s="1"/>
  <c r="P1344"/>
  <c r="R1344" s="1"/>
  <c r="N1345"/>
  <c r="M1345"/>
  <c r="O1345" s="1"/>
  <c r="U1344"/>
  <c r="Q1344" l="1"/>
  <c r="T1344"/>
  <c r="P1345"/>
  <c r="R1345" s="1"/>
  <c r="M1346"/>
  <c r="O1346" s="1"/>
  <c r="N1346"/>
  <c r="U1345"/>
  <c r="Q1345" l="1"/>
  <c r="T1345"/>
  <c r="U1346"/>
  <c r="P1346"/>
  <c r="R1346" s="1"/>
  <c r="M1347"/>
  <c r="O1347" s="1"/>
  <c r="N1347"/>
  <c r="T1346" l="1"/>
  <c r="U1347"/>
  <c r="P1347"/>
  <c r="R1347" s="1"/>
  <c r="N1348"/>
  <c r="M1348"/>
  <c r="O1348" s="1"/>
  <c r="Q1346"/>
  <c r="T1347" l="1"/>
  <c r="P1348"/>
  <c r="R1348" s="1"/>
  <c r="M1349"/>
  <c r="O1349" s="1"/>
  <c r="N1349"/>
  <c r="U1348"/>
  <c r="Q1347"/>
  <c r="Q1348" l="1"/>
  <c r="T1348"/>
  <c r="U1349"/>
  <c r="P1349"/>
  <c r="R1349" s="1"/>
  <c r="N1350"/>
  <c r="M1350"/>
  <c r="O1350" s="1"/>
  <c r="T1349" l="1"/>
  <c r="U1350"/>
  <c r="P1350"/>
  <c r="R1350" s="1"/>
  <c r="N1351"/>
  <c r="M1351"/>
  <c r="O1351" s="1"/>
  <c r="Q1349"/>
  <c r="T1350" l="1"/>
  <c r="U1351"/>
  <c r="P1351"/>
  <c r="R1351" s="1"/>
  <c r="M1352"/>
  <c r="O1352" s="1"/>
  <c r="N1352"/>
  <c r="Q1350"/>
  <c r="T1351" l="1"/>
  <c r="P1352"/>
  <c r="R1352" s="1"/>
  <c r="M1353"/>
  <c r="O1353" s="1"/>
  <c r="N1353"/>
  <c r="U1352"/>
  <c r="Q1351"/>
  <c r="Q1352" l="1"/>
  <c r="U1353"/>
  <c r="P1353"/>
  <c r="R1353" s="1"/>
  <c r="N1354"/>
  <c r="M1354"/>
  <c r="O1354" s="1"/>
  <c r="T1352"/>
  <c r="Q1353" l="1"/>
  <c r="P1354"/>
  <c r="Q1354" s="1"/>
  <c r="M1355"/>
  <c r="O1355" s="1"/>
  <c r="N1355"/>
  <c r="T1353"/>
  <c r="U1354"/>
  <c r="R1354" l="1"/>
  <c r="T1354" s="1"/>
  <c r="U1355"/>
  <c r="P1355"/>
  <c r="R1355" s="1"/>
  <c r="N1356"/>
  <c r="M1356"/>
  <c r="O1356" s="1"/>
  <c r="T1355" l="1"/>
  <c r="U1356"/>
  <c r="P1356"/>
  <c r="R1356" s="1"/>
  <c r="M1357"/>
  <c r="O1357" s="1"/>
  <c r="N1357"/>
  <c r="Q1355"/>
  <c r="T1356" l="1"/>
  <c r="P1357"/>
  <c r="R1357" s="1"/>
  <c r="N1358"/>
  <c r="M1358"/>
  <c r="O1358" s="1"/>
  <c r="U1357"/>
  <c r="Q1356"/>
  <c r="Q1357" l="1"/>
  <c r="T1357"/>
  <c r="P1358"/>
  <c r="R1358" s="1"/>
  <c r="N1359"/>
  <c r="M1359"/>
  <c r="O1359" s="1"/>
  <c r="U1358"/>
  <c r="Q1358" l="1"/>
  <c r="T1358"/>
  <c r="P1359"/>
  <c r="R1359" s="1"/>
  <c r="M1360"/>
  <c r="O1360" s="1"/>
  <c r="N1360"/>
  <c r="U1359"/>
  <c r="Q1359" l="1"/>
  <c r="U1360"/>
  <c r="P1360"/>
  <c r="R1360" s="1"/>
  <c r="N1361"/>
  <c r="M1361"/>
  <c r="O1361" s="1"/>
  <c r="T1359"/>
  <c r="Q1360" l="1"/>
  <c r="P1361"/>
  <c r="Q1361" s="1"/>
  <c r="N1362"/>
  <c r="M1362"/>
  <c r="O1362" s="1"/>
  <c r="T1360"/>
  <c r="U1361"/>
  <c r="R1361" l="1"/>
  <c r="T1361" s="1"/>
  <c r="P1362"/>
  <c r="R1362" s="1"/>
  <c r="M1363"/>
  <c r="O1363" s="1"/>
  <c r="N1363"/>
  <c r="U1362"/>
  <c r="Q1362" l="1"/>
  <c r="T1362"/>
  <c r="U1363"/>
  <c r="P1363"/>
  <c r="R1363" s="1"/>
  <c r="N1364"/>
  <c r="M1364"/>
  <c r="O1364" s="1"/>
  <c r="U1364" l="1"/>
  <c r="Q1363"/>
  <c r="P1364"/>
  <c r="Q1364" s="1"/>
  <c r="N1365"/>
  <c r="M1365"/>
  <c r="O1365" s="1"/>
  <c r="T1363"/>
  <c r="U1365" l="1"/>
  <c r="R1364"/>
  <c r="P1365"/>
  <c r="R1365" s="1"/>
  <c r="M1366"/>
  <c r="O1366" s="1"/>
  <c r="N1366"/>
  <c r="U1366" l="1"/>
  <c r="T1364"/>
  <c r="T1365" s="1"/>
  <c r="P1366"/>
  <c r="R1366" s="1"/>
  <c r="N1367"/>
  <c r="M1367"/>
  <c r="O1367" s="1"/>
  <c r="Q1365"/>
  <c r="T1366" l="1"/>
  <c r="U1367"/>
  <c r="P1367"/>
  <c r="R1367" s="1"/>
  <c r="M1368"/>
  <c r="O1368" s="1"/>
  <c r="N1368"/>
  <c r="Q1366"/>
  <c r="T1367" l="1"/>
  <c r="P1368"/>
  <c r="Q1368" s="1"/>
  <c r="N1369"/>
  <c r="M1369"/>
  <c r="O1369" s="1"/>
  <c r="Q1367"/>
  <c r="U1368"/>
  <c r="R1368" l="1"/>
  <c r="T1368" s="1"/>
  <c r="P1369"/>
  <c r="R1369" s="1"/>
  <c r="N1370"/>
  <c r="M1370"/>
  <c r="O1370" s="1"/>
  <c r="U1369"/>
  <c r="Q1369" l="1"/>
  <c r="P1370"/>
  <c r="Q1370" s="1"/>
  <c r="M1371"/>
  <c r="O1371" s="1"/>
  <c r="N1371"/>
  <c r="T1369"/>
  <c r="U1370"/>
  <c r="R1370" l="1"/>
  <c r="T1370" s="1"/>
  <c r="U1371"/>
  <c r="P1371"/>
  <c r="R1371" s="1"/>
  <c r="N1372"/>
  <c r="M1372"/>
  <c r="O1372" s="1"/>
  <c r="T1371" l="1"/>
  <c r="U1372"/>
  <c r="Q1371"/>
  <c r="P1372"/>
  <c r="R1372" s="1"/>
  <c r="M1373"/>
  <c r="O1373" s="1"/>
  <c r="N1373"/>
  <c r="Q1372" l="1"/>
  <c r="T1372"/>
  <c r="U1373"/>
  <c r="P1373"/>
  <c r="R1373" s="1"/>
  <c r="N1374"/>
  <c r="M1374"/>
  <c r="O1374" s="1"/>
  <c r="T1373" l="1"/>
  <c r="U1374"/>
  <c r="P1374"/>
  <c r="R1374" s="1"/>
  <c r="M1375"/>
  <c r="O1375" s="1"/>
  <c r="N1375"/>
  <c r="Q1373"/>
  <c r="T1374" l="1"/>
  <c r="P1375"/>
  <c r="Q1375" s="1"/>
  <c r="N1376"/>
  <c r="M1376"/>
  <c r="O1376" s="1"/>
  <c r="Q1374"/>
  <c r="U1375"/>
  <c r="R1375" l="1"/>
  <c r="T1375" s="1"/>
  <c r="P1376"/>
  <c r="R1376" s="1"/>
  <c r="N1377"/>
  <c r="M1377"/>
  <c r="O1377" s="1"/>
  <c r="U1376"/>
  <c r="Q1376" l="1"/>
  <c r="T1376"/>
  <c r="P1377"/>
  <c r="R1377" s="1"/>
  <c r="M1378"/>
  <c r="O1378" s="1"/>
  <c r="N1378"/>
  <c r="U1377"/>
  <c r="Q1377"/>
  <c r="T1377" l="1"/>
  <c r="U1378"/>
  <c r="P1378"/>
  <c r="R1378" s="1"/>
  <c r="M1379"/>
  <c r="O1379" s="1"/>
  <c r="N1379"/>
  <c r="T1378" l="1"/>
  <c r="P1379"/>
  <c r="R1379" s="1"/>
  <c r="N1380"/>
  <c r="M1380"/>
  <c r="O1380" s="1"/>
  <c r="U1379"/>
  <c r="Q1378"/>
  <c r="Q1379" l="1"/>
  <c r="T1379"/>
  <c r="P1380"/>
  <c r="R1380" s="1"/>
  <c r="M1381"/>
  <c r="O1381" s="1"/>
  <c r="N1381"/>
  <c r="U1380"/>
  <c r="Q1380" l="1"/>
  <c r="T1380"/>
  <c r="U1381"/>
  <c r="P1381"/>
  <c r="R1381" s="1"/>
  <c r="N1382"/>
  <c r="M1382"/>
  <c r="O1382" s="1"/>
  <c r="T1381" l="1"/>
  <c r="U1382"/>
  <c r="P1382"/>
  <c r="R1382" s="1"/>
  <c r="M1383"/>
  <c r="O1383" s="1"/>
  <c r="N1383"/>
  <c r="Q1381"/>
  <c r="T1382" l="1"/>
  <c r="U1383"/>
  <c r="P1383"/>
  <c r="R1383" s="1"/>
  <c r="M1384"/>
  <c r="O1384" s="1"/>
  <c r="N1384"/>
  <c r="Q1382"/>
  <c r="T1383" l="1"/>
  <c r="P1384"/>
  <c r="R1384" s="1"/>
  <c r="M1385"/>
  <c r="O1385" s="1"/>
  <c r="N1385"/>
  <c r="U1384"/>
  <c r="Q1383"/>
  <c r="Q1384" l="1"/>
  <c r="T1384"/>
  <c r="U1385"/>
  <c r="P1385"/>
  <c r="R1385" s="1"/>
  <c r="M1386"/>
  <c r="O1386" s="1"/>
  <c r="N1386"/>
  <c r="T1385" l="1"/>
  <c r="P1386"/>
  <c r="R1386" s="1"/>
  <c r="N1387"/>
  <c r="M1387"/>
  <c r="O1387" s="1"/>
  <c r="U1386"/>
  <c r="Q1385"/>
  <c r="Q1386" l="1"/>
  <c r="T1386"/>
  <c r="P1387"/>
  <c r="R1387" s="1"/>
  <c r="M1388"/>
  <c r="O1388" s="1"/>
  <c r="N1388"/>
  <c r="U1387"/>
  <c r="Q1387" l="1"/>
  <c r="T1387"/>
  <c r="U1388"/>
  <c r="P1388"/>
  <c r="R1388" s="1"/>
  <c r="N1389"/>
  <c r="M1389"/>
  <c r="O1389" s="1"/>
  <c r="T1388" l="1"/>
  <c r="U1389"/>
  <c r="P1389"/>
  <c r="R1389" s="1"/>
  <c r="N1390"/>
  <c r="M1390"/>
  <c r="O1390" s="1"/>
  <c r="Q1388"/>
  <c r="T1389" l="1"/>
  <c r="U1390"/>
  <c r="P1390"/>
  <c r="R1390" s="1"/>
  <c r="N1391"/>
  <c r="M1391"/>
  <c r="O1391" s="1"/>
  <c r="Q1389"/>
  <c r="T1390" l="1"/>
  <c r="U1391"/>
  <c r="P1391"/>
  <c r="R1391" s="1"/>
  <c r="M1392"/>
  <c r="O1392" s="1"/>
  <c r="N1392"/>
  <c r="Q1390"/>
  <c r="T1391" l="1"/>
  <c r="U1392"/>
  <c r="P1392"/>
  <c r="R1392" s="1"/>
  <c r="N1393"/>
  <c r="M1393"/>
  <c r="O1393" s="1"/>
  <c r="Q1391"/>
  <c r="T1392" l="1"/>
  <c r="U1393"/>
  <c r="P1393"/>
  <c r="R1393" s="1"/>
  <c r="M1394"/>
  <c r="O1394" s="1"/>
  <c r="N1394"/>
  <c r="Q1392"/>
  <c r="T1393" l="1"/>
  <c r="U1394"/>
  <c r="P1394"/>
  <c r="R1394" s="1"/>
  <c r="N1395"/>
  <c r="M1395"/>
  <c r="O1395" s="1"/>
  <c r="Q1393"/>
  <c r="T1394" l="1"/>
  <c r="U1395"/>
  <c r="P1395"/>
  <c r="R1395" s="1"/>
  <c r="N1396"/>
  <c r="M1396"/>
  <c r="O1396" s="1"/>
  <c r="Q1394"/>
  <c r="T1395" l="1"/>
  <c r="U1396"/>
  <c r="P1396"/>
  <c r="R1396" s="1"/>
  <c r="M1397"/>
  <c r="O1397" s="1"/>
  <c r="N1397"/>
  <c r="Q1395"/>
  <c r="T1396" l="1"/>
  <c r="U1397"/>
  <c r="P1397"/>
  <c r="R1397" s="1"/>
  <c r="M1398"/>
  <c r="O1398" s="1"/>
  <c r="N1398"/>
  <c r="Q1396"/>
  <c r="T1397" l="1"/>
  <c r="U1398"/>
  <c r="P1398"/>
  <c r="R1398" s="1"/>
  <c r="N1399"/>
  <c r="M1399"/>
  <c r="O1399" s="1"/>
  <c r="Q1397"/>
  <c r="T1398" l="1"/>
  <c r="U1399"/>
  <c r="P1399"/>
  <c r="R1399" s="1"/>
  <c r="N1400"/>
  <c r="M1400"/>
  <c r="O1400" s="1"/>
  <c r="Q1398"/>
  <c r="T1399" l="1"/>
  <c r="U1400"/>
  <c r="P1400"/>
  <c r="R1400" s="1"/>
  <c r="M1401"/>
  <c r="O1401" s="1"/>
  <c r="N1401"/>
  <c r="Q1399"/>
  <c r="T1400" l="1"/>
  <c r="U1401"/>
  <c r="P1401"/>
  <c r="R1401" s="1"/>
  <c r="M1402"/>
  <c r="O1402" s="1"/>
  <c r="N1402"/>
  <c r="Q1400"/>
  <c r="T1401" l="1"/>
  <c r="U1402"/>
  <c r="P1402"/>
  <c r="R1402" s="1"/>
  <c r="N1403"/>
  <c r="M1403"/>
  <c r="O1403" s="1"/>
  <c r="Q1401"/>
  <c r="T1402" l="1"/>
  <c r="U1403"/>
  <c r="P1403"/>
  <c r="R1403" s="1"/>
  <c r="N1404"/>
  <c r="M1404"/>
  <c r="O1404" s="1"/>
  <c r="Q1402"/>
  <c r="T1403" l="1"/>
  <c r="U1404"/>
  <c r="P1404"/>
  <c r="R1404" s="1"/>
  <c r="M1405"/>
  <c r="O1405" s="1"/>
  <c r="N1405"/>
  <c r="Q1403"/>
  <c r="T1404" l="1"/>
  <c r="P1405"/>
  <c r="R1405" s="1"/>
  <c r="N1406"/>
  <c r="M1406"/>
  <c r="O1406" s="1"/>
  <c r="U1405"/>
  <c r="Q1404"/>
  <c r="Q1405" l="1"/>
  <c r="T1405"/>
  <c r="P1406"/>
  <c r="R1406" s="1"/>
  <c r="N1407"/>
  <c r="M1407"/>
  <c r="O1407" s="1"/>
  <c r="U1406"/>
  <c r="Q1406"/>
  <c r="T1406" l="1"/>
  <c r="P1407"/>
  <c r="R1407" s="1"/>
  <c r="M1408"/>
  <c r="O1408" s="1"/>
  <c r="N1408"/>
  <c r="U1407"/>
  <c r="Q1407" l="1"/>
  <c r="T1407"/>
  <c r="U1408"/>
  <c r="P1408"/>
  <c r="R1408" s="1"/>
  <c r="M1409"/>
  <c r="O1409" s="1"/>
  <c r="N1409"/>
  <c r="T1408" l="1"/>
  <c r="U1409"/>
  <c r="P1409"/>
  <c r="R1409" s="1"/>
  <c r="N1410"/>
  <c r="M1410"/>
  <c r="O1410" s="1"/>
  <c r="Q1408"/>
  <c r="U1410" l="1"/>
  <c r="P1410"/>
  <c r="R1410" s="1"/>
  <c r="N1411"/>
  <c r="M1411"/>
  <c r="O1411" s="1"/>
  <c r="Q1409"/>
  <c r="T1409"/>
  <c r="T1410" l="1"/>
  <c r="U1411"/>
  <c r="P1411"/>
  <c r="R1411" s="1"/>
  <c r="M1412"/>
  <c r="O1412" s="1"/>
  <c r="N1412"/>
  <c r="Q1410"/>
  <c r="T1411" l="1"/>
  <c r="U1412"/>
  <c r="P1412"/>
  <c r="R1412" s="1"/>
  <c r="N1413"/>
  <c r="M1413"/>
  <c r="O1413" s="1"/>
  <c r="Q1411"/>
  <c r="T1412" l="1"/>
  <c r="U1413"/>
  <c r="P1413"/>
  <c r="R1413" s="1"/>
  <c r="M1414"/>
  <c r="O1414" s="1"/>
  <c r="N1414"/>
  <c r="Q1412"/>
  <c r="T1413" l="1"/>
  <c r="U1414"/>
  <c r="P1414"/>
  <c r="R1414" s="1"/>
  <c r="M1415"/>
  <c r="O1415" s="1"/>
  <c r="N1415"/>
  <c r="Q1413"/>
  <c r="T1414" l="1"/>
  <c r="U1415"/>
  <c r="P1415"/>
  <c r="R1415" s="1"/>
  <c r="N1416"/>
  <c r="M1416"/>
  <c r="O1416" s="1"/>
  <c r="Q1414"/>
  <c r="T1415" l="1"/>
  <c r="U1416"/>
  <c r="P1416"/>
  <c r="R1416" s="1"/>
  <c r="N1417"/>
  <c r="M1417"/>
  <c r="O1417" s="1"/>
  <c r="Q1415"/>
  <c r="T1416" l="1"/>
  <c r="U1417"/>
  <c r="P1417"/>
  <c r="R1417" s="1"/>
  <c r="N1418"/>
  <c r="M1418"/>
  <c r="O1418" s="1"/>
  <c r="Q1416"/>
  <c r="T1417" l="1"/>
  <c r="U1418"/>
  <c r="P1418"/>
  <c r="R1418" s="1"/>
  <c r="N1419"/>
  <c r="M1419"/>
  <c r="O1419" s="1"/>
  <c r="Q1417"/>
  <c r="T1418" l="1"/>
  <c r="U1419"/>
  <c r="P1419"/>
  <c r="R1419" s="1"/>
  <c r="N1420"/>
  <c r="M1420"/>
  <c r="O1420" s="1"/>
  <c r="Q1418"/>
  <c r="T1419" l="1"/>
  <c r="U1420"/>
  <c r="P1420"/>
  <c r="R1420" s="1"/>
  <c r="M1421"/>
  <c r="O1421" s="1"/>
  <c r="N1421"/>
  <c r="Q1419"/>
  <c r="T1420" l="1"/>
  <c r="U1421"/>
  <c r="P1421"/>
  <c r="R1421" s="1"/>
  <c r="N1422"/>
  <c r="M1422"/>
  <c r="O1422" s="1"/>
  <c r="Q1420"/>
  <c r="T1421" l="1"/>
  <c r="P1422"/>
  <c r="R1422" s="1"/>
  <c r="N1423"/>
  <c r="M1423"/>
  <c r="O1423" s="1"/>
  <c r="U1422"/>
  <c r="Q1421"/>
  <c r="Q1422" l="1"/>
  <c r="T1422"/>
  <c r="P1423"/>
  <c r="R1423" s="1"/>
  <c r="M1424"/>
  <c r="O1424" s="1"/>
  <c r="N1424"/>
  <c r="U1423"/>
  <c r="Q1423" l="1"/>
  <c r="T1423"/>
  <c r="U1424"/>
  <c r="P1424"/>
  <c r="R1424" s="1"/>
  <c r="M1425"/>
  <c r="O1425" s="1"/>
  <c r="N1425"/>
  <c r="T1424" l="1"/>
  <c r="U1425"/>
  <c r="P1425"/>
  <c r="R1425" s="1"/>
  <c r="N1426"/>
  <c r="M1426"/>
  <c r="O1426" s="1"/>
  <c r="Q1424"/>
  <c r="T1425" l="1"/>
  <c r="P1426"/>
  <c r="R1426" s="1"/>
  <c r="M1427"/>
  <c r="O1427" s="1"/>
  <c r="N1427"/>
  <c r="U1426"/>
  <c r="Q1425"/>
  <c r="Q1426" l="1"/>
  <c r="T1426"/>
  <c r="U1427"/>
  <c r="P1427"/>
  <c r="R1427" s="1"/>
  <c r="N1428"/>
  <c r="M1428"/>
  <c r="O1428" s="1"/>
  <c r="T1427" l="1"/>
  <c r="U1428"/>
  <c r="P1428"/>
  <c r="R1428" s="1"/>
  <c r="N1429"/>
  <c r="M1429"/>
  <c r="O1429" s="1"/>
  <c r="Q1427"/>
  <c r="T1428" l="1"/>
  <c r="U1429"/>
  <c r="P1429"/>
  <c r="R1429" s="1"/>
  <c r="N1430"/>
  <c r="M1430"/>
  <c r="O1430" s="1"/>
  <c r="Q1428"/>
  <c r="T1429" l="1"/>
  <c r="U1430"/>
  <c r="Q1429"/>
  <c r="P1430"/>
  <c r="R1430" s="1"/>
  <c r="M1431"/>
  <c r="O1431" s="1"/>
  <c r="N1431"/>
  <c r="T1430" l="1"/>
  <c r="U1431"/>
  <c r="Q1430"/>
  <c r="P1431"/>
  <c r="R1431" s="1"/>
  <c r="M1432"/>
  <c r="O1432" s="1"/>
  <c r="N1432"/>
  <c r="T1431" l="1"/>
  <c r="U1432"/>
  <c r="P1432"/>
  <c r="R1432" s="1"/>
  <c r="M1433"/>
  <c r="O1433" s="1"/>
  <c r="N1433"/>
  <c r="Q1431"/>
  <c r="T1432" l="1"/>
  <c r="U1433"/>
  <c r="P1433"/>
  <c r="R1433" s="1"/>
  <c r="N1434"/>
  <c r="M1434"/>
  <c r="O1434" s="1"/>
  <c r="Q1432"/>
  <c r="T1433" l="1"/>
  <c r="U1434"/>
  <c r="P1434"/>
  <c r="R1434" s="1"/>
  <c r="N1435"/>
  <c r="M1435"/>
  <c r="O1435" s="1"/>
  <c r="Q1433"/>
  <c r="T1434" l="1"/>
  <c r="U1435"/>
  <c r="P1435"/>
  <c r="R1435" s="1"/>
  <c r="N1436"/>
  <c r="M1436"/>
  <c r="O1436" s="1"/>
  <c r="Q1434"/>
  <c r="T1435" l="1"/>
  <c r="U1436"/>
  <c r="P1436"/>
  <c r="R1436" s="1"/>
  <c r="M1437"/>
  <c r="O1437" s="1"/>
  <c r="N1437"/>
  <c r="Q1435"/>
  <c r="T1436" l="1"/>
  <c r="P1437"/>
  <c r="R1437" s="1"/>
  <c r="M1438"/>
  <c r="O1438" s="1"/>
  <c r="N1438"/>
  <c r="U1437"/>
  <c r="Q1436"/>
  <c r="Q1437" l="1"/>
  <c r="T1437"/>
  <c r="U1438"/>
  <c r="P1438"/>
  <c r="R1438" s="1"/>
  <c r="N1439"/>
  <c r="M1439"/>
  <c r="O1439" s="1"/>
  <c r="T1438" l="1"/>
  <c r="U1439"/>
  <c r="P1439"/>
  <c r="R1439" s="1"/>
  <c r="M1440"/>
  <c r="O1440" s="1"/>
  <c r="N1440"/>
  <c r="Q1438"/>
  <c r="T1439" l="1"/>
  <c r="U1440"/>
  <c r="P1440"/>
  <c r="R1440" s="1"/>
  <c r="M1441"/>
  <c r="O1441" s="1"/>
  <c r="N1441"/>
  <c r="Q1439"/>
  <c r="T1440" l="1"/>
  <c r="P1441"/>
  <c r="R1441" s="1"/>
  <c r="M1442"/>
  <c r="O1442" s="1"/>
  <c r="N1442"/>
  <c r="U1441"/>
  <c r="Q1440"/>
  <c r="Q1441" l="1"/>
  <c r="T1441"/>
  <c r="U1442"/>
  <c r="P1442"/>
  <c r="R1442" s="1"/>
  <c r="M1443"/>
  <c r="O1443" s="1"/>
  <c r="N1443"/>
  <c r="T1442" l="1"/>
  <c r="P1443"/>
  <c r="R1443" s="1"/>
  <c r="N1444"/>
  <c r="M1444"/>
  <c r="O1444" s="1"/>
  <c r="U1443"/>
  <c r="Q1442"/>
  <c r="Q1443" l="1"/>
  <c r="T1443"/>
  <c r="P1444"/>
  <c r="R1444" s="1"/>
  <c r="N1445"/>
  <c r="M1445"/>
  <c r="O1445" s="1"/>
  <c r="U1444"/>
  <c r="Q1444" l="1"/>
  <c r="T1444"/>
  <c r="P1445"/>
  <c r="R1445" s="1"/>
  <c r="N1446"/>
  <c r="M1446"/>
  <c r="O1446" s="1"/>
  <c r="U1445"/>
  <c r="Q1445" l="1"/>
  <c r="T1445"/>
  <c r="P1446"/>
  <c r="R1446" s="1"/>
  <c r="N1447"/>
  <c r="M1447"/>
  <c r="O1447" s="1"/>
  <c r="U1446"/>
  <c r="Q1446" l="1"/>
  <c r="T1446"/>
  <c r="P1447"/>
  <c r="R1447" s="1"/>
  <c r="M1448"/>
  <c r="O1448" s="1"/>
  <c r="N1448"/>
  <c r="U1447"/>
  <c r="Q1447" l="1"/>
  <c r="T1447"/>
  <c r="U1448"/>
  <c r="P1448"/>
  <c r="R1448" s="1"/>
  <c r="M1449"/>
  <c r="O1449" s="1"/>
  <c r="N1449"/>
  <c r="T1448" l="1"/>
  <c r="P1449"/>
  <c r="R1449" s="1"/>
  <c r="N1450"/>
  <c r="M1450"/>
  <c r="O1450" s="1"/>
  <c r="U1449"/>
  <c r="Q1448"/>
  <c r="Q1449" l="1"/>
  <c r="T1449"/>
  <c r="P1450"/>
  <c r="R1450" s="1"/>
  <c r="M1451"/>
  <c r="O1451" s="1"/>
  <c r="N1451"/>
  <c r="U1450"/>
  <c r="Q1450" l="1"/>
  <c r="T1450"/>
  <c r="U1451"/>
  <c r="P1451"/>
  <c r="R1451" s="1"/>
  <c r="N1452"/>
  <c r="M1452"/>
  <c r="O1452" s="1"/>
  <c r="T1451" l="1"/>
  <c r="U1452"/>
  <c r="P1452"/>
  <c r="R1452" s="1"/>
  <c r="N1453"/>
  <c r="M1453"/>
  <c r="O1453" s="1"/>
  <c r="Q1451"/>
  <c r="T1452" l="1"/>
  <c r="U1453"/>
  <c r="P1453"/>
  <c r="R1453" s="1"/>
  <c r="N1454"/>
  <c r="M1454"/>
  <c r="O1454" s="1"/>
  <c r="Q1452"/>
  <c r="T1453" l="1"/>
  <c r="U1454"/>
  <c r="P1454"/>
  <c r="R1454" s="1"/>
  <c r="N1455"/>
  <c r="M1455"/>
  <c r="O1455" s="1"/>
  <c r="Q1453"/>
  <c r="U1455" l="1"/>
  <c r="P1455"/>
  <c r="Q1455" s="1"/>
  <c r="N1456"/>
  <c r="M1456"/>
  <c r="O1456" s="1"/>
  <c r="Q1454"/>
  <c r="T1454"/>
  <c r="R1455" l="1"/>
  <c r="P1456"/>
  <c r="R1456" s="1"/>
  <c r="N1457"/>
  <c r="M1457"/>
  <c r="O1457" s="1"/>
  <c r="U1456"/>
  <c r="Q1456" l="1"/>
  <c r="P1457"/>
  <c r="R1457" s="1"/>
  <c r="N1458"/>
  <c r="M1458"/>
  <c r="O1458" s="1"/>
  <c r="U1457"/>
  <c r="T1455"/>
  <c r="T1456" s="1"/>
  <c r="Q1457" l="1"/>
  <c r="T1457"/>
  <c r="P1458"/>
  <c r="R1458" s="1"/>
  <c r="N1459"/>
  <c r="M1459"/>
  <c r="O1459" s="1"/>
  <c r="U1458"/>
  <c r="Q1458" l="1"/>
  <c r="T1458"/>
  <c r="P1459"/>
  <c r="R1459" s="1"/>
  <c r="N1460"/>
  <c r="M1460"/>
  <c r="O1460" s="1"/>
  <c r="U1459"/>
  <c r="Q1459" l="1"/>
  <c r="T1459"/>
  <c r="P1460"/>
  <c r="R1460" s="1"/>
  <c r="M1461"/>
  <c r="O1461" s="1"/>
  <c r="N1461"/>
  <c r="U1460"/>
  <c r="Q1460" l="1"/>
  <c r="T1460"/>
  <c r="U1461"/>
  <c r="P1461"/>
  <c r="R1461" s="1"/>
  <c r="N1462"/>
  <c r="M1462"/>
  <c r="O1462" s="1"/>
  <c r="T1461" l="1"/>
  <c r="P1462"/>
  <c r="R1462" s="1"/>
  <c r="N1463"/>
  <c r="M1463"/>
  <c r="O1463" s="1"/>
  <c r="U1462"/>
  <c r="Q1461"/>
  <c r="T1462" l="1"/>
  <c r="Q1462"/>
  <c r="P1463"/>
  <c r="R1463" s="1"/>
  <c r="M1464"/>
  <c r="O1464" s="1"/>
  <c r="N1464"/>
  <c r="U1463"/>
  <c r="Q1463" l="1"/>
  <c r="P1464"/>
  <c r="R1464" s="1"/>
  <c r="M1465"/>
  <c r="O1465" s="1"/>
  <c r="N1465"/>
  <c r="U1464"/>
  <c r="T1463"/>
  <c r="Q1464" l="1"/>
  <c r="U1465"/>
  <c r="T1464"/>
  <c r="P1465"/>
  <c r="R1465" s="1"/>
  <c r="M1466"/>
  <c r="O1466" s="1"/>
  <c r="N1466"/>
  <c r="T1465" l="1"/>
  <c r="P1466"/>
  <c r="R1466" s="1"/>
  <c r="N1467"/>
  <c r="M1467"/>
  <c r="O1467" s="1"/>
  <c r="U1466"/>
  <c r="Q1465"/>
  <c r="T1466" l="1"/>
  <c r="Q1466"/>
  <c r="P1467"/>
  <c r="R1467" s="1"/>
  <c r="N1468"/>
  <c r="M1468"/>
  <c r="O1468" s="1"/>
  <c r="U1467"/>
  <c r="Q1467" l="1"/>
  <c r="T1467"/>
  <c r="U1468"/>
  <c r="P1468"/>
  <c r="R1468" s="1"/>
  <c r="M1469"/>
  <c r="O1469" s="1"/>
  <c r="N1469"/>
  <c r="T1468" l="1"/>
  <c r="U1469"/>
  <c r="P1469"/>
  <c r="R1469" s="1"/>
  <c r="N1470"/>
  <c r="M1470"/>
  <c r="O1470" s="1"/>
  <c r="Q1468"/>
  <c r="T1469" l="1"/>
  <c r="P1470"/>
  <c r="R1470" s="1"/>
  <c r="N1471"/>
  <c r="M1471"/>
  <c r="O1471" s="1"/>
  <c r="U1470"/>
  <c r="Q1469"/>
  <c r="Q1470" l="1"/>
  <c r="T1470"/>
  <c r="P1471"/>
  <c r="R1471" s="1"/>
  <c r="N1472"/>
  <c r="M1472"/>
  <c r="O1472" s="1"/>
  <c r="U1471"/>
  <c r="Q1471" l="1"/>
  <c r="T1471"/>
  <c r="P1472"/>
  <c r="R1472" s="1"/>
  <c r="M1473"/>
  <c r="O1473" s="1"/>
  <c r="N1473"/>
  <c r="U1472"/>
  <c r="Q1472" l="1"/>
  <c r="T1472"/>
  <c r="U1473"/>
  <c r="P1473"/>
  <c r="R1473" s="1"/>
  <c r="M1474"/>
  <c r="O1474" s="1"/>
  <c r="N1474"/>
  <c r="T1473" l="1"/>
  <c r="P1474"/>
  <c r="R1474" s="1"/>
  <c r="N1475"/>
  <c r="M1475"/>
  <c r="O1475" s="1"/>
  <c r="U1474"/>
  <c r="Q1473"/>
  <c r="Q1474" l="1"/>
  <c r="T1474"/>
  <c r="P1475"/>
  <c r="R1475" s="1"/>
  <c r="N1476"/>
  <c r="M1476"/>
  <c r="O1476" s="1"/>
  <c r="U1475"/>
  <c r="Q1475" l="1"/>
  <c r="T1475"/>
  <c r="P1476"/>
  <c r="R1476" s="1"/>
  <c r="M1477"/>
  <c r="O1477" s="1"/>
  <c r="N1477"/>
  <c r="U1476"/>
  <c r="Q1476"/>
  <c r="T1476" l="1"/>
  <c r="U1477"/>
  <c r="P1477"/>
  <c r="R1477" s="1"/>
  <c r="N1478"/>
  <c r="M1478"/>
  <c r="O1478" s="1"/>
  <c r="T1477" l="1"/>
  <c r="U1478"/>
  <c r="P1478"/>
  <c r="R1478" s="1"/>
  <c r="N1479"/>
  <c r="M1479"/>
  <c r="O1479" s="1"/>
  <c r="Q1477"/>
  <c r="T1478" l="1"/>
  <c r="U1479"/>
  <c r="P1479"/>
  <c r="R1479" s="1"/>
  <c r="N1480"/>
  <c r="M1480"/>
  <c r="O1480" s="1"/>
  <c r="Q1478"/>
  <c r="T1479" l="1"/>
  <c r="U1480"/>
  <c r="P1480"/>
  <c r="R1480" s="1"/>
  <c r="N1481"/>
  <c r="M1481"/>
  <c r="O1481" s="1"/>
  <c r="Q1479"/>
  <c r="T1480" l="1"/>
  <c r="U1481"/>
  <c r="P1481"/>
  <c r="R1481" s="1"/>
  <c r="N1482"/>
  <c r="M1482"/>
  <c r="O1482" s="1"/>
  <c r="Q1480"/>
  <c r="T1481" l="1"/>
  <c r="U1482"/>
  <c r="P1482"/>
  <c r="R1482" s="1"/>
  <c r="N1483"/>
  <c r="M1483"/>
  <c r="O1483" s="1"/>
  <c r="Q1481"/>
  <c r="T1482" l="1"/>
  <c r="U1483"/>
  <c r="P1483"/>
  <c r="R1483" s="1"/>
  <c r="N1484"/>
  <c r="M1484"/>
  <c r="O1484" s="1"/>
  <c r="Q1482"/>
  <c r="T1483" l="1"/>
  <c r="U1484"/>
  <c r="P1484"/>
  <c r="R1484" s="1"/>
  <c r="N1485"/>
  <c r="M1485"/>
  <c r="O1485" s="1"/>
  <c r="Q1483"/>
  <c r="T1484" l="1"/>
  <c r="U1485"/>
  <c r="P1485"/>
  <c r="R1485" s="1"/>
  <c r="N1486"/>
  <c r="M1486"/>
  <c r="O1486" s="1"/>
  <c r="Q1484"/>
  <c r="T1485" l="1"/>
  <c r="U1486"/>
  <c r="Q1485"/>
  <c r="P1486"/>
  <c r="R1486" s="1"/>
  <c r="N1487"/>
  <c r="M1487"/>
  <c r="O1487" s="1"/>
  <c r="T1486" l="1"/>
  <c r="P1487"/>
  <c r="R1487" s="1"/>
  <c r="M1488"/>
  <c r="O1488" s="1"/>
  <c r="N1488"/>
  <c r="U1487"/>
  <c r="Q1486"/>
  <c r="Q1487" l="1"/>
  <c r="T1487"/>
  <c r="U1488"/>
  <c r="P1488"/>
  <c r="R1488" s="1"/>
  <c r="N1489"/>
  <c r="M1489"/>
  <c r="O1489" s="1"/>
  <c r="T1488" l="1"/>
  <c r="U1489"/>
  <c r="P1489"/>
  <c r="R1489" s="1"/>
  <c r="N1490"/>
  <c r="M1490"/>
  <c r="O1490" s="1"/>
  <c r="Q1488"/>
  <c r="T1489" l="1"/>
  <c r="U1490"/>
  <c r="P1490"/>
  <c r="R1490" s="1"/>
  <c r="N1491"/>
  <c r="M1491"/>
  <c r="O1491" s="1"/>
  <c r="Q1489"/>
  <c r="U1491" l="1"/>
  <c r="P1491"/>
  <c r="Q1491" s="1"/>
  <c r="N1492"/>
  <c r="M1492"/>
  <c r="O1492" s="1"/>
  <c r="Q1490"/>
  <c r="T1490"/>
  <c r="R1491" l="1"/>
  <c r="T1491" s="1"/>
  <c r="P1492"/>
  <c r="Q1492" s="1"/>
  <c r="M1493"/>
  <c r="O1493" s="1"/>
  <c r="N1493"/>
  <c r="R1492"/>
  <c r="U1492"/>
  <c r="T1492" l="1"/>
  <c r="U1493"/>
  <c r="P1493"/>
  <c r="R1493" s="1"/>
  <c r="N1494"/>
  <c r="M1494"/>
  <c r="O1494" s="1"/>
  <c r="T1493" l="1"/>
  <c r="U1494"/>
  <c r="P1494"/>
  <c r="R1494" s="1"/>
  <c r="N1495"/>
  <c r="M1495"/>
  <c r="O1495" s="1"/>
  <c r="Q1493"/>
  <c r="T1494" l="1"/>
  <c r="U1495"/>
  <c r="P1495"/>
  <c r="R1495" s="1"/>
  <c r="N1496"/>
  <c r="M1496"/>
  <c r="O1496" s="1"/>
  <c r="Q1494"/>
  <c r="T1495" l="1"/>
  <c r="U1496"/>
  <c r="P1496"/>
  <c r="R1496" s="1"/>
  <c r="N1497"/>
  <c r="M1497"/>
  <c r="O1497" s="1"/>
  <c r="Q1495"/>
  <c r="T1496" l="1"/>
  <c r="U1497"/>
  <c r="P1497"/>
  <c r="R1497" s="1"/>
  <c r="N1498"/>
  <c r="M1498"/>
  <c r="O1498" s="1"/>
  <c r="Q1496"/>
  <c r="T1497" l="1"/>
  <c r="U1498"/>
  <c r="P1498"/>
  <c r="R1498" s="1"/>
  <c r="N1499"/>
  <c r="M1499"/>
  <c r="O1499" s="1"/>
  <c r="Q1497"/>
  <c r="T1498" l="1"/>
  <c r="U1499"/>
  <c r="P1499"/>
  <c r="R1499" s="1"/>
  <c r="N1500"/>
  <c r="M1500"/>
  <c r="O1500" s="1"/>
  <c r="Q1498"/>
  <c r="T1499" l="1"/>
  <c r="U1500"/>
  <c r="P1500"/>
  <c r="R1500" s="1"/>
  <c r="N1501"/>
  <c r="M1501"/>
  <c r="O1501" s="1"/>
  <c r="Q1499"/>
  <c r="T1500" l="1"/>
  <c r="U1501"/>
  <c r="P1501"/>
  <c r="R1501" s="1"/>
  <c r="M1502"/>
  <c r="O1502" s="1"/>
  <c r="N1502"/>
  <c r="Q1500"/>
  <c r="T1501" l="1"/>
  <c r="P1502"/>
  <c r="R1502" s="1"/>
  <c r="M1503"/>
  <c r="O1503" s="1"/>
  <c r="N1503"/>
  <c r="U1502"/>
  <c r="Q1501"/>
  <c r="Q1502" l="1"/>
  <c r="T1502"/>
  <c r="U1503"/>
  <c r="P1503"/>
  <c r="R1503" s="1"/>
  <c r="N1504"/>
  <c r="M1504"/>
  <c r="O1504" s="1"/>
  <c r="T1503" l="1"/>
  <c r="P1504"/>
  <c r="R1504" s="1"/>
  <c r="N1505"/>
  <c r="M1505"/>
  <c r="O1505" s="1"/>
  <c r="U1504"/>
  <c r="Q1503"/>
  <c r="Q1504" l="1"/>
  <c r="T1504"/>
  <c r="P1505"/>
  <c r="R1505" s="1"/>
  <c r="N1506"/>
  <c r="M1506"/>
  <c r="O1506" s="1"/>
  <c r="U1505"/>
  <c r="Q1505" l="1"/>
  <c r="T1505"/>
  <c r="P1506"/>
  <c r="R1506" s="1"/>
  <c r="M1507"/>
  <c r="O1507" s="1"/>
  <c r="N1507"/>
  <c r="U1506"/>
  <c r="Q1506" l="1"/>
  <c r="T1506"/>
  <c r="U1507"/>
  <c r="P1507"/>
  <c r="R1507" s="1"/>
  <c r="N1508"/>
  <c r="M1508"/>
  <c r="O1508" s="1"/>
  <c r="T1507" l="1"/>
  <c r="P1508"/>
  <c r="R1508" s="1"/>
  <c r="M1509"/>
  <c r="O1509" s="1"/>
  <c r="N1509"/>
  <c r="U1508"/>
  <c r="Q1507"/>
  <c r="Q1508" l="1"/>
  <c r="T1508"/>
  <c r="U1509"/>
  <c r="P1509"/>
  <c r="R1509" s="1"/>
  <c r="M1510"/>
  <c r="O1510" s="1"/>
  <c r="N1510"/>
  <c r="T1509" l="1"/>
  <c r="P1510"/>
  <c r="R1510" s="1"/>
  <c r="M1511"/>
  <c r="O1511" s="1"/>
  <c r="N1511"/>
  <c r="U1510"/>
  <c r="Q1509"/>
  <c r="Q1510" l="1"/>
  <c r="T1510"/>
  <c r="U1511"/>
  <c r="P1511"/>
  <c r="R1511" s="1"/>
  <c r="M1512"/>
  <c r="O1512" s="1"/>
  <c r="N1512"/>
  <c r="T1511" l="1"/>
  <c r="P1512"/>
  <c r="R1512" s="1"/>
  <c r="M1513"/>
  <c r="O1513" s="1"/>
  <c r="N1513"/>
  <c r="U1512"/>
  <c r="Q1511"/>
  <c r="Q1512" l="1"/>
  <c r="T1512"/>
  <c r="U1513"/>
  <c r="P1513"/>
  <c r="R1513" s="1"/>
  <c r="M1514"/>
  <c r="O1514" s="1"/>
  <c r="N1514"/>
  <c r="T1513" l="1"/>
  <c r="P1514"/>
  <c r="R1514" s="1"/>
  <c r="M1515"/>
  <c r="O1515" s="1"/>
  <c r="N1515"/>
  <c r="U1514"/>
  <c r="Q1513"/>
  <c r="Q1514" l="1"/>
  <c r="T1514"/>
  <c r="U1515"/>
  <c r="P1515"/>
  <c r="R1515" s="1"/>
  <c r="M1516"/>
  <c r="O1516" s="1"/>
  <c r="N1516"/>
  <c r="T1515" l="1"/>
  <c r="P1516"/>
  <c r="R1516" s="1"/>
  <c r="M1517"/>
  <c r="O1517" s="1"/>
  <c r="N1517"/>
  <c r="U1516"/>
  <c r="Q1515"/>
  <c r="Q1516" l="1"/>
  <c r="T1516"/>
  <c r="U1517"/>
  <c r="P1517"/>
  <c r="R1517" s="1"/>
  <c r="N1518"/>
  <c r="M1518"/>
  <c r="O1518" s="1"/>
  <c r="T1517" l="1"/>
  <c r="P1518"/>
  <c r="R1518" s="1"/>
  <c r="M1519"/>
  <c r="O1519" s="1"/>
  <c r="N1519"/>
  <c r="U1518"/>
  <c r="Q1517"/>
  <c r="Q1518" l="1"/>
  <c r="T1518"/>
  <c r="U1519"/>
  <c r="P1519"/>
  <c r="R1519" s="1"/>
  <c r="N1520"/>
  <c r="M1520"/>
  <c r="O1520" s="1"/>
  <c r="T1519" l="1"/>
  <c r="U1520"/>
  <c r="P1520"/>
  <c r="R1520" s="1"/>
  <c r="N1521"/>
  <c r="M1521"/>
  <c r="O1521" s="1"/>
  <c r="Q1519"/>
  <c r="T1520" l="1"/>
  <c r="U1521"/>
  <c r="P1521"/>
  <c r="R1521" s="1"/>
  <c r="N1522"/>
  <c r="M1522"/>
  <c r="O1522" s="1"/>
  <c r="Q1520"/>
  <c r="T1521" l="1"/>
  <c r="U1522"/>
  <c r="P1522"/>
  <c r="R1522" s="1"/>
  <c r="M1523"/>
  <c r="O1523" s="1"/>
  <c r="N1523"/>
  <c r="Q1521"/>
  <c r="T1522" l="1"/>
  <c r="U1523"/>
  <c r="P1523"/>
  <c r="R1523" s="1"/>
  <c r="N1524"/>
  <c r="M1524"/>
  <c r="O1524" s="1"/>
  <c r="Q1522"/>
  <c r="T1523" l="1"/>
  <c r="U1524"/>
  <c r="P1524"/>
  <c r="R1524" s="1"/>
  <c r="M1525"/>
  <c r="O1525" s="1"/>
  <c r="N1525"/>
  <c r="Q1523"/>
  <c r="T1524" l="1"/>
  <c r="P1525"/>
  <c r="R1525" s="1"/>
  <c r="N1526"/>
  <c r="M1526"/>
  <c r="O1526" s="1"/>
  <c r="U1525"/>
  <c r="Q1524"/>
  <c r="Q1525" l="1"/>
  <c r="T1525"/>
  <c r="P1526"/>
  <c r="R1526" s="1"/>
  <c r="M1527"/>
  <c r="O1527" s="1"/>
  <c r="N1527"/>
  <c r="U1526"/>
  <c r="Q1526" l="1"/>
  <c r="T1526"/>
  <c r="U1527"/>
  <c r="P1527"/>
  <c r="R1527" s="1"/>
  <c r="N1528"/>
  <c r="M1528"/>
  <c r="O1528" s="1"/>
  <c r="T1527" l="1"/>
  <c r="U1528"/>
  <c r="P1528"/>
  <c r="R1528" s="1"/>
  <c r="N1529"/>
  <c r="M1529"/>
  <c r="O1529" s="1"/>
  <c r="Q1527"/>
  <c r="T1528" l="1"/>
  <c r="U1529"/>
  <c r="P1529"/>
  <c r="R1529" s="1"/>
  <c r="M1530"/>
  <c r="O1530" s="1"/>
  <c r="N1530"/>
  <c r="Q1528"/>
  <c r="P1530" l="1"/>
  <c r="R1530" s="1"/>
  <c r="N1531"/>
  <c r="M1531"/>
  <c r="O1531" s="1"/>
  <c r="U1530"/>
  <c r="Q1529"/>
  <c r="T1529"/>
  <c r="T1530" l="1"/>
  <c r="U1531"/>
  <c r="Q1530"/>
  <c r="P1531"/>
  <c r="R1531" s="1"/>
  <c r="N1532"/>
  <c r="M1532"/>
  <c r="O1532" s="1"/>
  <c r="T1531" l="1"/>
  <c r="P1532"/>
  <c r="R1532" s="1"/>
  <c r="N1533"/>
  <c r="M1533"/>
  <c r="O1533" s="1"/>
  <c r="U1532"/>
  <c r="Q1531"/>
  <c r="Q1532" l="1"/>
  <c r="T1532"/>
  <c r="P1533"/>
  <c r="R1533" s="1"/>
  <c r="N1534"/>
  <c r="M1534"/>
  <c r="O1534" s="1"/>
  <c r="U1533"/>
  <c r="Q1533" l="1"/>
  <c r="T1533"/>
  <c r="P1534"/>
  <c r="R1534" s="1"/>
  <c r="N1535"/>
  <c r="M1535"/>
  <c r="O1535" s="1"/>
  <c r="U1534"/>
  <c r="Q1534" l="1"/>
  <c r="P1535"/>
  <c r="R1535" s="1"/>
  <c r="M1536"/>
  <c r="O1536" s="1"/>
  <c r="N1536"/>
  <c r="U1535"/>
  <c r="T1534"/>
  <c r="Q1535" l="1"/>
  <c r="P1536"/>
  <c r="R1536" s="1"/>
  <c r="N1537"/>
  <c r="M1537"/>
  <c r="O1537" s="1"/>
  <c r="T1535"/>
  <c r="U1536"/>
  <c r="Q1536" l="1"/>
  <c r="T1536"/>
  <c r="P1537"/>
  <c r="R1537" s="1"/>
  <c r="N1538"/>
  <c r="M1538"/>
  <c r="O1538" s="1"/>
  <c r="U1537"/>
  <c r="Q1537" l="1"/>
  <c r="T1537"/>
  <c r="P1538"/>
  <c r="R1538" s="1"/>
  <c r="M1539"/>
  <c r="O1539" s="1"/>
  <c r="N1539"/>
  <c r="U1538"/>
  <c r="Q1538" l="1"/>
  <c r="U1539"/>
  <c r="P1539"/>
  <c r="R1539" s="1"/>
  <c r="N1540"/>
  <c r="M1540"/>
  <c r="O1540" s="1"/>
  <c r="T1538"/>
  <c r="T1539" l="1"/>
  <c r="U1540"/>
  <c r="P1540"/>
  <c r="R1540" s="1"/>
  <c r="N1541"/>
  <c r="M1541"/>
  <c r="O1541" s="1"/>
  <c r="Q1539"/>
  <c r="T1540" l="1"/>
  <c r="U1541"/>
  <c r="P1541"/>
  <c r="R1541" s="1"/>
  <c r="N1542"/>
  <c r="M1542"/>
  <c r="O1542" s="1"/>
  <c r="Q1540"/>
  <c r="T1541" l="1"/>
  <c r="P1542"/>
  <c r="R1542" s="1"/>
  <c r="M1543"/>
  <c r="O1543" s="1"/>
  <c r="N1543"/>
  <c r="U1542"/>
  <c r="Q1541"/>
  <c r="Q1542" l="1"/>
  <c r="T1542"/>
  <c r="U1543"/>
  <c r="P1543"/>
  <c r="R1543" s="1"/>
  <c r="M1544"/>
  <c r="O1544" s="1"/>
  <c r="N1544"/>
  <c r="T1543" l="1"/>
  <c r="P1544"/>
  <c r="R1544" s="1"/>
  <c r="M1545"/>
  <c r="O1545" s="1"/>
  <c r="N1545"/>
  <c r="U1544"/>
  <c r="Q1543"/>
  <c r="Q1544" l="1"/>
  <c r="T1544"/>
  <c r="U1545"/>
  <c r="P1545"/>
  <c r="R1545" s="1"/>
  <c r="M1546"/>
  <c r="O1546" s="1"/>
  <c r="N1546"/>
  <c r="U1546" l="1"/>
  <c r="P1546"/>
  <c r="Q1546" s="1"/>
  <c r="M1547"/>
  <c r="O1547" s="1"/>
  <c r="N1547"/>
  <c r="Q1545"/>
  <c r="T1545"/>
  <c r="R1546" l="1"/>
  <c r="U1547"/>
  <c r="P1547"/>
  <c r="R1547" s="1"/>
  <c r="N1548"/>
  <c r="M1548"/>
  <c r="O1548" s="1"/>
  <c r="U1548" l="1"/>
  <c r="Q1547"/>
  <c r="P1548"/>
  <c r="R1548" s="1"/>
  <c r="N1549"/>
  <c r="M1549"/>
  <c r="O1549" s="1"/>
  <c r="T1546"/>
  <c r="T1547" s="1"/>
  <c r="T1548" l="1"/>
  <c r="P1549"/>
  <c r="R1549" s="1"/>
  <c r="M1550"/>
  <c r="O1550" s="1"/>
  <c r="N1550"/>
  <c r="U1549"/>
  <c r="Q1548"/>
  <c r="Q1549" l="1"/>
  <c r="T1549"/>
  <c r="U1550"/>
  <c r="P1550"/>
  <c r="R1550" s="1"/>
  <c r="N1551"/>
  <c r="M1551"/>
  <c r="O1551" s="1"/>
  <c r="T1550" l="1"/>
  <c r="U1551"/>
  <c r="P1551"/>
  <c r="R1551" s="1"/>
  <c r="M1552"/>
  <c r="O1552" s="1"/>
  <c r="N1552"/>
  <c r="Q1550"/>
  <c r="T1551" l="1"/>
  <c r="P1552"/>
  <c r="R1552" s="1"/>
  <c r="M1553"/>
  <c r="O1553" s="1"/>
  <c r="N1553"/>
  <c r="U1552"/>
  <c r="Q1551"/>
  <c r="Q1552" l="1"/>
  <c r="T1552"/>
  <c r="U1553"/>
  <c r="P1553"/>
  <c r="R1553" s="1"/>
  <c r="N1554"/>
  <c r="M1554"/>
  <c r="O1554" s="1"/>
  <c r="T1553" l="1"/>
  <c r="P1554"/>
  <c r="R1554" s="1"/>
  <c r="N1555"/>
  <c r="M1555"/>
  <c r="O1555" s="1"/>
  <c r="U1554"/>
  <c r="Q1553"/>
  <c r="Q1554" l="1"/>
  <c r="T1554"/>
  <c r="P1555"/>
  <c r="R1555" s="1"/>
  <c r="N1556"/>
  <c r="M1556"/>
  <c r="O1556" s="1"/>
  <c r="U1555"/>
  <c r="Q1555" l="1"/>
  <c r="T1555"/>
  <c r="P1556"/>
  <c r="R1556" s="1"/>
  <c r="M1557"/>
  <c r="O1557" s="1"/>
  <c r="N1557"/>
  <c r="U1556"/>
  <c r="Q1556" l="1"/>
  <c r="T1556"/>
  <c r="U1557"/>
  <c r="P1557"/>
  <c r="R1557" s="1"/>
  <c r="M1558"/>
  <c r="O1558" s="1"/>
  <c r="N1558"/>
  <c r="T1557" l="1"/>
  <c r="P1558"/>
  <c r="R1558" s="1"/>
  <c r="M1559"/>
  <c r="O1559" s="1"/>
  <c r="N1559"/>
  <c r="U1558"/>
  <c r="Q1557"/>
  <c r="Q1558" l="1"/>
  <c r="T1558"/>
  <c r="U1559"/>
  <c r="P1559"/>
  <c r="R1559" s="1"/>
  <c r="N1560"/>
  <c r="M1560"/>
  <c r="O1560" s="1"/>
  <c r="T1559" l="1"/>
  <c r="U1560"/>
  <c r="P1560"/>
  <c r="R1560" s="1"/>
  <c r="M1561"/>
  <c r="O1561" s="1"/>
  <c r="N1561"/>
  <c r="Q1559"/>
  <c r="T1560" l="1"/>
  <c r="P1561"/>
  <c r="R1561" s="1"/>
  <c r="N1562"/>
  <c r="M1562"/>
  <c r="O1562" s="1"/>
  <c r="U1561"/>
  <c r="Q1560"/>
  <c r="Q1561" l="1"/>
  <c r="T1561"/>
  <c r="P1562"/>
  <c r="R1562" s="1"/>
  <c r="N1563"/>
  <c r="M1563"/>
  <c r="O1563" s="1"/>
  <c r="U1562"/>
  <c r="T1562" l="1"/>
  <c r="Q1562"/>
  <c r="P1563"/>
  <c r="R1563" s="1"/>
  <c r="N1564"/>
  <c r="M1564"/>
  <c r="O1564" s="1"/>
  <c r="U1563"/>
  <c r="Q1563" l="1"/>
  <c r="U1564"/>
  <c r="T1563"/>
  <c r="P1564"/>
  <c r="R1564" s="1"/>
  <c r="N1565"/>
  <c r="M1565"/>
  <c r="O1565" s="1"/>
  <c r="T1564" l="1"/>
  <c r="U1565"/>
  <c r="P1565"/>
  <c r="R1565" s="1"/>
  <c r="M1566"/>
  <c r="O1566" s="1"/>
  <c r="N1566"/>
  <c r="Q1564"/>
  <c r="T1565" l="1"/>
  <c r="P1566"/>
  <c r="R1566" s="1"/>
  <c r="N1567"/>
  <c r="M1567"/>
  <c r="O1567" s="1"/>
  <c r="U1566"/>
  <c r="Q1565"/>
  <c r="Q1566" l="1"/>
  <c r="T1566"/>
  <c r="P1567"/>
  <c r="R1567" s="1"/>
  <c r="N1568"/>
  <c r="M1568"/>
  <c r="O1568" s="1"/>
  <c r="U1567"/>
  <c r="Q1567" l="1"/>
  <c r="T1567"/>
  <c r="P1568"/>
  <c r="R1568" s="1"/>
  <c r="N1569"/>
  <c r="M1569"/>
  <c r="O1569" s="1"/>
  <c r="U1568"/>
  <c r="Q1568" l="1"/>
  <c r="P1569"/>
  <c r="R1569" s="1"/>
  <c r="M1570"/>
  <c r="O1570" s="1"/>
  <c r="N1570"/>
  <c r="U1569"/>
  <c r="T1568"/>
  <c r="Q1569" l="1"/>
  <c r="P1570"/>
  <c r="R1570" s="1"/>
  <c r="M1571"/>
  <c r="O1571" s="1"/>
  <c r="N1571"/>
  <c r="T1569"/>
  <c r="U1570"/>
  <c r="T1570" l="1"/>
  <c r="Q1570"/>
  <c r="U1571"/>
  <c r="P1571"/>
  <c r="R1571" s="1"/>
  <c r="M1572"/>
  <c r="O1572" s="1"/>
  <c r="N1572"/>
  <c r="P1572" l="1"/>
  <c r="R1572" s="1"/>
  <c r="M1573"/>
  <c r="O1573" s="1"/>
  <c r="N1573"/>
  <c r="U1572"/>
  <c r="Q1571"/>
  <c r="T1571"/>
  <c r="Q1572" l="1"/>
  <c r="P1573"/>
  <c r="Q1573" s="1"/>
  <c r="N1574"/>
  <c r="M1574"/>
  <c r="O1574" s="1"/>
  <c r="T1572"/>
  <c r="U1573"/>
  <c r="R1573" l="1"/>
  <c r="T1573" s="1"/>
  <c r="P1574"/>
  <c r="R1574" s="1"/>
  <c r="N1575"/>
  <c r="M1575"/>
  <c r="O1575" s="1"/>
  <c r="U1574"/>
  <c r="Q1574" l="1"/>
  <c r="T1574"/>
  <c r="P1575"/>
  <c r="R1575" s="1"/>
  <c r="N1576"/>
  <c r="M1576"/>
  <c r="O1576" s="1"/>
  <c r="U1575"/>
  <c r="Q1575" l="1"/>
  <c r="T1575"/>
  <c r="P1576"/>
  <c r="R1576" s="1"/>
  <c r="N1577"/>
  <c r="M1577"/>
  <c r="O1577" s="1"/>
  <c r="U1576"/>
  <c r="T1576" l="1"/>
  <c r="Q1576"/>
  <c r="P1577"/>
  <c r="R1577" s="1"/>
  <c r="M1578"/>
  <c r="O1578" s="1"/>
  <c r="N1578"/>
  <c r="U1577"/>
  <c r="Q1577"/>
  <c r="P1578" l="1"/>
  <c r="R1578" s="1"/>
  <c r="M1579"/>
  <c r="O1579" s="1"/>
  <c r="N1579"/>
  <c r="T1577"/>
  <c r="U1578"/>
  <c r="Q1578" l="1"/>
  <c r="T1578"/>
  <c r="U1579"/>
  <c r="P1579"/>
  <c r="R1579" s="1"/>
  <c r="M1580"/>
  <c r="O1580" s="1"/>
  <c r="N1580"/>
  <c r="P1580" l="1"/>
  <c r="R1580" s="1"/>
  <c r="M1581"/>
  <c r="O1581" s="1"/>
  <c r="N1581"/>
  <c r="U1580"/>
  <c r="Q1579"/>
  <c r="T1579"/>
  <c r="Q1580" l="1"/>
  <c r="P1581"/>
  <c r="Q1581" s="1"/>
  <c r="N1582"/>
  <c r="M1582"/>
  <c r="O1582" s="1"/>
  <c r="T1580"/>
  <c r="U1581"/>
  <c r="R1581" l="1"/>
  <c r="T1581" s="1"/>
  <c r="P1582"/>
  <c r="R1582" s="1"/>
  <c r="N1583"/>
  <c r="M1583"/>
  <c r="O1583" s="1"/>
  <c r="U1582"/>
  <c r="Q1582" l="1"/>
  <c r="T1582"/>
  <c r="P1583"/>
  <c r="R1583" s="1"/>
  <c r="N1584"/>
  <c r="M1584"/>
  <c r="O1584" s="1"/>
  <c r="U1583"/>
  <c r="Q1583" l="1"/>
  <c r="T1583"/>
  <c r="P1584"/>
  <c r="R1584" s="1"/>
  <c r="N1585"/>
  <c r="M1585"/>
  <c r="O1585" s="1"/>
  <c r="U1584"/>
  <c r="Q1584" l="1"/>
  <c r="T1584"/>
  <c r="P1585"/>
  <c r="R1585" s="1"/>
  <c r="N1586"/>
  <c r="M1586"/>
  <c r="O1586" s="1"/>
  <c r="U1585"/>
  <c r="T1585" l="1"/>
  <c r="U1586"/>
  <c r="Q1585"/>
  <c r="P1586"/>
  <c r="R1586" s="1"/>
  <c r="N1587"/>
  <c r="M1587"/>
  <c r="O1587" s="1"/>
  <c r="T1586" l="1"/>
  <c r="U1587"/>
  <c r="P1587"/>
  <c r="R1587" s="1"/>
  <c r="N1588"/>
  <c r="M1588"/>
  <c r="O1588" s="1"/>
  <c r="Q1586"/>
  <c r="P1588" l="1"/>
  <c r="R1588" s="1"/>
  <c r="N1589"/>
  <c r="M1589"/>
  <c r="O1589" s="1"/>
  <c r="U1588"/>
  <c r="Q1587"/>
  <c r="T1587"/>
  <c r="T1588" l="1"/>
  <c r="U1589"/>
  <c r="Q1588"/>
  <c r="P1589"/>
  <c r="R1589" s="1"/>
  <c r="M1590"/>
  <c r="O1590" s="1"/>
  <c r="N1590"/>
  <c r="T1589" l="1"/>
  <c r="U1590"/>
  <c r="P1590"/>
  <c r="R1590" s="1"/>
  <c r="M1591"/>
  <c r="O1591" s="1"/>
  <c r="N1591"/>
  <c r="Q1589"/>
  <c r="T1590" l="1"/>
  <c r="P1591"/>
  <c r="R1591" s="1"/>
  <c r="N1592"/>
  <c r="M1592"/>
  <c r="O1592" s="1"/>
  <c r="U1591"/>
  <c r="Q1590"/>
  <c r="Q1591" l="1"/>
  <c r="T1591"/>
  <c r="P1592"/>
  <c r="R1592" s="1"/>
  <c r="M1593"/>
  <c r="O1593" s="1"/>
  <c r="N1593"/>
  <c r="U1592"/>
  <c r="Q1592" l="1"/>
  <c r="T1592"/>
  <c r="U1593"/>
  <c r="P1593"/>
  <c r="R1593" s="1"/>
  <c r="M1594"/>
  <c r="O1594" s="1"/>
  <c r="N1594"/>
  <c r="T1593" l="1"/>
  <c r="P1594"/>
  <c r="R1594" s="1"/>
  <c r="M1595"/>
  <c r="O1595" s="1"/>
  <c r="N1595"/>
  <c r="U1594"/>
  <c r="Q1593"/>
  <c r="Q1594" l="1"/>
  <c r="T1594"/>
  <c r="U1595"/>
  <c r="P1595"/>
  <c r="R1595" s="1"/>
  <c r="M1596"/>
  <c r="O1596" s="1"/>
  <c r="N1596"/>
  <c r="P1596" l="1"/>
  <c r="R1596" s="1"/>
  <c r="M1597"/>
  <c r="O1597" s="1"/>
  <c r="N1597"/>
  <c r="U1596"/>
  <c r="Q1595"/>
  <c r="T1595"/>
  <c r="Q1596" l="1"/>
  <c r="P1597"/>
  <c r="R1597" s="1"/>
  <c r="N1598"/>
  <c r="M1598"/>
  <c r="O1598" s="1"/>
  <c r="T1596"/>
  <c r="U1597"/>
  <c r="Q1597" l="1"/>
  <c r="T1597"/>
  <c r="P1598"/>
  <c r="R1598" s="1"/>
  <c r="N1599"/>
  <c r="M1599"/>
  <c r="O1599" s="1"/>
  <c r="U1598"/>
  <c r="Q1598" l="1"/>
  <c r="T1598"/>
  <c r="P1599"/>
  <c r="R1599" s="1"/>
  <c r="N1600"/>
  <c r="M1600"/>
  <c r="O1600" s="1"/>
  <c r="U1599"/>
  <c r="Q1599" l="1"/>
  <c r="T1599"/>
  <c r="P1600"/>
  <c r="R1600" s="1"/>
  <c r="N1601"/>
  <c r="M1601"/>
  <c r="O1601" s="1"/>
  <c r="U1600"/>
  <c r="Q1600" l="1"/>
  <c r="T1600"/>
  <c r="P1601"/>
  <c r="R1601" s="1"/>
  <c r="M1602"/>
  <c r="O1602" s="1"/>
  <c r="N1602"/>
  <c r="U1601"/>
  <c r="Q1601" l="1"/>
  <c r="T1601"/>
  <c r="U1602"/>
  <c r="P1602"/>
  <c r="R1602" s="1"/>
  <c r="N1603"/>
  <c r="M1603"/>
  <c r="O1603" s="1"/>
  <c r="T1602" l="1"/>
  <c r="U1603"/>
  <c r="P1603"/>
  <c r="R1603" s="1"/>
  <c r="N1604"/>
  <c r="M1604"/>
  <c r="O1604" s="1"/>
  <c r="Q1602"/>
  <c r="T1603" l="1"/>
  <c r="P1604"/>
  <c r="R1604" s="1"/>
  <c r="M1605"/>
  <c r="O1605" s="1"/>
  <c r="N1605"/>
  <c r="U1604"/>
  <c r="Q1603"/>
  <c r="Q1604" l="1"/>
  <c r="T1604"/>
  <c r="U1605"/>
  <c r="P1605"/>
  <c r="R1605" s="1"/>
  <c r="N1606"/>
  <c r="M1606"/>
  <c r="O1606" s="1"/>
  <c r="T1605" l="1"/>
  <c r="U1606"/>
  <c r="P1606"/>
  <c r="R1606" s="1"/>
  <c r="N1607"/>
  <c r="M1607"/>
  <c r="O1607" s="1"/>
  <c r="Q1605"/>
  <c r="T1606" l="1"/>
  <c r="U1607"/>
  <c r="P1607"/>
  <c r="R1607" s="1"/>
  <c r="N1608"/>
  <c r="M1608"/>
  <c r="O1608" s="1"/>
  <c r="Q1606"/>
  <c r="T1607" l="1"/>
  <c r="U1608"/>
  <c r="P1608"/>
  <c r="R1608" s="1"/>
  <c r="N1609"/>
  <c r="M1609"/>
  <c r="O1609" s="1"/>
  <c r="Q1607"/>
  <c r="T1608" l="1"/>
  <c r="U1609"/>
  <c r="P1609"/>
  <c r="R1609" s="1"/>
  <c r="N1610"/>
  <c r="M1610"/>
  <c r="O1610" s="1"/>
  <c r="Q1608"/>
  <c r="T1609" l="1"/>
  <c r="U1610"/>
  <c r="P1610"/>
  <c r="R1610" s="1"/>
  <c r="M1611"/>
  <c r="O1611" s="1"/>
  <c r="N1611"/>
  <c r="Q1609"/>
  <c r="T1610" l="1"/>
  <c r="P1611"/>
  <c r="Q1611" s="1"/>
  <c r="N1612"/>
  <c r="M1612"/>
  <c r="O1612" s="1"/>
  <c r="Q1610"/>
  <c r="U1611"/>
  <c r="R1611" l="1"/>
  <c r="T1611" s="1"/>
  <c r="P1612"/>
  <c r="Q1612" s="1"/>
  <c r="M1613"/>
  <c r="O1613" s="1"/>
  <c r="N1613"/>
  <c r="U1612"/>
  <c r="R1612" l="1"/>
  <c r="T1612" s="1"/>
  <c r="U1613"/>
  <c r="P1613"/>
  <c r="R1613" s="1"/>
  <c r="M1614"/>
  <c r="O1614" s="1"/>
  <c r="N1614"/>
  <c r="T1613" l="1"/>
  <c r="P1614"/>
  <c r="R1614" s="1"/>
  <c r="N1615"/>
  <c r="M1615"/>
  <c r="O1615" s="1"/>
  <c r="U1614"/>
  <c r="Q1613"/>
  <c r="Q1614" l="1"/>
  <c r="T1614"/>
  <c r="P1615"/>
  <c r="R1615" s="1"/>
  <c r="N1616"/>
  <c r="M1616"/>
  <c r="O1616" s="1"/>
  <c r="U1615"/>
  <c r="Q1615" l="1"/>
  <c r="T1615"/>
  <c r="P1616"/>
  <c r="R1616" s="1"/>
  <c r="N1617"/>
  <c r="M1617"/>
  <c r="O1617" s="1"/>
  <c r="U1616"/>
  <c r="Q1616" l="1"/>
  <c r="T1616"/>
  <c r="P1617"/>
  <c r="R1617" s="1"/>
  <c r="M1618"/>
  <c r="O1618" s="1"/>
  <c r="N1618"/>
  <c r="U1617"/>
  <c r="Q1617" l="1"/>
  <c r="T1617"/>
  <c r="U1618"/>
  <c r="P1618"/>
  <c r="R1618" s="1"/>
  <c r="N1619"/>
  <c r="M1619"/>
  <c r="O1619" s="1"/>
  <c r="T1618" l="1"/>
  <c r="U1619"/>
  <c r="P1619"/>
  <c r="R1619" s="1"/>
  <c r="N1620"/>
  <c r="M1620"/>
  <c r="O1620" s="1"/>
  <c r="Q1618"/>
  <c r="T1619" l="1"/>
  <c r="U1620"/>
  <c r="P1620"/>
  <c r="R1620" s="1"/>
  <c r="N1621"/>
  <c r="M1621"/>
  <c r="O1621" s="1"/>
  <c r="Q1619"/>
  <c r="T1620" l="1"/>
  <c r="U1621"/>
  <c r="P1621"/>
  <c r="R1621" s="1"/>
  <c r="M1622"/>
  <c r="O1622" s="1"/>
  <c r="N1622"/>
  <c r="Q1620"/>
  <c r="T1621" l="1"/>
  <c r="P1622"/>
  <c r="R1622" s="1"/>
  <c r="M1623"/>
  <c r="O1623" s="1"/>
  <c r="N1623"/>
  <c r="U1622"/>
  <c r="Q1621"/>
  <c r="Q1622" l="1"/>
  <c r="T1622"/>
  <c r="U1623"/>
  <c r="P1623"/>
  <c r="R1623" s="1"/>
  <c r="M1624"/>
  <c r="O1624" s="1"/>
  <c r="N1624"/>
  <c r="P1624" l="1"/>
  <c r="R1624" s="1"/>
  <c r="N1625"/>
  <c r="M1625"/>
  <c r="O1625" s="1"/>
  <c r="U1624"/>
  <c r="Q1623"/>
  <c r="T1623"/>
  <c r="T1624" l="1"/>
  <c r="U1625"/>
  <c r="Q1624"/>
  <c r="P1625"/>
  <c r="R1625" s="1"/>
  <c r="N1626"/>
  <c r="M1626"/>
  <c r="O1626" s="1"/>
  <c r="Q1625" l="1"/>
  <c r="T1625"/>
  <c r="P1626"/>
  <c r="R1626" s="1"/>
  <c r="M1627"/>
  <c r="O1627" s="1"/>
  <c r="N1627"/>
  <c r="U1626"/>
  <c r="Q1626" l="1"/>
  <c r="T1626"/>
  <c r="U1627"/>
  <c r="P1627"/>
  <c r="R1627" s="1"/>
  <c r="N1628"/>
  <c r="M1628"/>
  <c r="O1628" s="1"/>
  <c r="T1627" l="1"/>
  <c r="U1628"/>
  <c r="P1628"/>
  <c r="R1628" s="1"/>
  <c r="M1629"/>
  <c r="O1629" s="1"/>
  <c r="N1629"/>
  <c r="Q1627"/>
  <c r="T1628" l="1"/>
  <c r="P1629"/>
  <c r="R1629" s="1"/>
  <c r="M1630"/>
  <c r="O1630" s="1"/>
  <c r="N1630"/>
  <c r="U1629"/>
  <c r="Q1628"/>
  <c r="Q1629" l="1"/>
  <c r="T1629"/>
  <c r="U1630"/>
  <c r="P1630"/>
  <c r="R1630" s="1"/>
  <c r="M1631"/>
  <c r="O1631" s="1"/>
  <c r="N1631"/>
  <c r="T1630" l="1"/>
  <c r="P1631"/>
  <c r="Q1631" s="1"/>
  <c r="N1632"/>
  <c r="M1632"/>
  <c r="O1632" s="1"/>
  <c r="Q1630"/>
  <c r="U1631"/>
  <c r="R1631" l="1"/>
  <c r="T1631" s="1"/>
  <c r="P1632"/>
  <c r="R1632" s="1"/>
  <c r="M1633"/>
  <c r="O1633" s="1"/>
  <c r="N1633"/>
  <c r="U1632"/>
  <c r="Q1632" l="1"/>
  <c r="T1632"/>
  <c r="U1633"/>
  <c r="P1633"/>
  <c r="R1633" s="1"/>
  <c r="N1634"/>
  <c r="M1634"/>
  <c r="O1634" s="1"/>
  <c r="T1633" l="1"/>
  <c r="U1634"/>
  <c r="Q1633"/>
  <c r="P1634"/>
  <c r="R1634" s="1"/>
  <c r="N1635"/>
  <c r="M1635"/>
  <c r="O1635" s="1"/>
  <c r="T1634" l="1"/>
  <c r="P1635"/>
  <c r="R1635" s="1"/>
  <c r="M1636"/>
  <c r="O1636" s="1"/>
  <c r="N1636"/>
  <c r="U1635"/>
  <c r="Q1634"/>
  <c r="Q1635" l="1"/>
  <c r="U1636"/>
  <c r="P1636"/>
  <c r="R1636" s="1"/>
  <c r="M1637"/>
  <c r="O1637" s="1"/>
  <c r="N1637"/>
  <c r="T1635"/>
  <c r="Q1636" l="1"/>
  <c r="U1637"/>
  <c r="T1636"/>
  <c r="P1637"/>
  <c r="R1637" s="1"/>
  <c r="M1638"/>
  <c r="O1638" s="1"/>
  <c r="N1638"/>
  <c r="T1637" l="1"/>
  <c r="P1638"/>
  <c r="R1638" s="1"/>
  <c r="M1639"/>
  <c r="O1639" s="1"/>
  <c r="N1639"/>
  <c r="U1638"/>
  <c r="Q1637"/>
  <c r="Q1638" l="1"/>
  <c r="T1638"/>
  <c r="U1639"/>
  <c r="P1639"/>
  <c r="R1639" s="1"/>
  <c r="N1640"/>
  <c r="M1640"/>
  <c r="O1640" s="1"/>
  <c r="T1639" l="1"/>
  <c r="U1640"/>
  <c r="P1640"/>
  <c r="R1640" s="1"/>
  <c r="N1641"/>
  <c r="M1641"/>
  <c r="O1641" s="1"/>
  <c r="Q1639"/>
  <c r="T1640" l="1"/>
  <c r="U1641"/>
  <c r="P1641"/>
  <c r="R1641" s="1"/>
  <c r="N1642"/>
  <c r="M1642"/>
  <c r="O1642" s="1"/>
  <c r="Q1640"/>
  <c r="T1641" l="1"/>
  <c r="P1642"/>
  <c r="R1642" s="1"/>
  <c r="N1643"/>
  <c r="M1643"/>
  <c r="O1643" s="1"/>
  <c r="U1642"/>
  <c r="Q1641"/>
  <c r="Q1642" l="1"/>
  <c r="T1642"/>
  <c r="P1643"/>
  <c r="R1643" s="1"/>
  <c r="N1644"/>
  <c r="M1644"/>
  <c r="O1644" s="1"/>
  <c r="U1643"/>
  <c r="Q1643" l="1"/>
  <c r="T1643"/>
  <c r="P1644"/>
  <c r="R1644" s="1"/>
  <c r="M1645"/>
  <c r="O1645" s="1"/>
  <c r="N1645"/>
  <c r="U1644"/>
  <c r="Q1644" l="1"/>
  <c r="T1644"/>
  <c r="U1645"/>
  <c r="P1645"/>
  <c r="R1645" s="1"/>
  <c r="N1646"/>
  <c r="M1646"/>
  <c r="O1646" s="1"/>
  <c r="T1645" l="1"/>
  <c r="U1646"/>
  <c r="P1646"/>
  <c r="R1646" s="1"/>
  <c r="M1647"/>
  <c r="O1647" s="1"/>
  <c r="N1647"/>
  <c r="Q1645"/>
  <c r="T1646" l="1"/>
  <c r="P1647"/>
  <c r="Q1647" s="1"/>
  <c r="M1648"/>
  <c r="O1648" s="1"/>
  <c r="N1648"/>
  <c r="Q1646"/>
  <c r="U1647"/>
  <c r="R1647" l="1"/>
  <c r="T1647" s="1"/>
  <c r="U1648"/>
  <c r="P1648"/>
  <c r="R1648" s="1"/>
  <c r="N1649"/>
  <c r="M1649"/>
  <c r="O1649" s="1"/>
  <c r="T1648" l="1"/>
  <c r="U1649"/>
  <c r="P1649"/>
  <c r="R1649" s="1"/>
  <c r="N1650"/>
  <c r="M1650"/>
  <c r="O1650" s="1"/>
  <c r="Q1648"/>
  <c r="T1649" l="1"/>
  <c r="U1650"/>
  <c r="Q1649"/>
  <c r="P1650"/>
  <c r="R1650" s="1"/>
  <c r="N1651"/>
  <c r="M1651"/>
  <c r="O1651" s="1"/>
  <c r="T1650" l="1"/>
  <c r="P1651"/>
  <c r="R1651" s="1"/>
  <c r="N1652"/>
  <c r="M1652"/>
  <c r="O1652" s="1"/>
  <c r="U1651"/>
  <c r="Q1650"/>
  <c r="Q1651" l="1"/>
  <c r="T1651"/>
  <c r="P1652"/>
  <c r="R1652" s="1"/>
  <c r="M1653"/>
  <c r="O1653" s="1"/>
  <c r="N1653"/>
  <c r="U1652"/>
  <c r="Q1652" l="1"/>
  <c r="U1653"/>
  <c r="P1653"/>
  <c r="R1653" s="1"/>
  <c r="N1654"/>
  <c r="M1654"/>
  <c r="O1654" s="1"/>
  <c r="T1652"/>
  <c r="Q1653" l="1"/>
  <c r="P1654"/>
  <c r="Q1654" s="1"/>
  <c r="M1655"/>
  <c r="O1655" s="1"/>
  <c r="N1655"/>
  <c r="T1653"/>
  <c r="R1654"/>
  <c r="U1654"/>
  <c r="T1654" l="1"/>
  <c r="U1655"/>
  <c r="P1655"/>
  <c r="R1655" s="1"/>
  <c r="N1656"/>
  <c r="M1656"/>
  <c r="O1656" s="1"/>
  <c r="T1655" l="1"/>
  <c r="U1656"/>
  <c r="Q1655"/>
  <c r="P1656"/>
  <c r="R1656" s="1"/>
  <c r="N1657"/>
  <c r="M1657"/>
  <c r="O1657" s="1"/>
  <c r="T1656" l="1"/>
  <c r="P1657"/>
  <c r="R1657" s="1"/>
  <c r="N1658"/>
  <c r="M1658"/>
  <c r="O1658" s="1"/>
  <c r="U1657"/>
  <c r="Q1656"/>
  <c r="Q1657" l="1"/>
  <c r="T1657"/>
  <c r="P1658"/>
  <c r="R1658" s="1"/>
  <c r="M1659"/>
  <c r="O1659" s="1"/>
  <c r="N1659"/>
  <c r="U1658"/>
  <c r="Q1658" l="1"/>
  <c r="U1659"/>
  <c r="P1659"/>
  <c r="Q1659" s="1"/>
  <c r="N1660"/>
  <c r="M1660"/>
  <c r="O1660" s="1"/>
  <c r="T1658"/>
  <c r="R1659" l="1"/>
  <c r="T1659" s="1"/>
  <c r="P1660"/>
  <c r="R1660" s="1"/>
  <c r="N1661"/>
  <c r="M1661"/>
  <c r="O1661" s="1"/>
  <c r="U1660"/>
  <c r="Q1660" l="1"/>
  <c r="T1660"/>
  <c r="P1661"/>
  <c r="R1661" s="1"/>
  <c r="N1662"/>
  <c r="M1662"/>
  <c r="O1662" s="1"/>
  <c r="U1661"/>
  <c r="Q1661" l="1"/>
  <c r="T1661"/>
  <c r="P1662"/>
  <c r="R1662" s="1"/>
  <c r="M1663"/>
  <c r="O1663" s="1"/>
  <c r="N1663"/>
  <c r="U1662"/>
  <c r="Q1662" l="1"/>
  <c r="T1662"/>
  <c r="U1663"/>
  <c r="P1663"/>
  <c r="R1663" s="1"/>
  <c r="N1664"/>
  <c r="M1664"/>
  <c r="O1664" s="1"/>
  <c r="T1663" l="1"/>
  <c r="U1664"/>
  <c r="P1664"/>
  <c r="R1664" s="1"/>
  <c r="M1665"/>
  <c r="O1665" s="1"/>
  <c r="N1665"/>
  <c r="Q1663"/>
  <c r="T1664" l="1"/>
  <c r="P1665"/>
  <c r="R1665" s="1"/>
  <c r="N1666"/>
  <c r="M1666"/>
  <c r="O1666" s="1"/>
  <c r="U1665"/>
  <c r="Q1664"/>
  <c r="Q1665" l="1"/>
  <c r="T1665"/>
  <c r="P1666"/>
  <c r="R1666" s="1"/>
  <c r="M1667"/>
  <c r="O1667" s="1"/>
  <c r="N1667"/>
  <c r="U1666"/>
  <c r="Q1666" l="1"/>
  <c r="T1666"/>
  <c r="U1667"/>
  <c r="P1667"/>
  <c r="R1667" s="1"/>
  <c r="N1668"/>
  <c r="M1668"/>
  <c r="O1668" s="1"/>
  <c r="T1667" l="1"/>
  <c r="U1668"/>
  <c r="P1668"/>
  <c r="R1668" s="1"/>
  <c r="N1669"/>
  <c r="M1669"/>
  <c r="O1669" s="1"/>
  <c r="Q1667"/>
  <c r="T1668" l="1"/>
  <c r="U1669"/>
  <c r="P1669"/>
  <c r="R1669" s="1"/>
  <c r="N1670"/>
  <c r="M1670"/>
  <c r="O1670" s="1"/>
  <c r="Q1668"/>
  <c r="T1669" l="1"/>
  <c r="U1670"/>
  <c r="P1670"/>
  <c r="R1670" s="1"/>
  <c r="M1671"/>
  <c r="O1671" s="1"/>
  <c r="N1671"/>
  <c r="Q1669"/>
  <c r="T1670" l="1"/>
  <c r="P1671"/>
  <c r="R1671" s="1"/>
  <c r="N1672"/>
  <c r="M1672"/>
  <c r="O1672" s="1"/>
  <c r="Q1670"/>
  <c r="U1671"/>
  <c r="Q1671" l="1"/>
  <c r="P1672"/>
  <c r="R1672" s="1"/>
  <c r="M1673"/>
  <c r="O1673" s="1"/>
  <c r="N1673"/>
  <c r="T1671"/>
  <c r="U1672"/>
  <c r="Q1672" l="1"/>
  <c r="T1672"/>
  <c r="U1673"/>
  <c r="P1673"/>
  <c r="R1673" s="1"/>
  <c r="N1674"/>
  <c r="M1674"/>
  <c r="O1674" s="1"/>
  <c r="T1673" l="1"/>
  <c r="U1674"/>
  <c r="P1674"/>
  <c r="R1674" s="1"/>
  <c r="M1675"/>
  <c r="O1675" s="1"/>
  <c r="N1675"/>
  <c r="Q1673"/>
  <c r="T1674" l="1"/>
  <c r="P1675"/>
  <c r="R1675" s="1"/>
  <c r="M1676"/>
  <c r="O1676" s="1"/>
  <c r="N1676"/>
  <c r="U1675"/>
  <c r="Q1674"/>
  <c r="Q1675" l="1"/>
  <c r="T1675"/>
  <c r="U1676"/>
  <c r="P1676"/>
  <c r="R1676" s="1"/>
  <c r="M1677"/>
  <c r="O1677" s="1"/>
  <c r="N1677"/>
  <c r="T1676" l="1"/>
  <c r="P1677"/>
  <c r="R1677" s="1"/>
  <c r="M1678"/>
  <c r="O1678" s="1"/>
  <c r="N1678"/>
  <c r="U1677"/>
  <c r="Q1676"/>
  <c r="Q1677" l="1"/>
  <c r="T1677"/>
  <c r="U1678"/>
  <c r="P1678"/>
  <c r="R1678" s="1"/>
  <c r="M1679"/>
  <c r="O1679" s="1"/>
  <c r="N1679"/>
  <c r="T1678" l="1"/>
  <c r="U1679"/>
  <c r="P1679"/>
  <c r="R1679" s="1"/>
  <c r="N1680"/>
  <c r="M1680"/>
  <c r="O1680" s="1"/>
  <c r="Q1678"/>
  <c r="T1679" l="1"/>
  <c r="U1680"/>
  <c r="P1680"/>
  <c r="R1680" s="1"/>
  <c r="M1681"/>
  <c r="O1681" s="1"/>
  <c r="N1681"/>
  <c r="Q1679"/>
  <c r="T1680" l="1"/>
  <c r="U1681"/>
  <c r="P1681"/>
  <c r="R1681" s="1"/>
  <c r="N1682"/>
  <c r="M1682"/>
  <c r="O1682" s="1"/>
  <c r="Q1680"/>
  <c r="T1681" l="1"/>
  <c r="U1682"/>
  <c r="P1682"/>
  <c r="R1682" s="1"/>
  <c r="M1683"/>
  <c r="O1683" s="1"/>
  <c r="N1683"/>
  <c r="Q1681"/>
  <c r="T1682" l="1"/>
  <c r="P1683"/>
  <c r="R1683" s="1"/>
  <c r="N1684"/>
  <c r="M1684"/>
  <c r="O1684" s="1"/>
  <c r="U1683"/>
  <c r="Q1682"/>
  <c r="Q1683" l="1"/>
  <c r="T1683"/>
  <c r="P1684"/>
  <c r="R1684" s="1"/>
  <c r="N1685"/>
  <c r="M1685"/>
  <c r="O1685" s="1"/>
  <c r="U1684"/>
  <c r="Q1684" l="1"/>
  <c r="T1684"/>
  <c r="P1685"/>
  <c r="R1685" s="1"/>
  <c r="N1686"/>
  <c r="M1686"/>
  <c r="O1686" s="1"/>
  <c r="U1685"/>
  <c r="Q1685" l="1"/>
  <c r="T1685"/>
  <c r="P1686"/>
  <c r="R1686" s="1"/>
  <c r="M1687"/>
  <c r="O1687" s="1"/>
  <c r="N1687"/>
  <c r="U1686"/>
  <c r="Q1686" l="1"/>
  <c r="T1686"/>
  <c r="U1687"/>
  <c r="P1687"/>
  <c r="R1687" s="1"/>
  <c r="N1688"/>
  <c r="M1688"/>
  <c r="O1688" s="1"/>
  <c r="T1687" l="1"/>
  <c r="U1688"/>
  <c r="P1688"/>
  <c r="R1688" s="1"/>
  <c r="M1689"/>
  <c r="O1689" s="1"/>
  <c r="N1689"/>
  <c r="Q1687"/>
  <c r="T1688" l="1"/>
  <c r="P1689"/>
  <c r="R1689" s="1"/>
  <c r="N1690"/>
  <c r="M1690"/>
  <c r="O1690" s="1"/>
  <c r="U1689"/>
  <c r="Q1688"/>
  <c r="Q1689" l="1"/>
  <c r="T1689"/>
  <c r="P1690"/>
  <c r="R1690" s="1"/>
  <c r="M1691"/>
  <c r="O1691" s="1"/>
  <c r="N1691"/>
  <c r="U1690"/>
  <c r="Q1690" l="1"/>
  <c r="T1690"/>
  <c r="U1691"/>
  <c r="P1691"/>
  <c r="R1691" s="1"/>
  <c r="M1692"/>
  <c r="O1692" s="1"/>
  <c r="N1692"/>
  <c r="T1691" l="1"/>
  <c r="P1692"/>
  <c r="R1692" s="1"/>
  <c r="N1693"/>
  <c r="M1693"/>
  <c r="O1693" s="1"/>
  <c r="U1692"/>
  <c r="Q1691"/>
  <c r="T1692" l="1"/>
  <c r="U1693"/>
  <c r="Q1692"/>
  <c r="P1693"/>
  <c r="R1693" s="1"/>
  <c r="N1694"/>
  <c r="M1694"/>
  <c r="O1694" s="1"/>
  <c r="U1694" l="1"/>
  <c r="P1694"/>
  <c r="Q1694" s="1"/>
  <c r="M1695"/>
  <c r="O1695" s="1"/>
  <c r="N1695"/>
  <c r="Q1693"/>
  <c r="T1693"/>
  <c r="R1694" l="1"/>
  <c r="U1695"/>
  <c r="P1695"/>
  <c r="R1695" s="1"/>
  <c r="N1696"/>
  <c r="M1696"/>
  <c r="O1696" s="1"/>
  <c r="U1696" l="1"/>
  <c r="Q1695"/>
  <c r="P1696"/>
  <c r="R1696" s="1"/>
  <c r="M1697"/>
  <c r="O1697" s="1"/>
  <c r="N1697"/>
  <c r="T1694"/>
  <c r="T1695" s="1"/>
  <c r="T1696" l="1"/>
  <c r="U1697"/>
  <c r="P1697"/>
  <c r="R1697" s="1"/>
  <c r="N1698"/>
  <c r="M1698"/>
  <c r="O1698" s="1"/>
  <c r="Q1696"/>
  <c r="T1697" l="1"/>
  <c r="U1698"/>
  <c r="P1698"/>
  <c r="R1698" s="1"/>
  <c r="M1699"/>
  <c r="O1699" s="1"/>
  <c r="N1699"/>
  <c r="Q1697"/>
  <c r="T1698" l="1"/>
  <c r="U1699"/>
  <c r="P1699"/>
  <c r="R1699" s="1"/>
  <c r="M1700"/>
  <c r="O1700" s="1"/>
  <c r="N1700"/>
  <c r="Q1698"/>
  <c r="T1699" l="1"/>
  <c r="U1700"/>
  <c r="P1700"/>
  <c r="R1700" s="1"/>
  <c r="M1701"/>
  <c r="O1701" s="1"/>
  <c r="N1701"/>
  <c r="Q1699"/>
  <c r="T1700" l="1"/>
  <c r="U1701"/>
  <c r="P1701"/>
  <c r="R1701" s="1"/>
  <c r="N1702"/>
  <c r="M1702"/>
  <c r="O1702" s="1"/>
  <c r="Q1700"/>
  <c r="T1701" l="1"/>
  <c r="U1702"/>
  <c r="P1702"/>
  <c r="R1702" s="1"/>
  <c r="N1703"/>
  <c r="M1703"/>
  <c r="O1703" s="1"/>
  <c r="Q1701"/>
  <c r="T1702" l="1"/>
  <c r="U1703"/>
  <c r="P1703"/>
  <c r="R1703" s="1"/>
  <c r="M1704"/>
  <c r="O1704" s="1"/>
  <c r="N1704"/>
  <c r="Q1702"/>
  <c r="T1703" l="1"/>
  <c r="P1704"/>
  <c r="R1704" s="1"/>
  <c r="M1705"/>
  <c r="O1705" s="1"/>
  <c r="N1705"/>
  <c r="U1704"/>
  <c r="Q1703"/>
  <c r="Q1704" l="1"/>
  <c r="T1704"/>
  <c r="U1705"/>
  <c r="P1705"/>
  <c r="R1705" s="1"/>
  <c r="M1706"/>
  <c r="O1706" s="1"/>
  <c r="N1706"/>
  <c r="T1705" l="1"/>
  <c r="P1706"/>
  <c r="R1706" s="1"/>
  <c r="M1707"/>
  <c r="O1707" s="1"/>
  <c r="N1707"/>
  <c r="U1706"/>
  <c r="Q1705"/>
  <c r="Q1706" l="1"/>
  <c r="U1707"/>
  <c r="P1707"/>
  <c r="R1707" s="1"/>
  <c r="N1708"/>
  <c r="M1708"/>
  <c r="O1708" s="1"/>
  <c r="T1706"/>
  <c r="T1707" l="1"/>
  <c r="U1708"/>
  <c r="P1708"/>
  <c r="R1708" s="1"/>
  <c r="M1709"/>
  <c r="O1709" s="1"/>
  <c r="N1709"/>
  <c r="Q1707"/>
  <c r="T1708" l="1"/>
  <c r="U1709"/>
  <c r="P1709"/>
  <c r="R1709" s="1"/>
  <c r="N1710"/>
  <c r="M1710"/>
  <c r="O1710" s="1"/>
  <c r="Q1708"/>
  <c r="T1709" l="1"/>
  <c r="P1710"/>
  <c r="R1710" s="1"/>
  <c r="N1711"/>
  <c r="M1711"/>
  <c r="O1711" s="1"/>
  <c r="U1710"/>
  <c r="Q1709"/>
  <c r="Q1710" l="1"/>
  <c r="T1710"/>
  <c r="P1711"/>
  <c r="R1711" s="1"/>
  <c r="N1712"/>
  <c r="M1712"/>
  <c r="O1712" s="1"/>
  <c r="U1711"/>
  <c r="Q1711" l="1"/>
  <c r="T1711"/>
  <c r="P1712"/>
  <c r="R1712" s="1"/>
  <c r="M1713"/>
  <c r="O1713" s="1"/>
  <c r="N1713"/>
  <c r="U1712"/>
  <c r="Q1712" l="1"/>
  <c r="U1713"/>
  <c r="T1712"/>
  <c r="P1713"/>
  <c r="R1713" s="1"/>
  <c r="N1714"/>
  <c r="M1714"/>
  <c r="O1714" s="1"/>
  <c r="T1713" l="1"/>
  <c r="U1714"/>
  <c r="P1714"/>
  <c r="R1714" s="1"/>
  <c r="N1715"/>
  <c r="M1715"/>
  <c r="O1715" s="1"/>
  <c r="Q1713"/>
  <c r="U1715" l="1"/>
  <c r="P1715"/>
  <c r="R1715" s="1"/>
  <c r="M1716"/>
  <c r="O1716" s="1"/>
  <c r="N1716"/>
  <c r="Q1714"/>
  <c r="T1714"/>
  <c r="T1715" l="1"/>
  <c r="P1716"/>
  <c r="R1716" s="1"/>
  <c r="N1717"/>
  <c r="M1717"/>
  <c r="O1717" s="1"/>
  <c r="U1716"/>
  <c r="Q1715"/>
  <c r="Q1716" l="1"/>
  <c r="T1716"/>
  <c r="P1717"/>
  <c r="R1717" s="1"/>
  <c r="N1718"/>
  <c r="M1718"/>
  <c r="O1718" s="1"/>
  <c r="U1717"/>
  <c r="Q1717" l="1"/>
  <c r="T1717"/>
  <c r="P1718"/>
  <c r="R1718" s="1"/>
  <c r="M1719"/>
  <c r="O1719" s="1"/>
  <c r="N1719"/>
  <c r="U1718"/>
  <c r="Q1718" l="1"/>
  <c r="T1718"/>
  <c r="U1719"/>
  <c r="P1719"/>
  <c r="R1719" s="1"/>
  <c r="N1720"/>
  <c r="M1720"/>
  <c r="O1720" s="1"/>
  <c r="T1719" l="1"/>
  <c r="P1720"/>
  <c r="R1720" s="1"/>
  <c r="M1721"/>
  <c r="O1721" s="1"/>
  <c r="N1721"/>
  <c r="U1720"/>
  <c r="Q1719"/>
  <c r="Q1720" l="1"/>
  <c r="U1721"/>
  <c r="P1721"/>
  <c r="R1721" s="1"/>
  <c r="N1722"/>
  <c r="M1722"/>
  <c r="O1722" s="1"/>
  <c r="T1720"/>
  <c r="T1721" l="1"/>
  <c r="U1722"/>
  <c r="P1722"/>
  <c r="R1722" s="1"/>
  <c r="N1723"/>
  <c r="M1723"/>
  <c r="O1723" s="1"/>
  <c r="Q1721"/>
  <c r="T1722" l="1"/>
  <c r="U1723"/>
  <c r="P1723"/>
  <c r="R1723" s="1"/>
  <c r="N1724"/>
  <c r="M1724"/>
  <c r="O1724" s="1"/>
  <c r="Q1722"/>
  <c r="T1723" l="1"/>
  <c r="P1724"/>
  <c r="R1724" s="1"/>
  <c r="M1725"/>
  <c r="O1725" s="1"/>
  <c r="N1725"/>
  <c r="U1724"/>
  <c r="Q1723"/>
  <c r="Q1724" l="1"/>
  <c r="T1724"/>
  <c r="U1725"/>
  <c r="P1725"/>
  <c r="R1725" s="1"/>
  <c r="N1726"/>
  <c r="M1726"/>
  <c r="O1726" s="1"/>
  <c r="T1725" l="1"/>
  <c r="U1726"/>
  <c r="P1726"/>
  <c r="R1726" s="1"/>
  <c r="N1727"/>
  <c r="M1727"/>
  <c r="O1727" s="1"/>
  <c r="Q1725"/>
  <c r="T1726" l="1"/>
  <c r="U1727"/>
  <c r="P1727"/>
  <c r="R1727" s="1"/>
  <c r="M1728"/>
  <c r="O1728" s="1"/>
  <c r="N1728"/>
  <c r="Q1726"/>
  <c r="T1727" l="1"/>
  <c r="P1728"/>
  <c r="R1728" s="1"/>
  <c r="N1729"/>
  <c r="M1729"/>
  <c r="O1729" s="1"/>
  <c r="U1728"/>
  <c r="Q1727"/>
  <c r="Q1728" l="1"/>
  <c r="T1728"/>
  <c r="P1729"/>
  <c r="R1729" s="1"/>
  <c r="M1730"/>
  <c r="O1730" s="1"/>
  <c r="N1730"/>
  <c r="U1729"/>
  <c r="Q1729" l="1"/>
  <c r="T1729"/>
  <c r="U1730"/>
  <c r="P1730"/>
  <c r="R1730" s="1"/>
  <c r="M1731"/>
  <c r="O1731" s="1"/>
  <c r="N1731"/>
  <c r="T1730" l="1"/>
  <c r="U1731"/>
  <c r="P1731"/>
  <c r="R1731" s="1"/>
  <c r="N1732"/>
  <c r="M1732"/>
  <c r="O1732" s="1"/>
  <c r="Q1730"/>
  <c r="T1731" l="1"/>
  <c r="U1732"/>
  <c r="P1732"/>
  <c r="R1732" s="1"/>
  <c r="N1733"/>
  <c r="M1733"/>
  <c r="O1733" s="1"/>
  <c r="Q1731"/>
  <c r="T1732" l="1"/>
  <c r="U1733"/>
  <c r="P1733"/>
  <c r="R1733" s="1"/>
  <c r="N1734"/>
  <c r="M1734"/>
  <c r="O1734" s="1"/>
  <c r="Q1732"/>
  <c r="T1733" l="1"/>
  <c r="P1734"/>
  <c r="R1734" s="1"/>
  <c r="N1735"/>
  <c r="M1735"/>
  <c r="O1735" s="1"/>
  <c r="U1734"/>
  <c r="Q1733"/>
  <c r="Q1734" l="1"/>
  <c r="T1734"/>
  <c r="P1735"/>
  <c r="R1735" s="1"/>
  <c r="N1736"/>
  <c r="M1736"/>
  <c r="O1736" s="1"/>
  <c r="U1735"/>
  <c r="Q1735" l="1"/>
  <c r="T1735"/>
  <c r="P1736"/>
  <c r="R1736" s="1"/>
  <c r="N1737"/>
  <c r="M1737"/>
  <c r="O1737" s="1"/>
  <c r="U1736"/>
  <c r="Q1736" l="1"/>
  <c r="T1736"/>
  <c r="P1737"/>
  <c r="R1737" s="1"/>
  <c r="N1738"/>
  <c r="M1738"/>
  <c r="O1738" s="1"/>
  <c r="U1737"/>
  <c r="T1737" l="1"/>
  <c r="Q1737"/>
  <c r="P1738"/>
  <c r="R1738" s="1"/>
  <c r="M1739"/>
  <c r="O1739" s="1"/>
  <c r="N1739"/>
  <c r="U1738"/>
  <c r="Q1738" l="1"/>
  <c r="P1739"/>
  <c r="R1739" s="1"/>
  <c r="N1740"/>
  <c r="M1740"/>
  <c r="O1740" s="1"/>
  <c r="T1738"/>
  <c r="U1739"/>
  <c r="Q1739" l="1"/>
  <c r="T1739"/>
  <c r="P1740"/>
  <c r="R1740" s="1"/>
  <c r="N1741"/>
  <c r="M1741"/>
  <c r="O1741" s="1"/>
  <c r="U1740"/>
  <c r="Q1740" l="1"/>
  <c r="T1740"/>
  <c r="P1741"/>
  <c r="R1741" s="1"/>
  <c r="N1742"/>
  <c r="M1742"/>
  <c r="O1742" s="1"/>
  <c r="U1741"/>
  <c r="Q1741" l="1"/>
  <c r="T1741"/>
  <c r="P1742"/>
  <c r="R1742" s="1"/>
  <c r="M1743"/>
  <c r="O1743" s="1"/>
  <c r="N1743"/>
  <c r="U1742"/>
  <c r="Q1742" l="1"/>
  <c r="T1742"/>
  <c r="U1743"/>
  <c r="P1743"/>
  <c r="R1743" s="1"/>
  <c r="N1744"/>
  <c r="M1744"/>
  <c r="O1744" s="1"/>
  <c r="T1743" l="1"/>
  <c r="U1744"/>
  <c r="P1744"/>
  <c r="R1744" s="1"/>
  <c r="N1745"/>
  <c r="M1745"/>
  <c r="O1745" s="1"/>
  <c r="Q1743"/>
  <c r="T1744" l="1"/>
  <c r="U1745"/>
  <c r="P1745"/>
  <c r="R1745" s="1"/>
  <c r="N1746"/>
  <c r="M1746"/>
  <c r="O1746" s="1"/>
  <c r="Q1744"/>
  <c r="T1745" l="1"/>
  <c r="U1746"/>
  <c r="P1746"/>
  <c r="R1746" s="1"/>
  <c r="N1747"/>
  <c r="M1747"/>
  <c r="O1747" s="1"/>
  <c r="Q1745"/>
  <c r="T1746" l="1"/>
  <c r="U1747"/>
  <c r="P1747"/>
  <c r="R1747" s="1"/>
  <c r="N1748"/>
  <c r="M1748"/>
  <c r="O1748" s="1"/>
  <c r="Q1746"/>
  <c r="T1747" l="1"/>
  <c r="P1748"/>
  <c r="R1748" s="1"/>
  <c r="M1749"/>
  <c r="O1749" s="1"/>
  <c r="N1749"/>
  <c r="U1748"/>
  <c r="Q1747"/>
  <c r="Q1748" l="1"/>
  <c r="T1748"/>
  <c r="U1749"/>
  <c r="P1749"/>
  <c r="R1749" s="1"/>
  <c r="N1750"/>
  <c r="M1750"/>
  <c r="O1750" s="1"/>
  <c r="T1749" l="1"/>
  <c r="U1750"/>
  <c r="P1750"/>
  <c r="R1750" s="1"/>
  <c r="M1751"/>
  <c r="O1751" s="1"/>
  <c r="N1751"/>
  <c r="Q1749"/>
  <c r="T1750" l="1"/>
  <c r="U1751"/>
  <c r="P1751"/>
  <c r="R1751" s="1"/>
  <c r="N1752"/>
  <c r="M1752"/>
  <c r="O1752" s="1"/>
  <c r="Q1750"/>
  <c r="T1751" l="1"/>
  <c r="U1752"/>
  <c r="P1752"/>
  <c r="R1752" s="1"/>
  <c r="M1753"/>
  <c r="O1753" s="1"/>
  <c r="N1753"/>
  <c r="Q1751"/>
  <c r="P1753" l="1"/>
  <c r="R1753" s="1"/>
  <c r="N1754"/>
  <c r="M1754"/>
  <c r="O1754" s="1"/>
  <c r="U1753"/>
  <c r="Q1753"/>
  <c r="Q1752"/>
  <c r="T1752"/>
  <c r="T1753" l="1"/>
  <c r="U1754"/>
  <c r="P1754"/>
  <c r="R1754" s="1"/>
  <c r="M1755"/>
  <c r="O1755" s="1"/>
  <c r="N1755"/>
  <c r="T1754" l="1"/>
  <c r="P1755"/>
  <c r="R1755" s="1"/>
  <c r="N1756"/>
  <c r="M1756"/>
  <c r="O1756" s="1"/>
  <c r="U1755"/>
  <c r="Q1754"/>
  <c r="Q1755" l="1"/>
  <c r="T1755"/>
  <c r="P1756"/>
  <c r="R1756" s="1"/>
  <c r="N1757"/>
  <c r="M1757"/>
  <c r="O1757" s="1"/>
  <c r="U1756"/>
  <c r="Q1756" l="1"/>
  <c r="T1756"/>
  <c r="P1757"/>
  <c r="R1757" s="1"/>
  <c r="M1758"/>
  <c r="O1758" s="1"/>
  <c r="N1758"/>
  <c r="U1757"/>
  <c r="Q1757" l="1"/>
  <c r="T1757"/>
  <c r="U1758"/>
  <c r="P1758"/>
  <c r="R1758" s="1"/>
  <c r="N1759"/>
  <c r="M1759"/>
  <c r="O1759" s="1"/>
  <c r="T1758" l="1"/>
  <c r="U1759"/>
  <c r="P1759"/>
  <c r="R1759" s="1"/>
  <c r="M1760"/>
  <c r="O1760" s="1"/>
  <c r="N1760"/>
  <c r="Q1758"/>
  <c r="T1759" l="1"/>
  <c r="P1760"/>
  <c r="R1760" s="1"/>
  <c r="M1761"/>
  <c r="O1761" s="1"/>
  <c r="N1761"/>
  <c r="U1760"/>
  <c r="Q1759"/>
  <c r="Q1760" l="1"/>
  <c r="T1760"/>
  <c r="U1761"/>
  <c r="P1761"/>
  <c r="R1761" s="1"/>
  <c r="N1762"/>
  <c r="M1762"/>
  <c r="O1762" s="1"/>
  <c r="T1761" l="1"/>
  <c r="P1762"/>
  <c r="R1762" s="1"/>
  <c r="M1763"/>
  <c r="O1763" s="1"/>
  <c r="N1763"/>
  <c r="U1762"/>
  <c r="Q1761"/>
  <c r="Q1762" l="1"/>
  <c r="T1762"/>
  <c r="U1763"/>
  <c r="P1763"/>
  <c r="R1763" s="1"/>
  <c r="N1764"/>
  <c r="M1764"/>
  <c r="O1764" s="1"/>
  <c r="T1763" l="1"/>
  <c r="P1764"/>
  <c r="R1764" s="1"/>
  <c r="M1765"/>
  <c r="O1765" s="1"/>
  <c r="N1765"/>
  <c r="U1764"/>
  <c r="Q1763"/>
  <c r="Q1764" l="1"/>
  <c r="T1764"/>
  <c r="U1765"/>
  <c r="P1765"/>
  <c r="R1765" s="1"/>
  <c r="N1766"/>
  <c r="M1766"/>
  <c r="O1766" s="1"/>
  <c r="T1765" l="1"/>
  <c r="U1766"/>
  <c r="P1766"/>
  <c r="R1766" s="1"/>
  <c r="N1767"/>
  <c r="M1767"/>
  <c r="O1767" s="1"/>
  <c r="Q1765"/>
  <c r="U1767" l="1"/>
  <c r="P1767"/>
  <c r="R1767" s="1"/>
  <c r="N1768"/>
  <c r="M1768"/>
  <c r="O1768" s="1"/>
  <c r="Q1766"/>
  <c r="T1766"/>
  <c r="T1767" l="1"/>
  <c r="U1768"/>
  <c r="P1768"/>
  <c r="R1768" s="1"/>
  <c r="M1769"/>
  <c r="O1769" s="1"/>
  <c r="N1769"/>
  <c r="Q1767"/>
  <c r="T1768" l="1"/>
  <c r="P1769"/>
  <c r="R1769" s="1"/>
  <c r="N1770"/>
  <c r="M1770"/>
  <c r="O1770" s="1"/>
  <c r="U1769"/>
  <c r="Q1768"/>
  <c r="Q1769" l="1"/>
  <c r="T1769"/>
  <c r="P1770"/>
  <c r="R1770" s="1"/>
  <c r="N1771"/>
  <c r="M1771"/>
  <c r="O1771" s="1"/>
  <c r="U1770"/>
  <c r="Q1770" l="1"/>
  <c r="T1770"/>
  <c r="P1771"/>
  <c r="R1771" s="1"/>
  <c r="N1772"/>
  <c r="M1772"/>
  <c r="O1772" s="1"/>
  <c r="U1771"/>
  <c r="Q1771" l="1"/>
  <c r="T1771"/>
  <c r="P1772"/>
  <c r="R1772" s="1"/>
  <c r="M1773"/>
  <c r="O1773" s="1"/>
  <c r="N1773"/>
  <c r="U1772"/>
  <c r="Q1772" l="1"/>
  <c r="T1772"/>
  <c r="U1773"/>
  <c r="P1773"/>
  <c r="R1773" s="1"/>
  <c r="N1774"/>
  <c r="M1774"/>
  <c r="O1774" s="1"/>
  <c r="T1773" l="1"/>
  <c r="U1774"/>
  <c r="P1774"/>
  <c r="R1774" s="1"/>
  <c r="M1775"/>
  <c r="O1775" s="1"/>
  <c r="N1775"/>
  <c r="Q1773"/>
  <c r="T1774" l="1"/>
  <c r="P1775"/>
  <c r="R1775" s="1"/>
  <c r="N1776"/>
  <c r="M1776"/>
  <c r="O1776" s="1"/>
  <c r="U1775"/>
  <c r="Q1774"/>
  <c r="Q1775" l="1"/>
  <c r="T1775"/>
  <c r="P1776"/>
  <c r="R1776" s="1"/>
  <c r="M1777"/>
  <c r="O1777" s="1"/>
  <c r="N1777"/>
  <c r="U1776"/>
  <c r="Q1776" l="1"/>
  <c r="U1777"/>
  <c r="P1777"/>
  <c r="Q1777" s="1"/>
  <c r="M1778"/>
  <c r="O1778" s="1"/>
  <c r="N1778"/>
  <c r="T1776"/>
  <c r="R1777" l="1"/>
  <c r="U1778"/>
  <c r="P1778"/>
  <c r="R1778" s="1"/>
  <c r="M1779"/>
  <c r="O1779" s="1"/>
  <c r="N1779"/>
  <c r="P1779" l="1"/>
  <c r="R1779" s="1"/>
  <c r="N1780"/>
  <c r="M1780"/>
  <c r="O1780" s="1"/>
  <c r="Q1778"/>
  <c r="U1779"/>
  <c r="T1777"/>
  <c r="T1778" s="1"/>
  <c r="Q1779" l="1"/>
  <c r="P1780"/>
  <c r="R1780" s="1"/>
  <c r="M1781"/>
  <c r="O1781" s="1"/>
  <c r="N1781"/>
  <c r="T1779"/>
  <c r="U1780"/>
  <c r="Q1780" l="1"/>
  <c r="T1780"/>
  <c r="U1781"/>
  <c r="P1781"/>
  <c r="R1781" s="1"/>
  <c r="M1782"/>
  <c r="O1782" s="1"/>
  <c r="N1782"/>
  <c r="T1781" l="1"/>
  <c r="P1782"/>
  <c r="R1782" s="1"/>
  <c r="M1783"/>
  <c r="O1783" s="1"/>
  <c r="N1783"/>
  <c r="U1782"/>
  <c r="Q1781"/>
  <c r="Q1782" l="1"/>
  <c r="T1782"/>
  <c r="U1783"/>
  <c r="P1783"/>
  <c r="R1783" s="1"/>
  <c r="N1784"/>
  <c r="M1784"/>
  <c r="O1784" s="1"/>
  <c r="T1783" l="1"/>
  <c r="U1784"/>
  <c r="P1784"/>
  <c r="R1784" s="1"/>
  <c r="M1785"/>
  <c r="O1785" s="1"/>
  <c r="N1785"/>
  <c r="Q1783"/>
  <c r="T1784" l="1"/>
  <c r="P1785"/>
  <c r="R1785" s="1"/>
  <c r="N1786"/>
  <c r="M1786"/>
  <c r="O1786" s="1"/>
  <c r="U1785"/>
  <c r="Q1784"/>
  <c r="Q1785" l="1"/>
  <c r="T1785"/>
  <c r="P1786"/>
  <c r="R1786" s="1"/>
  <c r="N1787"/>
  <c r="M1787"/>
  <c r="O1787" s="1"/>
  <c r="U1786"/>
  <c r="Q1786" l="1"/>
  <c r="T1786"/>
  <c r="P1787"/>
  <c r="R1787" s="1"/>
  <c r="M1788"/>
  <c r="O1788" s="1"/>
  <c r="N1788"/>
  <c r="U1787"/>
  <c r="Q1787" l="1"/>
  <c r="T1787"/>
  <c r="U1788"/>
  <c r="P1788"/>
  <c r="R1788" s="1"/>
  <c r="N1789"/>
  <c r="M1789"/>
  <c r="O1789" s="1"/>
  <c r="T1788" l="1"/>
  <c r="U1789"/>
  <c r="P1789"/>
  <c r="R1789" s="1"/>
  <c r="N1790"/>
  <c r="M1790"/>
  <c r="O1790" s="1"/>
  <c r="Q1788"/>
  <c r="T1789" l="1"/>
  <c r="U1790"/>
  <c r="P1790"/>
  <c r="R1790" s="1"/>
  <c r="N1791"/>
  <c r="M1791"/>
  <c r="O1791" s="1"/>
  <c r="Q1789"/>
  <c r="T1790" l="1"/>
  <c r="U1791"/>
  <c r="P1791"/>
  <c r="Q1791" s="1"/>
  <c r="N1792"/>
  <c r="M1792"/>
  <c r="O1792" s="1"/>
  <c r="Q1790"/>
  <c r="R1791" l="1"/>
  <c r="T1791" s="1"/>
  <c r="P1792"/>
  <c r="R1792" s="1"/>
  <c r="M1793"/>
  <c r="O1793" s="1"/>
  <c r="N1793"/>
  <c r="U1792"/>
  <c r="Q1792" l="1"/>
  <c r="T1792"/>
  <c r="U1793"/>
  <c r="P1793"/>
  <c r="R1793" s="1"/>
  <c r="M1794"/>
  <c r="O1794" s="1"/>
  <c r="N1794"/>
  <c r="T1793" l="1"/>
  <c r="P1794"/>
  <c r="R1794" s="1"/>
  <c r="N1795"/>
  <c r="M1795"/>
  <c r="O1795" s="1"/>
  <c r="U1794"/>
  <c r="Q1793"/>
  <c r="T1794" l="1"/>
  <c r="U1795"/>
  <c r="Q1794"/>
  <c r="P1795"/>
  <c r="R1795" s="1"/>
  <c r="N1796"/>
  <c r="M1796"/>
  <c r="O1796" s="1"/>
  <c r="T1795" l="1"/>
  <c r="P1796"/>
  <c r="R1796" s="1"/>
  <c r="N1797"/>
  <c r="M1797"/>
  <c r="O1797" s="1"/>
  <c r="U1796"/>
  <c r="Q1795"/>
  <c r="Q1796" l="1"/>
  <c r="P1797"/>
  <c r="R1797" s="1"/>
  <c r="N1798"/>
  <c r="M1798"/>
  <c r="O1798" s="1"/>
  <c r="U1797"/>
  <c r="T1796"/>
  <c r="Q1797" l="1"/>
  <c r="T1797"/>
  <c r="U1798"/>
  <c r="P1798"/>
  <c r="R1798" s="1"/>
  <c r="N1799"/>
  <c r="M1799"/>
  <c r="O1799" s="1"/>
  <c r="T1798" l="1"/>
  <c r="U1799"/>
  <c r="P1799"/>
  <c r="R1799" s="1"/>
  <c r="N1800"/>
  <c r="M1800"/>
  <c r="O1800" s="1"/>
  <c r="Q1798"/>
  <c r="T1799" l="1"/>
  <c r="P1800"/>
  <c r="R1800" s="1"/>
  <c r="M1801"/>
  <c r="O1801" s="1"/>
  <c r="N1801"/>
  <c r="U1800"/>
  <c r="Q1799"/>
  <c r="Q1800" l="1"/>
  <c r="T1800"/>
  <c r="U1801"/>
  <c r="P1801"/>
  <c r="R1801" s="1"/>
  <c r="N1802"/>
  <c r="M1802"/>
  <c r="O1802" s="1"/>
  <c r="T1801" l="1"/>
  <c r="U1802"/>
  <c r="P1802"/>
  <c r="R1802" s="1"/>
  <c r="N1803"/>
  <c r="M1803"/>
  <c r="O1803" s="1"/>
  <c r="Q1801"/>
  <c r="T1802" l="1"/>
  <c r="U1803"/>
  <c r="P1803"/>
  <c r="R1803" s="1"/>
  <c r="M1804"/>
  <c r="O1804" s="1"/>
  <c r="N1804"/>
  <c r="Q1802"/>
  <c r="T1803" l="1"/>
  <c r="P1804"/>
  <c r="R1804" s="1"/>
  <c r="N1805"/>
  <c r="M1805"/>
  <c r="O1805" s="1"/>
  <c r="U1804"/>
  <c r="Q1803"/>
  <c r="Q1804" l="1"/>
  <c r="T1804"/>
  <c r="P1805"/>
  <c r="R1805" s="1"/>
  <c r="N1806"/>
  <c r="M1806"/>
  <c r="O1806" s="1"/>
  <c r="U1805"/>
  <c r="Q1805" l="1"/>
  <c r="T1805"/>
  <c r="P1806"/>
  <c r="R1806" s="1"/>
  <c r="N1807"/>
  <c r="M1807"/>
  <c r="O1807" s="1"/>
  <c r="U1806"/>
  <c r="Q1806" l="1"/>
  <c r="T1806"/>
  <c r="P1807"/>
  <c r="R1807" s="1"/>
  <c r="M1808"/>
  <c r="O1808" s="1"/>
  <c r="N1808"/>
  <c r="U1807"/>
  <c r="Q1807" l="1"/>
  <c r="T1807"/>
  <c r="U1808"/>
  <c r="P1808"/>
  <c r="R1808" s="1"/>
  <c r="N1809"/>
  <c r="M1809"/>
  <c r="O1809" s="1"/>
  <c r="T1808" l="1"/>
  <c r="U1809"/>
  <c r="P1809"/>
  <c r="R1809" s="1"/>
  <c r="M1810"/>
  <c r="O1810" s="1"/>
  <c r="N1810"/>
  <c r="Q1808"/>
  <c r="P1810" l="1"/>
  <c r="R1810" s="1"/>
  <c r="M1811"/>
  <c r="O1811" s="1"/>
  <c r="N1811"/>
  <c r="U1810"/>
  <c r="Q1809"/>
  <c r="T1809"/>
  <c r="T1810" l="1"/>
  <c r="P1811"/>
  <c r="Q1811" s="1"/>
  <c r="N1812"/>
  <c r="M1812"/>
  <c r="O1812" s="1"/>
  <c r="Q1810"/>
  <c r="U1811"/>
  <c r="R1811" l="1"/>
  <c r="T1811" s="1"/>
  <c r="P1812"/>
  <c r="R1812" s="1"/>
  <c r="M1813"/>
  <c r="O1813" s="1"/>
  <c r="N1813"/>
  <c r="U1812"/>
  <c r="Q1812" l="1"/>
  <c r="T1812"/>
  <c r="U1813"/>
  <c r="P1813"/>
  <c r="R1813" s="1"/>
  <c r="N1814"/>
  <c r="M1814"/>
  <c r="O1814" s="1"/>
  <c r="T1813" l="1"/>
  <c r="U1814"/>
  <c r="P1814"/>
  <c r="R1814" s="1"/>
  <c r="M1815"/>
  <c r="O1815" s="1"/>
  <c r="N1815"/>
  <c r="Q1813"/>
  <c r="T1814" l="1"/>
  <c r="P1815"/>
  <c r="R1815" s="1"/>
  <c r="N1816"/>
  <c r="M1816"/>
  <c r="O1816" s="1"/>
  <c r="U1815"/>
  <c r="Q1814"/>
  <c r="Q1815" l="1"/>
  <c r="T1815"/>
  <c r="P1816"/>
  <c r="R1816" s="1"/>
  <c r="M1817"/>
  <c r="O1817" s="1"/>
  <c r="N1817"/>
  <c r="U1816"/>
  <c r="Q1816" l="1"/>
  <c r="T1816"/>
  <c r="U1817"/>
  <c r="P1817"/>
  <c r="R1817" s="1"/>
  <c r="N1818"/>
  <c r="M1818"/>
  <c r="O1818" s="1"/>
  <c r="T1817" l="1"/>
  <c r="U1818"/>
  <c r="P1818"/>
  <c r="R1818" s="1"/>
  <c r="M1819"/>
  <c r="O1819" s="1"/>
  <c r="N1819"/>
  <c r="Q1817"/>
  <c r="T1818" l="1"/>
  <c r="P1819"/>
  <c r="Q1819" s="1"/>
  <c r="M1820"/>
  <c r="O1820" s="1"/>
  <c r="N1820"/>
  <c r="Q1818"/>
  <c r="U1819"/>
  <c r="R1819" l="1"/>
  <c r="T1819" s="1"/>
  <c r="U1820"/>
  <c r="P1820"/>
  <c r="R1820" s="1"/>
  <c r="M1821"/>
  <c r="O1821" s="1"/>
  <c r="N1821"/>
  <c r="P1821" l="1"/>
  <c r="R1821" s="1"/>
  <c r="N1822"/>
  <c r="M1822"/>
  <c r="O1822" s="1"/>
  <c r="T1820"/>
  <c r="U1821"/>
  <c r="Q1820"/>
  <c r="Q1821" l="1"/>
  <c r="T1821"/>
  <c r="U1822"/>
  <c r="P1822"/>
  <c r="R1822" s="1"/>
  <c r="N1823"/>
  <c r="M1823"/>
  <c r="O1823" s="1"/>
  <c r="T1822" l="1"/>
  <c r="U1823"/>
  <c r="P1823"/>
  <c r="R1823" s="1"/>
  <c r="N1824"/>
  <c r="M1824"/>
  <c r="O1824" s="1"/>
  <c r="Q1822"/>
  <c r="T1823" l="1"/>
  <c r="U1824"/>
  <c r="Q1823"/>
  <c r="P1824"/>
  <c r="R1824" s="1"/>
  <c r="M1825"/>
  <c r="O1825" s="1"/>
  <c r="N1825"/>
  <c r="T1824" l="1"/>
  <c r="U1825"/>
  <c r="P1825"/>
  <c r="R1825" s="1"/>
  <c r="M1826"/>
  <c r="O1826" s="1"/>
  <c r="N1826"/>
  <c r="Q1824"/>
  <c r="T1825" l="1"/>
  <c r="P1826"/>
  <c r="R1826" s="1"/>
  <c r="N1827"/>
  <c r="M1827"/>
  <c r="O1827" s="1"/>
  <c r="U1826"/>
  <c r="Q1825"/>
  <c r="Q1826" l="1"/>
  <c r="T1826"/>
  <c r="P1827"/>
  <c r="R1827" s="1"/>
  <c r="N1828"/>
  <c r="M1828"/>
  <c r="O1828" s="1"/>
  <c r="U1827"/>
  <c r="Q1827" l="1"/>
  <c r="T1827"/>
  <c r="P1828"/>
  <c r="R1828" s="1"/>
  <c r="M1829"/>
  <c r="O1829" s="1"/>
  <c r="N1829"/>
  <c r="U1828"/>
  <c r="Q1828" l="1"/>
  <c r="T1828"/>
  <c r="U1829"/>
  <c r="P1829"/>
  <c r="R1829" s="1"/>
  <c r="M1830"/>
  <c r="O1830" s="1"/>
  <c r="N1830"/>
  <c r="P1830" l="1"/>
  <c r="R1830" s="1"/>
  <c r="N1831"/>
  <c r="M1831"/>
  <c r="O1831" s="1"/>
  <c r="U1830"/>
  <c r="Q1829"/>
  <c r="T1829"/>
  <c r="Q1830" l="1"/>
  <c r="T1830"/>
  <c r="U1831"/>
  <c r="P1831"/>
  <c r="R1831" s="1"/>
  <c r="N1832"/>
  <c r="M1832"/>
  <c r="O1832" s="1"/>
  <c r="T1831" l="1"/>
  <c r="P1832"/>
  <c r="R1832" s="1"/>
  <c r="M1833"/>
  <c r="O1833" s="1"/>
  <c r="N1833"/>
  <c r="U1832"/>
  <c r="Q1831"/>
  <c r="Q1832" l="1"/>
  <c r="T1832"/>
  <c r="U1833"/>
  <c r="P1833"/>
  <c r="R1833" s="1"/>
  <c r="N1834"/>
  <c r="M1834"/>
  <c r="O1834" s="1"/>
  <c r="T1833" l="1"/>
  <c r="U1834"/>
  <c r="P1834"/>
  <c r="R1834" s="1"/>
  <c r="M1835"/>
  <c r="O1835" s="1"/>
  <c r="N1835"/>
  <c r="Q1833"/>
  <c r="T1834" l="1"/>
  <c r="P1835"/>
  <c r="R1835" s="1"/>
  <c r="N1836"/>
  <c r="M1836"/>
  <c r="O1836" s="1"/>
  <c r="U1835"/>
  <c r="Q1834"/>
  <c r="Q1835" l="1"/>
  <c r="T1835"/>
  <c r="P1836"/>
  <c r="R1836" s="1"/>
  <c r="M1837"/>
  <c r="O1837" s="1"/>
  <c r="N1837"/>
  <c r="U1836"/>
  <c r="Q1836" l="1"/>
  <c r="T1836"/>
  <c r="U1837"/>
  <c r="P1837"/>
  <c r="R1837" s="1"/>
  <c r="M1838"/>
  <c r="O1838" s="1"/>
  <c r="N1838"/>
  <c r="T1837" l="1"/>
  <c r="U1838"/>
  <c r="P1838"/>
  <c r="R1838" s="1"/>
  <c r="N1839"/>
  <c r="M1839"/>
  <c r="O1839" s="1"/>
  <c r="Q1837"/>
  <c r="T1838" l="1"/>
  <c r="U1839"/>
  <c r="P1839"/>
  <c r="R1839" s="1"/>
  <c r="N1840"/>
  <c r="M1840"/>
  <c r="O1840" s="1"/>
  <c r="Q1838"/>
  <c r="T1839" l="1"/>
  <c r="P1840"/>
  <c r="R1840" s="1"/>
  <c r="M1841"/>
  <c r="O1841" s="1"/>
  <c r="N1841"/>
  <c r="U1840"/>
  <c r="Q1839"/>
  <c r="Q1840" l="1"/>
  <c r="T1840"/>
  <c r="U1841"/>
  <c r="P1841"/>
  <c r="R1841" s="1"/>
  <c r="N1842"/>
  <c r="M1842"/>
  <c r="O1842" s="1"/>
  <c r="T1841" l="1"/>
  <c r="U1842"/>
  <c r="P1842"/>
  <c r="R1842" s="1"/>
  <c r="N1843"/>
  <c r="M1843"/>
  <c r="O1843" s="1"/>
  <c r="Q1841"/>
  <c r="T1842" l="1"/>
  <c r="U1843"/>
  <c r="P1843"/>
  <c r="R1843" s="1"/>
  <c r="M1844"/>
  <c r="O1844" s="1"/>
  <c r="N1844"/>
  <c r="Q1842"/>
  <c r="T1843" l="1"/>
  <c r="P1844"/>
  <c r="R1844" s="1"/>
  <c r="M1845"/>
  <c r="O1845" s="1"/>
  <c r="N1845"/>
  <c r="U1844"/>
  <c r="Q1843"/>
  <c r="Q1844" l="1"/>
  <c r="T1844"/>
  <c r="U1845"/>
  <c r="P1845"/>
  <c r="R1845" s="1"/>
  <c r="M1846"/>
  <c r="O1846" s="1"/>
  <c r="N1846"/>
  <c r="P1846" l="1"/>
  <c r="R1846" s="1"/>
  <c r="M1847"/>
  <c r="O1847" s="1"/>
  <c r="N1847"/>
  <c r="U1846"/>
  <c r="Q1845"/>
  <c r="T1845"/>
  <c r="Q1846" l="1"/>
  <c r="P1847"/>
  <c r="R1847" s="1"/>
  <c r="M1848"/>
  <c r="O1848" s="1"/>
  <c r="N1848"/>
  <c r="T1846"/>
  <c r="U1847"/>
  <c r="Q1847" l="1"/>
  <c r="T1847"/>
  <c r="U1848"/>
  <c r="P1848"/>
  <c r="R1848" s="1"/>
  <c r="N1849"/>
  <c r="M1849"/>
  <c r="O1849" s="1"/>
  <c r="T1848" l="1"/>
  <c r="U1849"/>
  <c r="P1849"/>
  <c r="R1849" s="1"/>
  <c r="M1850"/>
  <c r="O1850" s="1"/>
  <c r="N1850"/>
  <c r="Q1848"/>
  <c r="T1849" l="1"/>
  <c r="P1850"/>
  <c r="R1850" s="1"/>
  <c r="N1851"/>
  <c r="M1851"/>
  <c r="O1851" s="1"/>
  <c r="U1850"/>
  <c r="Q1849"/>
  <c r="Q1850" l="1"/>
  <c r="T1850"/>
  <c r="P1851"/>
  <c r="R1851" s="1"/>
  <c r="M1852"/>
  <c r="O1852" s="1"/>
  <c r="N1852"/>
  <c r="U1851"/>
  <c r="Q1851" l="1"/>
  <c r="T1851"/>
  <c r="U1852"/>
  <c r="P1852"/>
  <c r="R1852" s="1"/>
  <c r="N1853"/>
  <c r="M1853"/>
  <c r="O1853" s="1"/>
  <c r="T1852" l="1"/>
  <c r="U1853"/>
  <c r="P1853"/>
  <c r="R1853" s="1"/>
  <c r="N1854"/>
  <c r="M1854"/>
  <c r="O1854" s="1"/>
  <c r="Q1852"/>
  <c r="T1853" l="1"/>
  <c r="U1854"/>
  <c r="P1854"/>
  <c r="R1854" s="1"/>
  <c r="N1855"/>
  <c r="M1855"/>
  <c r="O1855" s="1"/>
  <c r="Q1853"/>
  <c r="U1855" l="1"/>
  <c r="P1855"/>
  <c r="Q1855" s="1"/>
  <c r="N1856"/>
  <c r="M1856"/>
  <c r="O1856" s="1"/>
  <c r="Q1854"/>
  <c r="T1854"/>
  <c r="R1855" l="1"/>
  <c r="P1856"/>
  <c r="R1856" s="1"/>
  <c r="M1857"/>
  <c r="O1857" s="1"/>
  <c r="N1857"/>
  <c r="U1856"/>
  <c r="Q1856" l="1"/>
  <c r="U1857"/>
  <c r="P1857"/>
  <c r="R1857" s="1"/>
  <c r="N1858"/>
  <c r="M1858"/>
  <c r="O1858" s="1"/>
  <c r="T1855"/>
  <c r="T1856" s="1"/>
  <c r="T1857" l="1"/>
  <c r="U1858"/>
  <c r="P1858"/>
  <c r="R1858" s="1"/>
  <c r="M1859"/>
  <c r="O1859" s="1"/>
  <c r="N1859"/>
  <c r="Q1857"/>
  <c r="T1858" l="1"/>
  <c r="P1859"/>
  <c r="R1859" s="1"/>
  <c r="N1860"/>
  <c r="M1860"/>
  <c r="O1860" s="1"/>
  <c r="U1859"/>
  <c r="Q1858"/>
  <c r="Q1859" l="1"/>
  <c r="T1859"/>
  <c r="P1860"/>
  <c r="R1860" s="1"/>
  <c r="N1861"/>
  <c r="M1861"/>
  <c r="O1861" s="1"/>
  <c r="U1860"/>
  <c r="Q1860" l="1"/>
  <c r="T1860"/>
  <c r="P1861"/>
  <c r="R1861" s="1"/>
  <c r="N1862"/>
  <c r="M1862"/>
  <c r="O1862" s="1"/>
  <c r="U1861"/>
  <c r="Q1861" l="1"/>
  <c r="T1861"/>
  <c r="P1862"/>
  <c r="R1862" s="1"/>
  <c r="M1863"/>
  <c r="O1863" s="1"/>
  <c r="N1863"/>
  <c r="U1862"/>
  <c r="Q1862" l="1"/>
  <c r="T1862"/>
  <c r="U1863"/>
  <c r="P1863"/>
  <c r="R1863" s="1"/>
  <c r="N1864"/>
  <c r="M1864"/>
  <c r="O1864" s="1"/>
  <c r="T1863" l="1"/>
  <c r="U1864"/>
  <c r="P1864"/>
  <c r="R1864" s="1"/>
  <c r="N1865"/>
  <c r="M1865"/>
  <c r="O1865" s="1"/>
  <c r="Q1863"/>
  <c r="T1864" l="1"/>
  <c r="U1865"/>
  <c r="P1865"/>
  <c r="R1865" s="1"/>
  <c r="N1866"/>
  <c r="M1866"/>
  <c r="O1866" s="1"/>
  <c r="Q1864"/>
  <c r="T1865" l="1"/>
  <c r="U1866"/>
  <c r="P1866"/>
  <c r="R1866" s="1"/>
  <c r="M1867"/>
  <c r="O1867" s="1"/>
  <c r="N1867"/>
  <c r="Q1865"/>
  <c r="T1866" l="1"/>
  <c r="P1867"/>
  <c r="R1867" s="1"/>
  <c r="N1868"/>
  <c r="M1868"/>
  <c r="O1868" s="1"/>
  <c r="U1867"/>
  <c r="Q1866"/>
  <c r="Q1867" l="1"/>
  <c r="T1867"/>
  <c r="P1868"/>
  <c r="R1868" s="1"/>
  <c r="N1869"/>
  <c r="M1869"/>
  <c r="O1869" s="1"/>
  <c r="U1868"/>
  <c r="Q1868" l="1"/>
  <c r="T1868"/>
  <c r="P1869"/>
  <c r="R1869" s="1"/>
  <c r="N1870"/>
  <c r="M1870"/>
  <c r="O1870" s="1"/>
  <c r="U1869"/>
  <c r="Q1869" l="1"/>
  <c r="P1870"/>
  <c r="R1870" s="1"/>
  <c r="N1871"/>
  <c r="M1871"/>
  <c r="O1871" s="1"/>
  <c r="U1870"/>
  <c r="T1869"/>
  <c r="T1870" l="1"/>
  <c r="U1871"/>
  <c r="Q1870"/>
  <c r="P1871"/>
  <c r="R1871" s="1"/>
  <c r="N1872"/>
  <c r="M1872"/>
  <c r="O1872" s="1"/>
  <c r="T1871" l="1"/>
  <c r="P1872"/>
  <c r="R1872" s="1"/>
  <c r="N1873"/>
  <c r="M1873"/>
  <c r="O1873" s="1"/>
  <c r="U1872"/>
  <c r="Q1871"/>
  <c r="Q1872" l="1"/>
  <c r="T1872"/>
  <c r="P1873"/>
  <c r="R1873" s="1"/>
  <c r="M1874"/>
  <c r="O1874" s="1"/>
  <c r="N1874"/>
  <c r="U1873"/>
  <c r="Q1873" l="1"/>
  <c r="T1873"/>
  <c r="U1874"/>
  <c r="P1874"/>
  <c r="R1874" s="1"/>
  <c r="M1875"/>
  <c r="O1875" s="1"/>
  <c r="N1875"/>
  <c r="T1874" l="1"/>
  <c r="P1875"/>
  <c r="R1875" s="1"/>
  <c r="M1876"/>
  <c r="O1876" s="1"/>
  <c r="N1876"/>
  <c r="U1875"/>
  <c r="Q1874"/>
  <c r="Q1875" l="1"/>
  <c r="T1875"/>
  <c r="U1876"/>
  <c r="P1876"/>
  <c r="R1876" s="1"/>
  <c r="M1877"/>
  <c r="O1877" s="1"/>
  <c r="N1877"/>
  <c r="T1876" l="1"/>
  <c r="P1877"/>
  <c r="R1877" s="1"/>
  <c r="M1878"/>
  <c r="O1878" s="1"/>
  <c r="N1878"/>
  <c r="U1877"/>
  <c r="Q1876"/>
  <c r="Q1877" l="1"/>
  <c r="T1877"/>
  <c r="U1878"/>
  <c r="P1878"/>
  <c r="R1878" s="1"/>
  <c r="M1879"/>
  <c r="O1879" s="1"/>
  <c r="N1879"/>
  <c r="T1878" l="1"/>
  <c r="P1879"/>
  <c r="R1879" s="1"/>
  <c r="N1880"/>
  <c r="M1880"/>
  <c r="O1880" s="1"/>
  <c r="U1879"/>
  <c r="Q1878"/>
  <c r="Q1879" l="1"/>
  <c r="T1879"/>
  <c r="P1880"/>
  <c r="R1880" s="1"/>
  <c r="N1881"/>
  <c r="M1881"/>
  <c r="O1881" s="1"/>
  <c r="U1880"/>
  <c r="Q1880" l="1"/>
  <c r="T1880"/>
  <c r="P1881"/>
  <c r="R1881" s="1"/>
  <c r="M1882"/>
  <c r="O1882" s="1"/>
  <c r="N1882"/>
  <c r="U1881"/>
  <c r="Q1881" l="1"/>
  <c r="T1881"/>
  <c r="U1882"/>
  <c r="P1882"/>
  <c r="R1882" s="1"/>
  <c r="M1883"/>
  <c r="O1883" s="1"/>
  <c r="N1883"/>
  <c r="T1882" l="1"/>
  <c r="U1883"/>
  <c r="P1883"/>
  <c r="R1883" s="1"/>
  <c r="M1884"/>
  <c r="O1884" s="1"/>
  <c r="N1884"/>
  <c r="Q1882"/>
  <c r="T1883" l="1"/>
  <c r="U1884"/>
  <c r="P1884"/>
  <c r="R1884" s="1"/>
  <c r="M1885"/>
  <c r="O1885" s="1"/>
  <c r="N1885"/>
  <c r="Q1883"/>
  <c r="T1884" l="1"/>
  <c r="U1885"/>
  <c r="P1885"/>
  <c r="R1885" s="1"/>
  <c r="M1886"/>
  <c r="O1886" s="1"/>
  <c r="N1886"/>
  <c r="Q1884"/>
  <c r="T1885" l="1"/>
  <c r="P1886"/>
  <c r="R1886" s="1"/>
  <c r="M1887"/>
  <c r="O1887" s="1"/>
  <c r="N1887"/>
  <c r="U1886"/>
  <c r="Q1885"/>
  <c r="Q1886" l="1"/>
  <c r="T1886"/>
  <c r="U1887"/>
  <c r="P1887"/>
  <c r="R1887" s="1"/>
  <c r="M1888"/>
  <c r="O1888" s="1"/>
  <c r="N1888"/>
  <c r="T1887" l="1"/>
  <c r="U1888"/>
  <c r="P1888"/>
  <c r="R1888" s="1"/>
  <c r="M1889"/>
  <c r="O1889" s="1"/>
  <c r="N1889"/>
  <c r="Q1887"/>
  <c r="T1888" l="1"/>
  <c r="U1889"/>
  <c r="P1889"/>
  <c r="Q1889" s="1"/>
  <c r="M1890"/>
  <c r="O1890" s="1"/>
  <c r="N1890"/>
  <c r="Q1888"/>
  <c r="R1889" l="1"/>
  <c r="T1889" s="1"/>
  <c r="U1890"/>
  <c r="P1890"/>
  <c r="R1890" s="1"/>
  <c r="M1891"/>
  <c r="O1891" s="1"/>
  <c r="N1891"/>
  <c r="T1890" l="1"/>
  <c r="P1891"/>
  <c r="R1891" s="1"/>
  <c r="M1892"/>
  <c r="O1892" s="1"/>
  <c r="N1892"/>
  <c r="U1891"/>
  <c r="Q1890"/>
  <c r="Q1891" l="1"/>
  <c r="T1891"/>
  <c r="U1892"/>
  <c r="P1892"/>
  <c r="R1892" s="1"/>
  <c r="N1893"/>
  <c r="M1893"/>
  <c r="O1893" s="1"/>
  <c r="U1893" l="1"/>
  <c r="P1893"/>
  <c r="R1893" s="1"/>
  <c r="M1894"/>
  <c r="O1894" s="1"/>
  <c r="N1894"/>
  <c r="Q1892"/>
  <c r="T1892"/>
  <c r="Q1893" l="1"/>
  <c r="U1894"/>
  <c r="T1893"/>
  <c r="P1894"/>
  <c r="R1894" s="1"/>
  <c r="M1895"/>
  <c r="O1895" s="1"/>
  <c r="N1895"/>
  <c r="T1894" l="1"/>
  <c r="U1895"/>
  <c r="P1895"/>
  <c r="R1895" s="1"/>
  <c r="N1896"/>
  <c r="M1896"/>
  <c r="O1896" s="1"/>
  <c r="Q1894"/>
  <c r="T1895" l="1"/>
  <c r="U1896"/>
  <c r="P1896"/>
  <c r="R1896" s="1"/>
  <c r="M1897"/>
  <c r="O1897" s="1"/>
  <c r="N1897"/>
  <c r="Q1895"/>
  <c r="T1896" l="1"/>
  <c r="U1897"/>
  <c r="P1897"/>
  <c r="R1897" s="1"/>
  <c r="N1898"/>
  <c r="M1898"/>
  <c r="O1898" s="1"/>
  <c r="Q1896"/>
  <c r="T1897" l="1"/>
  <c r="P1898"/>
  <c r="R1898" s="1"/>
  <c r="N1899"/>
  <c r="M1899"/>
  <c r="O1899" s="1"/>
  <c r="U1898"/>
  <c r="Q1897"/>
  <c r="Q1898" l="1"/>
  <c r="T1898"/>
  <c r="P1899"/>
  <c r="R1899" s="1"/>
  <c r="M1900"/>
  <c r="O1900" s="1"/>
  <c r="N1900"/>
  <c r="U1899"/>
  <c r="Q1899" l="1"/>
  <c r="T1899"/>
  <c r="U1900"/>
  <c r="P1900"/>
  <c r="R1900" s="1"/>
  <c r="M1901"/>
  <c r="O1901" s="1"/>
  <c r="N1901"/>
  <c r="P1901" l="1"/>
  <c r="R1901" s="1"/>
  <c r="M1902"/>
  <c r="O1902" s="1"/>
  <c r="N1902"/>
  <c r="U1901"/>
  <c r="Q1900"/>
  <c r="T1900"/>
  <c r="Q1901" l="1"/>
  <c r="T1901"/>
  <c r="P1902"/>
  <c r="R1902" s="1"/>
  <c r="M1903"/>
  <c r="O1903" s="1"/>
  <c r="N1903"/>
  <c r="U1902"/>
  <c r="Q1902" l="1"/>
  <c r="T1902"/>
  <c r="U1903"/>
  <c r="P1903"/>
  <c r="R1903" s="1"/>
  <c r="M1904"/>
  <c r="O1904" s="1"/>
  <c r="N1904"/>
  <c r="T1903" l="1"/>
  <c r="P1904"/>
  <c r="R1904" s="1"/>
  <c r="M1905"/>
  <c r="O1905" s="1"/>
  <c r="N1905"/>
  <c r="U1904"/>
  <c r="Q1903"/>
  <c r="Q1904" l="1"/>
  <c r="T1904"/>
  <c r="U1905"/>
  <c r="P1905"/>
  <c r="R1905" s="1"/>
  <c r="M1906"/>
  <c r="O1906" s="1"/>
  <c r="N1906"/>
  <c r="T1905" l="1"/>
  <c r="U1906"/>
  <c r="P1906"/>
  <c r="R1906" s="1"/>
  <c r="M1907"/>
  <c r="O1907" s="1"/>
  <c r="N1907"/>
  <c r="Q1905"/>
  <c r="T1906" l="1"/>
  <c r="U1907"/>
  <c r="P1907"/>
  <c r="R1907" s="1"/>
  <c r="M1908"/>
  <c r="O1908" s="1"/>
  <c r="N1908"/>
  <c r="Q1906"/>
  <c r="T1907" l="1"/>
  <c r="P1908"/>
  <c r="R1908" s="1"/>
  <c r="N1909"/>
  <c r="M1909"/>
  <c r="O1909" s="1"/>
  <c r="U1908"/>
  <c r="Q1907"/>
  <c r="Q1908" l="1"/>
  <c r="T1908"/>
  <c r="P1909"/>
  <c r="R1909" s="1"/>
  <c r="M1910"/>
  <c r="O1910" s="1"/>
  <c r="N1910"/>
  <c r="U1909"/>
  <c r="Q1909" l="1"/>
  <c r="U1910"/>
  <c r="T1909"/>
  <c r="P1910"/>
  <c r="R1910" s="1"/>
  <c r="M1911"/>
  <c r="O1911" s="1"/>
  <c r="N1911"/>
  <c r="T1910" l="1"/>
  <c r="P1911"/>
  <c r="Q1911" s="1"/>
  <c r="M1912"/>
  <c r="O1912" s="1"/>
  <c r="N1912"/>
  <c r="Q1910"/>
  <c r="U1911"/>
  <c r="R1911" l="1"/>
  <c r="T1911" s="1"/>
  <c r="U1912"/>
  <c r="P1912"/>
  <c r="R1912" s="1"/>
  <c r="M1913"/>
  <c r="O1913" s="1"/>
  <c r="N1913"/>
  <c r="T1912" l="1"/>
  <c r="U1913"/>
  <c r="P1913"/>
  <c r="R1913" s="1"/>
  <c r="N1914"/>
  <c r="M1914"/>
  <c r="O1914" s="1"/>
  <c r="Q1912"/>
  <c r="T1913" l="1"/>
  <c r="U1914"/>
  <c r="P1914"/>
  <c r="R1914" s="1"/>
  <c r="M1915"/>
  <c r="O1915" s="1"/>
  <c r="N1915"/>
  <c r="Q1913"/>
  <c r="U1915" l="1"/>
  <c r="P1915"/>
  <c r="Q1915" s="1"/>
  <c r="M1916"/>
  <c r="O1916" s="1"/>
  <c r="N1916"/>
  <c r="Q1914"/>
  <c r="T1914"/>
  <c r="R1915" l="1"/>
  <c r="T1915" s="1"/>
  <c r="U1916"/>
  <c r="P1916"/>
  <c r="R1916" s="1"/>
  <c r="M1917"/>
  <c r="O1917" s="1"/>
  <c r="N1917"/>
  <c r="T1916" l="1"/>
  <c r="U1917"/>
  <c r="P1917"/>
  <c r="R1917" s="1"/>
  <c r="M1918"/>
  <c r="O1918" s="1"/>
  <c r="N1918"/>
  <c r="Q1916"/>
  <c r="T1917" l="1"/>
  <c r="U1918"/>
  <c r="P1918"/>
  <c r="R1918" s="1"/>
  <c r="M1919"/>
  <c r="O1919" s="1"/>
  <c r="N1919"/>
  <c r="Q1917"/>
  <c r="T1918" l="1"/>
  <c r="P1919"/>
  <c r="R1919" s="1"/>
  <c r="M1920"/>
  <c r="O1920" s="1"/>
  <c r="N1920"/>
  <c r="U1919"/>
  <c r="Q1918"/>
  <c r="Q1919" l="1"/>
  <c r="T1919"/>
  <c r="U1920"/>
  <c r="P1920"/>
  <c r="R1920" s="1"/>
  <c r="M1921"/>
  <c r="O1921" s="1"/>
  <c r="N1921"/>
  <c r="T1920" l="1"/>
  <c r="U1921"/>
  <c r="P1921"/>
  <c r="R1921" s="1"/>
  <c r="M1922"/>
  <c r="O1922" s="1"/>
  <c r="N1922"/>
  <c r="Q1920"/>
  <c r="T1921" l="1"/>
  <c r="U1922"/>
  <c r="P1922"/>
  <c r="R1922" s="1"/>
  <c r="M1923"/>
  <c r="O1923" s="1"/>
  <c r="N1923"/>
  <c r="Q1921"/>
  <c r="T1922" l="1"/>
  <c r="U1923"/>
  <c r="P1923"/>
  <c r="R1923" s="1"/>
  <c r="N1924"/>
  <c r="M1924"/>
  <c r="O1924" s="1"/>
  <c r="Q1922"/>
  <c r="T1923" l="1"/>
  <c r="U1924"/>
  <c r="P1924"/>
  <c r="R1924" s="1"/>
  <c r="N1925"/>
  <c r="M1925"/>
  <c r="O1925" s="1"/>
  <c r="Q1923"/>
  <c r="T1924" l="1"/>
  <c r="U1925"/>
  <c r="P1925"/>
  <c r="R1925" s="1"/>
  <c r="M1926"/>
  <c r="O1926" s="1"/>
  <c r="N1926"/>
  <c r="Q1924"/>
  <c r="T1925" l="1"/>
  <c r="U1926"/>
  <c r="P1926"/>
  <c r="R1926" s="1"/>
  <c r="M1927"/>
  <c r="O1927" s="1"/>
  <c r="N1927"/>
  <c r="Q1925"/>
  <c r="P1927" l="1"/>
  <c r="R1927" s="1"/>
  <c r="N1928"/>
  <c r="M1928"/>
  <c r="O1928" s="1"/>
  <c r="U1927"/>
  <c r="Q1926"/>
  <c r="T1926"/>
  <c r="Q1927" l="1"/>
  <c r="U1928"/>
  <c r="T1927"/>
  <c r="P1928"/>
  <c r="R1928" s="1"/>
  <c r="M1929"/>
  <c r="O1929" s="1"/>
  <c r="N1929"/>
  <c r="T1928" l="1"/>
  <c r="P1929"/>
  <c r="R1929" s="1"/>
  <c r="M1930"/>
  <c r="O1930" s="1"/>
  <c r="N1930"/>
  <c r="U1929"/>
  <c r="Q1928"/>
  <c r="Q1929" l="1"/>
  <c r="T1929"/>
  <c r="U1930"/>
  <c r="P1930"/>
  <c r="R1930" s="1"/>
  <c r="N1931"/>
  <c r="M1931"/>
  <c r="O1931" s="1"/>
  <c r="U1931" l="1"/>
  <c r="Q1930"/>
  <c r="P1931"/>
  <c r="Q1931" s="1"/>
  <c r="M1932"/>
  <c r="O1932" s="1"/>
  <c r="N1932"/>
  <c r="T1930"/>
  <c r="R1931" l="1"/>
  <c r="P1932"/>
  <c r="R1932" s="1"/>
  <c r="M1933"/>
  <c r="O1933" s="1"/>
  <c r="N1933"/>
  <c r="U1932"/>
  <c r="Q1932" l="1"/>
  <c r="U1933"/>
  <c r="P1933"/>
  <c r="R1933" s="1"/>
  <c r="M1934"/>
  <c r="O1934" s="1"/>
  <c r="N1934"/>
  <c r="T1931"/>
  <c r="T1932" s="1"/>
  <c r="T1933" l="1"/>
  <c r="U1934"/>
  <c r="P1934"/>
  <c r="R1934" s="1"/>
  <c r="M1935"/>
  <c r="O1935" s="1"/>
  <c r="N1935"/>
  <c r="Q1933"/>
  <c r="T1934" l="1"/>
  <c r="U1935"/>
  <c r="P1935"/>
  <c r="R1935" s="1"/>
  <c r="M1936"/>
  <c r="O1936" s="1"/>
  <c r="N1936"/>
  <c r="Q1934"/>
  <c r="T1935" l="1"/>
  <c r="U1936"/>
  <c r="P1936"/>
  <c r="R1936" s="1"/>
  <c r="M1937"/>
  <c r="O1937" s="1"/>
  <c r="N1937"/>
  <c r="Q1935"/>
  <c r="T1936" l="1"/>
  <c r="U1937"/>
  <c r="P1937"/>
  <c r="R1937" s="1"/>
  <c r="M1938"/>
  <c r="O1938" s="1"/>
  <c r="N1938"/>
  <c r="Q1936"/>
  <c r="T1937" l="1"/>
  <c r="U1938"/>
  <c r="P1938"/>
  <c r="R1938" s="1"/>
  <c r="M1939"/>
  <c r="O1939" s="1"/>
  <c r="N1939"/>
  <c r="Q1937"/>
  <c r="T1938" l="1"/>
  <c r="U1939"/>
  <c r="P1939"/>
  <c r="R1939" s="1"/>
  <c r="M1940"/>
  <c r="O1940" s="1"/>
  <c r="N1940"/>
  <c r="Q1938"/>
  <c r="T1939" l="1"/>
  <c r="U1940"/>
  <c r="P1940"/>
  <c r="R1940" s="1"/>
  <c r="N1941"/>
  <c r="M1941"/>
  <c r="O1941" s="1"/>
  <c r="Q1939"/>
  <c r="T1940" l="1"/>
  <c r="U1941"/>
  <c r="P1941"/>
  <c r="R1941" s="1"/>
  <c r="M1942"/>
  <c r="O1942" s="1"/>
  <c r="N1942"/>
  <c r="Q1940"/>
  <c r="T1941" l="1"/>
  <c r="P1942"/>
  <c r="R1942" s="1"/>
  <c r="N1943"/>
  <c r="M1943"/>
  <c r="O1943" s="1"/>
  <c r="U1942"/>
  <c r="Q1941"/>
  <c r="Q1942" l="1"/>
  <c r="T1942"/>
  <c r="P1943"/>
  <c r="R1943" s="1"/>
  <c r="M1944"/>
  <c r="O1944" s="1"/>
  <c r="N1944"/>
  <c r="U1943"/>
  <c r="Q1943" l="1"/>
  <c r="T1943"/>
  <c r="U1944"/>
  <c r="P1944"/>
  <c r="R1944" s="1"/>
  <c r="M1945"/>
  <c r="O1945" s="1"/>
  <c r="N1945"/>
  <c r="P1945" l="1"/>
  <c r="R1945" s="1"/>
  <c r="N1946"/>
  <c r="M1946"/>
  <c r="O1946" s="1"/>
  <c r="U1945"/>
  <c r="Q1944"/>
  <c r="T1944"/>
  <c r="Q1945" l="1"/>
  <c r="T1945"/>
  <c r="U1946"/>
  <c r="P1946"/>
  <c r="R1946" s="1"/>
  <c r="M1947"/>
  <c r="O1947" s="1"/>
  <c r="N1947"/>
  <c r="T1946" l="1"/>
  <c r="U1947"/>
  <c r="P1947"/>
  <c r="R1947" s="1"/>
  <c r="N1948"/>
  <c r="M1948"/>
  <c r="O1948" s="1"/>
  <c r="Q1946"/>
  <c r="T1947" l="1"/>
  <c r="P1948"/>
  <c r="R1948" s="1"/>
  <c r="N1949"/>
  <c r="M1949"/>
  <c r="O1949" s="1"/>
  <c r="U1948"/>
  <c r="Q1947"/>
  <c r="Q1948" l="1"/>
  <c r="T1948"/>
  <c r="P1949"/>
  <c r="R1949" s="1"/>
  <c r="M1950"/>
  <c r="O1950" s="1"/>
  <c r="N1950"/>
  <c r="U1949"/>
  <c r="Q1949" l="1"/>
  <c r="U1950"/>
  <c r="T1949"/>
  <c r="P1950"/>
  <c r="R1950" s="1"/>
  <c r="M1951"/>
  <c r="O1951" s="1"/>
  <c r="N1951"/>
  <c r="T1950" l="1"/>
  <c r="U1951"/>
  <c r="P1951"/>
  <c r="R1951" s="1"/>
  <c r="M1952"/>
  <c r="O1952" s="1"/>
  <c r="N1952"/>
  <c r="Q1950"/>
  <c r="T1951" l="1"/>
  <c r="P1952"/>
  <c r="R1952" s="1"/>
  <c r="M1953"/>
  <c r="O1953" s="1"/>
  <c r="N1953"/>
  <c r="U1952"/>
  <c r="Q1951"/>
  <c r="Q1952" l="1"/>
  <c r="T1952"/>
  <c r="U1953"/>
  <c r="P1953"/>
  <c r="R1953" s="1"/>
  <c r="N1954"/>
  <c r="M1954"/>
  <c r="O1954" s="1"/>
  <c r="T1953" l="1"/>
  <c r="U1954"/>
  <c r="P1954"/>
  <c r="R1954" s="1"/>
  <c r="M1955"/>
  <c r="O1955" s="1"/>
  <c r="N1955"/>
  <c r="Q1953"/>
  <c r="T1954" l="1"/>
  <c r="U1955"/>
  <c r="P1955"/>
  <c r="R1955" s="1"/>
  <c r="M1956"/>
  <c r="O1956" s="1"/>
  <c r="N1956"/>
  <c r="Q1954"/>
  <c r="T1955" l="1"/>
  <c r="U1956"/>
  <c r="P1956"/>
  <c r="R1956" s="1"/>
  <c r="M1957"/>
  <c r="O1957" s="1"/>
  <c r="N1957"/>
  <c r="Q1955"/>
  <c r="T1956" l="1"/>
  <c r="P1957"/>
  <c r="R1957" s="1"/>
  <c r="M1958"/>
  <c r="O1958" s="1"/>
  <c r="N1958"/>
  <c r="U1957"/>
  <c r="Q1956"/>
  <c r="Q1957" l="1"/>
  <c r="T1957"/>
  <c r="U1958"/>
  <c r="P1958"/>
  <c r="R1958" s="1"/>
  <c r="N1959"/>
  <c r="M1959"/>
  <c r="O1959" s="1"/>
  <c r="T1958" l="1"/>
  <c r="U1959"/>
  <c r="P1959"/>
  <c r="R1959" s="1"/>
  <c r="M1960"/>
  <c r="O1960" s="1"/>
  <c r="N1960"/>
  <c r="Q1958"/>
  <c r="T1959" l="1"/>
  <c r="U1960"/>
  <c r="P1960"/>
  <c r="R1960" s="1"/>
  <c r="M1961"/>
  <c r="O1961" s="1"/>
  <c r="N1961"/>
  <c r="Q1959"/>
  <c r="T1960" l="1"/>
  <c r="U1961"/>
  <c r="P1961"/>
  <c r="R1961" s="1"/>
  <c r="M1962"/>
  <c r="O1962" s="1"/>
  <c r="N1962"/>
  <c r="Q1960"/>
  <c r="T1961" l="1"/>
  <c r="U1962"/>
  <c r="P1962"/>
  <c r="R1962" s="1"/>
  <c r="M1963"/>
  <c r="O1963" s="1"/>
  <c r="N1963"/>
  <c r="Q1961"/>
  <c r="T1962" l="1"/>
  <c r="U1963"/>
  <c r="P1963"/>
  <c r="R1963" s="1"/>
  <c r="M1964"/>
  <c r="O1964" s="1"/>
  <c r="N1964"/>
  <c r="Q1962"/>
  <c r="T1963" l="1"/>
  <c r="P1964"/>
  <c r="R1964" s="1"/>
  <c r="M1965"/>
  <c r="O1965" s="1"/>
  <c r="N1965"/>
  <c r="U1964"/>
  <c r="Q1963"/>
  <c r="Q1964" l="1"/>
  <c r="T1964"/>
  <c r="U1965"/>
  <c r="P1965"/>
  <c r="R1965" s="1"/>
  <c r="M1966"/>
  <c r="O1966" s="1"/>
  <c r="N1966"/>
  <c r="T1965" l="1"/>
  <c r="U1966"/>
  <c r="P1966"/>
  <c r="R1966" s="1"/>
  <c r="M1967"/>
  <c r="O1967" s="1"/>
  <c r="N1967"/>
  <c r="Q1965"/>
  <c r="T1966" l="1"/>
  <c r="U1967"/>
  <c r="P1967"/>
  <c r="R1967" s="1"/>
  <c r="M1968"/>
  <c r="O1968" s="1"/>
  <c r="N1968"/>
  <c r="Q1966"/>
  <c r="T1967" l="1"/>
  <c r="P1968"/>
  <c r="R1968" s="1"/>
  <c r="M1969"/>
  <c r="O1969" s="1"/>
  <c r="N1969"/>
  <c r="U1968"/>
  <c r="Q1967"/>
  <c r="Q1968" l="1"/>
  <c r="T1968"/>
  <c r="U1969"/>
  <c r="P1969"/>
  <c r="R1969" s="1"/>
  <c r="N1970"/>
  <c r="M1970"/>
  <c r="O1970" s="1"/>
  <c r="T1969" l="1"/>
  <c r="U1970"/>
  <c r="P1970"/>
  <c r="R1970" s="1"/>
  <c r="M1971"/>
  <c r="O1971" s="1"/>
  <c r="N1971"/>
  <c r="Q1969"/>
  <c r="T1970" l="1"/>
  <c r="P1971"/>
  <c r="R1971" s="1"/>
  <c r="M1972"/>
  <c r="O1972" s="1"/>
  <c r="N1972"/>
  <c r="U1971"/>
  <c r="Q1970"/>
  <c r="Q1971" l="1"/>
  <c r="T1971"/>
  <c r="U1972"/>
  <c r="P1972"/>
  <c r="R1972" s="1"/>
  <c r="M1973"/>
  <c r="O1973" s="1"/>
  <c r="N1973"/>
  <c r="T1972" l="1"/>
  <c r="P1973"/>
  <c r="R1973" s="1"/>
  <c r="M1974"/>
  <c r="O1974" s="1"/>
  <c r="N1974"/>
  <c r="U1973"/>
  <c r="Q1972"/>
  <c r="Q1973" l="1"/>
  <c r="T1973"/>
  <c r="U1974"/>
  <c r="P1974"/>
  <c r="R1974" s="1"/>
  <c r="M1975"/>
  <c r="O1975" s="1"/>
  <c r="N1975"/>
  <c r="T1974" l="1"/>
  <c r="U1975"/>
  <c r="P1975"/>
  <c r="R1975" s="1"/>
  <c r="M1976"/>
  <c r="O1976" s="1"/>
  <c r="N1976"/>
  <c r="Q1974"/>
  <c r="T1975" l="1"/>
  <c r="U1976"/>
  <c r="P1976"/>
  <c r="R1976" s="1"/>
  <c r="M1977"/>
  <c r="O1977" s="1"/>
  <c r="N1977"/>
  <c r="Q1975"/>
  <c r="T1976" l="1"/>
  <c r="U1977"/>
  <c r="P1977"/>
  <c r="R1977" s="1"/>
  <c r="N1978"/>
  <c r="M1978"/>
  <c r="O1978" s="1"/>
  <c r="Q1976"/>
  <c r="T1977" l="1"/>
  <c r="U1978"/>
  <c r="P1978"/>
  <c r="R1978" s="1"/>
  <c r="N1979"/>
  <c r="M1979"/>
  <c r="O1979" s="1"/>
  <c r="Q1977"/>
  <c r="T1978" l="1"/>
  <c r="U1979"/>
  <c r="P1979"/>
  <c r="R1979" s="1"/>
  <c r="M1980"/>
  <c r="O1980" s="1"/>
  <c r="N1980"/>
  <c r="Q1978"/>
  <c r="U1980" l="1"/>
  <c r="P1980"/>
  <c r="R1980" s="1"/>
  <c r="M1981"/>
  <c r="O1981" s="1"/>
  <c r="N1981"/>
  <c r="Q1979"/>
  <c r="T1979"/>
  <c r="T1980" l="1"/>
  <c r="P1981"/>
  <c r="R1981" s="1"/>
  <c r="M1982"/>
  <c r="O1982" s="1"/>
  <c r="N1982"/>
  <c r="U1981"/>
  <c r="Q1980"/>
  <c r="Q1981" l="1"/>
  <c r="T1981"/>
  <c r="U1982"/>
  <c r="P1982"/>
  <c r="R1982" s="1"/>
  <c r="M1983"/>
  <c r="O1983" s="1"/>
  <c r="N1983"/>
  <c r="T1982" l="1"/>
  <c r="U1983"/>
  <c r="P1983"/>
  <c r="R1983" s="1"/>
  <c r="M1984"/>
  <c r="O1984" s="1"/>
  <c r="N1984"/>
  <c r="Q1982"/>
  <c r="T1983" l="1"/>
  <c r="U1984"/>
  <c r="P1984"/>
  <c r="R1984" s="1"/>
  <c r="M1985"/>
  <c r="O1985" s="1"/>
  <c r="N1985"/>
  <c r="Q1983"/>
  <c r="T1984" l="1"/>
  <c r="U1985"/>
  <c r="P1985"/>
  <c r="R1985" s="1"/>
  <c r="M1986"/>
  <c r="O1986" s="1"/>
  <c r="N1986"/>
  <c r="Q1984"/>
  <c r="T1985" l="1"/>
  <c r="U1986"/>
  <c r="P1986"/>
  <c r="R1986" s="1"/>
  <c r="M1987"/>
  <c r="O1987" s="1"/>
  <c r="N1987"/>
  <c r="Q1985"/>
  <c r="T1986" l="1"/>
  <c r="U1987"/>
  <c r="P1987"/>
  <c r="R1987" s="1"/>
  <c r="M1988"/>
  <c r="O1988" s="1"/>
  <c r="N1988"/>
  <c r="Q1986"/>
  <c r="T1987" l="1"/>
  <c r="U1988"/>
  <c r="P1988"/>
  <c r="R1988" s="1"/>
  <c r="M1989"/>
  <c r="O1989" s="1"/>
  <c r="N1989"/>
  <c r="Q1987"/>
  <c r="T1988" l="1"/>
  <c r="U1989"/>
  <c r="P1989"/>
  <c r="R1989" s="1"/>
  <c r="M1990"/>
  <c r="O1990" s="1"/>
  <c r="N1990"/>
  <c r="Q1988"/>
  <c r="T1989" l="1"/>
  <c r="P1990"/>
  <c r="R1990" s="1"/>
  <c r="M1991"/>
  <c r="O1991" s="1"/>
  <c r="N1991"/>
  <c r="Q1989"/>
  <c r="U1990"/>
  <c r="Q1990" l="1"/>
  <c r="U1991"/>
  <c r="T1990"/>
  <c r="P1991"/>
  <c r="R1991" s="1"/>
  <c r="M1992"/>
  <c r="O1992" s="1"/>
  <c r="N1992"/>
  <c r="T1991" l="1"/>
  <c r="P1992"/>
  <c r="R1992" s="1"/>
  <c r="N1993"/>
  <c r="M1993"/>
  <c r="O1993" s="1"/>
  <c r="Q1991"/>
  <c r="U1992"/>
  <c r="Q1992" l="1"/>
  <c r="P1993"/>
  <c r="Q1993" s="1"/>
  <c r="M1994"/>
  <c r="O1994" s="1"/>
  <c r="N1994"/>
  <c r="T1992"/>
  <c r="U1993"/>
  <c r="R1993" l="1"/>
  <c r="T1993" s="1"/>
  <c r="U1994"/>
  <c r="P1994"/>
  <c r="R1994" s="1"/>
  <c r="N1995"/>
  <c r="M1995"/>
  <c r="O1995" s="1"/>
  <c r="T1994" l="1"/>
  <c r="U1995"/>
  <c r="P1995"/>
  <c r="R1995" s="1"/>
  <c r="M1996"/>
  <c r="O1996" s="1"/>
  <c r="N1996"/>
  <c r="Q1994"/>
  <c r="T1995" l="1"/>
  <c r="P1996"/>
  <c r="R1996" s="1"/>
  <c r="M1997"/>
  <c r="O1997" s="1"/>
  <c r="N1997"/>
  <c r="U1996"/>
  <c r="Q1995"/>
  <c r="Q1996" l="1"/>
  <c r="T1996"/>
  <c r="U1997"/>
  <c r="P1997"/>
  <c r="R1997" s="1"/>
  <c r="M1998"/>
  <c r="O1998" s="1"/>
  <c r="N1998"/>
  <c r="T1997" l="1"/>
  <c r="P1998"/>
  <c r="R1998" s="1"/>
  <c r="M1999"/>
  <c r="O1999" s="1"/>
  <c r="N1999"/>
  <c r="Q1997"/>
  <c r="U1998"/>
  <c r="Q1998" l="1"/>
  <c r="U1999"/>
  <c r="T1998"/>
  <c r="P1999"/>
  <c r="R1999" s="1"/>
  <c r="M2000"/>
  <c r="O2000" s="1"/>
  <c r="N2000"/>
  <c r="T1999" l="1"/>
  <c r="P2000"/>
  <c r="R2000" s="1"/>
  <c r="M2001"/>
  <c r="O2001" s="1"/>
  <c r="N2001"/>
  <c r="Q1999"/>
  <c r="U2000"/>
  <c r="Q2000" l="1"/>
  <c r="U2001"/>
  <c r="T2000"/>
  <c r="P2001"/>
  <c r="R2001" s="1"/>
  <c r="M2002"/>
  <c r="O2002" s="1"/>
  <c r="N2002"/>
  <c r="T2001" l="1"/>
  <c r="P2002"/>
  <c r="Q2002" s="1"/>
  <c r="N2003"/>
  <c r="M2003"/>
  <c r="O2003" s="1"/>
  <c r="Q2001"/>
  <c r="U2002"/>
  <c r="R2002" l="1"/>
  <c r="T2002" s="1"/>
  <c r="P2003"/>
  <c r="R2003" s="1"/>
  <c r="M2004"/>
  <c r="O2004" s="1"/>
  <c r="N2004"/>
  <c r="U2003"/>
  <c r="Q2003" l="1"/>
  <c r="T2003"/>
  <c r="U2004"/>
  <c r="P2004"/>
  <c r="R2004" s="1"/>
  <c r="N2005"/>
  <c r="M2005"/>
  <c r="O2005" s="1"/>
  <c r="T2004" l="1"/>
  <c r="U2005"/>
  <c r="P2005"/>
  <c r="R2005" s="1"/>
  <c r="M2006"/>
  <c r="O2006" s="1"/>
  <c r="N2006"/>
  <c r="Q2004"/>
  <c r="T2005" l="1"/>
  <c r="P2006"/>
  <c r="Q2006" s="1"/>
  <c r="M2007"/>
  <c r="O2007" s="1"/>
  <c r="N2007"/>
  <c r="Q2005"/>
  <c r="U2006"/>
  <c r="R2006" l="1"/>
  <c r="T2006" s="1"/>
  <c r="U2007"/>
  <c r="P2007"/>
  <c r="R2007" s="1"/>
  <c r="N2008"/>
  <c r="M2008"/>
  <c r="O2008" s="1"/>
  <c r="T2007" l="1"/>
  <c r="P2008"/>
  <c r="R2008" s="1"/>
  <c r="M2009"/>
  <c r="O2009" s="1"/>
  <c r="N2009"/>
  <c r="U2008"/>
  <c r="Q2007"/>
  <c r="Q2008" l="1"/>
  <c r="T2008"/>
  <c r="U2009"/>
  <c r="P2009"/>
  <c r="R2009" s="1"/>
  <c r="M2010"/>
  <c r="O2010" s="1"/>
  <c r="N2010"/>
  <c r="T2009" l="1"/>
  <c r="U2010"/>
  <c r="P2010"/>
  <c r="R2010" s="1"/>
  <c r="M2011"/>
  <c r="O2011" s="1"/>
  <c r="N2011"/>
  <c r="Q2009"/>
  <c r="T2010" l="1"/>
  <c r="P2011"/>
  <c r="R2011" s="1"/>
  <c r="M2012"/>
  <c r="O2012" s="1"/>
  <c r="N2012"/>
  <c r="U2011"/>
  <c r="Q2010"/>
  <c r="Q2011" l="1"/>
  <c r="T2011"/>
  <c r="U2012"/>
  <c r="P2012"/>
  <c r="R2012" s="1"/>
  <c r="M2013"/>
  <c r="O2013" s="1"/>
  <c r="N2013"/>
  <c r="T2012" l="1"/>
  <c r="U2013"/>
  <c r="P2013"/>
  <c r="R2013" s="1"/>
  <c r="M2014"/>
  <c r="O2014" s="1"/>
  <c r="N2014"/>
  <c r="Q2012"/>
  <c r="T2013" l="1"/>
  <c r="U2014"/>
  <c r="P2014"/>
  <c r="R2014" s="1"/>
  <c r="M2015"/>
  <c r="O2015" s="1"/>
  <c r="N2015"/>
  <c r="Q2013"/>
  <c r="T2014" l="1"/>
  <c r="U2015"/>
  <c r="P2015"/>
  <c r="R2015" s="1"/>
  <c r="M2016"/>
  <c r="O2016" s="1"/>
  <c r="N2016"/>
  <c r="Q2014"/>
  <c r="T2015" l="1"/>
  <c r="U2016"/>
  <c r="P2016"/>
  <c r="R2016" s="1"/>
  <c r="N2017"/>
  <c r="M2017"/>
  <c r="O2017" s="1"/>
  <c r="Q2015"/>
  <c r="P2017" l="1"/>
  <c r="R2017" s="1"/>
  <c r="M2018"/>
  <c r="O2018" s="1"/>
  <c r="N2018"/>
  <c r="U2017"/>
  <c r="Q2016"/>
  <c r="T2016"/>
  <c r="Q2017" l="1"/>
  <c r="P2018"/>
  <c r="R2018" s="1"/>
  <c r="M2019"/>
  <c r="O2019" s="1"/>
  <c r="N2019"/>
  <c r="T2017"/>
  <c r="U2018"/>
  <c r="Q2018" l="1"/>
  <c r="U2019"/>
  <c r="T2018"/>
  <c r="P2019"/>
  <c r="R2019" s="1"/>
  <c r="M2020"/>
  <c r="O2020" s="1"/>
  <c r="N2020"/>
  <c r="T2019" l="1"/>
  <c r="U2020"/>
  <c r="P2020"/>
  <c r="R2020" s="1"/>
  <c r="M2021"/>
  <c r="O2021" s="1"/>
  <c r="N2021"/>
  <c r="Q2019"/>
  <c r="T2020" l="1"/>
  <c r="U2021"/>
  <c r="P2021"/>
  <c r="R2021" s="1"/>
  <c r="M2022"/>
  <c r="O2022" s="1"/>
  <c r="N2022"/>
  <c r="Q2020"/>
  <c r="T2021" l="1"/>
  <c r="U2022"/>
  <c r="P2022"/>
  <c r="R2022" s="1"/>
  <c r="M2023"/>
  <c r="O2023" s="1"/>
  <c r="N2023"/>
  <c r="Q2021"/>
  <c r="T2022" l="1"/>
  <c r="P2023"/>
  <c r="R2023" s="1"/>
  <c r="N2024"/>
  <c r="M2024"/>
  <c r="O2024" s="1"/>
  <c r="U2023"/>
  <c r="Q2022"/>
  <c r="Q2023" l="1"/>
  <c r="P2024"/>
  <c r="R2024" s="1"/>
  <c r="M2025"/>
  <c r="O2025" s="1"/>
  <c r="N2025"/>
  <c r="U2024"/>
  <c r="T2023"/>
  <c r="Q2024" l="1"/>
  <c r="P2025"/>
  <c r="Q2025" s="1"/>
  <c r="M2026"/>
  <c r="O2026" s="1"/>
  <c r="N2026"/>
  <c r="T2024"/>
  <c r="U2025"/>
  <c r="R2025" l="1"/>
  <c r="T2025" s="1"/>
  <c r="U2026"/>
  <c r="P2026"/>
  <c r="R2026" s="1"/>
  <c r="M2027"/>
  <c r="O2027" s="1"/>
  <c r="N2027"/>
  <c r="T2026" l="1"/>
  <c r="U2027"/>
  <c r="P2027"/>
  <c r="R2027" s="1"/>
  <c r="M2028"/>
  <c r="O2028" s="1"/>
  <c r="N2028"/>
  <c r="Q2026"/>
  <c r="T2027" l="1"/>
  <c r="U2028"/>
  <c r="P2028"/>
  <c r="R2028" s="1"/>
  <c r="M2029"/>
  <c r="O2029" s="1"/>
  <c r="N2029"/>
  <c r="Q2027"/>
  <c r="T2028" l="1"/>
  <c r="P2029"/>
  <c r="R2029" s="1"/>
  <c r="M2030"/>
  <c r="O2030" s="1"/>
  <c r="N2030"/>
  <c r="U2029"/>
  <c r="Q2028"/>
  <c r="Q2029" l="1"/>
  <c r="T2029"/>
  <c r="U2030"/>
  <c r="P2030"/>
  <c r="R2030" s="1"/>
  <c r="M2031"/>
  <c r="O2031" s="1"/>
  <c r="N2031"/>
  <c r="T2030" l="1"/>
  <c r="P2031"/>
  <c r="R2031" s="1"/>
  <c r="M2032"/>
  <c r="O2032" s="1"/>
  <c r="N2032"/>
  <c r="U2031"/>
  <c r="Q2030"/>
  <c r="Q2031" l="1"/>
  <c r="T2031"/>
  <c r="U2032"/>
  <c r="P2032"/>
  <c r="R2032" s="1"/>
  <c r="N2033"/>
  <c r="M2033"/>
  <c r="O2033" s="1"/>
  <c r="T2032" l="1"/>
  <c r="U2033"/>
  <c r="P2033"/>
  <c r="R2033" s="1"/>
  <c r="M2034"/>
  <c r="O2034" s="1"/>
  <c r="N2034"/>
  <c r="Q2032"/>
  <c r="T2033" l="1"/>
  <c r="U2034"/>
  <c r="P2034"/>
  <c r="R2034" s="1"/>
  <c r="M2035"/>
  <c r="O2035" s="1"/>
  <c r="N2035"/>
  <c r="Q2033"/>
  <c r="T2034" l="1"/>
  <c r="P2035"/>
  <c r="R2035" s="1"/>
  <c r="M2036"/>
  <c r="O2036" s="1"/>
  <c r="N2036"/>
  <c r="U2035"/>
  <c r="Q2034"/>
  <c r="Q2035" l="1"/>
  <c r="T2035"/>
  <c r="U2036"/>
  <c r="P2036"/>
  <c r="R2036" s="1"/>
  <c r="M2037"/>
  <c r="O2037" s="1"/>
  <c r="N2037"/>
  <c r="T2036" l="1"/>
  <c r="U2037"/>
  <c r="P2037"/>
  <c r="R2037" s="1"/>
  <c r="M2038"/>
  <c r="O2038" s="1"/>
  <c r="N2038"/>
  <c r="Q2036"/>
  <c r="T2037" l="1"/>
  <c r="U2038"/>
  <c r="P2038"/>
  <c r="R2038" s="1"/>
  <c r="M2039"/>
  <c r="O2039" s="1"/>
  <c r="N2039"/>
  <c r="Q2037"/>
  <c r="T2038" l="1"/>
  <c r="U2039"/>
  <c r="P2039"/>
  <c r="R2039" s="1"/>
  <c r="M2040"/>
  <c r="O2040" s="1"/>
  <c r="N2040"/>
  <c r="Q2038"/>
  <c r="T2039" l="1"/>
  <c r="U2040"/>
  <c r="P2040"/>
  <c r="R2040" s="1"/>
  <c r="M2041"/>
  <c r="O2041" s="1"/>
  <c r="N2041"/>
  <c r="Q2039"/>
  <c r="T2040" l="1"/>
  <c r="U2041"/>
  <c r="P2041"/>
  <c r="R2041" s="1"/>
  <c r="M2042"/>
  <c r="O2042" s="1"/>
  <c r="N2042"/>
  <c r="Q2040"/>
  <c r="T2041" l="1"/>
  <c r="U2042"/>
  <c r="P2042"/>
  <c r="R2042" s="1"/>
  <c r="M2043"/>
  <c r="O2043" s="1"/>
  <c r="N2043"/>
  <c r="Q2041"/>
  <c r="T2042" l="1"/>
  <c r="U2043"/>
  <c r="P2043"/>
  <c r="R2043" s="1"/>
  <c r="M2044"/>
  <c r="O2044" s="1"/>
  <c r="N2044"/>
  <c r="Q2042"/>
  <c r="T2043" l="1"/>
  <c r="P2044"/>
  <c r="R2044" s="1"/>
  <c r="M2045"/>
  <c r="O2045" s="1"/>
  <c r="N2045"/>
  <c r="U2044"/>
  <c r="Q2043"/>
  <c r="Q2044" l="1"/>
  <c r="T2044"/>
  <c r="U2045"/>
  <c r="P2045"/>
  <c r="R2045" s="1"/>
  <c r="M2046"/>
  <c r="O2046" s="1"/>
  <c r="N2046"/>
  <c r="T2045" l="1"/>
  <c r="U2046"/>
  <c r="P2046"/>
  <c r="R2046" s="1"/>
  <c r="M2047"/>
  <c r="O2047" s="1"/>
  <c r="N2047"/>
  <c r="Q2045"/>
  <c r="T2046" l="1"/>
  <c r="P2047"/>
  <c r="R2047" s="1"/>
  <c r="M2048"/>
  <c r="O2048" s="1"/>
  <c r="N2048"/>
  <c r="U2047"/>
  <c r="Q2046"/>
  <c r="Q2047" l="1"/>
  <c r="U2048"/>
  <c r="P2048"/>
  <c r="Q2048" s="1"/>
  <c r="M2049"/>
  <c r="O2049" s="1"/>
  <c r="N2049"/>
  <c r="T2047"/>
  <c r="R2048" l="1"/>
  <c r="U2049"/>
  <c r="P2049"/>
  <c r="R2049" s="1"/>
  <c r="M2050"/>
  <c r="O2050" s="1"/>
  <c r="N2050"/>
  <c r="P2050" l="1"/>
  <c r="Q2050" s="1"/>
  <c r="M2051"/>
  <c r="O2051" s="1"/>
  <c r="N2051"/>
  <c r="Q2049"/>
  <c r="U2050"/>
  <c r="T2048"/>
  <c r="T2049" s="1"/>
  <c r="R2050" l="1"/>
  <c r="T2050" s="1"/>
  <c r="U2051"/>
  <c r="P2051"/>
  <c r="R2051" s="1"/>
  <c r="N2052"/>
  <c r="M2052"/>
  <c r="O2052" s="1"/>
  <c r="T2051" l="1"/>
  <c r="U2052"/>
  <c r="P2052"/>
  <c r="R2052" s="1"/>
  <c r="M2053"/>
  <c r="O2053" s="1"/>
  <c r="N2053"/>
  <c r="Q2051"/>
  <c r="T2052" l="1"/>
  <c r="U2053"/>
  <c r="P2053"/>
  <c r="R2053" s="1"/>
  <c r="N2054"/>
  <c r="M2054"/>
  <c r="O2054" s="1"/>
  <c r="Q2052"/>
  <c r="T2053" l="1"/>
  <c r="U2054"/>
  <c r="P2054"/>
  <c r="R2054" s="1"/>
  <c r="M2055"/>
  <c r="O2055" s="1"/>
  <c r="N2055"/>
  <c r="Q2053"/>
  <c r="T2054" l="1"/>
  <c r="U2055"/>
  <c r="P2055"/>
  <c r="R2055" s="1"/>
  <c r="M2056"/>
  <c r="O2056" s="1"/>
  <c r="N2056"/>
  <c r="Q2054"/>
  <c r="T2055" l="1"/>
  <c r="U2056"/>
  <c r="P2056"/>
  <c r="R2056" s="1"/>
  <c r="M2057"/>
  <c r="O2057" s="1"/>
  <c r="N2057"/>
  <c r="Q2055"/>
  <c r="T2056" l="1"/>
  <c r="U2057"/>
  <c r="P2057"/>
  <c r="R2057" s="1"/>
  <c r="M2058"/>
  <c r="O2058" s="1"/>
  <c r="N2058"/>
  <c r="Q2056"/>
  <c r="T2057" l="1"/>
  <c r="P2058"/>
  <c r="R2058" s="1"/>
  <c r="M2059"/>
  <c r="O2059" s="1"/>
  <c r="N2059"/>
  <c r="U2058"/>
  <c r="Q2057"/>
  <c r="Q2058" l="1"/>
  <c r="T2058"/>
  <c r="U2059"/>
  <c r="P2059"/>
  <c r="R2059" s="1"/>
  <c r="M2060"/>
  <c r="O2060" s="1"/>
  <c r="N2060"/>
  <c r="T2059" l="1"/>
  <c r="U2060"/>
  <c r="P2060"/>
  <c r="R2060" s="1"/>
  <c r="M2061"/>
  <c r="O2061" s="1"/>
  <c r="N2061"/>
  <c r="Q2059"/>
  <c r="T2060" l="1"/>
  <c r="U2061"/>
  <c r="P2061"/>
  <c r="R2061" s="1"/>
  <c r="M2062"/>
  <c r="O2062" s="1"/>
  <c r="N2062"/>
  <c r="Q2060"/>
  <c r="T2061" l="1"/>
  <c r="P2062"/>
  <c r="R2062" s="1"/>
  <c r="M2063"/>
  <c r="O2063" s="1"/>
  <c r="N2063"/>
  <c r="U2062"/>
  <c r="Q2061"/>
  <c r="Q2062" l="1"/>
  <c r="T2062"/>
  <c r="U2063"/>
  <c r="P2063"/>
  <c r="R2063" s="1"/>
  <c r="M2064"/>
  <c r="O2064" s="1"/>
  <c r="N2064"/>
  <c r="T2063" l="1"/>
  <c r="U2064"/>
  <c r="P2064"/>
  <c r="R2064" s="1"/>
  <c r="M2065"/>
  <c r="O2065" s="1"/>
  <c r="N2065"/>
  <c r="Q2063"/>
  <c r="T2064" l="1"/>
  <c r="P2065"/>
  <c r="R2065" s="1"/>
  <c r="N2066"/>
  <c r="M2066"/>
  <c r="O2066" s="1"/>
  <c r="U2065"/>
  <c r="Q2064"/>
  <c r="Q2065" l="1"/>
  <c r="T2065"/>
  <c r="P2066"/>
  <c r="R2066" s="1"/>
  <c r="M2067"/>
  <c r="O2067" s="1"/>
  <c r="N2067"/>
  <c r="U2066"/>
  <c r="Q2066" l="1"/>
  <c r="T2066"/>
  <c r="U2067"/>
  <c r="P2067"/>
  <c r="R2067" s="1"/>
  <c r="N2068"/>
  <c r="M2068"/>
  <c r="O2068" s="1"/>
  <c r="T2067" l="1"/>
  <c r="U2068"/>
  <c r="P2068"/>
  <c r="R2068" s="1"/>
  <c r="N2069"/>
  <c r="M2069"/>
  <c r="O2069" s="1"/>
  <c r="Q2067"/>
  <c r="T2068" l="1"/>
  <c r="U2069"/>
  <c r="P2069"/>
  <c r="R2069" s="1"/>
  <c r="N2070"/>
  <c r="M2070"/>
  <c r="O2070" s="1"/>
  <c r="Q2068"/>
  <c r="T2069" l="1"/>
  <c r="U2070"/>
  <c r="P2070"/>
  <c r="R2070" s="1"/>
  <c r="M2071"/>
  <c r="O2071" s="1"/>
  <c r="N2071"/>
  <c r="Q2069"/>
  <c r="T2070" l="1"/>
  <c r="U2071"/>
  <c r="P2071"/>
  <c r="R2071" s="1"/>
  <c r="M2072"/>
  <c r="O2072" s="1"/>
  <c r="N2072"/>
  <c r="Q2070"/>
  <c r="T2071" l="1"/>
  <c r="U2072"/>
  <c r="P2072"/>
  <c r="R2072" s="1"/>
  <c r="M2073"/>
  <c r="O2073" s="1"/>
  <c r="N2073"/>
  <c r="Q2071"/>
  <c r="T2072" l="1"/>
  <c r="U2073"/>
  <c r="P2073"/>
  <c r="R2073" s="1"/>
  <c r="N2074"/>
  <c r="M2074"/>
  <c r="O2074" s="1"/>
  <c r="Q2072"/>
  <c r="T2073" l="1"/>
  <c r="U2074"/>
  <c r="P2074"/>
  <c r="R2074" s="1"/>
  <c r="M2075"/>
  <c r="O2075" s="1"/>
  <c r="N2075"/>
  <c r="Q2073"/>
  <c r="T2074" l="1"/>
  <c r="P2075"/>
  <c r="R2075" s="1"/>
  <c r="N2076"/>
  <c r="M2076"/>
  <c r="O2076" s="1"/>
  <c r="U2075"/>
  <c r="Q2074"/>
  <c r="Q2075" l="1"/>
  <c r="T2075"/>
  <c r="P2076"/>
  <c r="R2076" s="1"/>
  <c r="M2077"/>
  <c r="O2077" s="1"/>
  <c r="N2077"/>
  <c r="U2076"/>
  <c r="Q2076" l="1"/>
  <c r="T2076"/>
  <c r="U2077"/>
  <c r="P2077"/>
  <c r="R2077" s="1"/>
  <c r="M2078"/>
  <c r="O2078" s="1"/>
  <c r="N2078"/>
  <c r="T2077" l="1"/>
  <c r="U2078"/>
  <c r="P2078"/>
  <c r="R2078" s="1"/>
  <c r="M2079"/>
  <c r="O2079" s="1"/>
  <c r="N2079"/>
  <c r="Q2077"/>
  <c r="T2078" l="1"/>
  <c r="U2079"/>
  <c r="P2079"/>
  <c r="R2079" s="1"/>
  <c r="M2080"/>
  <c r="O2080" s="1"/>
  <c r="N2080"/>
  <c r="Q2078"/>
  <c r="T2079" l="1"/>
  <c r="P2080"/>
  <c r="R2080" s="1"/>
  <c r="M2081"/>
  <c r="O2081" s="1"/>
  <c r="N2081"/>
  <c r="U2080"/>
  <c r="Q2079"/>
  <c r="Q2080" l="1"/>
  <c r="U2081"/>
  <c r="T2080"/>
  <c r="P2081"/>
  <c r="R2081" s="1"/>
  <c r="M2082"/>
  <c r="O2082" s="1"/>
  <c r="N2082"/>
  <c r="T2081" l="1"/>
  <c r="P2082"/>
  <c r="R2082" s="1"/>
  <c r="N2083"/>
  <c r="M2083"/>
  <c r="O2083" s="1"/>
  <c r="U2082"/>
  <c r="Q2081"/>
  <c r="Q2082" l="1"/>
  <c r="T2082"/>
  <c r="P2083"/>
  <c r="R2083" s="1"/>
  <c r="M2084"/>
  <c r="O2084" s="1"/>
  <c r="N2084"/>
  <c r="Q2083"/>
  <c r="U2083"/>
  <c r="U2084" l="1"/>
  <c r="T2083"/>
  <c r="P2084"/>
  <c r="R2084" s="1"/>
  <c r="M2085"/>
  <c r="O2085" s="1"/>
  <c r="N2085"/>
  <c r="T2084" l="1"/>
  <c r="U2085"/>
  <c r="P2085"/>
  <c r="R2085" s="1"/>
  <c r="M2086"/>
  <c r="O2086" s="1"/>
  <c r="N2086"/>
  <c r="Q2084"/>
  <c r="T2085" l="1"/>
  <c r="P2086"/>
  <c r="R2086" s="1"/>
  <c r="N2087"/>
  <c r="M2087"/>
  <c r="O2087" s="1"/>
  <c r="U2086"/>
  <c r="Q2085"/>
  <c r="T2086" l="1"/>
  <c r="U2087"/>
  <c r="Q2086"/>
  <c r="P2087"/>
  <c r="R2087" s="1"/>
  <c r="M2088"/>
  <c r="O2088" s="1"/>
  <c r="N2088"/>
  <c r="T2087" l="1"/>
  <c r="P2088"/>
  <c r="R2088" s="1"/>
  <c r="M2089"/>
  <c r="O2089" s="1"/>
  <c r="N2089"/>
  <c r="U2088"/>
  <c r="Q2087"/>
  <c r="Q2088" l="1"/>
  <c r="T2088"/>
  <c r="U2089"/>
  <c r="P2089"/>
  <c r="R2089" s="1"/>
  <c r="N2090"/>
  <c r="M2090"/>
  <c r="O2090" s="1"/>
  <c r="T2089" l="1"/>
  <c r="U2090"/>
  <c r="P2090"/>
  <c r="R2090" s="1"/>
  <c r="M2091"/>
  <c r="O2091" s="1"/>
  <c r="N2091"/>
  <c r="Q2089"/>
  <c r="T2090" l="1"/>
  <c r="U2091"/>
  <c r="P2091"/>
  <c r="R2091" s="1"/>
  <c r="N2092"/>
  <c r="M2092"/>
  <c r="O2092" s="1"/>
  <c r="Q2090"/>
  <c r="T2091" l="1"/>
  <c r="U2092"/>
  <c r="P2092"/>
  <c r="R2092" s="1"/>
  <c r="M2093"/>
  <c r="O2093" s="1"/>
  <c r="N2093"/>
  <c r="Q2091"/>
  <c r="T2092" l="1"/>
  <c r="U2093"/>
  <c r="P2093"/>
  <c r="R2093" s="1"/>
  <c r="M2094"/>
  <c r="O2094" s="1"/>
  <c r="N2094"/>
  <c r="Q2092"/>
  <c r="T2093" l="1"/>
  <c r="U2094"/>
  <c r="P2094"/>
  <c r="R2094" s="1"/>
  <c r="M2095"/>
  <c r="O2095" s="1"/>
  <c r="N2095"/>
  <c r="Q2093"/>
  <c r="T2094" l="1"/>
  <c r="P2095"/>
  <c r="R2095" s="1"/>
  <c r="M2096"/>
  <c r="O2096" s="1"/>
  <c r="N2096"/>
  <c r="U2095"/>
  <c r="Q2094"/>
  <c r="Q2095" l="1"/>
  <c r="T2095"/>
  <c r="U2096"/>
  <c r="P2096"/>
  <c r="R2096" s="1"/>
  <c r="M2097"/>
  <c r="O2097" s="1"/>
  <c r="N2097"/>
  <c r="T2096" l="1"/>
  <c r="U2097"/>
  <c r="P2097"/>
  <c r="R2097" s="1"/>
  <c r="M2098"/>
  <c r="O2098" s="1"/>
  <c r="N2098"/>
  <c r="Q2096"/>
  <c r="T2097" l="1"/>
  <c r="U2098"/>
  <c r="P2098"/>
  <c r="R2098" s="1"/>
  <c r="M2099"/>
  <c r="O2099" s="1"/>
  <c r="N2099"/>
  <c r="Q2097"/>
  <c r="T2098" l="1"/>
  <c r="P2099"/>
  <c r="R2099" s="1"/>
  <c r="M2100"/>
  <c r="O2100" s="1"/>
  <c r="N2100"/>
  <c r="U2099"/>
  <c r="Q2098"/>
  <c r="Q2099" l="1"/>
  <c r="T2099"/>
  <c r="U2100"/>
  <c r="P2100"/>
  <c r="R2100" s="1"/>
  <c r="M2101"/>
  <c r="O2101" s="1"/>
  <c r="N2101"/>
  <c r="T2100" l="1"/>
  <c r="P2101"/>
  <c r="R2101" s="1"/>
  <c r="M2102"/>
  <c r="O2102" s="1"/>
  <c r="N2102"/>
  <c r="U2101"/>
  <c r="Q2100"/>
  <c r="Q2101" l="1"/>
  <c r="T2101"/>
  <c r="U2102"/>
  <c r="P2102"/>
  <c r="R2102" s="1"/>
  <c r="M2103"/>
  <c r="O2103" s="1"/>
  <c r="N2103"/>
  <c r="T2102" l="1"/>
  <c r="P2103"/>
  <c r="R2103" s="1"/>
  <c r="M2104"/>
  <c r="O2104" s="1"/>
  <c r="N2104"/>
  <c r="U2103"/>
  <c r="Q2102"/>
  <c r="Q2103" l="1"/>
  <c r="T2103"/>
  <c r="U2104"/>
  <c r="P2104"/>
  <c r="R2104" s="1"/>
  <c r="M2105"/>
  <c r="O2105" s="1"/>
  <c r="N2105"/>
  <c r="T2104" l="1"/>
  <c r="P2105"/>
  <c r="R2105" s="1"/>
  <c r="M2106"/>
  <c r="O2106" s="1"/>
  <c r="N2106"/>
  <c r="U2105"/>
  <c r="Q2104"/>
  <c r="Q2105" l="1"/>
  <c r="T2105"/>
  <c r="U2106"/>
  <c r="P2106"/>
  <c r="R2106" s="1"/>
  <c r="M2107"/>
  <c r="O2107" s="1"/>
  <c r="N2107"/>
  <c r="T2106" l="1"/>
  <c r="U2107"/>
  <c r="P2107"/>
  <c r="R2107" s="1"/>
  <c r="M2108"/>
  <c r="O2108" s="1"/>
  <c r="N2108"/>
  <c r="Q2106"/>
  <c r="T2107" l="1"/>
  <c r="U2108"/>
  <c r="P2108"/>
  <c r="R2108" s="1"/>
  <c r="M2109"/>
  <c r="O2109" s="1"/>
  <c r="N2109"/>
  <c r="Q2107"/>
  <c r="T2108" l="1"/>
  <c r="U2109"/>
  <c r="P2109"/>
  <c r="R2109" s="1"/>
  <c r="M2110"/>
  <c r="O2110" s="1"/>
  <c r="N2110"/>
  <c r="Q2108"/>
  <c r="T2109" l="1"/>
  <c r="U2110"/>
  <c r="P2110"/>
  <c r="R2110" s="1"/>
  <c r="N2111"/>
  <c r="M2111"/>
  <c r="O2111" s="1"/>
  <c r="Q2109"/>
  <c r="T2110" l="1"/>
  <c r="U2111"/>
  <c r="P2111"/>
  <c r="R2111" s="1"/>
  <c r="M2112"/>
  <c r="O2112" s="1"/>
  <c r="N2112"/>
  <c r="Q2110"/>
  <c r="T2111" l="1"/>
  <c r="U2112"/>
  <c r="P2112"/>
  <c r="R2112" s="1"/>
  <c r="M2113"/>
  <c r="O2113" s="1"/>
  <c r="N2113"/>
  <c r="Q2111"/>
  <c r="T2112" l="1"/>
  <c r="P2113"/>
  <c r="R2113" s="1"/>
  <c r="N2114"/>
  <c r="M2114"/>
  <c r="O2114" s="1"/>
  <c r="U2113"/>
  <c r="Q2112"/>
  <c r="Q2113" l="1"/>
  <c r="T2113"/>
  <c r="P2114"/>
  <c r="R2114" s="1"/>
  <c r="M2115"/>
  <c r="O2115" s="1"/>
  <c r="N2115"/>
  <c r="U2114"/>
  <c r="Q2114" l="1"/>
  <c r="T2114"/>
  <c r="U2115"/>
  <c r="P2115"/>
  <c r="R2115" s="1"/>
  <c r="N2116"/>
  <c r="M2116"/>
  <c r="O2116" s="1"/>
  <c r="T2115" l="1"/>
  <c r="U2116"/>
  <c r="P2116"/>
  <c r="R2116" s="1"/>
  <c r="M2117"/>
  <c r="O2117" s="1"/>
  <c r="N2117"/>
  <c r="Q2115"/>
  <c r="T2116" l="1"/>
  <c r="P2117"/>
  <c r="R2117" s="1"/>
  <c r="N2118"/>
  <c r="M2118"/>
  <c r="O2118" s="1"/>
  <c r="Q2116"/>
  <c r="U2117"/>
  <c r="Q2117" l="1"/>
  <c r="P2118"/>
  <c r="R2118" s="1"/>
  <c r="N2119"/>
  <c r="M2119"/>
  <c r="O2119" s="1"/>
  <c r="T2117"/>
  <c r="U2118"/>
  <c r="Q2118" l="1"/>
  <c r="T2118"/>
  <c r="P2119"/>
  <c r="R2119" s="1"/>
  <c r="M2120"/>
  <c r="O2120" s="1"/>
  <c r="N2120"/>
  <c r="U2119"/>
  <c r="Q2119" l="1"/>
  <c r="T2119"/>
  <c r="U2120"/>
  <c r="P2120"/>
  <c r="R2120" s="1"/>
  <c r="N2121"/>
  <c r="M2121"/>
  <c r="O2121" s="1"/>
  <c r="T2120" l="1"/>
  <c r="U2121"/>
  <c r="P2121"/>
  <c r="R2121" s="1"/>
  <c r="M2122"/>
  <c r="O2122" s="1"/>
  <c r="N2122"/>
  <c r="Q2120"/>
  <c r="T2121" l="1"/>
  <c r="P2122"/>
  <c r="Q2122" s="1"/>
  <c r="M2123"/>
  <c r="O2123" s="1"/>
  <c r="N2123"/>
  <c r="Q2121"/>
  <c r="U2122"/>
  <c r="R2122" l="1"/>
  <c r="T2122" s="1"/>
  <c r="U2123"/>
  <c r="P2123"/>
  <c r="R2123" s="1"/>
  <c r="M2124"/>
  <c r="O2124" s="1"/>
  <c r="N2124"/>
  <c r="T2123" l="1"/>
  <c r="U2124"/>
  <c r="P2124"/>
  <c r="R2124" s="1"/>
  <c r="N2125"/>
  <c r="M2125"/>
  <c r="O2125" s="1"/>
  <c r="Q2123"/>
  <c r="T2124" l="1"/>
  <c r="U2125"/>
  <c r="P2125"/>
  <c r="R2125" s="1"/>
  <c r="N2126"/>
  <c r="M2126"/>
  <c r="O2126" s="1"/>
  <c r="Q2124"/>
  <c r="T2125" l="1"/>
  <c r="U2126"/>
  <c r="P2126"/>
  <c r="R2126" s="1"/>
  <c r="N2127"/>
  <c r="M2127"/>
  <c r="O2127" s="1"/>
  <c r="Q2125"/>
  <c r="T2126" l="1"/>
  <c r="U2127"/>
  <c r="P2127"/>
  <c r="R2127" s="1"/>
  <c r="M2128"/>
  <c r="O2128" s="1"/>
  <c r="N2128"/>
  <c r="Q2126"/>
  <c r="T2127" l="1"/>
  <c r="U2128"/>
  <c r="P2128"/>
  <c r="R2128" s="1"/>
  <c r="N2129"/>
  <c r="M2129"/>
  <c r="O2129" s="1"/>
  <c r="Q2127"/>
  <c r="T2128" l="1"/>
  <c r="U2129"/>
  <c r="P2129"/>
  <c r="R2129" s="1"/>
  <c r="N2130"/>
  <c r="M2130"/>
  <c r="O2130" s="1"/>
  <c r="Q2128"/>
  <c r="T2129" l="1"/>
  <c r="U2130"/>
  <c r="Q2129"/>
  <c r="P2130"/>
  <c r="R2130" s="1"/>
  <c r="N2131"/>
  <c r="M2131"/>
  <c r="O2131" s="1"/>
  <c r="T2130" l="1"/>
  <c r="U2131"/>
  <c r="P2131"/>
  <c r="R2131" s="1"/>
  <c r="M2132"/>
  <c r="O2132" s="1"/>
  <c r="N2132"/>
  <c r="Q2130"/>
  <c r="T2131" l="1"/>
  <c r="P2132"/>
  <c r="R2132" s="1"/>
  <c r="N2133"/>
  <c r="M2133"/>
  <c r="O2133" s="1"/>
  <c r="U2132"/>
  <c r="Q2131"/>
  <c r="Q2132" l="1"/>
  <c r="T2132"/>
  <c r="P2133"/>
  <c r="R2133" s="1"/>
  <c r="M2134"/>
  <c r="O2134" s="1"/>
  <c r="N2134"/>
  <c r="U2133"/>
  <c r="Q2133" l="1"/>
  <c r="U2134"/>
  <c r="P2134"/>
  <c r="R2134" s="1"/>
  <c r="N2135"/>
  <c r="M2135"/>
  <c r="O2135" s="1"/>
  <c r="T2133"/>
  <c r="T2134" l="1"/>
  <c r="U2135"/>
  <c r="P2135"/>
  <c r="R2135" s="1"/>
  <c r="M2136"/>
  <c r="O2136" s="1"/>
  <c r="N2136"/>
  <c r="Q2134"/>
  <c r="T2135" l="1"/>
  <c r="P2136"/>
  <c r="R2136" s="1"/>
  <c r="N2137"/>
  <c r="M2137"/>
  <c r="O2137" s="1"/>
  <c r="U2136"/>
  <c r="Q2135"/>
  <c r="T2136" l="1"/>
  <c r="U2137"/>
  <c r="Q2136"/>
  <c r="P2137"/>
  <c r="R2137" s="1"/>
  <c r="N2138"/>
  <c r="M2138"/>
  <c r="O2138" s="1"/>
  <c r="T2137" l="1"/>
  <c r="U2138"/>
  <c r="P2138"/>
  <c r="R2138" s="1"/>
  <c r="N2139"/>
  <c r="M2139"/>
  <c r="O2139" s="1"/>
  <c r="Q2137"/>
  <c r="T2138" l="1"/>
  <c r="P2139"/>
  <c r="R2139" s="1"/>
  <c r="N2140"/>
  <c r="M2140"/>
  <c r="O2140" s="1"/>
  <c r="U2139"/>
  <c r="Q2138"/>
  <c r="Q2139" l="1"/>
  <c r="T2139"/>
  <c r="P2140"/>
  <c r="R2140" s="1"/>
  <c r="N2141"/>
  <c r="M2141"/>
  <c r="O2141" s="1"/>
  <c r="U2140"/>
  <c r="Q2140" l="1"/>
  <c r="T2140"/>
  <c r="P2141"/>
  <c r="R2141" s="1"/>
  <c r="M2142"/>
  <c r="O2142" s="1"/>
  <c r="N2142"/>
  <c r="U2141"/>
  <c r="Q2141" l="1"/>
  <c r="T2141"/>
  <c r="U2142"/>
  <c r="P2142"/>
  <c r="R2142" s="1"/>
  <c r="N2143"/>
  <c r="M2143"/>
  <c r="O2143" s="1"/>
  <c r="T2142" l="1"/>
  <c r="U2143"/>
  <c r="P2143"/>
  <c r="R2143" s="1"/>
  <c r="M2144"/>
  <c r="O2144" s="1"/>
  <c r="N2144"/>
  <c r="Q2142"/>
  <c r="T2143" l="1"/>
  <c r="U2144"/>
  <c r="P2144"/>
  <c r="R2144" s="1"/>
  <c r="M2145"/>
  <c r="O2145" s="1"/>
  <c r="N2145"/>
  <c r="Q2143"/>
  <c r="T2144" l="1"/>
  <c r="P2145"/>
  <c r="R2145" s="1"/>
  <c r="M2146"/>
  <c r="O2146" s="1"/>
  <c r="N2146"/>
  <c r="U2145"/>
  <c r="Q2144"/>
  <c r="Q2145" l="1"/>
  <c r="T2145"/>
  <c r="U2146"/>
  <c r="P2146"/>
  <c r="R2146" s="1"/>
  <c r="N2147"/>
  <c r="M2147"/>
  <c r="O2147" s="1"/>
  <c r="P2147" l="1"/>
  <c r="R2147" s="1"/>
  <c r="N2148"/>
  <c r="M2148"/>
  <c r="O2148" s="1"/>
  <c r="U2147"/>
  <c r="Q2146"/>
  <c r="T2146"/>
  <c r="Q2147" l="1"/>
  <c r="T2147"/>
  <c r="U2148"/>
  <c r="P2148"/>
  <c r="R2148" s="1"/>
  <c r="N2149"/>
  <c r="M2149"/>
  <c r="O2149" s="1"/>
  <c r="T2148" l="1"/>
  <c r="P2149"/>
  <c r="R2149" s="1"/>
  <c r="M2150"/>
  <c r="O2150" s="1"/>
  <c r="N2150"/>
  <c r="U2149"/>
  <c r="Q2148"/>
  <c r="Q2149" l="1"/>
  <c r="T2149"/>
  <c r="U2150"/>
  <c r="P2150"/>
  <c r="R2150" s="1"/>
  <c r="N2151"/>
  <c r="M2151"/>
  <c r="O2151" s="1"/>
  <c r="T2150" l="1"/>
  <c r="U2151"/>
  <c r="P2151"/>
  <c r="R2151" s="1"/>
  <c r="N2152"/>
  <c r="M2152"/>
  <c r="O2152" s="1"/>
  <c r="Q2150"/>
  <c r="P2152" l="1"/>
  <c r="R2152" s="1"/>
  <c r="N2153"/>
  <c r="M2153"/>
  <c r="O2153" s="1"/>
  <c r="U2152"/>
  <c r="Q2151"/>
  <c r="T2151"/>
  <c r="T2152" l="1"/>
  <c r="U2153"/>
  <c r="Q2152"/>
  <c r="P2153"/>
  <c r="R2153" s="1"/>
  <c r="M2154"/>
  <c r="O2154" s="1"/>
  <c r="N2154"/>
  <c r="T2153" l="1"/>
  <c r="U2154"/>
  <c r="P2154"/>
  <c r="Q2154" s="1"/>
  <c r="M2155"/>
  <c r="O2155" s="1"/>
  <c r="N2155"/>
  <c r="Q2153"/>
  <c r="R2154" l="1"/>
  <c r="T2154" s="1"/>
  <c r="P2155"/>
  <c r="R2155" s="1"/>
  <c r="N2156"/>
  <c r="M2156"/>
  <c r="O2156" s="1"/>
  <c r="U2155"/>
  <c r="Q2155" l="1"/>
  <c r="T2155"/>
  <c r="P2156"/>
  <c r="R2156" s="1"/>
  <c r="M2157"/>
  <c r="O2157" s="1"/>
  <c r="N2157"/>
  <c r="U2156"/>
  <c r="Q2156" l="1"/>
  <c r="T2156"/>
  <c r="U2157"/>
  <c r="P2157"/>
  <c r="R2157" s="1"/>
  <c r="M2158"/>
  <c r="O2158" s="1"/>
  <c r="N2158"/>
  <c r="P2158" l="1"/>
  <c r="R2158" s="1"/>
  <c r="M2159"/>
  <c r="O2159" s="1"/>
  <c r="N2159"/>
  <c r="U2158"/>
  <c r="Q2157"/>
  <c r="T2157"/>
  <c r="Q2158" l="1"/>
  <c r="P2159"/>
  <c r="R2159" s="1"/>
  <c r="N2160"/>
  <c r="M2160"/>
  <c r="O2160" s="1"/>
  <c r="T2158"/>
  <c r="U2159"/>
  <c r="Q2159" l="1"/>
  <c r="T2159"/>
  <c r="P2160"/>
  <c r="R2160" s="1"/>
  <c r="N2161"/>
  <c r="M2161"/>
  <c r="O2161" s="1"/>
  <c r="U2160"/>
  <c r="Q2160" l="1"/>
  <c r="T2160"/>
  <c r="P2161"/>
  <c r="R2161" s="1"/>
  <c r="N2162"/>
  <c r="M2162"/>
  <c r="O2162" s="1"/>
  <c r="U2161"/>
  <c r="Q2161" l="1"/>
  <c r="T2161"/>
  <c r="P2162"/>
  <c r="R2162" s="1"/>
  <c r="M2163"/>
  <c r="O2163" s="1"/>
  <c r="N2163"/>
  <c r="U2162"/>
  <c r="Q2162" l="1"/>
  <c r="T2162"/>
  <c r="U2163"/>
  <c r="P2163"/>
  <c r="R2163" s="1"/>
  <c r="M2164"/>
  <c r="O2164" s="1"/>
  <c r="N2164"/>
  <c r="T2163" l="1"/>
  <c r="P2164"/>
  <c r="R2164" s="1"/>
  <c r="N2165"/>
  <c r="M2165"/>
  <c r="O2165" s="1"/>
  <c r="U2164"/>
  <c r="Q2163"/>
  <c r="Q2164" l="1"/>
  <c r="T2164"/>
  <c r="P2165"/>
  <c r="R2165" s="1"/>
  <c r="N2166"/>
  <c r="M2166"/>
  <c r="O2166" s="1"/>
  <c r="U2165"/>
  <c r="Q2165" l="1"/>
  <c r="T2165"/>
  <c r="P2166"/>
  <c r="R2166" s="1"/>
  <c r="N2167"/>
  <c r="M2167"/>
  <c r="O2167" s="1"/>
  <c r="U2166"/>
  <c r="Q2166" l="1"/>
  <c r="P2167"/>
  <c r="R2167" s="1"/>
  <c r="N2168"/>
  <c r="M2168"/>
  <c r="O2168" s="1"/>
  <c r="U2167"/>
  <c r="T2166"/>
  <c r="T2167" l="1"/>
  <c r="U2168"/>
  <c r="Q2167"/>
  <c r="P2168"/>
  <c r="R2168" s="1"/>
  <c r="M2169"/>
  <c r="O2169" s="1"/>
  <c r="N2169"/>
  <c r="T2168" l="1"/>
  <c r="P2169"/>
  <c r="R2169" s="1"/>
  <c r="N2170"/>
  <c r="M2170"/>
  <c r="O2170" s="1"/>
  <c r="U2169"/>
  <c r="Q2168"/>
  <c r="Q2169" l="1"/>
  <c r="T2169"/>
  <c r="P2170"/>
  <c r="R2170" s="1"/>
  <c r="M2171"/>
  <c r="O2171" s="1"/>
  <c r="N2171"/>
  <c r="U2170"/>
  <c r="Q2170" l="1"/>
  <c r="T2170"/>
  <c r="U2171"/>
  <c r="P2171"/>
  <c r="R2171" s="1"/>
  <c r="M2172"/>
  <c r="O2172" s="1"/>
  <c r="N2172"/>
  <c r="T2171" l="1"/>
  <c r="U2172"/>
  <c r="P2172"/>
  <c r="R2172" s="1"/>
  <c r="M2173"/>
  <c r="O2173" s="1"/>
  <c r="N2173"/>
  <c r="Q2171"/>
  <c r="T2172" l="1"/>
  <c r="P2173"/>
  <c r="R2173" s="1"/>
  <c r="M2174"/>
  <c r="O2174" s="1"/>
  <c r="N2174"/>
  <c r="U2173"/>
  <c r="Q2172"/>
  <c r="Q2173" l="1"/>
  <c r="T2173"/>
  <c r="U2174"/>
  <c r="P2174"/>
  <c r="R2174" s="1"/>
  <c r="M2175"/>
  <c r="O2175" s="1"/>
  <c r="N2175"/>
  <c r="T2174" l="1"/>
  <c r="P2175"/>
  <c r="R2175" s="1"/>
  <c r="M2176"/>
  <c r="O2176" s="1"/>
  <c r="N2176"/>
  <c r="U2175"/>
  <c r="Q2174"/>
  <c r="Q2175" l="1"/>
  <c r="T2175"/>
  <c r="U2176"/>
  <c r="P2176"/>
  <c r="R2176" s="1"/>
  <c r="N2177"/>
  <c r="M2177"/>
  <c r="O2177" s="1"/>
  <c r="T2176" l="1"/>
  <c r="U2177"/>
  <c r="P2177"/>
  <c r="R2177" s="1"/>
  <c r="N2178"/>
  <c r="M2178"/>
  <c r="O2178" s="1"/>
  <c r="Q2176"/>
  <c r="T2177" l="1"/>
  <c r="P2178"/>
  <c r="R2178" s="1"/>
  <c r="N2179"/>
  <c r="M2179"/>
  <c r="O2179" s="1"/>
  <c r="U2178"/>
  <c r="Q2177"/>
  <c r="Q2178" l="1"/>
  <c r="T2178"/>
  <c r="P2179"/>
  <c r="R2179" s="1"/>
  <c r="M2180"/>
  <c r="O2180" s="1"/>
  <c r="N2180"/>
  <c r="U2179"/>
  <c r="Q2179" l="1"/>
  <c r="T2179"/>
  <c r="U2180"/>
  <c r="P2180"/>
  <c r="R2180" s="1"/>
  <c r="M2181"/>
  <c r="O2181" s="1"/>
  <c r="N2181"/>
  <c r="T2180" l="1"/>
  <c r="P2181"/>
  <c r="R2181" s="1"/>
  <c r="N2182"/>
  <c r="M2182"/>
  <c r="O2182" s="1"/>
  <c r="U2181"/>
  <c r="Q2180"/>
  <c r="Q2181" l="1"/>
  <c r="T2181"/>
  <c r="P2182"/>
  <c r="R2182" s="1"/>
  <c r="M2183"/>
  <c r="O2183" s="1"/>
  <c r="N2183"/>
  <c r="U2182"/>
  <c r="Q2182" l="1"/>
  <c r="T2182"/>
  <c r="U2183"/>
  <c r="M2184"/>
  <c r="O2184" s="1"/>
  <c r="N2184"/>
  <c r="P2183"/>
  <c r="R2183" s="1"/>
  <c r="T2183" l="1"/>
  <c r="M2185"/>
  <c r="O2185" s="1"/>
  <c r="N2185"/>
  <c r="P2184"/>
  <c r="R2184" s="1"/>
  <c r="U2184"/>
  <c r="Q2183"/>
  <c r="T2184" l="1"/>
  <c r="Q2184"/>
  <c r="M2186"/>
  <c r="O2186" s="1"/>
  <c r="P2185"/>
  <c r="Q2185" s="1"/>
  <c r="N2186"/>
  <c r="U2185"/>
  <c r="R2185" l="1"/>
  <c r="T2185" s="1"/>
  <c r="M2187"/>
  <c r="O2187" s="1"/>
  <c r="P2186"/>
  <c r="Q2186" s="1"/>
  <c r="N2187"/>
  <c r="U2186"/>
  <c r="R2186" l="1"/>
  <c r="T2186" s="1"/>
  <c r="M2188"/>
  <c r="O2188" s="1"/>
  <c r="P2187"/>
  <c r="R2187" s="1"/>
  <c r="N2188"/>
  <c r="U2187"/>
  <c r="Q2187" l="1"/>
  <c r="T2187"/>
  <c r="M2189"/>
  <c r="O2189" s="1"/>
  <c r="P2188"/>
  <c r="Q2188" s="1"/>
  <c r="N2189"/>
  <c r="U2188"/>
  <c r="R2188" l="1"/>
  <c r="T2188" s="1"/>
  <c r="M2190"/>
  <c r="O2190" s="1"/>
  <c r="P2189"/>
  <c r="R2189" s="1"/>
  <c r="N2190"/>
  <c r="U2189"/>
  <c r="Q2189" l="1"/>
  <c r="T2189"/>
  <c r="N2191"/>
  <c r="P2190"/>
  <c r="R2190" s="1"/>
  <c r="M2191"/>
  <c r="O2191" s="1"/>
  <c r="U2190"/>
  <c r="Q2190"/>
  <c r="T2190" l="1"/>
  <c r="U2191"/>
  <c r="M2192"/>
  <c r="O2192" s="1"/>
  <c r="P2191"/>
  <c r="R2191" s="1"/>
  <c r="N2192"/>
  <c r="T2191" l="1"/>
  <c r="Q2191"/>
  <c r="M2193"/>
  <c r="O2193" s="1"/>
  <c r="P2192"/>
  <c r="R2192" s="1"/>
  <c r="N2193"/>
  <c r="U2192"/>
  <c r="Q2192"/>
  <c r="M2194" l="1"/>
  <c r="O2194" s="1"/>
  <c r="P2193"/>
  <c r="R2193" s="1"/>
  <c r="N2194"/>
  <c r="U2193"/>
  <c r="Q2193"/>
  <c r="T2192"/>
  <c r="T2193" l="1"/>
  <c r="M2195"/>
  <c r="O2195" s="1"/>
  <c r="P2194"/>
  <c r="R2194" s="1"/>
  <c r="N2195"/>
  <c r="U2194"/>
  <c r="Q2194" l="1"/>
  <c r="T2194"/>
  <c r="M2196"/>
  <c r="O2196" s="1"/>
  <c r="P2195"/>
  <c r="R2195" s="1"/>
  <c r="N2196"/>
  <c r="U2195"/>
  <c r="Q2195" l="1"/>
  <c r="T2195"/>
  <c r="M2197"/>
  <c r="O2197" s="1"/>
  <c r="P2196"/>
  <c r="R2196" s="1"/>
  <c r="N2197"/>
  <c r="U2196"/>
  <c r="Q2196" l="1"/>
  <c r="T2196"/>
  <c r="M2198"/>
  <c r="O2198" s="1"/>
  <c r="P2197"/>
  <c r="R2197" s="1"/>
  <c r="N2198"/>
  <c r="U2197"/>
  <c r="Q2197" l="1"/>
  <c r="T2197"/>
  <c r="M2199"/>
  <c r="O2199" s="1"/>
  <c r="P2198"/>
  <c r="R2198" s="1"/>
  <c r="N2199"/>
  <c r="U2198"/>
  <c r="Q2198" l="1"/>
  <c r="T2198"/>
  <c r="M2200"/>
  <c r="O2200" s="1"/>
  <c r="P2199"/>
  <c r="R2199" s="1"/>
  <c r="N2200"/>
  <c r="U2199"/>
  <c r="Q2199"/>
  <c r="T2199" l="1"/>
  <c r="M2201"/>
  <c r="O2201" s="1"/>
  <c r="N2201"/>
  <c r="P2200"/>
  <c r="R2200" s="1"/>
  <c r="U2200"/>
  <c r="T2200" l="1"/>
  <c r="Q2200"/>
  <c r="M2202"/>
  <c r="O2202" s="1"/>
  <c r="P2201"/>
  <c r="Q2201" s="1"/>
  <c r="N2202"/>
  <c r="U2201"/>
  <c r="R2201" l="1"/>
  <c r="T2201" s="1"/>
  <c r="M2203"/>
  <c r="O2203" s="1"/>
  <c r="P2202"/>
  <c r="R2202" s="1"/>
  <c r="N2203"/>
  <c r="U2202"/>
  <c r="Q2202" l="1"/>
  <c r="T2202"/>
  <c r="M2204"/>
  <c r="O2204" s="1"/>
  <c r="P2203"/>
  <c r="R2203" s="1"/>
  <c r="N2204"/>
  <c r="U2203"/>
  <c r="Q2203"/>
  <c r="T2203" l="1"/>
  <c r="M2205"/>
  <c r="O2205" s="1"/>
  <c r="P2204"/>
  <c r="R2204" s="1"/>
  <c r="N2205"/>
  <c r="U2204"/>
  <c r="Q2204" l="1"/>
  <c r="T2204"/>
  <c r="M2206"/>
  <c r="O2206" s="1"/>
  <c r="P2205"/>
  <c r="Q2205" s="1"/>
  <c r="N2206"/>
  <c r="U2205"/>
  <c r="R2205" l="1"/>
  <c r="T2205" s="1"/>
  <c r="N2207"/>
  <c r="M2207"/>
  <c r="O2207" s="1"/>
  <c r="P2206"/>
  <c r="R2206" s="1"/>
  <c r="U2206"/>
  <c r="Q2206" l="1"/>
  <c r="T2206"/>
  <c r="U2207"/>
  <c r="N2208"/>
  <c r="M2208"/>
  <c r="O2208" s="1"/>
  <c r="P2207"/>
  <c r="R2207" s="1"/>
  <c r="M2209" l="1"/>
  <c r="O2209" s="1"/>
  <c r="P2208"/>
  <c r="R2208" s="1"/>
  <c r="N2209"/>
  <c r="U2208"/>
  <c r="Q2207"/>
  <c r="T2207"/>
  <c r="Q2208" l="1"/>
  <c r="M2210"/>
  <c r="O2210" s="1"/>
  <c r="P2209"/>
  <c r="R2209" s="1"/>
  <c r="N2210"/>
  <c r="U2209"/>
  <c r="T2208"/>
  <c r="Q2209" l="1"/>
  <c r="T2209"/>
  <c r="N2211"/>
  <c r="M2211"/>
  <c r="O2211" s="1"/>
  <c r="P2210"/>
  <c r="R2210" s="1"/>
  <c r="U2210"/>
  <c r="Q2210" l="1"/>
  <c r="T2210"/>
  <c r="U2211"/>
  <c r="M2212"/>
  <c r="O2212" s="1"/>
  <c r="P2211"/>
  <c r="R2211" s="1"/>
  <c r="N2212"/>
  <c r="Q2211" l="1"/>
  <c r="N2213"/>
  <c r="M2213"/>
  <c r="O2213" s="1"/>
  <c r="P2212"/>
  <c r="R2212" s="1"/>
  <c r="U2212"/>
  <c r="T2211"/>
  <c r="Q2212" l="1"/>
  <c r="T2212"/>
  <c r="U2213"/>
  <c r="M2214"/>
  <c r="O2214" s="1"/>
  <c r="P2213"/>
  <c r="R2213" s="1"/>
  <c r="N2214"/>
  <c r="T2213" l="1"/>
  <c r="N2215"/>
  <c r="M2215"/>
  <c r="O2215" s="1"/>
  <c r="P2214"/>
  <c r="R2214" s="1"/>
  <c r="U2214"/>
  <c r="Q2213"/>
  <c r="Q2214" l="1"/>
  <c r="T2214"/>
  <c r="U2215"/>
  <c r="M2216"/>
  <c r="O2216" s="1"/>
  <c r="P2215"/>
  <c r="R2215" s="1"/>
  <c r="N2216"/>
  <c r="T2215" l="1"/>
  <c r="P2216"/>
  <c r="R2216" s="1"/>
  <c r="M2217"/>
  <c r="O2217" s="1"/>
  <c r="N2217"/>
  <c r="U2216"/>
  <c r="Q2215"/>
  <c r="Q2216" l="1"/>
  <c r="T2216"/>
  <c r="U2217"/>
  <c r="M2218"/>
  <c r="O2218" s="1"/>
  <c r="P2217"/>
  <c r="R2217" s="1"/>
  <c r="N2218"/>
  <c r="T2217" l="1"/>
  <c r="N2219"/>
  <c r="M2219"/>
  <c r="O2219" s="1"/>
  <c r="P2218"/>
  <c r="R2218" s="1"/>
  <c r="U2218"/>
  <c r="Q2217"/>
  <c r="Q2218" l="1"/>
  <c r="T2218"/>
  <c r="U2219"/>
  <c r="M2220"/>
  <c r="O2220" s="1"/>
  <c r="P2219"/>
  <c r="R2219" s="1"/>
  <c r="N2220"/>
  <c r="T2219" l="1"/>
  <c r="N2221"/>
  <c r="M2221"/>
  <c r="O2221" s="1"/>
  <c r="P2220"/>
  <c r="R2220" s="1"/>
  <c r="U2220"/>
  <c r="Q2219"/>
  <c r="Q2220" l="1"/>
  <c r="U2221"/>
  <c r="M2222"/>
  <c r="O2222" s="1"/>
  <c r="P2221"/>
  <c r="R2221" s="1"/>
  <c r="N2222"/>
  <c r="T2220"/>
  <c r="T2221" l="1"/>
  <c r="N2223"/>
  <c r="P2222"/>
  <c r="R2222" s="1"/>
  <c r="M2223"/>
  <c r="O2223" s="1"/>
  <c r="U2222"/>
  <c r="Q2221"/>
  <c r="Q2222" l="1"/>
  <c r="T2222"/>
  <c r="U2223"/>
  <c r="N2224"/>
  <c r="M2224"/>
  <c r="O2224" s="1"/>
  <c r="P2223"/>
  <c r="R2223" s="1"/>
  <c r="T2223" l="1"/>
  <c r="M2225"/>
  <c r="O2225" s="1"/>
  <c r="P2224"/>
  <c r="R2224" s="1"/>
  <c r="N2225"/>
  <c r="U2224"/>
  <c r="Q2223"/>
  <c r="Q2224" l="1"/>
  <c r="T2224"/>
  <c r="M2226"/>
  <c r="O2226" s="1"/>
  <c r="P2225"/>
  <c r="R2225" s="1"/>
  <c r="N2226"/>
  <c r="U2225"/>
  <c r="Q2225" l="1"/>
  <c r="T2225"/>
  <c r="P2226"/>
  <c r="R2226" s="1"/>
  <c r="M2227"/>
  <c r="O2227" s="1"/>
  <c r="N2227"/>
  <c r="U2226"/>
  <c r="Q2226" l="1"/>
  <c r="T2226"/>
  <c r="U2227"/>
  <c r="N2228"/>
  <c r="M2228"/>
  <c r="O2228" s="1"/>
  <c r="P2227"/>
  <c r="R2227" s="1"/>
  <c r="T2227" l="1"/>
  <c r="M2229"/>
  <c r="O2229" s="1"/>
  <c r="P2228"/>
  <c r="R2228" s="1"/>
  <c r="N2229"/>
  <c r="U2228"/>
  <c r="Q2227"/>
  <c r="Q2228" l="1"/>
  <c r="T2228"/>
  <c r="M2230"/>
  <c r="O2230" s="1"/>
  <c r="P2229"/>
  <c r="Q2229" s="1"/>
  <c r="N2230"/>
  <c r="U2229"/>
  <c r="R2229" l="1"/>
  <c r="T2229" s="1"/>
  <c r="M2231"/>
  <c r="O2231" s="1"/>
  <c r="P2230"/>
  <c r="Q2230" s="1"/>
  <c r="N2231"/>
  <c r="U2230"/>
  <c r="R2230" l="1"/>
  <c r="T2230" s="1"/>
  <c r="N2232"/>
  <c r="M2232"/>
  <c r="O2232" s="1"/>
  <c r="P2231"/>
  <c r="R2231" s="1"/>
  <c r="U2231"/>
  <c r="Q2231" l="1"/>
  <c r="T2231"/>
  <c r="U2232"/>
  <c r="M2233"/>
  <c r="O2233" s="1"/>
  <c r="P2232"/>
  <c r="Q2232" s="1"/>
  <c r="N2233"/>
  <c r="M2234" l="1"/>
  <c r="O2234" s="1"/>
  <c r="P2233"/>
  <c r="R2233" s="1"/>
  <c r="N2234"/>
  <c r="U2233"/>
  <c r="R2232"/>
  <c r="Q2233" l="1"/>
  <c r="T2232"/>
  <c r="T2233" s="1"/>
  <c r="M2235"/>
  <c r="O2235" s="1"/>
  <c r="P2234"/>
  <c r="R2234" s="1"/>
  <c r="N2235"/>
  <c r="U2234"/>
  <c r="Q2234" l="1"/>
  <c r="T2234"/>
  <c r="M2236"/>
  <c r="O2236" s="1"/>
  <c r="P2235"/>
  <c r="R2235" s="1"/>
  <c r="N2236"/>
  <c r="U2235"/>
  <c r="Q2235" l="1"/>
  <c r="T2235"/>
  <c r="M2237"/>
  <c r="O2237" s="1"/>
  <c r="N2237"/>
  <c r="P2236"/>
  <c r="R2236" s="1"/>
  <c r="U2236"/>
  <c r="Q2236" l="1"/>
  <c r="M2238"/>
  <c r="O2238" s="1"/>
  <c r="P2237"/>
  <c r="R2237" s="1"/>
  <c r="N2238"/>
  <c r="T2236"/>
  <c r="U2237"/>
  <c r="Q2237" l="1"/>
  <c r="T2237"/>
  <c r="M2239"/>
  <c r="O2239" s="1"/>
  <c r="P2238"/>
  <c r="R2238" s="1"/>
  <c r="N2239"/>
  <c r="U2238"/>
  <c r="T2238" l="1"/>
  <c r="Q2238"/>
  <c r="M2240"/>
  <c r="O2240" s="1"/>
  <c r="P2239"/>
  <c r="Q2239" s="1"/>
  <c r="N2240"/>
  <c r="U2239"/>
  <c r="R2239" l="1"/>
  <c r="T2239" s="1"/>
  <c r="P2240"/>
  <c r="R2240" s="1"/>
  <c r="N2241"/>
  <c r="M2241"/>
  <c r="O2241" s="1"/>
  <c r="U2240"/>
  <c r="Q2240" l="1"/>
  <c r="T2240"/>
  <c r="M2242"/>
  <c r="O2242" s="1"/>
  <c r="P2241"/>
  <c r="Q2241" s="1"/>
  <c r="N2242"/>
  <c r="U2241"/>
  <c r="R2241" l="1"/>
  <c r="T2241" s="1"/>
  <c r="M2243"/>
  <c r="O2243" s="1"/>
  <c r="P2242"/>
  <c r="Q2242" s="1"/>
  <c r="N2243"/>
  <c r="U2242"/>
  <c r="R2242" l="1"/>
  <c r="N2244"/>
  <c r="M2244"/>
  <c r="O2244" s="1"/>
  <c r="P2243"/>
  <c r="R2243" s="1"/>
  <c r="U2243"/>
  <c r="Q2243" l="1"/>
  <c r="N2245"/>
  <c r="M2245"/>
  <c r="O2245" s="1"/>
  <c r="P2244"/>
  <c r="Q2244" s="1"/>
  <c r="U2244"/>
  <c r="T2242"/>
  <c r="T2243" s="1"/>
  <c r="R2244" l="1"/>
  <c r="T2244" s="1"/>
  <c r="U2245"/>
  <c r="N2246"/>
  <c r="M2246"/>
  <c r="O2246" s="1"/>
  <c r="P2245"/>
  <c r="R2245" s="1"/>
  <c r="Q2245" l="1"/>
  <c r="U2246"/>
  <c r="T2245"/>
  <c r="M2247"/>
  <c r="O2247" s="1"/>
  <c r="P2246"/>
  <c r="Q2246" s="1"/>
  <c r="N2247"/>
  <c r="R2246" l="1"/>
  <c r="M2248"/>
  <c r="O2248" s="1"/>
  <c r="P2247"/>
  <c r="Q2247" s="1"/>
  <c r="N2248"/>
  <c r="U2247"/>
  <c r="R2247" l="1"/>
  <c r="N2249"/>
  <c r="P2248"/>
  <c r="R2248" s="1"/>
  <c r="M2249"/>
  <c r="O2249" s="1"/>
  <c r="U2248"/>
  <c r="T2246"/>
  <c r="T2247" l="1"/>
  <c r="T2248" s="1"/>
  <c r="Q2248"/>
  <c r="U2249"/>
  <c r="N2250"/>
  <c r="M2250"/>
  <c r="O2250" s="1"/>
  <c r="P2249"/>
  <c r="R2249" s="1"/>
  <c r="Q2249" l="1"/>
  <c r="U2250"/>
  <c r="T2249"/>
  <c r="N2251"/>
  <c r="M2251"/>
  <c r="O2251" s="1"/>
  <c r="P2250"/>
  <c r="R2250" s="1"/>
  <c r="Q2250" l="1"/>
  <c r="U2251"/>
  <c r="T2250"/>
  <c r="N2252"/>
  <c r="M2252"/>
  <c r="O2252" s="1"/>
  <c r="P2251"/>
  <c r="R2251" s="1"/>
  <c r="T2251" l="1"/>
  <c r="U2252"/>
  <c r="M2253"/>
  <c r="O2253" s="1"/>
  <c r="P2252"/>
  <c r="Q2252" s="1"/>
  <c r="N2253"/>
  <c r="Q2251"/>
  <c r="R2252" l="1"/>
  <c r="N2254"/>
  <c r="M2254"/>
  <c r="O2254" s="1"/>
  <c r="P2253"/>
  <c r="R2253" s="1"/>
  <c r="Q2253"/>
  <c r="U2253"/>
  <c r="M2255" l="1"/>
  <c r="O2255" s="1"/>
  <c r="P2254"/>
  <c r="Q2254" s="1"/>
  <c r="N2255"/>
  <c r="U2254"/>
  <c r="T2252"/>
  <c r="T2253" s="1"/>
  <c r="R2254" l="1"/>
  <c r="N2256"/>
  <c r="M2256"/>
  <c r="O2256" s="1"/>
  <c r="P2255"/>
  <c r="R2255" s="1"/>
  <c r="U2255"/>
  <c r="Q2255" l="1"/>
  <c r="N2257"/>
  <c r="P2256"/>
  <c r="Q2256" s="1"/>
  <c r="M2257"/>
  <c r="O2257" s="1"/>
  <c r="U2256"/>
  <c r="T2254"/>
  <c r="T2255" s="1"/>
  <c r="R2256" l="1"/>
  <c r="T2256" s="1"/>
  <c r="U2257"/>
  <c r="M2258"/>
  <c r="O2258" s="1"/>
  <c r="P2257"/>
  <c r="R2257" s="1"/>
  <c r="N2258"/>
  <c r="T2257" l="1"/>
  <c r="Q2257"/>
  <c r="N2259"/>
  <c r="M2259"/>
  <c r="O2259" s="1"/>
  <c r="P2258"/>
  <c r="R2258" s="1"/>
  <c r="U2258"/>
  <c r="Q2258" l="1"/>
  <c r="T2258"/>
  <c r="N2260"/>
  <c r="M2260"/>
  <c r="O2260" s="1"/>
  <c r="P2259"/>
  <c r="R2259" s="1"/>
  <c r="U2259"/>
  <c r="Q2259" l="1"/>
  <c r="U2260"/>
  <c r="T2259"/>
  <c r="M2261"/>
  <c r="O2261" s="1"/>
  <c r="P2260"/>
  <c r="R2260" s="1"/>
  <c r="N2261"/>
  <c r="T2260" l="1"/>
  <c r="Q2260"/>
  <c r="M2262"/>
  <c r="O2262" s="1"/>
  <c r="P2261"/>
  <c r="Q2261" s="1"/>
  <c r="N2262"/>
  <c r="U2261"/>
  <c r="R2261" l="1"/>
  <c r="T2261" s="1"/>
  <c r="M2263"/>
  <c r="O2263" s="1"/>
  <c r="P2262"/>
  <c r="Q2262" s="1"/>
  <c r="N2263"/>
  <c r="U2262"/>
  <c r="R2262" l="1"/>
  <c r="T2262" s="1"/>
  <c r="N2264"/>
  <c r="M2264"/>
  <c r="O2264" s="1"/>
  <c r="P2263"/>
  <c r="R2263" s="1"/>
  <c r="U2263"/>
  <c r="Q2263" l="1"/>
  <c r="T2263"/>
  <c r="U2264"/>
  <c r="N2265"/>
  <c r="P2264"/>
  <c r="R2264" s="1"/>
  <c r="M2265"/>
  <c r="O2265" s="1"/>
  <c r="T2264" l="1"/>
  <c r="Q2264"/>
  <c r="U2265"/>
  <c r="N2266"/>
  <c r="M2266"/>
  <c r="O2266" s="1"/>
  <c r="P2265"/>
  <c r="R2265" s="1"/>
  <c r="T2265" l="1"/>
  <c r="M2267"/>
  <c r="O2267" s="1"/>
  <c r="N2267"/>
  <c r="P2266"/>
  <c r="R2266" s="1"/>
  <c r="U2266"/>
  <c r="Q2266"/>
  <c r="Q2265"/>
  <c r="N2268" l="1"/>
  <c r="M2268"/>
  <c r="O2268" s="1"/>
  <c r="P2267"/>
  <c r="R2267" s="1"/>
  <c r="T2266"/>
  <c r="U2267"/>
  <c r="Q2267" l="1"/>
  <c r="U2268"/>
  <c r="T2267"/>
  <c r="P2268"/>
  <c r="R2268" s="1"/>
  <c r="M2269"/>
  <c r="O2269" s="1"/>
  <c r="N2269"/>
  <c r="M2270" l="1"/>
  <c r="O2270" s="1"/>
  <c r="P2269"/>
  <c r="R2269" s="1"/>
  <c r="N2270"/>
  <c r="U2269"/>
  <c r="T2268"/>
  <c r="Q2268"/>
  <c r="Q2269" l="1"/>
  <c r="T2269"/>
  <c r="M2271"/>
  <c r="O2271" s="1"/>
  <c r="P2270"/>
  <c r="Q2270" s="1"/>
  <c r="N2271"/>
  <c r="U2270"/>
  <c r="R2270" l="1"/>
  <c r="T2270" s="1"/>
  <c r="N2272"/>
  <c r="M2272"/>
  <c r="O2272" s="1"/>
  <c r="P2271"/>
  <c r="R2271" s="1"/>
  <c r="U2271"/>
  <c r="Q2271" l="1"/>
  <c r="T2271"/>
  <c r="U2272"/>
  <c r="N2273"/>
  <c r="M2273"/>
  <c r="O2273" s="1"/>
  <c r="P2272"/>
  <c r="R2272" s="1"/>
  <c r="U2273" l="1"/>
  <c r="T2272"/>
  <c r="N2274"/>
  <c r="M2274"/>
  <c r="O2274" s="1"/>
  <c r="P2273"/>
  <c r="R2273" s="1"/>
  <c r="Q2272"/>
  <c r="T2273" l="1"/>
  <c r="M2275"/>
  <c r="O2275" s="1"/>
  <c r="P2274"/>
  <c r="R2274" s="1"/>
  <c r="N2275"/>
  <c r="U2274"/>
  <c r="Q2273"/>
  <c r="Q2274" l="1"/>
  <c r="T2274"/>
  <c r="N2276"/>
  <c r="M2276"/>
  <c r="O2276" s="1"/>
  <c r="P2275"/>
  <c r="R2275" s="1"/>
  <c r="U2275"/>
  <c r="Q2275" l="1"/>
  <c r="U2276"/>
  <c r="T2275"/>
  <c r="N2277"/>
  <c r="P2276"/>
  <c r="R2276" s="1"/>
  <c r="M2277"/>
  <c r="O2277" s="1"/>
  <c r="T2276" l="1"/>
  <c r="Q2276"/>
  <c r="U2277"/>
  <c r="N2278"/>
  <c r="M2278"/>
  <c r="O2278" s="1"/>
  <c r="P2277"/>
  <c r="R2277" s="1"/>
  <c r="T2277" l="1"/>
  <c r="M2279"/>
  <c r="O2279" s="1"/>
  <c r="P2278"/>
  <c r="Q2278" s="1"/>
  <c r="N2279"/>
  <c r="U2278"/>
  <c r="Q2277"/>
  <c r="R2278" l="1"/>
  <c r="T2278" s="1"/>
  <c r="N2280"/>
  <c r="M2280"/>
  <c r="O2280" s="1"/>
  <c r="P2279"/>
  <c r="R2279" s="1"/>
  <c r="U2279"/>
  <c r="Q2279" l="1"/>
  <c r="U2280"/>
  <c r="T2279"/>
  <c r="N2281"/>
  <c r="P2280"/>
  <c r="R2280" s="1"/>
  <c r="M2281"/>
  <c r="O2281" s="1"/>
  <c r="T2280" l="1"/>
  <c r="Q2280"/>
  <c r="U2281"/>
  <c r="M2282"/>
  <c r="O2282" s="1"/>
  <c r="P2281"/>
  <c r="R2281" s="1"/>
  <c r="N2282"/>
  <c r="T2281" l="1"/>
  <c r="Q2281"/>
  <c r="M2283"/>
  <c r="O2283" s="1"/>
  <c r="P2282"/>
  <c r="Q2282" s="1"/>
  <c r="N2283"/>
  <c r="U2282"/>
  <c r="R2282" l="1"/>
  <c r="T2282" s="1"/>
  <c r="M2284"/>
  <c r="O2284" s="1"/>
  <c r="P2283"/>
  <c r="R2283" s="1"/>
  <c r="N2284"/>
  <c r="U2283"/>
  <c r="Q2283" l="1"/>
  <c r="T2283"/>
  <c r="M2285"/>
  <c r="O2285" s="1"/>
  <c r="P2284"/>
  <c r="R2284" s="1"/>
  <c r="N2285"/>
  <c r="U2284"/>
  <c r="Q2284" l="1"/>
  <c r="T2284"/>
  <c r="M2286"/>
  <c r="O2286" s="1"/>
  <c r="P2285"/>
  <c r="R2285" s="1"/>
  <c r="N2286"/>
  <c r="U2285"/>
  <c r="Q2285" l="1"/>
  <c r="T2285"/>
  <c r="M2287"/>
  <c r="O2287" s="1"/>
  <c r="N2287"/>
  <c r="P2286"/>
  <c r="R2286" s="1"/>
  <c r="U2286"/>
  <c r="Q2286" l="1"/>
  <c r="N2288"/>
  <c r="M2288"/>
  <c r="O2288" s="1"/>
  <c r="P2287"/>
  <c r="Q2287" s="1"/>
  <c r="T2286"/>
  <c r="U2287"/>
  <c r="R2287" l="1"/>
  <c r="T2287" s="1"/>
  <c r="U2288"/>
  <c r="N2289"/>
  <c r="P2288"/>
  <c r="Q2288" s="1"/>
  <c r="M2289"/>
  <c r="O2289" s="1"/>
  <c r="U2289" l="1"/>
  <c r="N2290"/>
  <c r="M2290"/>
  <c r="O2290" s="1"/>
  <c r="P2289"/>
  <c r="R2289" s="1"/>
  <c r="R2288"/>
  <c r="T2288" l="1"/>
  <c r="T2289" s="1"/>
  <c r="U2290"/>
  <c r="Q2289"/>
  <c r="N2291"/>
  <c r="P2290"/>
  <c r="R2290" s="1"/>
  <c r="M2291"/>
  <c r="O2291" s="1"/>
  <c r="T2290" l="1"/>
  <c r="U2291"/>
  <c r="M2292"/>
  <c r="O2292" s="1"/>
  <c r="P2291"/>
  <c r="R2291" s="1"/>
  <c r="N2292"/>
  <c r="Q2290"/>
  <c r="T2291" l="1"/>
  <c r="Q2291"/>
  <c r="N2293"/>
  <c r="M2293"/>
  <c r="O2293" s="1"/>
  <c r="P2292"/>
  <c r="R2292" s="1"/>
  <c r="U2292"/>
  <c r="Q2292" l="1"/>
  <c r="M2294"/>
  <c r="O2294" s="1"/>
  <c r="P2293"/>
  <c r="Q2293" s="1"/>
  <c r="N2294"/>
  <c r="T2292"/>
  <c r="U2293"/>
  <c r="R2293" l="1"/>
  <c r="T2293" s="1"/>
  <c r="N2295"/>
  <c r="M2295"/>
  <c r="O2295" s="1"/>
  <c r="P2294"/>
  <c r="R2294" s="1"/>
  <c r="U2294"/>
  <c r="Q2294" l="1"/>
  <c r="T2294"/>
  <c r="U2295"/>
  <c r="M2296"/>
  <c r="O2296" s="1"/>
  <c r="P2295"/>
  <c r="Q2295" s="1"/>
  <c r="N2296"/>
  <c r="M2297" l="1"/>
  <c r="O2297" s="1"/>
  <c r="N2297"/>
  <c r="P2296"/>
  <c r="R2296" s="1"/>
  <c r="U2296"/>
  <c r="R2295"/>
  <c r="Q2296" l="1"/>
  <c r="P2297"/>
  <c r="R2297" s="1"/>
  <c r="M2298"/>
  <c r="O2298" s="1"/>
  <c r="N2298"/>
  <c r="T2295"/>
  <c r="T2296" s="1"/>
  <c r="U2297"/>
  <c r="Q2297" l="1"/>
  <c r="N2299"/>
  <c r="M2299"/>
  <c r="O2299" s="1"/>
  <c r="P2298"/>
  <c r="R2298" s="1"/>
  <c r="U2298"/>
  <c r="T2297"/>
  <c r="Q2298" l="1"/>
  <c r="U2299"/>
  <c r="T2298"/>
  <c r="M2300"/>
  <c r="O2300" s="1"/>
  <c r="P2299"/>
  <c r="R2299" s="1"/>
  <c r="N2300"/>
  <c r="T2299" l="1"/>
  <c r="Q2299"/>
  <c r="P2300"/>
  <c r="Q2300" s="1"/>
  <c r="M2301"/>
  <c r="O2301" s="1"/>
  <c r="N2301"/>
  <c r="U2300"/>
  <c r="R2300" l="1"/>
  <c r="T2300" s="1"/>
  <c r="N2302"/>
  <c r="M2302"/>
  <c r="O2302" s="1"/>
  <c r="P2301"/>
  <c r="R2301" s="1"/>
  <c r="U2301"/>
  <c r="Q2301" l="1"/>
  <c r="U2302"/>
  <c r="T2301"/>
  <c r="M2303"/>
  <c r="O2303" s="1"/>
  <c r="P2302"/>
  <c r="R2302" s="1"/>
  <c r="N2303"/>
  <c r="T2302" l="1"/>
  <c r="Q2302"/>
  <c r="N2304"/>
  <c r="M2304"/>
  <c r="O2304" s="1"/>
  <c r="P2303"/>
  <c r="R2303" s="1"/>
  <c r="U2303"/>
  <c r="Q2303" l="1"/>
  <c r="T2303"/>
  <c r="N2305"/>
  <c r="P2304"/>
  <c r="R2304" s="1"/>
  <c r="M2305"/>
  <c r="O2305" s="1"/>
  <c r="U2304"/>
  <c r="Q2304" l="1"/>
  <c r="T2304"/>
  <c r="U2305"/>
  <c r="N2306"/>
  <c r="M2306"/>
  <c r="O2306" s="1"/>
  <c r="P2305"/>
  <c r="R2305" s="1"/>
  <c r="U2306" l="1"/>
  <c r="T2305"/>
  <c r="M2307"/>
  <c r="O2307" s="1"/>
  <c r="P2306"/>
  <c r="Q2306" s="1"/>
  <c r="N2307"/>
  <c r="Q2305"/>
  <c r="M2308" l="1"/>
  <c r="O2308" s="1"/>
  <c r="P2307"/>
  <c r="Q2307" s="1"/>
  <c r="N2308"/>
  <c r="U2307"/>
  <c r="R2306"/>
  <c r="R2307" l="1"/>
  <c r="T2306"/>
  <c r="N2309"/>
  <c r="M2309"/>
  <c r="O2309" s="1"/>
  <c r="P2308"/>
  <c r="Q2308" s="1"/>
  <c r="U2308"/>
  <c r="R2308" l="1"/>
  <c r="T2308" s="1"/>
  <c r="T2307"/>
  <c r="U2309"/>
  <c r="N2310"/>
  <c r="M2310"/>
  <c r="O2310" s="1"/>
  <c r="P2309"/>
  <c r="R2309" s="1"/>
  <c r="U2310" l="1"/>
  <c r="Q2309"/>
  <c r="T2309"/>
  <c r="N2311"/>
  <c r="M2311"/>
  <c r="O2311" s="1"/>
  <c r="P2310"/>
  <c r="R2310" s="1"/>
  <c r="T2310" l="1"/>
  <c r="M2312"/>
  <c r="O2312" s="1"/>
  <c r="P2311"/>
  <c r="R2311" s="1"/>
  <c r="N2312"/>
  <c r="U2311"/>
  <c r="Q2310"/>
  <c r="Q2311" l="1"/>
  <c r="T2311"/>
  <c r="N2313"/>
  <c r="P2312"/>
  <c r="Q2312" s="1"/>
  <c r="M2313"/>
  <c r="O2313" s="1"/>
  <c r="U2312"/>
  <c r="R2312" l="1"/>
  <c r="T2312" s="1"/>
  <c r="U2313"/>
  <c r="N2314"/>
  <c r="M2314"/>
  <c r="O2314" s="1"/>
  <c r="P2313"/>
  <c r="R2313" s="1"/>
  <c r="T2313" l="1"/>
  <c r="M2315"/>
  <c r="O2315" s="1"/>
  <c r="N2315"/>
  <c r="P2314"/>
  <c r="R2314" s="1"/>
  <c r="U2314"/>
  <c r="Q2313"/>
  <c r="Q2314" l="1"/>
  <c r="M2316"/>
  <c r="O2316" s="1"/>
  <c r="P2315"/>
  <c r="R2315" s="1"/>
  <c r="N2316"/>
  <c r="T2314"/>
  <c r="U2315"/>
  <c r="Q2315" l="1"/>
  <c r="T2315"/>
  <c r="M2317"/>
  <c r="O2317" s="1"/>
  <c r="P2316"/>
  <c r="Q2316" s="1"/>
  <c r="N2317"/>
  <c r="U2316"/>
  <c r="R2316"/>
  <c r="T2316" l="1"/>
  <c r="M2318"/>
  <c r="O2318" s="1"/>
  <c r="P2317"/>
  <c r="R2317" s="1"/>
  <c r="N2318"/>
  <c r="U2317"/>
  <c r="Q2317" l="1"/>
  <c r="T2317"/>
  <c r="M2319"/>
  <c r="O2319" s="1"/>
  <c r="P2318"/>
  <c r="Q2318" s="1"/>
  <c r="N2319"/>
  <c r="U2318"/>
  <c r="R2318" l="1"/>
  <c r="T2318" s="1"/>
  <c r="M2320"/>
  <c r="O2320" s="1"/>
  <c r="P2319"/>
  <c r="R2319" s="1"/>
  <c r="N2320"/>
  <c r="U2319"/>
  <c r="Q2319" l="1"/>
  <c r="T2319"/>
  <c r="N2321"/>
  <c r="P2320"/>
  <c r="R2320" s="1"/>
  <c r="M2321"/>
  <c r="O2321" s="1"/>
  <c r="U2320"/>
  <c r="Q2320"/>
  <c r="T2320" l="1"/>
  <c r="U2321"/>
  <c r="N2322"/>
  <c r="M2322"/>
  <c r="O2322" s="1"/>
  <c r="P2321"/>
  <c r="R2321" s="1"/>
  <c r="T2321" l="1"/>
  <c r="N2323"/>
  <c r="P2322"/>
  <c r="R2322" s="1"/>
  <c r="M2323"/>
  <c r="O2323" s="1"/>
  <c r="U2322"/>
  <c r="Q2321"/>
  <c r="Q2322" l="1"/>
  <c r="T2322"/>
  <c r="U2323"/>
  <c r="M2324"/>
  <c r="O2324" s="1"/>
  <c r="P2323"/>
  <c r="R2323" s="1"/>
  <c r="N2324"/>
  <c r="T2323" l="1"/>
  <c r="Q2323"/>
  <c r="M2325"/>
  <c r="O2325" s="1"/>
  <c r="P2324"/>
  <c r="R2324" s="1"/>
  <c r="N2325"/>
  <c r="U2324"/>
  <c r="Q2324" l="1"/>
  <c r="M2326"/>
  <c r="O2326" s="1"/>
  <c r="N2326"/>
  <c r="P2325"/>
  <c r="Q2325" s="1"/>
  <c r="U2325"/>
  <c r="T2324"/>
  <c r="R2325" l="1"/>
  <c r="T2325" s="1"/>
  <c r="M2327"/>
  <c r="O2327" s="1"/>
  <c r="P2326"/>
  <c r="Q2326" s="1"/>
  <c r="N2327"/>
  <c r="U2326"/>
  <c r="R2326" l="1"/>
  <c r="T2326" s="1"/>
  <c r="M2328"/>
  <c r="O2328" s="1"/>
  <c r="P2327"/>
  <c r="R2327" s="1"/>
  <c r="N2328"/>
  <c r="U2327"/>
  <c r="Q2327" l="1"/>
  <c r="T2327"/>
  <c r="N2329"/>
  <c r="P2328"/>
  <c r="Q2328" s="1"/>
  <c r="M2329"/>
  <c r="O2329" s="1"/>
  <c r="U2328"/>
  <c r="R2328" l="1"/>
  <c r="T2328" s="1"/>
  <c r="U2329"/>
  <c r="M2330"/>
  <c r="O2330" s="1"/>
  <c r="N2330"/>
  <c r="P2329"/>
  <c r="R2329" s="1"/>
  <c r="M2331" l="1"/>
  <c r="O2331" s="1"/>
  <c r="P2330"/>
  <c r="Q2330" s="1"/>
  <c r="N2331"/>
  <c r="T2329"/>
  <c r="U2330"/>
  <c r="Q2329"/>
  <c r="R2330" l="1"/>
  <c r="T2330" s="1"/>
  <c r="M2332"/>
  <c r="O2332" s="1"/>
  <c r="P2331"/>
  <c r="R2331" s="1"/>
  <c r="N2332"/>
  <c r="U2331"/>
  <c r="Q2331" l="1"/>
  <c r="T2331"/>
  <c r="M2333"/>
  <c r="O2333" s="1"/>
  <c r="P2332"/>
  <c r="Q2332" s="1"/>
  <c r="N2333"/>
  <c r="U2332"/>
  <c r="R2332" l="1"/>
  <c r="T2332" s="1"/>
  <c r="N2334"/>
  <c r="M2334"/>
  <c r="O2334" s="1"/>
  <c r="P2333"/>
  <c r="R2333" s="1"/>
  <c r="U2333"/>
  <c r="Q2333" l="1"/>
  <c r="T2333"/>
  <c r="U2334"/>
  <c r="M2335"/>
  <c r="O2335" s="1"/>
  <c r="P2334"/>
  <c r="Q2334" s="1"/>
  <c r="N2335"/>
  <c r="N2336" l="1"/>
  <c r="M2336"/>
  <c r="O2336" s="1"/>
  <c r="P2335"/>
  <c r="Q2335" s="1"/>
  <c r="U2335"/>
  <c r="R2334"/>
  <c r="R2335" l="1"/>
  <c r="U2336"/>
  <c r="T2334"/>
  <c r="N2337"/>
  <c r="M2337"/>
  <c r="O2337" s="1"/>
  <c r="P2336"/>
  <c r="R2336" s="1"/>
  <c r="Q2336" l="1"/>
  <c r="T2335"/>
  <c r="T2336" s="1"/>
  <c r="U2337"/>
  <c r="M2338"/>
  <c r="O2338" s="1"/>
  <c r="P2337"/>
  <c r="R2337" s="1"/>
  <c r="N2338"/>
  <c r="T2337" l="1"/>
  <c r="Q2337"/>
  <c r="M2339"/>
  <c r="O2339" s="1"/>
  <c r="P2338"/>
  <c r="Q2338" s="1"/>
  <c r="N2339"/>
  <c r="U2338"/>
  <c r="R2338" l="1"/>
  <c r="T2338" s="1"/>
  <c r="M2340"/>
  <c r="O2340" s="1"/>
  <c r="P2339"/>
  <c r="R2339" s="1"/>
  <c r="N2340"/>
  <c r="U2339"/>
  <c r="Q2339" l="1"/>
  <c r="T2339"/>
  <c r="P2340"/>
  <c r="R2340" s="1"/>
  <c r="N2341"/>
  <c r="M2341"/>
  <c r="O2341" s="1"/>
  <c r="U2340"/>
  <c r="Q2340" l="1"/>
  <c r="U2341"/>
  <c r="N2342"/>
  <c r="M2342"/>
  <c r="O2342" s="1"/>
  <c r="P2341"/>
  <c r="R2341" s="1"/>
  <c r="T2340"/>
  <c r="T2341" l="1"/>
  <c r="M2343"/>
  <c r="O2343" s="1"/>
  <c r="P2342"/>
  <c r="R2342" s="1"/>
  <c r="N2343"/>
  <c r="U2342"/>
  <c r="Q2341"/>
  <c r="Q2342" l="1"/>
  <c r="T2342"/>
  <c r="N2344"/>
  <c r="M2344"/>
  <c r="O2344" s="1"/>
  <c r="P2343"/>
  <c r="R2343" s="1"/>
  <c r="U2343"/>
  <c r="Q2343" l="1"/>
  <c r="U2344"/>
  <c r="T2343"/>
  <c r="N2345"/>
  <c r="P2344"/>
  <c r="R2344" s="1"/>
  <c r="M2345"/>
  <c r="O2345" s="1"/>
  <c r="T2344" l="1"/>
  <c r="Q2344"/>
  <c r="U2345"/>
  <c r="N2346"/>
  <c r="M2346"/>
  <c r="O2346" s="1"/>
  <c r="P2345"/>
  <c r="R2345" s="1"/>
  <c r="T2345" l="1"/>
  <c r="M2347"/>
  <c r="O2347" s="1"/>
  <c r="P2346"/>
  <c r="R2346" s="1"/>
  <c r="N2347"/>
  <c r="U2346"/>
  <c r="Q2345"/>
  <c r="Q2346" l="1"/>
  <c r="T2346"/>
  <c r="N2348"/>
  <c r="M2348"/>
  <c r="O2348" s="1"/>
  <c r="P2347"/>
  <c r="R2347" s="1"/>
  <c r="U2347"/>
  <c r="Q2347" l="1"/>
  <c r="T2347"/>
  <c r="U2348"/>
  <c r="M2349"/>
  <c r="O2349" s="1"/>
  <c r="P2348"/>
  <c r="R2348" s="1"/>
  <c r="N2349"/>
  <c r="T2348" l="1"/>
  <c r="Q2348"/>
  <c r="M2350"/>
  <c r="O2350" s="1"/>
  <c r="P2349"/>
  <c r="Q2349" s="1"/>
  <c r="N2350"/>
  <c r="U2349"/>
  <c r="R2349" l="1"/>
  <c r="T2349" s="1"/>
  <c r="N2351"/>
  <c r="M2351"/>
  <c r="O2351" s="1"/>
  <c r="P2350"/>
  <c r="R2350" s="1"/>
  <c r="U2350"/>
  <c r="Q2350" l="1"/>
  <c r="T2350"/>
  <c r="U2351"/>
  <c r="M2352"/>
  <c r="O2352" s="1"/>
  <c r="P2351"/>
  <c r="Q2351" s="1"/>
  <c r="N2352"/>
  <c r="N2353" l="1"/>
  <c r="P2352"/>
  <c r="R2352" s="1"/>
  <c r="M2353"/>
  <c r="O2353" s="1"/>
  <c r="U2352"/>
  <c r="R2351"/>
  <c r="Q2352" l="1"/>
  <c r="T2351"/>
  <c r="T2352" s="1"/>
  <c r="U2353"/>
  <c r="N2354"/>
  <c r="M2354"/>
  <c r="O2354" s="1"/>
  <c r="P2353"/>
  <c r="R2353" s="1"/>
  <c r="T2353" l="1"/>
  <c r="N2355"/>
  <c r="P2354"/>
  <c r="R2354" s="1"/>
  <c r="M2355"/>
  <c r="O2355" s="1"/>
  <c r="U2354"/>
  <c r="Q2353"/>
  <c r="Q2354" l="1"/>
  <c r="T2354"/>
  <c r="U2355"/>
  <c r="N2356"/>
  <c r="M2356"/>
  <c r="O2356" s="1"/>
  <c r="P2355"/>
  <c r="R2355" s="1"/>
  <c r="T2355" l="1"/>
  <c r="M2357"/>
  <c r="O2357" s="1"/>
  <c r="N2357"/>
  <c r="P2356"/>
  <c r="R2356" s="1"/>
  <c r="U2356"/>
  <c r="Q2356"/>
  <c r="Q2355"/>
  <c r="M2358" l="1"/>
  <c r="O2358" s="1"/>
  <c r="P2357"/>
  <c r="R2357" s="1"/>
  <c r="N2358"/>
  <c r="T2356"/>
  <c r="U2357"/>
  <c r="Q2357" l="1"/>
  <c r="T2357"/>
  <c r="M2359"/>
  <c r="O2359" s="1"/>
  <c r="P2358"/>
  <c r="R2358" s="1"/>
  <c r="N2359"/>
  <c r="U2358"/>
  <c r="Q2358"/>
  <c r="T2358" l="1"/>
  <c r="N2360"/>
  <c r="M2360"/>
  <c r="O2360" s="1"/>
  <c r="P2359"/>
  <c r="R2359" s="1"/>
  <c r="U2359"/>
  <c r="Q2359" l="1"/>
  <c r="U2360"/>
  <c r="T2359"/>
  <c r="M2361"/>
  <c r="O2361" s="1"/>
  <c r="P2360"/>
  <c r="Q2360" s="1"/>
  <c r="N2361"/>
  <c r="N2362" l="1"/>
  <c r="M2362"/>
  <c r="O2362" s="1"/>
  <c r="P2361"/>
  <c r="R2361" s="1"/>
  <c r="U2361"/>
  <c r="R2360"/>
  <c r="Q2361" l="1"/>
  <c r="T2360"/>
  <c r="T2361" s="1"/>
  <c r="U2362"/>
  <c r="M2363"/>
  <c r="O2363" s="1"/>
  <c r="N2363"/>
  <c r="P2362"/>
  <c r="R2362" s="1"/>
  <c r="Q2362" l="1"/>
  <c r="T2362"/>
  <c r="M2364"/>
  <c r="O2364" s="1"/>
  <c r="P2363"/>
  <c r="R2363" s="1"/>
  <c r="N2364"/>
  <c r="U2363"/>
  <c r="Q2363" l="1"/>
  <c r="T2363"/>
  <c r="M2365"/>
  <c r="O2365" s="1"/>
  <c r="P2364"/>
  <c r="Q2364" s="1"/>
  <c r="N2365"/>
  <c r="U2364"/>
  <c r="R2364" l="1"/>
  <c r="N2366"/>
  <c r="M2366"/>
  <c r="O2366" s="1"/>
  <c r="P2365"/>
  <c r="R2365" s="1"/>
  <c r="Q2365"/>
  <c r="U2365"/>
  <c r="U2366" l="1"/>
  <c r="M2367"/>
  <c r="O2367" s="1"/>
  <c r="P2366"/>
  <c r="Q2366" s="1"/>
  <c r="N2367"/>
  <c r="T2364"/>
  <c r="T2365" s="1"/>
  <c r="M2368" l="1"/>
  <c r="O2368" s="1"/>
  <c r="N2368"/>
  <c r="P2367"/>
  <c r="R2367" s="1"/>
  <c r="U2367"/>
  <c r="R2366"/>
  <c r="Q2367" l="1"/>
  <c r="T2366"/>
  <c r="T2367" s="1"/>
  <c r="M2369"/>
  <c r="O2369" s="1"/>
  <c r="P2368"/>
  <c r="Q2368" s="1"/>
  <c r="N2369"/>
  <c r="U2368"/>
  <c r="R2368" l="1"/>
  <c r="T2368" s="1"/>
  <c r="M2370"/>
  <c r="O2370" s="1"/>
  <c r="P2369"/>
  <c r="Q2369" s="1"/>
  <c r="N2370"/>
  <c r="U2369"/>
  <c r="R2369" l="1"/>
  <c r="T2369" s="1"/>
  <c r="N2371"/>
  <c r="P2370"/>
  <c r="Q2370" s="1"/>
  <c r="M2371"/>
  <c r="O2371" s="1"/>
  <c r="U2370"/>
  <c r="R2370" l="1"/>
  <c r="T2370" s="1"/>
  <c r="U2371"/>
  <c r="M2372"/>
  <c r="O2372" s="1"/>
  <c r="P2371"/>
  <c r="R2371" s="1"/>
  <c r="N2372"/>
  <c r="T2371" l="1"/>
  <c r="Q2371"/>
  <c r="M2373"/>
  <c r="O2373" s="1"/>
  <c r="P2372"/>
  <c r="R2372" s="1"/>
  <c r="N2373"/>
  <c r="U2372"/>
  <c r="Q2372" l="1"/>
  <c r="M2374"/>
  <c r="O2374" s="1"/>
  <c r="P2373"/>
  <c r="Q2373" s="1"/>
  <c r="N2374"/>
  <c r="U2373"/>
  <c r="T2372"/>
  <c r="R2373" l="1"/>
  <c r="T2373" s="1"/>
  <c r="M2375"/>
  <c r="O2375" s="1"/>
  <c r="P2374"/>
  <c r="Q2374" s="1"/>
  <c r="N2375"/>
  <c r="U2374"/>
  <c r="R2374" l="1"/>
  <c r="T2374" s="1"/>
  <c r="N2376"/>
  <c r="M2376"/>
  <c r="O2376" s="1"/>
  <c r="P2375"/>
  <c r="R2375" s="1"/>
  <c r="U2375"/>
  <c r="Q2375" l="1"/>
  <c r="T2375"/>
  <c r="U2376"/>
  <c r="M2377"/>
  <c r="O2377" s="1"/>
  <c r="P2376"/>
  <c r="R2376" s="1"/>
  <c r="N2377"/>
  <c r="T2376" l="1"/>
  <c r="Q2376"/>
  <c r="M2378"/>
  <c r="O2378" s="1"/>
  <c r="P2377"/>
  <c r="Q2377" s="1"/>
  <c r="N2378"/>
  <c r="U2377"/>
  <c r="R2377" l="1"/>
  <c r="T2377" s="1"/>
  <c r="N2379"/>
  <c r="M2379"/>
  <c r="O2379" s="1"/>
  <c r="P2378"/>
  <c r="Q2378" s="1"/>
  <c r="U2378"/>
  <c r="R2378" l="1"/>
  <c r="T2378" s="1"/>
  <c r="U2379"/>
  <c r="N2380"/>
  <c r="M2380"/>
  <c r="O2380" s="1"/>
  <c r="P2379"/>
  <c r="R2379" s="1"/>
  <c r="T2379" l="1"/>
  <c r="M2381"/>
  <c r="O2381" s="1"/>
  <c r="P2380"/>
  <c r="R2380" s="1"/>
  <c r="N2381"/>
  <c r="U2380"/>
  <c r="Q2379"/>
  <c r="Q2380" l="1"/>
  <c r="T2380"/>
  <c r="M2382"/>
  <c r="O2382" s="1"/>
  <c r="P2381"/>
  <c r="Q2381" s="1"/>
  <c r="N2382"/>
  <c r="U2381"/>
  <c r="R2381" l="1"/>
  <c r="T2381" s="1"/>
  <c r="M2383"/>
  <c r="O2383" s="1"/>
  <c r="P2382"/>
  <c r="Q2382" s="1"/>
  <c r="N2383"/>
  <c r="U2382"/>
  <c r="R2382" l="1"/>
  <c r="T2382" s="1"/>
  <c r="N2384"/>
  <c r="M2384"/>
  <c r="O2384" s="1"/>
  <c r="P2383"/>
  <c r="R2383" s="1"/>
  <c r="U2383"/>
  <c r="Q2383" l="1"/>
  <c r="T2383"/>
  <c r="U2384"/>
  <c r="M2385"/>
  <c r="O2385" s="1"/>
  <c r="P2384"/>
  <c r="Q2384" s="1"/>
  <c r="N2385"/>
  <c r="N2386" l="1"/>
  <c r="M2386"/>
  <c r="O2386" s="1"/>
  <c r="P2385"/>
  <c r="R2385" s="1"/>
  <c r="U2385"/>
  <c r="R2384"/>
  <c r="Q2385" l="1"/>
  <c r="U2386"/>
  <c r="T2384"/>
  <c r="T2385" s="1"/>
  <c r="N2387"/>
  <c r="P2386"/>
  <c r="Q2386" s="1"/>
  <c r="M2387"/>
  <c r="O2387" s="1"/>
  <c r="U2387" l="1"/>
  <c r="M2388"/>
  <c r="O2388" s="1"/>
  <c r="P2387"/>
  <c r="R2387" s="1"/>
  <c r="N2388"/>
  <c r="R2386"/>
  <c r="Q2387" l="1"/>
  <c r="T2386"/>
  <c r="T2387" s="1"/>
  <c r="M2389"/>
  <c r="O2389" s="1"/>
  <c r="P2388"/>
  <c r="R2388" s="1"/>
  <c r="N2389"/>
  <c r="U2388"/>
  <c r="Q2388" l="1"/>
  <c r="M2390"/>
  <c r="O2390" s="1"/>
  <c r="P2389"/>
  <c r="Q2389" s="1"/>
  <c r="N2390"/>
  <c r="U2389"/>
  <c r="T2388"/>
  <c r="R2389" l="1"/>
  <c r="T2389" s="1"/>
  <c r="M2391"/>
  <c r="O2391" s="1"/>
  <c r="P2390"/>
  <c r="Q2390" s="1"/>
  <c r="N2391"/>
  <c r="U2390"/>
  <c r="R2390" l="1"/>
  <c r="T2390" s="1"/>
  <c r="N2392"/>
  <c r="M2392"/>
  <c r="O2392" s="1"/>
  <c r="P2391"/>
  <c r="R2391" s="1"/>
  <c r="U2391"/>
  <c r="T2391" l="1"/>
  <c r="N2393"/>
  <c r="M2393"/>
  <c r="O2393" s="1"/>
  <c r="P2392"/>
  <c r="R2392" s="1"/>
  <c r="Q2391"/>
  <c r="U2392"/>
  <c r="Q2392" l="1"/>
  <c r="U2393"/>
  <c r="T2392"/>
  <c r="M2394"/>
  <c r="O2394" s="1"/>
  <c r="P2393"/>
  <c r="Q2393" s="1"/>
  <c r="N2394"/>
  <c r="U2394" l="1"/>
  <c r="R2393"/>
  <c r="M2395"/>
  <c r="O2395" s="1"/>
  <c r="N2395"/>
  <c r="P2394"/>
  <c r="Q2394" s="1"/>
  <c r="N2396" l="1"/>
  <c r="M2396"/>
  <c r="O2396" s="1"/>
  <c r="P2395"/>
  <c r="R2395" s="1"/>
  <c r="U2395"/>
  <c r="T2393"/>
  <c r="R2394"/>
  <c r="Q2395" l="1"/>
  <c r="T2394"/>
  <c r="T2395" s="1"/>
  <c r="U2396"/>
  <c r="M2397"/>
  <c r="O2397" s="1"/>
  <c r="P2396"/>
  <c r="R2396" s="1"/>
  <c r="N2397"/>
  <c r="T2396" l="1"/>
  <c r="Q2396"/>
  <c r="M2398"/>
  <c r="O2398" s="1"/>
  <c r="P2397"/>
  <c r="Q2397" s="1"/>
  <c r="N2398"/>
  <c r="U2397"/>
  <c r="R2397" l="1"/>
  <c r="T2397" s="1"/>
  <c r="M2399"/>
  <c r="O2399" s="1"/>
  <c r="P2398"/>
  <c r="Q2398" s="1"/>
  <c r="N2399"/>
  <c r="U2398"/>
  <c r="R2398" l="1"/>
  <c r="T2398" s="1"/>
  <c r="N2400"/>
  <c r="M2400"/>
  <c r="O2400" s="1"/>
  <c r="P2399"/>
  <c r="R2399" s="1"/>
  <c r="U2399"/>
  <c r="Q2399" l="1"/>
  <c r="T2399"/>
  <c r="U2400"/>
  <c r="M2401"/>
  <c r="O2401" s="1"/>
  <c r="P2400"/>
  <c r="Q2400" s="1"/>
  <c r="N2401"/>
  <c r="N2402" l="1"/>
  <c r="M2402"/>
  <c r="O2402" s="1"/>
  <c r="P2401"/>
  <c r="R2401" s="1"/>
  <c r="U2401"/>
  <c r="R2400"/>
  <c r="Q2401" l="1"/>
  <c r="U2402"/>
  <c r="T2400"/>
  <c r="T2401" s="1"/>
  <c r="N2403"/>
  <c r="P2402"/>
  <c r="Q2402" s="1"/>
  <c r="M2403"/>
  <c r="O2403" s="1"/>
  <c r="U2403" l="1"/>
  <c r="M2404"/>
  <c r="O2404" s="1"/>
  <c r="P2403"/>
  <c r="R2403" s="1"/>
  <c r="N2404"/>
  <c r="R2402"/>
  <c r="Q2403" l="1"/>
  <c r="T2402"/>
  <c r="T2403" s="1"/>
  <c r="M2405"/>
  <c r="O2405" s="1"/>
  <c r="P2404"/>
  <c r="R2404" s="1"/>
  <c r="N2405"/>
  <c r="U2404"/>
  <c r="Q2404" l="1"/>
  <c r="M2406"/>
  <c r="O2406" s="1"/>
  <c r="P2405"/>
  <c r="Q2405" s="1"/>
  <c r="N2406"/>
  <c r="U2405"/>
  <c r="T2404"/>
  <c r="R2405" l="1"/>
  <c r="T2405" s="1"/>
  <c r="M2407"/>
  <c r="O2407" s="1"/>
  <c r="P2406"/>
  <c r="Q2406" s="1"/>
  <c r="N2407"/>
  <c r="U2406"/>
  <c r="R2406" l="1"/>
  <c r="T2406" s="1"/>
  <c r="N2408"/>
  <c r="M2408"/>
  <c r="O2408" s="1"/>
  <c r="P2407"/>
  <c r="R2407" s="1"/>
  <c r="U2407"/>
  <c r="Q2407" l="1"/>
  <c r="T2407"/>
  <c r="U2408"/>
  <c r="M2409"/>
  <c r="O2409" s="1"/>
  <c r="P2408"/>
  <c r="Q2408" s="1"/>
  <c r="N2409"/>
  <c r="N2410" l="1"/>
  <c r="M2410"/>
  <c r="O2410" s="1"/>
  <c r="P2409"/>
  <c r="R2409" s="1"/>
  <c r="U2409"/>
  <c r="R2408"/>
  <c r="Q2409" l="1"/>
  <c r="U2410"/>
  <c r="T2408"/>
  <c r="T2409" s="1"/>
  <c r="N2411"/>
  <c r="P2410"/>
  <c r="Q2410" s="1"/>
  <c r="M2411"/>
  <c r="O2411" s="1"/>
  <c r="U2411" l="1"/>
  <c r="M2412"/>
  <c r="O2412" s="1"/>
  <c r="P2411"/>
  <c r="R2411" s="1"/>
  <c r="N2412"/>
  <c r="R2410"/>
  <c r="Q2411" l="1"/>
  <c r="T2410"/>
  <c r="T2411" s="1"/>
  <c r="N2413"/>
  <c r="P2412"/>
  <c r="R2412" s="1"/>
  <c r="M2413"/>
  <c r="O2413" s="1"/>
  <c r="U2412"/>
  <c r="Q2412" l="1"/>
  <c r="U2413"/>
  <c r="M2414"/>
  <c r="O2414" s="1"/>
  <c r="P2413"/>
  <c r="R2413" s="1"/>
  <c r="N2414"/>
  <c r="T2412"/>
  <c r="T2413" l="1"/>
  <c r="Q2413"/>
  <c r="M2415"/>
  <c r="O2415" s="1"/>
  <c r="N2415"/>
  <c r="P2414"/>
  <c r="R2414" s="1"/>
  <c r="U2414"/>
  <c r="Q2414" l="1"/>
  <c r="T2414"/>
  <c r="U2415"/>
  <c r="N2416"/>
  <c r="M2416"/>
  <c r="O2416" s="1"/>
  <c r="P2415"/>
  <c r="R2415" s="1"/>
  <c r="T2415" l="1"/>
  <c r="N2417"/>
  <c r="P2416"/>
  <c r="R2416" s="1"/>
  <c r="M2417"/>
  <c r="O2417" s="1"/>
  <c r="U2416"/>
  <c r="Q2415"/>
  <c r="Q2416" l="1"/>
  <c r="T2416"/>
  <c r="U2417"/>
  <c r="M2418"/>
  <c r="O2418" s="1"/>
  <c r="P2417"/>
  <c r="R2417" s="1"/>
  <c r="N2418"/>
  <c r="T2417" l="1"/>
  <c r="Q2417"/>
  <c r="N2419"/>
  <c r="P2418"/>
  <c r="R2418" s="1"/>
  <c r="M2419"/>
  <c r="O2419" s="1"/>
  <c r="U2418"/>
  <c r="Q2418" l="1"/>
  <c r="U2419"/>
  <c r="M2420"/>
  <c r="O2420" s="1"/>
  <c r="P2419"/>
  <c r="R2419" s="1"/>
  <c r="N2420"/>
  <c r="T2418"/>
  <c r="T2419" l="1"/>
  <c r="Q2419"/>
  <c r="M2421"/>
  <c r="O2421" s="1"/>
  <c r="N2421"/>
  <c r="P2420"/>
  <c r="R2420" s="1"/>
  <c r="U2420"/>
  <c r="Q2420" l="1"/>
  <c r="T2420"/>
  <c r="U2421"/>
  <c r="N2422"/>
  <c r="M2422"/>
  <c r="O2422" s="1"/>
  <c r="P2421"/>
  <c r="R2421" s="1"/>
  <c r="T2421" l="1"/>
  <c r="N2423"/>
  <c r="P2422"/>
  <c r="R2422" s="1"/>
  <c r="M2423"/>
  <c r="O2423" s="1"/>
  <c r="U2422"/>
  <c r="Q2421"/>
  <c r="Q2422" l="1"/>
  <c r="T2422"/>
  <c r="U2423"/>
  <c r="M2424"/>
  <c r="O2424" s="1"/>
  <c r="P2423"/>
  <c r="R2423" s="1"/>
  <c r="N2424"/>
  <c r="T2423" l="1"/>
  <c r="Q2423"/>
  <c r="N2425"/>
  <c r="P2424"/>
  <c r="R2424" s="1"/>
  <c r="M2425"/>
  <c r="O2425" s="1"/>
  <c r="U2424"/>
  <c r="Q2424" l="1"/>
  <c r="U2425"/>
  <c r="N2426"/>
  <c r="M2426"/>
  <c r="O2426" s="1"/>
  <c r="P2425"/>
  <c r="R2425" s="1"/>
  <c r="T2424"/>
  <c r="T2425" l="1"/>
  <c r="N2427"/>
  <c r="P2426"/>
  <c r="R2426" s="1"/>
  <c r="M2427"/>
  <c r="O2427" s="1"/>
  <c r="U2426"/>
  <c r="Q2425"/>
  <c r="Q2426" l="1"/>
  <c r="T2426"/>
  <c r="U2427"/>
  <c r="N2428"/>
  <c r="M2428"/>
  <c r="O2428" s="1"/>
  <c r="P2427"/>
  <c r="Q2427" s="1"/>
  <c r="N2429" l="1"/>
  <c r="P2428"/>
  <c r="R2428" s="1"/>
  <c r="M2429"/>
  <c r="O2429" s="1"/>
  <c r="U2428"/>
  <c r="R2427"/>
  <c r="Q2428" l="1"/>
  <c r="T2427"/>
  <c r="T2428" s="1"/>
  <c r="U2429"/>
  <c r="N2430"/>
  <c r="M2430"/>
  <c r="O2430" s="1"/>
  <c r="P2429"/>
  <c r="R2429" s="1"/>
  <c r="T2429" l="1"/>
  <c r="N2431"/>
  <c r="P2430"/>
  <c r="R2430" s="1"/>
  <c r="M2431"/>
  <c r="O2431" s="1"/>
  <c r="U2430"/>
  <c r="Q2429"/>
  <c r="Q2430" l="1"/>
  <c r="T2430"/>
  <c r="U2431"/>
  <c r="M2432"/>
  <c r="O2432" s="1"/>
  <c r="P2431"/>
  <c r="R2431" s="1"/>
  <c r="N2432"/>
  <c r="T2431" l="1"/>
  <c r="Q2431"/>
  <c r="M2433"/>
  <c r="O2433" s="1"/>
  <c r="N2433"/>
  <c r="P2432"/>
  <c r="R2432" s="1"/>
  <c r="U2432"/>
  <c r="Q2432" l="1"/>
  <c r="T2432"/>
  <c r="U2433"/>
  <c r="N2434"/>
  <c r="M2434"/>
  <c r="O2434" s="1"/>
  <c r="P2433"/>
  <c r="R2433" s="1"/>
  <c r="T2433" l="1"/>
  <c r="N2435"/>
  <c r="P2434"/>
  <c r="R2434" s="1"/>
  <c r="M2435"/>
  <c r="O2435" s="1"/>
  <c r="U2434"/>
  <c r="Q2433"/>
  <c r="Q2434" l="1"/>
  <c r="T2434"/>
  <c r="U2435"/>
  <c r="N2436"/>
  <c r="M2436"/>
  <c r="O2436" s="1"/>
  <c r="P2435"/>
  <c r="Q2435" s="1"/>
  <c r="N2437" l="1"/>
  <c r="P2436"/>
  <c r="R2436" s="1"/>
  <c r="M2437"/>
  <c r="O2437" s="1"/>
  <c r="U2436"/>
  <c r="R2435"/>
  <c r="Q2436" l="1"/>
  <c r="T2435"/>
  <c r="T2436" s="1"/>
  <c r="U2437"/>
  <c r="M2438"/>
  <c r="O2438" s="1"/>
  <c r="P2437"/>
  <c r="R2437" s="1"/>
  <c r="N2438"/>
  <c r="T2437" l="1"/>
  <c r="Q2437"/>
  <c r="N2439"/>
  <c r="P2438"/>
  <c r="R2438" s="1"/>
  <c r="M2439"/>
  <c r="O2439" s="1"/>
  <c r="U2438"/>
  <c r="Q2438" l="1"/>
  <c r="U2439"/>
  <c r="N2440"/>
  <c r="M2440"/>
  <c r="O2440" s="1"/>
  <c r="P2439"/>
  <c r="R2439" s="1"/>
  <c r="T2438"/>
  <c r="T2439" l="1"/>
  <c r="N2441"/>
  <c r="P2440"/>
  <c r="R2440" s="1"/>
  <c r="M2441"/>
  <c r="O2441" s="1"/>
  <c r="U2440"/>
  <c r="Q2439"/>
  <c r="Q2440" l="1"/>
  <c r="T2440"/>
  <c r="U2441"/>
  <c r="M2442"/>
  <c r="O2442" s="1"/>
  <c r="P2441"/>
  <c r="R2441" s="1"/>
  <c r="N2442"/>
  <c r="T2441" l="1"/>
  <c r="Q2441"/>
  <c r="N2443"/>
  <c r="P2442"/>
  <c r="R2442" s="1"/>
  <c r="M2443"/>
  <c r="O2443" s="1"/>
  <c r="U2442"/>
  <c r="Q2442" l="1"/>
  <c r="U2443"/>
  <c r="N2444"/>
  <c r="M2444"/>
  <c r="O2444" s="1"/>
  <c r="P2443"/>
  <c r="R2443" s="1"/>
  <c r="T2442"/>
  <c r="T2443" l="1"/>
  <c r="N2445"/>
  <c r="P2444"/>
  <c r="R2444" s="1"/>
  <c r="M2445"/>
  <c r="O2445" s="1"/>
  <c r="U2444"/>
  <c r="Q2443"/>
  <c r="Q2444" l="1"/>
  <c r="T2444"/>
  <c r="U2445"/>
  <c r="M2446"/>
  <c r="O2446" s="1"/>
  <c r="P2445"/>
  <c r="R2445" s="1"/>
  <c r="N2446"/>
  <c r="T2445" l="1"/>
  <c r="Q2445"/>
  <c r="M2447"/>
  <c r="O2447" s="1"/>
  <c r="N2447"/>
  <c r="P2446"/>
  <c r="R2446" s="1"/>
  <c r="U2446"/>
  <c r="Q2446" l="1"/>
  <c r="T2446"/>
  <c r="U2447"/>
  <c r="M2448"/>
  <c r="O2448" s="1"/>
  <c r="P2447"/>
  <c r="R2447" s="1"/>
  <c r="N2448"/>
  <c r="T2447" l="1"/>
  <c r="N2449"/>
  <c r="P2448"/>
  <c r="Q2448" s="1"/>
  <c r="M2449"/>
  <c r="O2449" s="1"/>
  <c r="U2448"/>
  <c r="Q2447"/>
  <c r="R2448" l="1"/>
  <c r="T2448" s="1"/>
  <c r="U2449"/>
  <c r="M2450"/>
  <c r="O2450" s="1"/>
  <c r="P2449"/>
  <c r="R2449" s="1"/>
  <c r="N2450"/>
  <c r="T2449" l="1"/>
  <c r="Q2449"/>
  <c r="N2451"/>
  <c r="P2450"/>
  <c r="R2450" s="1"/>
  <c r="M2451"/>
  <c r="O2451" s="1"/>
  <c r="U2450"/>
  <c r="Q2450" l="1"/>
  <c r="U2451"/>
  <c r="N2452"/>
  <c r="M2452"/>
  <c r="O2452" s="1"/>
  <c r="P2451"/>
  <c r="Q2451" s="1"/>
  <c r="T2450"/>
  <c r="M2453" l="1"/>
  <c r="O2453" s="1"/>
  <c r="N2453"/>
  <c r="P2452"/>
  <c r="R2452" s="1"/>
  <c r="U2452"/>
  <c r="R2451"/>
  <c r="Q2452" l="1"/>
  <c r="T2451"/>
  <c r="N2454"/>
  <c r="P2453"/>
  <c r="R2453" s="1"/>
  <c r="M2454"/>
  <c r="O2454" s="1"/>
  <c r="T2452"/>
  <c r="U2453"/>
  <c r="Q2453" l="1"/>
  <c r="T2453"/>
  <c r="U2454"/>
  <c r="N2455"/>
  <c r="P2454"/>
  <c r="R2454" s="1"/>
  <c r="M2455"/>
  <c r="O2455" s="1"/>
  <c r="T2454" l="1"/>
  <c r="Q2454"/>
  <c r="U2455"/>
  <c r="N2456"/>
  <c r="P2455"/>
  <c r="R2455" s="1"/>
  <c r="M2456"/>
  <c r="O2456" s="1"/>
  <c r="U2456" l="1"/>
  <c r="M2457"/>
  <c r="O2457" s="1"/>
  <c r="P2456"/>
  <c r="R2456" s="1"/>
  <c r="N2457"/>
  <c r="T2455"/>
  <c r="Q2455"/>
  <c r="T2456" l="1"/>
  <c r="Q2456"/>
  <c r="P2457"/>
  <c r="R2457" s="1"/>
  <c r="N2458"/>
  <c r="M2458"/>
  <c r="O2458" s="1"/>
  <c r="U2457"/>
  <c r="Q2457" l="1"/>
  <c r="T2457"/>
  <c r="U2458"/>
  <c r="M2459"/>
  <c r="O2459" s="1"/>
  <c r="P2458"/>
  <c r="Q2458" s="1"/>
  <c r="N2459"/>
  <c r="M2460" l="1"/>
  <c r="O2460" s="1"/>
  <c r="N2460"/>
  <c r="P2459"/>
  <c r="Q2459" s="1"/>
  <c r="U2459"/>
  <c r="R2458"/>
  <c r="T2458" l="1"/>
  <c r="R2459"/>
  <c r="N2461"/>
  <c r="M2461"/>
  <c r="O2461" s="1"/>
  <c r="P2460"/>
  <c r="R2460" s="1"/>
  <c r="U2460"/>
  <c r="Q2460" l="1"/>
  <c r="N2462"/>
  <c r="P2461"/>
  <c r="R2461" s="1"/>
  <c r="M2462"/>
  <c r="O2462" s="1"/>
  <c r="U2461"/>
  <c r="T2459"/>
  <c r="T2460" s="1"/>
  <c r="Q2461" l="1"/>
  <c r="T2461"/>
  <c r="U2462"/>
  <c r="M2463"/>
  <c r="O2463" s="1"/>
  <c r="P2462"/>
  <c r="R2462" s="1"/>
  <c r="N2463"/>
  <c r="T2462" l="1"/>
  <c r="Q2462"/>
  <c r="N2464"/>
  <c r="P2463"/>
  <c r="R2463" s="1"/>
  <c r="M2464"/>
  <c r="O2464" s="1"/>
  <c r="U2463"/>
  <c r="Q2463" l="1"/>
  <c r="U2464"/>
  <c r="N2465"/>
  <c r="M2465"/>
  <c r="O2465" s="1"/>
  <c r="P2464"/>
  <c r="Q2464" s="1"/>
  <c r="T2463"/>
  <c r="P2465" l="1"/>
  <c r="R2465" s="1"/>
  <c r="N2466"/>
  <c r="M2466"/>
  <c r="O2466" s="1"/>
  <c r="U2465"/>
  <c r="R2464"/>
  <c r="Q2465" l="1"/>
  <c r="T2464"/>
  <c r="T2465" s="1"/>
  <c r="N2467"/>
  <c r="M2467"/>
  <c r="O2467" s="1"/>
  <c r="P2466"/>
  <c r="R2466" s="1"/>
  <c r="U2466"/>
  <c r="Q2466" l="1"/>
  <c r="U2467"/>
  <c r="T2466"/>
  <c r="P2467"/>
  <c r="Q2467" s="1"/>
  <c r="N2468"/>
  <c r="M2468"/>
  <c r="O2468" s="1"/>
  <c r="M2469" l="1"/>
  <c r="O2469" s="1"/>
  <c r="P2468"/>
  <c r="Q2468" s="1"/>
  <c r="N2469"/>
  <c r="U2468"/>
  <c r="R2467"/>
  <c r="T2467" l="1"/>
  <c r="R2468"/>
  <c r="M2470"/>
  <c r="O2470" s="1"/>
  <c r="N2470"/>
  <c r="P2469"/>
  <c r="Q2469" s="1"/>
  <c r="U2469"/>
  <c r="R2469" l="1"/>
  <c r="N2471"/>
  <c r="M2471"/>
  <c r="O2471" s="1"/>
  <c r="P2470"/>
  <c r="R2470" s="1"/>
  <c r="U2470"/>
  <c r="T2468"/>
  <c r="T2469" l="1"/>
  <c r="Q2470"/>
  <c r="U2471"/>
  <c r="T2470"/>
  <c r="N2472"/>
  <c r="P2471"/>
  <c r="R2471" s="1"/>
  <c r="M2472"/>
  <c r="O2472" s="1"/>
  <c r="T2471" l="1"/>
  <c r="Q2471"/>
  <c r="U2472"/>
  <c r="M2473"/>
  <c r="O2473" s="1"/>
  <c r="P2472"/>
  <c r="R2472" s="1"/>
  <c r="N2473"/>
  <c r="N2474" l="1"/>
  <c r="M2474"/>
  <c r="O2474" s="1"/>
  <c r="P2473"/>
  <c r="R2473" s="1"/>
  <c r="U2473"/>
  <c r="T2472"/>
  <c r="Q2472"/>
  <c r="Q2473" l="1"/>
  <c r="U2474"/>
  <c r="T2473"/>
  <c r="M2475"/>
  <c r="O2475" s="1"/>
  <c r="P2474"/>
  <c r="R2474" s="1"/>
  <c r="N2475"/>
  <c r="T2474" l="1"/>
  <c r="Q2474"/>
  <c r="N2476"/>
  <c r="P2475"/>
  <c r="R2475" s="1"/>
  <c r="M2476"/>
  <c r="O2476" s="1"/>
  <c r="U2475"/>
  <c r="Q2475" l="1"/>
  <c r="U2476"/>
  <c r="N2477"/>
  <c r="M2477"/>
  <c r="O2477" s="1"/>
  <c r="P2476"/>
  <c r="R2476" s="1"/>
  <c r="T2475"/>
  <c r="Q2476" l="1"/>
  <c r="U2477"/>
  <c r="T2476"/>
  <c r="N2478"/>
  <c r="P2477"/>
  <c r="R2477" s="1"/>
  <c r="M2478"/>
  <c r="O2478" s="1"/>
  <c r="T2477" l="1"/>
  <c r="Q2477"/>
  <c r="U2478"/>
  <c r="M2479"/>
  <c r="O2479" s="1"/>
  <c r="P2478"/>
  <c r="R2478" s="1"/>
  <c r="N2479"/>
  <c r="N2480" l="1"/>
  <c r="P2479"/>
  <c r="R2479" s="1"/>
  <c r="M2480"/>
  <c r="O2480" s="1"/>
  <c r="U2479"/>
  <c r="T2478"/>
  <c r="Q2478"/>
  <c r="T2479" l="1"/>
  <c r="Q2479"/>
  <c r="U2480"/>
  <c r="M2481"/>
  <c r="O2481" s="1"/>
  <c r="P2480"/>
  <c r="R2480" s="1"/>
  <c r="N2481"/>
  <c r="P2481" l="1"/>
  <c r="R2481" s="1"/>
  <c r="N2482"/>
  <c r="M2482"/>
  <c r="O2482" s="1"/>
  <c r="U2481"/>
  <c r="T2480"/>
  <c r="Q2480"/>
  <c r="Q2481" l="1"/>
  <c r="N2483"/>
  <c r="M2483"/>
  <c r="O2483" s="1"/>
  <c r="P2482"/>
  <c r="R2482" s="1"/>
  <c r="U2482"/>
  <c r="T2481"/>
  <c r="Q2482" l="1"/>
  <c r="U2483"/>
  <c r="T2482"/>
  <c r="N2484"/>
  <c r="P2483"/>
  <c r="R2483" s="1"/>
  <c r="M2484"/>
  <c r="O2484" s="1"/>
  <c r="T2483" l="1"/>
  <c r="Q2483"/>
  <c r="U2484"/>
  <c r="M2485"/>
  <c r="O2485" s="1"/>
  <c r="P2484"/>
  <c r="R2484" s="1"/>
  <c r="N2485"/>
  <c r="M2486" l="1"/>
  <c r="O2486" s="1"/>
  <c r="N2486"/>
  <c r="P2485"/>
  <c r="R2485" s="1"/>
  <c r="U2485"/>
  <c r="T2484"/>
  <c r="Q2484"/>
  <c r="Q2485" l="1"/>
  <c r="T2485"/>
  <c r="N2487"/>
  <c r="M2487"/>
  <c r="O2487" s="1"/>
  <c r="P2486"/>
  <c r="R2486" s="1"/>
  <c r="U2486"/>
  <c r="Q2486" l="1"/>
  <c r="U2487"/>
  <c r="T2486"/>
  <c r="N2488"/>
  <c r="P2487"/>
  <c r="R2487" s="1"/>
  <c r="M2488"/>
  <c r="O2488" s="1"/>
  <c r="T2487" l="1"/>
  <c r="Q2487"/>
  <c r="U2488"/>
  <c r="M2489"/>
  <c r="O2489" s="1"/>
  <c r="P2488"/>
  <c r="R2488" s="1"/>
  <c r="N2489"/>
  <c r="N2490" l="1"/>
  <c r="M2490"/>
  <c r="O2490" s="1"/>
  <c r="P2489"/>
  <c r="Q2489" s="1"/>
  <c r="U2489"/>
  <c r="T2488"/>
  <c r="Q2488"/>
  <c r="R2489" l="1"/>
  <c r="T2489" s="1"/>
  <c r="U2490"/>
  <c r="N2491"/>
  <c r="M2491"/>
  <c r="O2491" s="1"/>
  <c r="P2490"/>
  <c r="R2490" s="1"/>
  <c r="T2490" l="1"/>
  <c r="N2492"/>
  <c r="M2492"/>
  <c r="O2492" s="1"/>
  <c r="P2491"/>
  <c r="R2491" s="1"/>
  <c r="U2491"/>
  <c r="Q2490"/>
  <c r="Q2491" l="1"/>
  <c r="U2492"/>
  <c r="T2491"/>
  <c r="M2493"/>
  <c r="O2493" s="1"/>
  <c r="P2492"/>
  <c r="R2492" s="1"/>
  <c r="N2493"/>
  <c r="T2492" l="1"/>
  <c r="Q2492"/>
  <c r="M2494"/>
  <c r="O2494" s="1"/>
  <c r="N2494"/>
  <c r="P2493"/>
  <c r="R2493" s="1"/>
  <c r="U2493"/>
  <c r="Q2493" l="1"/>
  <c r="T2493"/>
  <c r="U2494"/>
  <c r="M2495"/>
  <c r="O2495" s="1"/>
  <c r="P2494"/>
  <c r="Q2494" s="1"/>
  <c r="N2495"/>
  <c r="N2496" l="1"/>
  <c r="P2496" s="1"/>
  <c r="P2495"/>
  <c r="Q2495" s="1"/>
  <c r="M2496"/>
  <c r="O2496" s="1"/>
  <c r="U2495"/>
  <c r="R2494"/>
  <c r="R2495" l="1"/>
  <c r="T2494"/>
  <c r="U2496"/>
  <c r="R2496"/>
  <c r="Q2496"/>
  <c r="T2495" l="1"/>
  <c r="T2496" s="1"/>
  <c r="S3"/>
  <c r="S5" l="1"/>
  <c r="S8"/>
  <c r="S38"/>
  <c r="S36"/>
  <c r="S10"/>
  <c r="S13"/>
  <c r="S85"/>
  <c r="S46"/>
  <c r="S48"/>
  <c r="S78"/>
  <c r="S64"/>
  <c r="S82"/>
  <c r="S32"/>
  <c r="S7"/>
  <c r="S18"/>
  <c r="S35"/>
  <c r="S25"/>
  <c r="S53"/>
  <c r="S44"/>
  <c r="S66"/>
  <c r="S70"/>
  <c r="S69"/>
  <c r="S77"/>
  <c r="S59"/>
  <c r="S24"/>
  <c r="S31"/>
  <c r="S20"/>
  <c r="S37"/>
  <c r="S6"/>
  <c r="S50"/>
  <c r="S88"/>
  <c r="S62"/>
  <c r="S65"/>
  <c r="S84"/>
  <c r="S12"/>
  <c r="S61"/>
  <c r="S79"/>
  <c r="S76"/>
  <c r="S68"/>
  <c r="S19"/>
  <c r="S33"/>
  <c r="S63"/>
  <c r="S91"/>
  <c r="S93"/>
  <c r="S96"/>
  <c r="S97"/>
  <c r="S98"/>
  <c r="S101"/>
  <c r="S103"/>
  <c r="S105"/>
  <c r="S107"/>
  <c r="S108"/>
  <c r="S111"/>
  <c r="S113"/>
  <c r="S115"/>
  <c r="S117"/>
  <c r="S119"/>
  <c r="S121"/>
  <c r="S123"/>
  <c r="S125"/>
  <c r="S127"/>
  <c r="S129"/>
  <c r="S131"/>
  <c r="S133"/>
  <c r="S136"/>
  <c r="S137"/>
  <c r="S140"/>
  <c r="S141"/>
  <c r="S144"/>
  <c r="S145"/>
  <c r="S147"/>
  <c r="S149"/>
  <c r="S151"/>
  <c r="S153"/>
  <c r="S155"/>
  <c r="S157"/>
  <c r="S40"/>
  <c r="S15"/>
  <c r="S22"/>
  <c r="S39"/>
  <c r="S29"/>
  <c r="S83"/>
  <c r="S87"/>
  <c r="S90"/>
  <c r="S75"/>
  <c r="S89"/>
  <c r="S58"/>
  <c r="S73"/>
  <c r="S43"/>
  <c r="S34"/>
  <c r="S28"/>
  <c r="S41"/>
  <c r="S9"/>
  <c r="S56"/>
  <c r="S52"/>
  <c r="S47"/>
  <c r="S51"/>
  <c r="S72"/>
  <c r="S55"/>
  <c r="S30"/>
  <c r="S14"/>
  <c r="S27"/>
  <c r="S21"/>
  <c r="S45"/>
  <c r="S49"/>
  <c r="S86"/>
  <c r="S80"/>
  <c r="S81"/>
  <c r="S60"/>
  <c r="S23"/>
  <c r="S54"/>
  <c r="S67"/>
  <c r="S71"/>
  <c r="S11"/>
  <c r="S42"/>
  <c r="S57"/>
  <c r="S17"/>
  <c r="S26"/>
  <c r="S74"/>
  <c r="S16"/>
  <c r="S92"/>
  <c r="S94"/>
  <c r="S95"/>
  <c r="S99"/>
  <c r="S100"/>
  <c r="S102"/>
  <c r="S104"/>
  <c r="S106"/>
  <c r="S109"/>
  <c r="S110"/>
  <c r="S112"/>
  <c r="S114"/>
  <c r="S116"/>
  <c r="S118"/>
  <c r="S120"/>
  <c r="S122"/>
  <c r="S124"/>
  <c r="S126"/>
  <c r="S128"/>
  <c r="S130"/>
  <c r="S132"/>
  <c r="S134"/>
  <c r="S135"/>
  <c r="S138"/>
  <c r="S139"/>
  <c r="S142"/>
  <c r="S143"/>
  <c r="S146"/>
  <c r="S148"/>
  <c r="S150"/>
  <c r="S152"/>
  <c r="S154"/>
  <c r="S156"/>
  <c r="S158"/>
  <c r="S159"/>
  <c r="S160"/>
  <c r="S161"/>
  <c r="S162"/>
  <c r="S164"/>
  <c r="S163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8"/>
  <c r="S187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2"/>
  <c r="S211"/>
  <c r="S214"/>
  <c r="S213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3"/>
  <c r="S362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6"/>
  <c r="S475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3"/>
  <c r="S512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8"/>
  <c r="S587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8"/>
  <c r="S767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10"/>
  <c r="S909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8"/>
  <c r="S987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7"/>
  <c r="S1146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8"/>
  <c r="S1777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2"/>
  <c r="S1931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9"/>
  <c r="S2048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3"/>
  <c r="S2242"/>
  <c r="S2244"/>
  <c r="S2245"/>
  <c r="S2247"/>
  <c r="S2246"/>
  <c r="S2248"/>
  <c r="S2249"/>
  <c r="S2250"/>
  <c r="S2251"/>
  <c r="S2252"/>
  <c r="S2253"/>
  <c r="S2255"/>
  <c r="S2254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6"/>
  <c r="S2295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5"/>
  <c r="S2334"/>
  <c r="S2336"/>
  <c r="S2337"/>
  <c r="S2338"/>
  <c r="S2339"/>
  <c r="S2340"/>
  <c r="S2341"/>
  <c r="S2342"/>
  <c r="S2343"/>
  <c r="S2344"/>
  <c r="S2345"/>
  <c r="S2346"/>
  <c r="S2347"/>
  <c r="S2348"/>
  <c r="S2349"/>
  <c r="S2350"/>
  <c r="S2352"/>
  <c r="S2351"/>
  <c r="S2353"/>
  <c r="S2354"/>
  <c r="S2355"/>
  <c r="S2356"/>
  <c r="S2357"/>
  <c r="S2358"/>
  <c r="S2359"/>
  <c r="S2360"/>
  <c r="S2361"/>
  <c r="S2362"/>
  <c r="S2363"/>
  <c r="S2365"/>
  <c r="S2364"/>
  <c r="S2367"/>
  <c r="S2366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5"/>
  <c r="S2384"/>
  <c r="S2386"/>
  <c r="S2387"/>
  <c r="S2388"/>
  <c r="S2389"/>
  <c r="S2390"/>
  <c r="S2391"/>
  <c r="S2392"/>
  <c r="S2393"/>
  <c r="S2394"/>
  <c r="S2395"/>
  <c r="S2396"/>
  <c r="S2397"/>
  <c r="S2398"/>
  <c r="S2399"/>
  <c r="S2401"/>
  <c r="S2400"/>
  <c r="S2402"/>
  <c r="S2403"/>
  <c r="S2404"/>
  <c r="S2405"/>
  <c r="S2406"/>
  <c r="S2407"/>
  <c r="S2409"/>
  <c r="S2408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2"/>
  <c r="S2451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</calcChain>
</file>

<file path=xl/sharedStrings.xml><?xml version="1.0" encoding="utf-8"?>
<sst xmlns="http://schemas.openxmlformats.org/spreadsheetml/2006/main" count="351" uniqueCount="187">
  <si>
    <t>INGRESO DE DATOS</t>
  </si>
  <si>
    <t xml:space="preserve">Modelo de 1er grado </t>
  </si>
  <si>
    <t>MODELO 1 (LINEAL)</t>
  </si>
  <si>
    <t xml:space="preserve">        =</t>
  </si>
  <si>
    <t xml:space="preserve">   </t>
  </si>
  <si>
    <t>Modelo de Correlacion de Pearson</t>
  </si>
  <si>
    <t>que tanto se ajusta el modelo a la data</t>
  </si>
  <si>
    <t xml:space="preserve">yk es el lobservado </t>
  </si>
  <si>
    <t xml:space="preserve">yk1 es el modelado </t>
  </si>
  <si>
    <t xml:space="preserve"> </t>
  </si>
  <si>
    <t>minimos cuadrados</t>
  </si>
  <si>
    <t xml:space="preserve">se editan los valores </t>
  </si>
  <si>
    <t xml:space="preserve">para no tener un reflejo </t>
  </si>
  <si>
    <t xml:space="preserve">se saca un promedio entre los 2 datos que hacen el refloejo </t>
  </si>
  <si>
    <t xml:space="preserve">la data tirnr que formar una funcion </t>
  </si>
  <si>
    <t>MODELO 2 (Modelo Cuadratico)</t>
  </si>
  <si>
    <t>relacion es cuando hay 2 puntos en 1 punto en x</t>
  </si>
  <si>
    <t xml:space="preserve">Dato a evaluar: </t>
  </si>
  <si>
    <t>PROMEDIO PONDERADO</t>
  </si>
  <si>
    <t>MODELO EXPONENCIAL</t>
  </si>
  <si>
    <t>MODELO POTENCIAL</t>
  </si>
  <si>
    <t>NIVEL DE CONFIANZA</t>
  </si>
  <si>
    <t>NIVEL DE CONFIANZA:</t>
  </si>
  <si>
    <t>MODELO 3:</t>
  </si>
  <si>
    <t>MODELO 4:</t>
  </si>
  <si>
    <t>MODELO 5:</t>
  </si>
  <si>
    <t>MODELO 6:</t>
  </si>
  <si>
    <t>MODELO 7:</t>
  </si>
  <si>
    <t>MODELO 8:</t>
  </si>
  <si>
    <t>MODELO 9:</t>
  </si>
  <si>
    <t>MODELO 11:</t>
  </si>
  <si>
    <t>MODELO 12:</t>
  </si>
  <si>
    <t>ln k</t>
  </si>
  <si>
    <t>lnyke</t>
  </si>
  <si>
    <t>(lnyk - promedio lnyk)2</t>
  </si>
  <si>
    <t>lnyke prom</t>
  </si>
  <si>
    <t>lnke - promedop lnke )2</t>
  </si>
  <si>
    <t>r^2=</t>
  </si>
  <si>
    <t xml:space="preserve">Días observados </t>
  </si>
  <si>
    <t xml:space="preserve">Ventas del Artículo 1 </t>
  </si>
  <si>
    <t xml:space="preserve">Ventas del Artículo 2 </t>
  </si>
  <si>
    <t xml:space="preserve">dia 2 </t>
  </si>
  <si>
    <t xml:space="preserve">del 98 al 100 </t>
  </si>
  <si>
    <t xml:space="preserve">se hace 1 por cada uno </t>
  </si>
  <si>
    <t>Proximo dia de clases la hoja #1</t>
  </si>
  <si>
    <t>el unico modelo 1ue se ajusta a la data de las ventas del articulo 2 hasta almenos 08</t>
  </si>
  <si>
    <t>98% es el que se muestra a cobtinuacion y7k</t>
  </si>
  <si>
    <t xml:space="preserve">Tabla a llenar a mano </t>
  </si>
  <si>
    <t>Resultados que yo tuve</t>
  </si>
  <si>
    <t>dias pronosticados</t>
  </si>
  <si>
    <t>hacer la tabla para responder al inciso 2</t>
  </si>
  <si>
    <t>INCISO 1</t>
  </si>
  <si>
    <t xml:space="preserve">INCISO 2 </t>
  </si>
  <si>
    <t>poner el promedio ponderado 4</t>
  </si>
  <si>
    <t>Zk</t>
  </si>
  <si>
    <t>Xk2</t>
  </si>
  <si>
    <t>Xk1</t>
  </si>
  <si>
    <t>ventas art 1</t>
  </si>
  <si>
    <t xml:space="preserve">vrntas art2 </t>
  </si>
  <si>
    <t>dias observados</t>
  </si>
  <si>
    <t>xk1^2</t>
  </si>
  <si>
    <t>xk2^2</t>
  </si>
  <si>
    <t>xk1xk2</t>
  </si>
  <si>
    <t>Xk1Zk</t>
  </si>
  <si>
    <t>Xk2Zk</t>
  </si>
  <si>
    <t>a1=</t>
  </si>
  <si>
    <t>a2=</t>
  </si>
  <si>
    <t>(zkm- zpromkm)^2</t>
  </si>
  <si>
    <t>(Zk-zpromk)^2</t>
  </si>
  <si>
    <t xml:space="preserve">Zk </t>
  </si>
  <si>
    <t>dias observados xk2</t>
  </si>
  <si>
    <t>ventas art2 Xk1</t>
  </si>
  <si>
    <t>Ingreso DE DATOs</t>
  </si>
  <si>
    <t>Zkm</t>
  </si>
  <si>
    <t>r^2</t>
  </si>
  <si>
    <t>ventas art 1 Zk</t>
  </si>
  <si>
    <t xml:space="preserve">veo la tabla que compuse </t>
  </si>
  <si>
    <t>MODELO CUADRATICO</t>
  </si>
  <si>
    <t>MODELO LINEAL</t>
  </si>
  <si>
    <t xml:space="preserve">                         r^2=</t>
  </si>
  <si>
    <t>yk</t>
  </si>
  <si>
    <t>inciso 1 completar la tabla con los valores faltantes</t>
  </si>
  <si>
    <t>ln Xk</t>
  </si>
  <si>
    <t>lnXk*lnYk</t>
  </si>
  <si>
    <t>Ln^2*Xk</t>
  </si>
  <si>
    <t>Ykp</t>
  </si>
  <si>
    <t>MODELO 1:</t>
  </si>
  <si>
    <t>MODELO 2:</t>
  </si>
  <si>
    <t>MODELO 10:</t>
  </si>
  <si>
    <t>(XK1)^4</t>
  </si>
  <si>
    <t>Xk1^3</t>
  </si>
  <si>
    <t>xk2^3</t>
  </si>
  <si>
    <t>Xk2^2</t>
  </si>
  <si>
    <t>Xk1^2 *X2^2</t>
  </si>
  <si>
    <t>xk1^3*Xk2</t>
  </si>
  <si>
    <t>Xk1^2*Xk2</t>
  </si>
  <si>
    <t>Xk1*Xk2^3</t>
  </si>
  <si>
    <t>Xk1*Xk2^2</t>
  </si>
  <si>
    <t>Xk1^2*Zk</t>
  </si>
  <si>
    <t>Xk2*Zk</t>
  </si>
  <si>
    <t>Xk2^2*Zk</t>
  </si>
  <si>
    <t>Xk1*Xk2*Zk</t>
  </si>
  <si>
    <t>Xk1*Zk</t>
  </si>
  <si>
    <t>Xk2^4</t>
  </si>
  <si>
    <t xml:space="preserve">            n=</t>
  </si>
  <si>
    <t xml:space="preserve">             a3=</t>
  </si>
  <si>
    <t xml:space="preserve">             a4 =</t>
  </si>
  <si>
    <t xml:space="preserve">             a2 =</t>
  </si>
  <si>
    <t xml:space="preserve">             a1 =</t>
  </si>
  <si>
    <t xml:space="preserve">             a5 =</t>
  </si>
  <si>
    <t xml:space="preserve">             a6 =</t>
  </si>
  <si>
    <t>Zk2(Modelo)</t>
  </si>
  <si>
    <t>Z Prom</t>
  </si>
  <si>
    <t>salida</t>
  </si>
  <si>
    <t xml:space="preserve">ventas a cambiar </t>
  </si>
  <si>
    <t xml:space="preserve">Z promedio: </t>
  </si>
  <si>
    <t xml:space="preserve">           a1=</t>
  </si>
  <si>
    <t xml:space="preserve">          a2=</t>
  </si>
  <si>
    <t xml:space="preserve">                  n=</t>
  </si>
  <si>
    <t>N data=</t>
  </si>
  <si>
    <t xml:space="preserve">     SALIDA:</t>
  </si>
  <si>
    <t>SALIDA FINAL:</t>
  </si>
  <si>
    <t>RUIDO</t>
  </si>
  <si>
    <t xml:space="preserve">Conteo </t>
  </si>
  <si>
    <t>DATOS ORDENADOS</t>
  </si>
  <si>
    <t xml:space="preserve">Dato Mayor: </t>
  </si>
  <si>
    <t xml:space="preserve">hay 2 datos que se repiten dentro de ese intervalo </t>
  </si>
  <si>
    <t xml:space="preserve">Dato Menor: </t>
  </si>
  <si>
    <t>INTERVALOS</t>
  </si>
  <si>
    <t xml:space="preserve">Decimales: </t>
  </si>
  <si>
    <t>LIMITE INFERIOR</t>
  </si>
  <si>
    <t>LIMITE SUPERIOR</t>
  </si>
  <si>
    <t>LIMITE REAL INFERIOR</t>
  </si>
  <si>
    <t>LIMITE REAL SUPERIOR</t>
  </si>
  <si>
    <t>MARCA DE CLASE</t>
  </si>
  <si>
    <t>FRECUENCIA</t>
  </si>
  <si>
    <t>PROBABILIDAD (Frecuencia relativa)</t>
  </si>
  <si>
    <t>FRECUENCIA ACUMULADA</t>
  </si>
  <si>
    <t>DATOS MENORES O IGUALES EL LIMITE REAL INFERIOR</t>
  </si>
  <si>
    <t>Cifras Significativas</t>
  </si>
  <si>
    <t>//rango de la data</t>
  </si>
  <si>
    <t xml:space="preserve"> C =</t>
  </si>
  <si>
    <t xml:space="preserve">Tamaño real del Intervalo </t>
  </si>
  <si>
    <t>sesgo que tan lejano esta de la media</t>
  </si>
  <si>
    <t xml:space="preserve">debe tender a cero y la curtosis tiende a 3 pasa la prueba de normalidad  </t>
  </si>
  <si>
    <t>Variable aleatoria, la muestra que se saco no esta al azar esta sesgada, hay que repetir el exp</t>
  </si>
  <si>
    <t>la variable peso no es aleatoria</t>
  </si>
  <si>
    <t>Prueba de Normalidad de Jarque-bera</t>
  </si>
  <si>
    <t>Prueba de normalidad</t>
  </si>
  <si>
    <t>PRUEBA 1</t>
  </si>
  <si>
    <t>PRUEBA 2</t>
  </si>
  <si>
    <t>prueba 3*</t>
  </si>
  <si>
    <t xml:space="preserve">//aproximacion </t>
  </si>
  <si>
    <t xml:space="preserve">Estadistico de Prueba: </t>
  </si>
  <si>
    <t>Media</t>
  </si>
  <si>
    <t>Sesgo</t>
  </si>
  <si>
    <t xml:space="preserve">Nivel de Confianza: </t>
  </si>
  <si>
    <t xml:space="preserve">//Al tener un 99.99 no va a poder pasar la prueba </t>
  </si>
  <si>
    <t>Mediana</t>
  </si>
  <si>
    <t>Kurtosis</t>
  </si>
  <si>
    <t>Distribucion inversa chi-cuadrado:</t>
  </si>
  <si>
    <t xml:space="preserve">//solo va a tener 2 grados de libertad, pasa la prueba o no </t>
  </si>
  <si>
    <t>Moda</t>
  </si>
  <si>
    <t>La Muestra sigue una distribucion normal</t>
  </si>
  <si>
    <t xml:space="preserve">La muestra NO sigue una distribucion normal </t>
  </si>
  <si>
    <t>// en el limite de las cifras significativas son iguales</t>
  </si>
  <si>
    <t>//del ingreso de datos</t>
  </si>
  <si>
    <t>//sugerencia del tamaño del intervalo con cifra significativa</t>
  </si>
  <si>
    <t>TOTAL =</t>
  </si>
  <si>
    <t>1.62103589105089745154535713875</t>
  </si>
  <si>
    <t>PESO</t>
  </si>
  <si>
    <t>ALTURA</t>
  </si>
  <si>
    <t>EDAD</t>
  </si>
  <si>
    <t>a</t>
  </si>
  <si>
    <t>f(x) = x - 2x2 + 1</t>
  </si>
  <si>
    <t>n</t>
  </si>
  <si>
    <t>xn</t>
  </si>
  <si>
    <t>f(xn)</t>
  </si>
  <si>
    <t>df/dx(xn)</t>
  </si>
  <si>
    <t>1-2^xln2</t>
  </si>
  <si>
    <t>xn+1</t>
  </si>
  <si>
    <t>criterio de paro</t>
  </si>
  <si>
    <t>m</t>
  </si>
  <si>
    <t>inteaciones</t>
  </si>
  <si>
    <t>cn</t>
  </si>
  <si>
    <t>df</t>
  </si>
  <si>
    <t>cn+1</t>
  </si>
</sst>
</file>

<file path=xl/styles.xml><?xml version="1.0" encoding="utf-8"?>
<styleSheet xmlns="http://schemas.openxmlformats.org/spreadsheetml/2006/main">
  <numFmts count="5">
    <numFmt numFmtId="164" formatCode="0.0000000000E+00"/>
    <numFmt numFmtId="165" formatCode="0.0000%"/>
    <numFmt numFmtId="166" formatCode="0.0000000"/>
    <numFmt numFmtId="167" formatCode="0.000%"/>
    <numFmt numFmtId="168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theme="4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10" fontId="0" fillId="0" borderId="0" xfId="1" applyNumberFormat="1" applyFont="1"/>
    <xf numFmtId="0" fontId="3" fillId="2" borderId="1" xfId="0" applyFont="1" applyFill="1" applyBorder="1" applyAlignment="1">
      <alignment vertical="center" wrapText="1"/>
    </xf>
    <xf numFmtId="2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0" fillId="2" borderId="1" xfId="0" applyFill="1" applyBorder="1"/>
    <xf numFmtId="0" fontId="9" fillId="0" borderId="0" xfId="0" applyFont="1"/>
    <xf numFmtId="164" fontId="0" fillId="0" borderId="0" xfId="0" applyNumberFormat="1" applyAlignment="1">
      <alignment horizontal="center" vertical="center"/>
    </xf>
    <xf numFmtId="9" fontId="0" fillId="0" borderId="0" xfId="1" applyFont="1"/>
    <xf numFmtId="9" fontId="9" fillId="0" borderId="0" xfId="1" applyFont="1"/>
    <xf numFmtId="0" fontId="10" fillId="0" borderId="0" xfId="0" applyFont="1"/>
    <xf numFmtId="10" fontId="2" fillId="0" borderId="0" xfId="0" applyNumberFormat="1" applyFont="1"/>
    <xf numFmtId="0" fontId="11" fillId="0" borderId="0" xfId="0" applyFont="1"/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165" fontId="9" fillId="0" borderId="0" xfId="1" applyNumberFormat="1" applyFont="1"/>
    <xf numFmtId="0" fontId="13" fillId="0" borderId="0" xfId="0" applyFont="1"/>
    <xf numFmtId="0" fontId="14" fillId="0" borderId="1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9" fillId="0" borderId="1" xfId="0" applyFont="1" applyBorder="1"/>
    <xf numFmtId="0" fontId="13" fillId="0" borderId="1" xfId="0" applyFont="1" applyBorder="1"/>
    <xf numFmtId="0" fontId="15" fillId="0" borderId="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2" fillId="0" borderId="0" xfId="1" applyNumberFormat="1" applyFont="1"/>
    <xf numFmtId="10" fontId="12" fillId="0" borderId="0" xfId="1" applyNumberFormat="1" applyFont="1"/>
    <xf numFmtId="166" fontId="9" fillId="0" borderId="0" xfId="0" applyNumberFormat="1" applyFont="1"/>
    <xf numFmtId="0" fontId="3" fillId="0" borderId="1" xfId="0" applyFont="1" applyFill="1" applyBorder="1" applyAlignment="1">
      <alignment vertical="center" wrapText="1"/>
    </xf>
    <xf numFmtId="10" fontId="11" fillId="0" borderId="0" xfId="1" applyNumberFormat="1" applyFont="1"/>
    <xf numFmtId="10" fontId="16" fillId="0" borderId="0" xfId="0" applyNumberFormat="1" applyFont="1"/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12" fillId="0" borderId="1" xfId="0" applyFont="1" applyBorder="1"/>
    <xf numFmtId="0" fontId="17" fillId="0" borderId="1" xfId="0" applyFont="1" applyBorder="1" applyAlignment="1">
      <alignment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0" fontId="0" fillId="0" borderId="1" xfId="0" applyNumberFormat="1" applyBorder="1" applyAlignment="1">
      <alignment vertical="center"/>
    </xf>
    <xf numFmtId="167" fontId="0" fillId="0" borderId="0" xfId="1" applyNumberFormat="1" applyFont="1"/>
    <xf numFmtId="167" fontId="2" fillId="0" borderId="0" xfId="1" applyNumberFormat="1" applyFont="1"/>
    <xf numFmtId="0" fontId="0" fillId="0" borderId="0" xfId="0" applyNumberFormat="1"/>
    <xf numFmtId="167" fontId="2" fillId="0" borderId="0" xfId="0" applyNumberFormat="1" applyFont="1"/>
    <xf numFmtId="0" fontId="0" fillId="5" borderId="0" xfId="0" applyFill="1"/>
    <xf numFmtId="1" fontId="0" fillId="0" borderId="0" xfId="0" applyNumberFormat="1"/>
    <xf numFmtId="168" fontId="0" fillId="0" borderId="0" xfId="0" applyNumberFormat="1"/>
    <xf numFmtId="10" fontId="13" fillId="0" borderId="0" xfId="0" applyNumberFormat="1" applyFont="1"/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3" fillId="0" borderId="0" xfId="0" applyFont="1" applyBorder="1"/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orcentual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G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Estaturas</a:t>
            </a:r>
            <a:r>
              <a:rPr lang="es-GT" baseline="0"/>
              <a:t> de Padres e Hijos</a:t>
            </a:r>
            <a:endParaRPr lang="es-GT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GT"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54002624671919"/>
                  <c:y val="-0.11456792814393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s-GT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0.47637795275590500000x + 35.82480314960630000000</a:t>
                    </a:r>
                    <a:br>
                      <a:rPr lang="en-US" b="1" baseline="0"/>
                    </a:br>
                    <a:r>
                      <a:rPr lang="en-US" b="1" baseline="0"/>
                      <a:t>R² = 0.49371933433374400000</a:t>
                    </a:r>
                    <a:endParaRPr lang="en-US" b="1"/>
                  </a:p>
                </c:rich>
              </c:tx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372462817147859"/>
                  <c:y val="0.47673923112552075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s-GT" sz="7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912248468941413"/>
                  <c:y val="4.9840430845798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s-GT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</c:trendline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7116338582677182"/>
                  <c:y val="0.289080271216098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s-GT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y = -0.0007x</a:t>
                    </a:r>
                    <a:r>
                      <a:rPr lang="en-US" sz="800" baseline="30000">
                        <a:solidFill>
                          <a:srgbClr val="FF0000"/>
                        </a:solidFill>
                      </a:rPr>
                      <a:t>6</a:t>
                    </a: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 + 0.1854x</a:t>
                    </a:r>
                    <a:r>
                      <a:rPr lang="en-US" sz="800" baseline="30000">
                        <a:solidFill>
                          <a:srgbClr val="FF0000"/>
                        </a:solidFill>
                      </a:rPr>
                      <a:t>5</a:t>
                    </a: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 - 14.872x</a:t>
                    </a:r>
                    <a:r>
                      <a:rPr lang="en-US" sz="800" baseline="30000">
                        <a:solidFill>
                          <a:srgbClr val="FF0000"/>
                        </a:solidFill>
                      </a:rPr>
                      <a:t>4</a:t>
                    </a: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 - 160.47x</a:t>
                    </a:r>
                    <a:r>
                      <a:rPr lang="en-US" sz="800" baseline="30000">
                        <a:solidFill>
                          <a:srgbClr val="FF0000"/>
                        </a:solidFill>
                      </a:rPr>
                      <a:t>3</a:t>
                    </a: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 + 85044x</a:t>
                    </a:r>
                    <a:r>
                      <a:rPr lang="en-US" sz="8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 - 4E+06x + 7E+07</a:t>
                    </a:r>
                    <a:br>
                      <a:rPr lang="en-US" sz="800" baseline="0">
                        <a:solidFill>
                          <a:srgbClr val="FF0000"/>
                        </a:solidFill>
                      </a:rPr>
                    </a:br>
                    <a:r>
                      <a:rPr lang="en-US" sz="800" baseline="0">
                        <a:solidFill>
                          <a:srgbClr val="FF0000"/>
                        </a:solidFill>
                      </a:rPr>
                      <a:t>R² = 1</a:t>
                    </a:r>
                    <a:endParaRPr lang="en-US" sz="8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'INGRESO DE DATOS'!$A$4:$A$15</c:f>
              <c:numCache>
                <c:formatCode>General</c:formatCode>
                <c:ptCount val="12"/>
                <c:pt idx="0">
                  <c:v>64</c:v>
                </c:pt>
                <c:pt idx="1">
                  <c:v>71</c:v>
                </c:pt>
                <c:pt idx="2">
                  <c:v>53</c:v>
                </c:pt>
                <c:pt idx="3">
                  <c:v>67</c:v>
                </c:pt>
                <c:pt idx="4">
                  <c:v>55</c:v>
                </c:pt>
                <c:pt idx="5">
                  <c:v>58</c:v>
                </c:pt>
                <c:pt idx="6">
                  <c:v>77</c:v>
                </c:pt>
                <c:pt idx="7">
                  <c:v>57</c:v>
                </c:pt>
                <c:pt idx="8">
                  <c:v>56</c:v>
                </c:pt>
                <c:pt idx="9">
                  <c:v>51</c:v>
                </c:pt>
                <c:pt idx="10">
                  <c:v>76</c:v>
                </c:pt>
              </c:numCache>
            </c:numRef>
          </c:xVal>
          <c:yVal>
            <c:numRef>
              <c:f>'INGRESO DE DATOS'!$B$4:$B$15</c:f>
              <c:numCache>
                <c:formatCode>General</c:formatCode>
                <c:ptCount val="12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6</c:v>
                </c:pt>
                <c:pt idx="10">
                  <c:v>12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04B-4C24-B7BF-3FA44416BF5D}"/>
            </c:ext>
          </c:extLst>
        </c:ser>
        <c:axId val="121872384"/>
        <c:axId val="121873920"/>
      </c:scatterChart>
      <c:valAx>
        <c:axId val="1218723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73920"/>
        <c:crosses val="autoZero"/>
        <c:crossBetween val="midCat"/>
      </c:valAx>
      <c:valAx>
        <c:axId val="121873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8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G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Exponencial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G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s-GT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</c:trendline>
          <c:xVal>
            <c:numRef>
              <c:f>'INGRESO DE DATOS'!$A$4:$A$10</c:f>
              <c:numCache>
                <c:formatCode>General</c:formatCode>
                <c:ptCount val="7"/>
                <c:pt idx="0">
                  <c:v>64</c:v>
                </c:pt>
                <c:pt idx="1">
                  <c:v>71</c:v>
                </c:pt>
                <c:pt idx="2">
                  <c:v>53</c:v>
                </c:pt>
                <c:pt idx="3">
                  <c:v>67</c:v>
                </c:pt>
                <c:pt idx="4">
                  <c:v>55</c:v>
                </c:pt>
                <c:pt idx="5">
                  <c:v>58</c:v>
                </c:pt>
                <c:pt idx="6">
                  <c:v>77</c:v>
                </c:pt>
              </c:numCache>
            </c:numRef>
          </c:xVal>
          <c:yVal>
            <c:numRef>
              <c:f>'INGRESO DE DATOS'!$B$4:$B$10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E22-4620-B03A-9AA062532AD6}"/>
            </c:ext>
          </c:extLst>
        </c:ser>
        <c:axId val="122227712"/>
        <c:axId val="122237696"/>
      </c:scatterChart>
      <c:valAx>
        <c:axId val="122227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696"/>
        <c:crosses val="autoZero"/>
        <c:crossBetween val="midCat"/>
      </c:valAx>
      <c:valAx>
        <c:axId val="122237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G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DE FRECUENCIAS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'RUIDO 1'!$Q$5:$Q$43</c:f>
              <c:numCache>
                <c:formatCode>General</c:formatCode>
                <c:ptCount val="39"/>
                <c:pt idx="0">
                  <c:v>-1.2715677966101866</c:v>
                </c:pt>
                <c:pt idx="1">
                  <c:v>-1.2215677966101866</c:v>
                </c:pt>
                <c:pt idx="2">
                  <c:v>-1.1715677966101865</c:v>
                </c:pt>
                <c:pt idx="3">
                  <c:v>-1.1215677966101865</c:v>
                </c:pt>
                <c:pt idx="4">
                  <c:v>-1.0715677966101864</c:v>
                </c:pt>
                <c:pt idx="5">
                  <c:v>-1.0215677966101864</c:v>
                </c:pt>
                <c:pt idx="6">
                  <c:v>-0.97156779661018633</c:v>
                </c:pt>
                <c:pt idx="7">
                  <c:v>-0.92156779661018629</c:v>
                </c:pt>
                <c:pt idx="8">
                  <c:v>-0.87156779661018624</c:v>
                </c:pt>
                <c:pt idx="9">
                  <c:v>-0.8215677966101862</c:v>
                </c:pt>
                <c:pt idx="10">
                  <c:v>-0.77156779661018615</c:v>
                </c:pt>
                <c:pt idx="11">
                  <c:v>-0.72156779661018611</c:v>
                </c:pt>
                <c:pt idx="12">
                  <c:v>-0.67156779661018606</c:v>
                </c:pt>
                <c:pt idx="13">
                  <c:v>-0.62156779661018602</c:v>
                </c:pt>
                <c:pt idx="14">
                  <c:v>-0.57156779661018597</c:v>
                </c:pt>
                <c:pt idx="15">
                  <c:v>-0.52156779661018593</c:v>
                </c:pt>
                <c:pt idx="16">
                  <c:v>-0.47156779661018589</c:v>
                </c:pt>
                <c:pt idx="17">
                  <c:v>-0.42156779661018595</c:v>
                </c:pt>
                <c:pt idx="18">
                  <c:v>-0.37156779661018591</c:v>
                </c:pt>
                <c:pt idx="19">
                  <c:v>-0.32156779661018597</c:v>
                </c:pt>
                <c:pt idx="20">
                  <c:v>-0.27156779661018593</c:v>
                </c:pt>
                <c:pt idx="21">
                  <c:v>-0.22156779661018597</c:v>
                </c:pt>
                <c:pt idx="22">
                  <c:v>-0.17156779661018598</c:v>
                </c:pt>
                <c:pt idx="23">
                  <c:v>-0.12156779661018599</c:v>
                </c:pt>
                <c:pt idx="24">
                  <c:v>-7.1567796610185988E-2</c:v>
                </c:pt>
                <c:pt idx="25">
                  <c:v>-2.1567796610185982E-2</c:v>
                </c:pt>
                <c:pt idx="26">
                  <c:v>2.8432203389814018E-2</c:v>
                </c:pt>
                <c:pt idx="27">
                  <c:v>7.843220338981402E-2</c:v>
                </c:pt>
                <c:pt idx="28">
                  <c:v>0.12843220338981404</c:v>
                </c:pt>
                <c:pt idx="29">
                  <c:v>0.17843220338981403</c:v>
                </c:pt>
                <c:pt idx="30">
                  <c:v>0.22843220338981404</c:v>
                </c:pt>
                <c:pt idx="31">
                  <c:v>0.278432203389814</c:v>
                </c:pt>
                <c:pt idx="32">
                  <c:v>0.32843220338981405</c:v>
                </c:pt>
                <c:pt idx="33">
                  <c:v>0.37843220338981398</c:v>
                </c:pt>
                <c:pt idx="34">
                  <c:v>0.42843220338981403</c:v>
                </c:pt>
                <c:pt idx="35">
                  <c:v>0.47843220338981396</c:v>
                </c:pt>
                <c:pt idx="36">
                  <c:v>0.528432203389814</c:v>
                </c:pt>
                <c:pt idx="37">
                  <c:v>0.57843220338981405</c:v>
                </c:pt>
                <c:pt idx="38">
                  <c:v>0.62843220338981409</c:v>
                </c:pt>
              </c:numCache>
            </c:numRef>
          </c:cat>
          <c:val>
            <c:numLit>
              <c:formatCode>General</c:formatCode>
              <c:ptCount val="39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5</c:v>
              </c:pt>
              <c:pt idx="7">
                <c:v>4</c:v>
              </c:pt>
              <c:pt idx="8">
                <c:v>2</c:v>
              </c:pt>
              <c:pt idx="9">
                <c:v>3</c:v>
              </c:pt>
              <c:pt idx="10">
                <c:v>1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CA-4EE1-B0BA-A2988EA40F9A}"/>
            </c:ext>
          </c:extLst>
        </c:ser>
        <c:gapWidth val="219"/>
        <c:overlap val="-27"/>
        <c:axId val="128019456"/>
        <c:axId val="128025344"/>
      </c:barChart>
      <c:lineChart>
        <c:grouping val="standard"/>
        <c:ser>
          <c:idx val="1"/>
          <c:order val="1"/>
          <c:tx>
            <c:v>PROBABILIDAD (Frecuencia relativa)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'RUIDO 1'!$R$5:$R$43</c:f>
              <c:numCache>
                <c:formatCode>General</c:formatCode>
                <c:ptCount val="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cat>
          <c:val>
            <c:numLit>
              <c:formatCode>General</c:formatCode>
              <c:ptCount val="39"/>
              <c:pt idx="0">
                <c:v>1</c:v>
              </c:pt>
              <c:pt idx="1">
                <c:v>2</c:v>
              </c:pt>
              <c:pt idx="2">
                <c:v>2</c:v>
              </c:pt>
              <c:pt idx="3">
                <c:v>4</c:v>
              </c:pt>
              <c:pt idx="4">
                <c:v>6</c:v>
              </c:pt>
              <c:pt idx="5">
                <c:v>8</c:v>
              </c:pt>
              <c:pt idx="6">
                <c:v>5</c:v>
              </c:pt>
              <c:pt idx="7">
                <c:v>4</c:v>
              </c:pt>
              <c:pt idx="8">
                <c:v>2</c:v>
              </c:pt>
              <c:pt idx="9">
                <c:v>3</c:v>
              </c:pt>
              <c:pt idx="10">
                <c:v>1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CA-4EE1-B0BA-A2988EA40F9A}"/>
            </c:ext>
          </c:extLst>
        </c:ser>
        <c:marker val="1"/>
        <c:axId val="128019456"/>
        <c:axId val="128025344"/>
      </c:lineChart>
      <c:catAx>
        <c:axId val="128019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25344"/>
        <c:crosses val="autoZero"/>
        <c:auto val="1"/>
        <c:lblAlgn val="ctr"/>
        <c:lblOffset val="100"/>
      </c:catAx>
      <c:valAx>
        <c:axId val="128025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GT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PROBABILIDAD</a:t>
            </a:r>
            <a:r>
              <a:rPr lang="es-GT" baseline="0"/>
              <a:t> (FRECUENCIA RELATIVA)</a:t>
            </a:r>
            <a:endParaRPr lang="es-GT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G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9"/>
              <c:pt idx="0">
                <c:v>2.5000000000000001E-2</c:v>
              </c:pt>
              <c:pt idx="1">
                <c:v>0.05</c:v>
              </c:pt>
              <c:pt idx="2">
                <c:v>0.05</c:v>
              </c:pt>
              <c:pt idx="3">
                <c:v>0.1</c:v>
              </c:pt>
              <c:pt idx="4">
                <c:v>0.15000000000000013</c:v>
              </c:pt>
              <c:pt idx="5">
                <c:v>0.2</c:v>
              </c:pt>
              <c:pt idx="6">
                <c:v>0.125</c:v>
              </c:pt>
              <c:pt idx="7">
                <c:v>0.1</c:v>
              </c:pt>
              <c:pt idx="8">
                <c:v>0.05</c:v>
              </c:pt>
              <c:pt idx="9">
                <c:v>7.5000000000000011E-2</c:v>
              </c:pt>
              <c:pt idx="10">
                <c:v>2.5000000000000001E-2</c:v>
              </c:pt>
              <c:pt idx="11">
                <c:v>0.05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1B-46CA-BDBE-679B7B8DA2AB}"/>
            </c:ext>
          </c:extLst>
        </c:ser>
        <c:marker val="1"/>
        <c:axId val="124064128"/>
        <c:axId val="124065664"/>
      </c:lineChart>
      <c:catAx>
        <c:axId val="1240641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65664"/>
        <c:crosses val="autoZero"/>
        <c:auto val="1"/>
        <c:lblAlgn val="ctr"/>
        <c:lblOffset val="100"/>
      </c:catAx>
      <c:valAx>
        <c:axId val="124065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G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0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73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6.png"/><Relationship Id="rId47" Type="http://schemas.openxmlformats.org/officeDocument/2006/relationships/image" Target="../media/image87.png"/><Relationship Id="rId50" Type="http://schemas.openxmlformats.org/officeDocument/2006/relationships/image" Target="../media/image41.png"/><Relationship Id="rId55" Type="http://schemas.openxmlformats.org/officeDocument/2006/relationships/image" Target="../media/image68.png"/><Relationship Id="rId63" Type="http://schemas.openxmlformats.org/officeDocument/2006/relationships/image" Target="../media/image101.png"/><Relationship Id="rId68" Type="http://schemas.openxmlformats.org/officeDocument/2006/relationships/image" Target="../media/image106.png"/><Relationship Id="rId7" Type="http://schemas.openxmlformats.org/officeDocument/2006/relationships/image" Target="../media/image30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9" Type="http://schemas.openxmlformats.org/officeDocument/2006/relationships/image" Target="../media/image51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69.png"/><Relationship Id="rId40" Type="http://schemas.openxmlformats.org/officeDocument/2006/relationships/image" Target="../media/image74.png"/><Relationship Id="rId45" Type="http://schemas.openxmlformats.org/officeDocument/2006/relationships/image" Target="../media/image85.png"/><Relationship Id="rId53" Type="http://schemas.openxmlformats.org/officeDocument/2006/relationships/image" Target="../media/image56.png"/><Relationship Id="rId58" Type="http://schemas.openxmlformats.org/officeDocument/2006/relationships/image" Target="../media/image96.png"/><Relationship Id="rId66" Type="http://schemas.openxmlformats.org/officeDocument/2006/relationships/image" Target="../media/image104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89.png"/><Relationship Id="rId57" Type="http://schemas.openxmlformats.org/officeDocument/2006/relationships/image" Target="../media/image95.png"/><Relationship Id="rId61" Type="http://schemas.openxmlformats.org/officeDocument/2006/relationships/image" Target="../media/image99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59.png"/><Relationship Id="rId44" Type="http://schemas.openxmlformats.org/officeDocument/2006/relationships/image" Target="../media/image84.png"/><Relationship Id="rId52" Type="http://schemas.openxmlformats.org/officeDocument/2006/relationships/image" Target="../media/image43.png"/><Relationship Id="rId60" Type="http://schemas.openxmlformats.org/officeDocument/2006/relationships/image" Target="../media/image98.png"/><Relationship Id="rId65" Type="http://schemas.openxmlformats.org/officeDocument/2006/relationships/image" Target="../media/image103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77.png"/><Relationship Id="rId48" Type="http://schemas.openxmlformats.org/officeDocument/2006/relationships/image" Target="../media/image88.png"/><Relationship Id="rId56" Type="http://schemas.openxmlformats.org/officeDocument/2006/relationships/image" Target="../media/image90.png"/><Relationship Id="rId64" Type="http://schemas.openxmlformats.org/officeDocument/2006/relationships/image" Target="../media/image102.png"/><Relationship Id="rId8" Type="http://schemas.openxmlformats.org/officeDocument/2006/relationships/image" Target="../media/image31.png"/><Relationship Id="rId51" Type="http://schemas.openxmlformats.org/officeDocument/2006/relationships/image" Target="../media/image42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72.png"/><Relationship Id="rId46" Type="http://schemas.openxmlformats.org/officeDocument/2006/relationships/image" Target="../media/image86.png"/><Relationship Id="rId59" Type="http://schemas.openxmlformats.org/officeDocument/2006/relationships/image" Target="../media/image97.png"/><Relationship Id="rId67" Type="http://schemas.openxmlformats.org/officeDocument/2006/relationships/image" Target="../media/image105.png"/><Relationship Id="rId20" Type="http://schemas.openxmlformats.org/officeDocument/2006/relationships/image" Target="../media/image39.png"/><Relationship Id="rId41" Type="http://schemas.openxmlformats.org/officeDocument/2006/relationships/image" Target="../media/image75.png"/><Relationship Id="rId54" Type="http://schemas.openxmlformats.org/officeDocument/2006/relationships/image" Target="../media/image83.png"/><Relationship Id="rId62" Type="http://schemas.openxmlformats.org/officeDocument/2006/relationships/image" Target="../media/image100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73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6.png"/><Relationship Id="rId47" Type="http://schemas.openxmlformats.org/officeDocument/2006/relationships/image" Target="../media/image87.png"/><Relationship Id="rId50" Type="http://schemas.openxmlformats.org/officeDocument/2006/relationships/image" Target="../media/image41.png"/><Relationship Id="rId55" Type="http://schemas.openxmlformats.org/officeDocument/2006/relationships/image" Target="../media/image68.png"/><Relationship Id="rId63" Type="http://schemas.openxmlformats.org/officeDocument/2006/relationships/image" Target="../media/image101.png"/><Relationship Id="rId68" Type="http://schemas.openxmlformats.org/officeDocument/2006/relationships/image" Target="../media/image111.png"/><Relationship Id="rId7" Type="http://schemas.openxmlformats.org/officeDocument/2006/relationships/image" Target="../media/image30.png"/><Relationship Id="rId71" Type="http://schemas.openxmlformats.org/officeDocument/2006/relationships/image" Target="../media/image114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9" Type="http://schemas.openxmlformats.org/officeDocument/2006/relationships/image" Target="../media/image51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69.png"/><Relationship Id="rId40" Type="http://schemas.openxmlformats.org/officeDocument/2006/relationships/image" Target="../media/image74.png"/><Relationship Id="rId45" Type="http://schemas.openxmlformats.org/officeDocument/2006/relationships/image" Target="../media/image85.png"/><Relationship Id="rId53" Type="http://schemas.openxmlformats.org/officeDocument/2006/relationships/image" Target="../media/image56.png"/><Relationship Id="rId58" Type="http://schemas.openxmlformats.org/officeDocument/2006/relationships/image" Target="../media/image96.png"/><Relationship Id="rId66" Type="http://schemas.openxmlformats.org/officeDocument/2006/relationships/image" Target="../media/image109.png"/><Relationship Id="rId74" Type="http://schemas.openxmlformats.org/officeDocument/2006/relationships/image" Target="../media/image117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89.png"/><Relationship Id="rId57" Type="http://schemas.openxmlformats.org/officeDocument/2006/relationships/image" Target="../media/image95.png"/><Relationship Id="rId61" Type="http://schemas.openxmlformats.org/officeDocument/2006/relationships/image" Target="../media/image99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59.png"/><Relationship Id="rId44" Type="http://schemas.openxmlformats.org/officeDocument/2006/relationships/image" Target="../media/image84.png"/><Relationship Id="rId52" Type="http://schemas.openxmlformats.org/officeDocument/2006/relationships/image" Target="../media/image43.png"/><Relationship Id="rId60" Type="http://schemas.openxmlformats.org/officeDocument/2006/relationships/image" Target="../media/image98.png"/><Relationship Id="rId65" Type="http://schemas.openxmlformats.org/officeDocument/2006/relationships/image" Target="../media/image108.png"/><Relationship Id="rId73" Type="http://schemas.openxmlformats.org/officeDocument/2006/relationships/image" Target="../media/image116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77.png"/><Relationship Id="rId48" Type="http://schemas.openxmlformats.org/officeDocument/2006/relationships/image" Target="../media/image88.png"/><Relationship Id="rId56" Type="http://schemas.openxmlformats.org/officeDocument/2006/relationships/image" Target="../media/image90.png"/><Relationship Id="rId64" Type="http://schemas.openxmlformats.org/officeDocument/2006/relationships/image" Target="../media/image107.png"/><Relationship Id="rId69" Type="http://schemas.openxmlformats.org/officeDocument/2006/relationships/image" Target="../media/image112.png"/><Relationship Id="rId8" Type="http://schemas.openxmlformats.org/officeDocument/2006/relationships/image" Target="../media/image31.png"/><Relationship Id="rId51" Type="http://schemas.openxmlformats.org/officeDocument/2006/relationships/image" Target="../media/image42.png"/><Relationship Id="rId72" Type="http://schemas.openxmlformats.org/officeDocument/2006/relationships/image" Target="../media/image115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72.png"/><Relationship Id="rId46" Type="http://schemas.openxmlformats.org/officeDocument/2006/relationships/image" Target="../media/image86.png"/><Relationship Id="rId59" Type="http://schemas.openxmlformats.org/officeDocument/2006/relationships/image" Target="../media/image97.png"/><Relationship Id="rId67" Type="http://schemas.openxmlformats.org/officeDocument/2006/relationships/image" Target="../media/image110.png"/><Relationship Id="rId20" Type="http://schemas.openxmlformats.org/officeDocument/2006/relationships/image" Target="../media/image39.png"/><Relationship Id="rId41" Type="http://schemas.openxmlformats.org/officeDocument/2006/relationships/image" Target="../media/image75.png"/><Relationship Id="rId54" Type="http://schemas.openxmlformats.org/officeDocument/2006/relationships/image" Target="../media/image83.png"/><Relationship Id="rId62" Type="http://schemas.openxmlformats.org/officeDocument/2006/relationships/image" Target="../media/image100.png"/><Relationship Id="rId70" Type="http://schemas.openxmlformats.org/officeDocument/2006/relationships/image" Target="../media/image113.png"/><Relationship Id="rId75" Type="http://schemas.openxmlformats.org/officeDocument/2006/relationships/image" Target="../media/image118.png"/><Relationship Id="rId1" Type="http://schemas.openxmlformats.org/officeDocument/2006/relationships/image" Target="../media/image3.png"/><Relationship Id="rId6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74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7.png"/><Relationship Id="rId47" Type="http://schemas.openxmlformats.org/officeDocument/2006/relationships/image" Target="../media/image88.png"/><Relationship Id="rId50" Type="http://schemas.openxmlformats.org/officeDocument/2006/relationships/image" Target="../media/image42.png"/><Relationship Id="rId55" Type="http://schemas.openxmlformats.org/officeDocument/2006/relationships/image" Target="../media/image90.png"/><Relationship Id="rId63" Type="http://schemas.openxmlformats.org/officeDocument/2006/relationships/image" Target="../media/image107.png"/><Relationship Id="rId68" Type="http://schemas.openxmlformats.org/officeDocument/2006/relationships/image" Target="../media/image112.png"/><Relationship Id="rId76" Type="http://schemas.openxmlformats.org/officeDocument/2006/relationships/image" Target="../media/image125.png"/><Relationship Id="rId7" Type="http://schemas.openxmlformats.org/officeDocument/2006/relationships/image" Target="../media/image30.png"/><Relationship Id="rId71" Type="http://schemas.openxmlformats.org/officeDocument/2006/relationships/image" Target="../media/image120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9" Type="http://schemas.openxmlformats.org/officeDocument/2006/relationships/image" Target="../media/image51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72.png"/><Relationship Id="rId40" Type="http://schemas.openxmlformats.org/officeDocument/2006/relationships/image" Target="../media/image75.png"/><Relationship Id="rId45" Type="http://schemas.openxmlformats.org/officeDocument/2006/relationships/image" Target="../media/image86.png"/><Relationship Id="rId53" Type="http://schemas.openxmlformats.org/officeDocument/2006/relationships/image" Target="../media/image83.png"/><Relationship Id="rId58" Type="http://schemas.openxmlformats.org/officeDocument/2006/relationships/image" Target="../media/image97.png"/><Relationship Id="rId66" Type="http://schemas.openxmlformats.org/officeDocument/2006/relationships/image" Target="../media/image110.png"/><Relationship Id="rId74" Type="http://schemas.openxmlformats.org/officeDocument/2006/relationships/image" Target="../media/image123.png"/><Relationship Id="rId79" Type="http://schemas.openxmlformats.org/officeDocument/2006/relationships/image" Target="../media/image128.png"/><Relationship Id="rId5" Type="http://schemas.openxmlformats.org/officeDocument/2006/relationships/image" Target="../media/image24.png"/><Relationship Id="rId61" Type="http://schemas.openxmlformats.org/officeDocument/2006/relationships/image" Target="../media/image100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59.png"/><Relationship Id="rId44" Type="http://schemas.openxmlformats.org/officeDocument/2006/relationships/image" Target="../media/image85.png"/><Relationship Id="rId52" Type="http://schemas.openxmlformats.org/officeDocument/2006/relationships/image" Target="../media/image56.png"/><Relationship Id="rId60" Type="http://schemas.openxmlformats.org/officeDocument/2006/relationships/image" Target="../media/image99.png"/><Relationship Id="rId65" Type="http://schemas.openxmlformats.org/officeDocument/2006/relationships/image" Target="../media/image109.png"/><Relationship Id="rId73" Type="http://schemas.openxmlformats.org/officeDocument/2006/relationships/image" Target="../media/image122.png"/><Relationship Id="rId78" Type="http://schemas.openxmlformats.org/officeDocument/2006/relationships/image" Target="../media/image127.png"/><Relationship Id="rId81" Type="http://schemas.openxmlformats.org/officeDocument/2006/relationships/image" Target="../media/image130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84.png"/><Relationship Id="rId48" Type="http://schemas.openxmlformats.org/officeDocument/2006/relationships/image" Target="../media/image89.png"/><Relationship Id="rId56" Type="http://schemas.openxmlformats.org/officeDocument/2006/relationships/image" Target="../media/image95.png"/><Relationship Id="rId64" Type="http://schemas.openxmlformats.org/officeDocument/2006/relationships/image" Target="../media/image108.png"/><Relationship Id="rId69" Type="http://schemas.openxmlformats.org/officeDocument/2006/relationships/image" Target="../media/image113.png"/><Relationship Id="rId77" Type="http://schemas.openxmlformats.org/officeDocument/2006/relationships/image" Target="../media/image126.png"/><Relationship Id="rId8" Type="http://schemas.openxmlformats.org/officeDocument/2006/relationships/image" Target="../media/image31.png"/><Relationship Id="rId51" Type="http://schemas.openxmlformats.org/officeDocument/2006/relationships/image" Target="../media/image43.png"/><Relationship Id="rId72" Type="http://schemas.openxmlformats.org/officeDocument/2006/relationships/image" Target="../media/image121.png"/><Relationship Id="rId80" Type="http://schemas.openxmlformats.org/officeDocument/2006/relationships/image" Target="../media/image129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73.png"/><Relationship Id="rId46" Type="http://schemas.openxmlformats.org/officeDocument/2006/relationships/image" Target="../media/image87.png"/><Relationship Id="rId59" Type="http://schemas.openxmlformats.org/officeDocument/2006/relationships/image" Target="../media/image98.png"/><Relationship Id="rId67" Type="http://schemas.openxmlformats.org/officeDocument/2006/relationships/image" Target="../media/image111.png"/><Relationship Id="rId20" Type="http://schemas.openxmlformats.org/officeDocument/2006/relationships/image" Target="../media/image39.png"/><Relationship Id="rId41" Type="http://schemas.openxmlformats.org/officeDocument/2006/relationships/image" Target="../media/image76.png"/><Relationship Id="rId54" Type="http://schemas.openxmlformats.org/officeDocument/2006/relationships/image" Target="../media/image68.png"/><Relationship Id="rId62" Type="http://schemas.openxmlformats.org/officeDocument/2006/relationships/image" Target="../media/image101.png"/><Relationship Id="rId70" Type="http://schemas.openxmlformats.org/officeDocument/2006/relationships/image" Target="../media/image119.png"/><Relationship Id="rId75" Type="http://schemas.openxmlformats.org/officeDocument/2006/relationships/image" Target="../media/image124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41.png"/><Relationship Id="rId57" Type="http://schemas.openxmlformats.org/officeDocument/2006/relationships/image" Target="../media/image96.png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74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7.png"/><Relationship Id="rId47" Type="http://schemas.openxmlformats.org/officeDocument/2006/relationships/image" Target="../media/image88.png"/><Relationship Id="rId50" Type="http://schemas.openxmlformats.org/officeDocument/2006/relationships/image" Target="../media/image42.png"/><Relationship Id="rId55" Type="http://schemas.openxmlformats.org/officeDocument/2006/relationships/image" Target="../media/image90.png"/><Relationship Id="rId63" Type="http://schemas.openxmlformats.org/officeDocument/2006/relationships/image" Target="../media/image107.png"/><Relationship Id="rId68" Type="http://schemas.openxmlformats.org/officeDocument/2006/relationships/image" Target="../media/image112.png"/><Relationship Id="rId76" Type="http://schemas.openxmlformats.org/officeDocument/2006/relationships/image" Target="../media/image125.png"/><Relationship Id="rId84" Type="http://schemas.openxmlformats.org/officeDocument/2006/relationships/image" Target="../media/image138.png"/><Relationship Id="rId7" Type="http://schemas.openxmlformats.org/officeDocument/2006/relationships/image" Target="../media/image30.png"/><Relationship Id="rId71" Type="http://schemas.openxmlformats.org/officeDocument/2006/relationships/image" Target="../media/image120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9" Type="http://schemas.openxmlformats.org/officeDocument/2006/relationships/image" Target="../media/image51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72.png"/><Relationship Id="rId40" Type="http://schemas.openxmlformats.org/officeDocument/2006/relationships/image" Target="../media/image75.png"/><Relationship Id="rId45" Type="http://schemas.openxmlformats.org/officeDocument/2006/relationships/image" Target="../media/image86.png"/><Relationship Id="rId53" Type="http://schemas.openxmlformats.org/officeDocument/2006/relationships/image" Target="../media/image83.png"/><Relationship Id="rId58" Type="http://schemas.openxmlformats.org/officeDocument/2006/relationships/image" Target="../media/image97.png"/><Relationship Id="rId66" Type="http://schemas.openxmlformats.org/officeDocument/2006/relationships/image" Target="../media/image110.png"/><Relationship Id="rId74" Type="http://schemas.openxmlformats.org/officeDocument/2006/relationships/image" Target="../media/image123.png"/><Relationship Id="rId79" Type="http://schemas.openxmlformats.org/officeDocument/2006/relationships/image" Target="../media/image133.png"/><Relationship Id="rId87" Type="http://schemas.openxmlformats.org/officeDocument/2006/relationships/image" Target="../media/image141.png"/><Relationship Id="rId5" Type="http://schemas.openxmlformats.org/officeDocument/2006/relationships/image" Target="../media/image24.png"/><Relationship Id="rId61" Type="http://schemas.openxmlformats.org/officeDocument/2006/relationships/image" Target="../media/image100.png"/><Relationship Id="rId82" Type="http://schemas.openxmlformats.org/officeDocument/2006/relationships/image" Target="../media/image136.png"/><Relationship Id="rId19" Type="http://schemas.openxmlformats.org/officeDocument/2006/relationships/image" Target="../media/image38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84.png"/><Relationship Id="rId48" Type="http://schemas.openxmlformats.org/officeDocument/2006/relationships/image" Target="../media/image89.png"/><Relationship Id="rId56" Type="http://schemas.openxmlformats.org/officeDocument/2006/relationships/image" Target="../media/image95.png"/><Relationship Id="rId64" Type="http://schemas.openxmlformats.org/officeDocument/2006/relationships/image" Target="../media/image108.png"/><Relationship Id="rId69" Type="http://schemas.openxmlformats.org/officeDocument/2006/relationships/image" Target="../media/image113.png"/><Relationship Id="rId77" Type="http://schemas.openxmlformats.org/officeDocument/2006/relationships/image" Target="../media/image131.png"/><Relationship Id="rId8" Type="http://schemas.openxmlformats.org/officeDocument/2006/relationships/image" Target="../media/image31.png"/><Relationship Id="rId51" Type="http://schemas.openxmlformats.org/officeDocument/2006/relationships/image" Target="../media/image43.png"/><Relationship Id="rId72" Type="http://schemas.openxmlformats.org/officeDocument/2006/relationships/image" Target="../media/image121.png"/><Relationship Id="rId80" Type="http://schemas.openxmlformats.org/officeDocument/2006/relationships/image" Target="../media/image134.png"/><Relationship Id="rId85" Type="http://schemas.openxmlformats.org/officeDocument/2006/relationships/image" Target="../media/image139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73.png"/><Relationship Id="rId46" Type="http://schemas.openxmlformats.org/officeDocument/2006/relationships/image" Target="../media/image87.png"/><Relationship Id="rId59" Type="http://schemas.openxmlformats.org/officeDocument/2006/relationships/image" Target="../media/image98.png"/><Relationship Id="rId67" Type="http://schemas.openxmlformats.org/officeDocument/2006/relationships/image" Target="../media/image111.png"/><Relationship Id="rId20" Type="http://schemas.openxmlformats.org/officeDocument/2006/relationships/image" Target="../media/image39.png"/><Relationship Id="rId41" Type="http://schemas.openxmlformats.org/officeDocument/2006/relationships/image" Target="../media/image76.png"/><Relationship Id="rId54" Type="http://schemas.openxmlformats.org/officeDocument/2006/relationships/image" Target="../media/image68.png"/><Relationship Id="rId62" Type="http://schemas.openxmlformats.org/officeDocument/2006/relationships/image" Target="../media/image101.png"/><Relationship Id="rId70" Type="http://schemas.openxmlformats.org/officeDocument/2006/relationships/image" Target="../media/image119.png"/><Relationship Id="rId75" Type="http://schemas.openxmlformats.org/officeDocument/2006/relationships/image" Target="../media/image124.png"/><Relationship Id="rId83" Type="http://schemas.openxmlformats.org/officeDocument/2006/relationships/image" Target="../media/image137.png"/><Relationship Id="rId88" Type="http://schemas.openxmlformats.org/officeDocument/2006/relationships/image" Target="../media/image142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41.png"/><Relationship Id="rId57" Type="http://schemas.openxmlformats.org/officeDocument/2006/relationships/image" Target="../media/image96.png"/><Relationship Id="rId10" Type="http://schemas.openxmlformats.org/officeDocument/2006/relationships/image" Target="../media/image18.png"/><Relationship Id="rId31" Type="http://schemas.openxmlformats.org/officeDocument/2006/relationships/image" Target="../media/image59.png"/><Relationship Id="rId44" Type="http://schemas.openxmlformats.org/officeDocument/2006/relationships/image" Target="../media/image85.png"/><Relationship Id="rId52" Type="http://schemas.openxmlformats.org/officeDocument/2006/relationships/image" Target="../media/image56.png"/><Relationship Id="rId60" Type="http://schemas.openxmlformats.org/officeDocument/2006/relationships/image" Target="../media/image99.png"/><Relationship Id="rId65" Type="http://schemas.openxmlformats.org/officeDocument/2006/relationships/image" Target="../media/image109.png"/><Relationship Id="rId73" Type="http://schemas.openxmlformats.org/officeDocument/2006/relationships/image" Target="../media/image122.png"/><Relationship Id="rId78" Type="http://schemas.openxmlformats.org/officeDocument/2006/relationships/image" Target="../media/image132.png"/><Relationship Id="rId81" Type="http://schemas.openxmlformats.org/officeDocument/2006/relationships/image" Target="../media/image135.png"/><Relationship Id="rId86" Type="http://schemas.openxmlformats.org/officeDocument/2006/relationships/image" Target="../media/image140.png"/></Relationships>
</file>

<file path=xl/drawings/_rels/drawing1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74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7.png"/><Relationship Id="rId47" Type="http://schemas.openxmlformats.org/officeDocument/2006/relationships/image" Target="../media/image88.png"/><Relationship Id="rId50" Type="http://schemas.openxmlformats.org/officeDocument/2006/relationships/image" Target="../media/image42.png"/><Relationship Id="rId55" Type="http://schemas.openxmlformats.org/officeDocument/2006/relationships/image" Target="../media/image90.png"/><Relationship Id="rId63" Type="http://schemas.openxmlformats.org/officeDocument/2006/relationships/image" Target="../media/image107.png"/><Relationship Id="rId68" Type="http://schemas.openxmlformats.org/officeDocument/2006/relationships/image" Target="../media/image112.png"/><Relationship Id="rId76" Type="http://schemas.openxmlformats.org/officeDocument/2006/relationships/image" Target="../media/image125.png"/><Relationship Id="rId84" Type="http://schemas.openxmlformats.org/officeDocument/2006/relationships/image" Target="../media/image143.png"/><Relationship Id="rId89" Type="http://schemas.openxmlformats.org/officeDocument/2006/relationships/image" Target="../media/image148.png"/><Relationship Id="rId7" Type="http://schemas.openxmlformats.org/officeDocument/2006/relationships/image" Target="../media/image30.png"/><Relationship Id="rId71" Type="http://schemas.openxmlformats.org/officeDocument/2006/relationships/image" Target="../media/image120.png"/><Relationship Id="rId92" Type="http://schemas.openxmlformats.org/officeDocument/2006/relationships/image" Target="../media/image151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9" Type="http://schemas.openxmlformats.org/officeDocument/2006/relationships/image" Target="../media/image51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72.png"/><Relationship Id="rId40" Type="http://schemas.openxmlformats.org/officeDocument/2006/relationships/image" Target="../media/image75.png"/><Relationship Id="rId45" Type="http://schemas.openxmlformats.org/officeDocument/2006/relationships/image" Target="../media/image86.png"/><Relationship Id="rId53" Type="http://schemas.openxmlformats.org/officeDocument/2006/relationships/image" Target="../media/image83.png"/><Relationship Id="rId58" Type="http://schemas.openxmlformats.org/officeDocument/2006/relationships/image" Target="../media/image97.png"/><Relationship Id="rId66" Type="http://schemas.openxmlformats.org/officeDocument/2006/relationships/image" Target="../media/image110.png"/><Relationship Id="rId74" Type="http://schemas.openxmlformats.org/officeDocument/2006/relationships/image" Target="../media/image123.png"/><Relationship Id="rId79" Type="http://schemas.openxmlformats.org/officeDocument/2006/relationships/image" Target="../media/image133.png"/><Relationship Id="rId87" Type="http://schemas.openxmlformats.org/officeDocument/2006/relationships/image" Target="../media/image146.png"/><Relationship Id="rId5" Type="http://schemas.openxmlformats.org/officeDocument/2006/relationships/image" Target="../media/image24.png"/><Relationship Id="rId61" Type="http://schemas.openxmlformats.org/officeDocument/2006/relationships/image" Target="../media/image100.png"/><Relationship Id="rId82" Type="http://schemas.openxmlformats.org/officeDocument/2006/relationships/image" Target="../media/image136.png"/><Relationship Id="rId90" Type="http://schemas.openxmlformats.org/officeDocument/2006/relationships/image" Target="../media/image149.png"/><Relationship Id="rId95" Type="http://schemas.openxmlformats.org/officeDocument/2006/relationships/image" Target="../media/image154.png"/><Relationship Id="rId19" Type="http://schemas.openxmlformats.org/officeDocument/2006/relationships/image" Target="../media/image38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84.png"/><Relationship Id="rId48" Type="http://schemas.openxmlformats.org/officeDocument/2006/relationships/image" Target="../media/image89.png"/><Relationship Id="rId56" Type="http://schemas.openxmlformats.org/officeDocument/2006/relationships/image" Target="../media/image95.png"/><Relationship Id="rId64" Type="http://schemas.openxmlformats.org/officeDocument/2006/relationships/image" Target="../media/image108.png"/><Relationship Id="rId69" Type="http://schemas.openxmlformats.org/officeDocument/2006/relationships/image" Target="../media/image113.png"/><Relationship Id="rId77" Type="http://schemas.openxmlformats.org/officeDocument/2006/relationships/image" Target="../media/image131.png"/><Relationship Id="rId8" Type="http://schemas.openxmlformats.org/officeDocument/2006/relationships/image" Target="../media/image31.png"/><Relationship Id="rId51" Type="http://schemas.openxmlformats.org/officeDocument/2006/relationships/image" Target="../media/image43.png"/><Relationship Id="rId72" Type="http://schemas.openxmlformats.org/officeDocument/2006/relationships/image" Target="../media/image121.png"/><Relationship Id="rId80" Type="http://schemas.openxmlformats.org/officeDocument/2006/relationships/image" Target="../media/image134.png"/><Relationship Id="rId85" Type="http://schemas.openxmlformats.org/officeDocument/2006/relationships/image" Target="../media/image144.png"/><Relationship Id="rId93" Type="http://schemas.openxmlformats.org/officeDocument/2006/relationships/image" Target="../media/image152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73.png"/><Relationship Id="rId46" Type="http://schemas.openxmlformats.org/officeDocument/2006/relationships/image" Target="../media/image87.png"/><Relationship Id="rId59" Type="http://schemas.openxmlformats.org/officeDocument/2006/relationships/image" Target="../media/image98.png"/><Relationship Id="rId67" Type="http://schemas.openxmlformats.org/officeDocument/2006/relationships/image" Target="../media/image111.png"/><Relationship Id="rId20" Type="http://schemas.openxmlformats.org/officeDocument/2006/relationships/image" Target="../media/image39.png"/><Relationship Id="rId41" Type="http://schemas.openxmlformats.org/officeDocument/2006/relationships/image" Target="../media/image76.png"/><Relationship Id="rId54" Type="http://schemas.openxmlformats.org/officeDocument/2006/relationships/image" Target="../media/image68.png"/><Relationship Id="rId62" Type="http://schemas.openxmlformats.org/officeDocument/2006/relationships/image" Target="../media/image101.png"/><Relationship Id="rId70" Type="http://schemas.openxmlformats.org/officeDocument/2006/relationships/image" Target="../media/image119.png"/><Relationship Id="rId75" Type="http://schemas.openxmlformats.org/officeDocument/2006/relationships/image" Target="../media/image124.png"/><Relationship Id="rId83" Type="http://schemas.openxmlformats.org/officeDocument/2006/relationships/image" Target="../media/image137.png"/><Relationship Id="rId88" Type="http://schemas.openxmlformats.org/officeDocument/2006/relationships/image" Target="../media/image147.png"/><Relationship Id="rId91" Type="http://schemas.openxmlformats.org/officeDocument/2006/relationships/image" Target="../media/image150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41.png"/><Relationship Id="rId57" Type="http://schemas.openxmlformats.org/officeDocument/2006/relationships/image" Target="../media/image96.png"/><Relationship Id="rId10" Type="http://schemas.openxmlformats.org/officeDocument/2006/relationships/image" Target="../media/image18.png"/><Relationship Id="rId31" Type="http://schemas.openxmlformats.org/officeDocument/2006/relationships/image" Target="../media/image59.png"/><Relationship Id="rId44" Type="http://schemas.openxmlformats.org/officeDocument/2006/relationships/image" Target="../media/image85.png"/><Relationship Id="rId52" Type="http://schemas.openxmlformats.org/officeDocument/2006/relationships/image" Target="../media/image56.png"/><Relationship Id="rId60" Type="http://schemas.openxmlformats.org/officeDocument/2006/relationships/image" Target="../media/image99.png"/><Relationship Id="rId65" Type="http://schemas.openxmlformats.org/officeDocument/2006/relationships/image" Target="../media/image109.png"/><Relationship Id="rId73" Type="http://schemas.openxmlformats.org/officeDocument/2006/relationships/image" Target="../media/image122.png"/><Relationship Id="rId78" Type="http://schemas.openxmlformats.org/officeDocument/2006/relationships/image" Target="../media/image132.png"/><Relationship Id="rId81" Type="http://schemas.openxmlformats.org/officeDocument/2006/relationships/image" Target="../media/image135.png"/><Relationship Id="rId86" Type="http://schemas.openxmlformats.org/officeDocument/2006/relationships/image" Target="../media/image145.png"/><Relationship Id="rId94" Type="http://schemas.openxmlformats.org/officeDocument/2006/relationships/image" Target="../media/image153.png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55.png"/><Relationship Id="rId18" Type="http://schemas.openxmlformats.org/officeDocument/2006/relationships/image" Target="../media/image160.png"/><Relationship Id="rId3" Type="http://schemas.openxmlformats.org/officeDocument/2006/relationships/image" Target="../media/image4.png"/><Relationship Id="rId21" Type="http://schemas.openxmlformats.org/officeDocument/2006/relationships/image" Target="../media/image162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17" Type="http://schemas.openxmlformats.org/officeDocument/2006/relationships/image" Target="../media/image159.png"/><Relationship Id="rId2" Type="http://schemas.openxmlformats.org/officeDocument/2006/relationships/image" Target="../media/image3.png"/><Relationship Id="rId16" Type="http://schemas.openxmlformats.org/officeDocument/2006/relationships/image" Target="../media/image158.png"/><Relationship Id="rId20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10.png"/><Relationship Id="rId11" Type="http://schemas.openxmlformats.org/officeDocument/2006/relationships/image" Target="../media/image17.png"/><Relationship Id="rId5" Type="http://schemas.openxmlformats.org/officeDocument/2006/relationships/image" Target="../media/image9.png"/><Relationship Id="rId15" Type="http://schemas.openxmlformats.org/officeDocument/2006/relationships/image" Target="../media/image157.png"/><Relationship Id="rId10" Type="http://schemas.openxmlformats.org/officeDocument/2006/relationships/image" Target="../media/image15.png"/><Relationship Id="rId19" Type="http://schemas.openxmlformats.org/officeDocument/2006/relationships/image" Target="../media/image161.png"/><Relationship Id="rId4" Type="http://schemas.openxmlformats.org/officeDocument/2006/relationships/image" Target="../media/image8.png"/><Relationship Id="rId9" Type="http://schemas.openxmlformats.org/officeDocument/2006/relationships/image" Target="../media/image14.png"/><Relationship Id="rId14" Type="http://schemas.openxmlformats.org/officeDocument/2006/relationships/image" Target="../media/image15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56.png"/><Relationship Id="rId1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image" Target="../media/image13.png"/><Relationship Id="rId12" Type="http://schemas.openxmlformats.org/officeDocument/2006/relationships/image" Target="../media/image155.png"/><Relationship Id="rId17" Type="http://schemas.openxmlformats.org/officeDocument/2006/relationships/image" Target="../media/image161.png"/><Relationship Id="rId2" Type="http://schemas.openxmlformats.org/officeDocument/2006/relationships/image" Target="../media/image3.png"/><Relationship Id="rId16" Type="http://schemas.openxmlformats.org/officeDocument/2006/relationships/image" Target="../media/image159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158.png"/><Relationship Id="rId10" Type="http://schemas.openxmlformats.org/officeDocument/2006/relationships/image" Target="../media/image17.png"/><Relationship Id="rId19" Type="http://schemas.openxmlformats.org/officeDocument/2006/relationships/image" Target="../media/image162.png"/><Relationship Id="rId4" Type="http://schemas.openxmlformats.org/officeDocument/2006/relationships/image" Target="../media/image9.png"/><Relationship Id="rId9" Type="http://schemas.openxmlformats.org/officeDocument/2006/relationships/image" Target="../media/image15.png"/><Relationship Id="rId14" Type="http://schemas.openxmlformats.org/officeDocument/2006/relationships/image" Target="../media/image15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4.png"/><Relationship Id="rId21" Type="http://schemas.openxmlformats.org/officeDocument/2006/relationships/image" Target="../media/image27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2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6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0.png"/><Relationship Id="rId19" Type="http://schemas.openxmlformats.org/officeDocument/2006/relationships/image" Target="../media/image25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25.png"/><Relationship Id="rId18" Type="http://schemas.openxmlformats.org/officeDocument/2006/relationships/image" Target="../media/image35.png"/><Relationship Id="rId26" Type="http://schemas.openxmlformats.org/officeDocument/2006/relationships/image" Target="../media/image13.png"/><Relationship Id="rId3" Type="http://schemas.openxmlformats.org/officeDocument/2006/relationships/image" Target="../media/image23.png"/><Relationship Id="rId21" Type="http://schemas.openxmlformats.org/officeDocument/2006/relationships/image" Target="../media/image36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34.png"/><Relationship Id="rId25" Type="http://schemas.openxmlformats.org/officeDocument/2006/relationships/image" Target="../media/image17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0" Type="http://schemas.openxmlformats.org/officeDocument/2006/relationships/image" Target="../media/image10.png"/><Relationship Id="rId29" Type="http://schemas.openxmlformats.org/officeDocument/2006/relationships/image" Target="../media/image42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39.png"/><Relationship Id="rId32" Type="http://schemas.openxmlformats.org/officeDocument/2006/relationships/image" Target="../media/image45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38.png"/><Relationship Id="rId28" Type="http://schemas.openxmlformats.org/officeDocument/2006/relationships/image" Target="../media/image41.png"/><Relationship Id="rId10" Type="http://schemas.openxmlformats.org/officeDocument/2006/relationships/image" Target="../media/image18.png"/><Relationship Id="rId19" Type="http://schemas.openxmlformats.org/officeDocument/2006/relationships/image" Target="../media/image14.png"/><Relationship Id="rId31" Type="http://schemas.openxmlformats.org/officeDocument/2006/relationships/image" Target="../media/image44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37.png"/><Relationship Id="rId27" Type="http://schemas.openxmlformats.org/officeDocument/2006/relationships/image" Target="../media/image40.png"/><Relationship Id="rId30" Type="http://schemas.openxmlformats.org/officeDocument/2006/relationships/image" Target="../media/image4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3.png"/><Relationship Id="rId39" Type="http://schemas.openxmlformats.org/officeDocument/2006/relationships/image" Target="../media/image57.png"/><Relationship Id="rId3" Type="http://schemas.openxmlformats.org/officeDocument/2006/relationships/image" Target="../media/image23.png"/><Relationship Id="rId21" Type="http://schemas.openxmlformats.org/officeDocument/2006/relationships/image" Target="../media/image17.png"/><Relationship Id="rId34" Type="http://schemas.openxmlformats.org/officeDocument/2006/relationships/image" Target="../media/image53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2.png"/><Relationship Id="rId33" Type="http://schemas.openxmlformats.org/officeDocument/2006/relationships/image" Target="../media/image52.png"/><Relationship Id="rId38" Type="http://schemas.openxmlformats.org/officeDocument/2006/relationships/image" Target="../media/image45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0" Type="http://schemas.openxmlformats.org/officeDocument/2006/relationships/image" Target="../media/image39.png"/><Relationship Id="rId29" Type="http://schemas.openxmlformats.org/officeDocument/2006/relationships/image" Target="../media/image48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41.png"/><Relationship Id="rId32" Type="http://schemas.openxmlformats.org/officeDocument/2006/relationships/image" Target="../media/image51.png"/><Relationship Id="rId37" Type="http://schemas.openxmlformats.org/officeDocument/2006/relationships/image" Target="../media/image56.png"/><Relationship Id="rId40" Type="http://schemas.openxmlformats.org/officeDocument/2006/relationships/image" Target="../media/image58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47.png"/><Relationship Id="rId36" Type="http://schemas.openxmlformats.org/officeDocument/2006/relationships/image" Target="../media/image55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50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6.png"/><Relationship Id="rId30" Type="http://schemas.openxmlformats.org/officeDocument/2006/relationships/image" Target="../media/image49.png"/><Relationship Id="rId35" Type="http://schemas.openxmlformats.org/officeDocument/2006/relationships/image" Target="../media/image5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7.png"/><Relationship Id="rId39" Type="http://schemas.openxmlformats.org/officeDocument/2006/relationships/image" Target="../media/image66.png"/><Relationship Id="rId3" Type="http://schemas.openxmlformats.org/officeDocument/2006/relationships/image" Target="../media/image23.png"/><Relationship Id="rId21" Type="http://schemas.openxmlformats.org/officeDocument/2006/relationships/image" Target="../media/image17.png"/><Relationship Id="rId34" Type="http://schemas.openxmlformats.org/officeDocument/2006/relationships/image" Target="../media/image61.png"/><Relationship Id="rId42" Type="http://schemas.openxmlformats.org/officeDocument/2006/relationships/image" Target="../media/image43.png"/><Relationship Id="rId47" Type="http://schemas.openxmlformats.org/officeDocument/2006/relationships/image" Target="../media/image71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6.png"/><Relationship Id="rId33" Type="http://schemas.openxmlformats.org/officeDocument/2006/relationships/image" Target="../media/image60.png"/><Relationship Id="rId38" Type="http://schemas.openxmlformats.org/officeDocument/2006/relationships/image" Target="../media/image65.png"/><Relationship Id="rId46" Type="http://schemas.openxmlformats.org/officeDocument/2006/relationships/image" Target="../media/image70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0" Type="http://schemas.openxmlformats.org/officeDocument/2006/relationships/image" Target="../media/image39.png"/><Relationship Id="rId29" Type="http://schemas.openxmlformats.org/officeDocument/2006/relationships/image" Target="../media/image50.png"/><Relationship Id="rId41" Type="http://schemas.openxmlformats.org/officeDocument/2006/relationships/image" Target="../media/image42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41.png"/><Relationship Id="rId32" Type="http://schemas.openxmlformats.org/officeDocument/2006/relationships/image" Target="../media/image59.png"/><Relationship Id="rId37" Type="http://schemas.openxmlformats.org/officeDocument/2006/relationships/image" Target="../media/image64.png"/><Relationship Id="rId40" Type="http://schemas.openxmlformats.org/officeDocument/2006/relationships/image" Target="../media/image67.png"/><Relationship Id="rId45" Type="http://schemas.openxmlformats.org/officeDocument/2006/relationships/image" Target="../media/image69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49.png"/><Relationship Id="rId36" Type="http://schemas.openxmlformats.org/officeDocument/2006/relationships/image" Target="../media/image63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45.png"/><Relationship Id="rId44" Type="http://schemas.openxmlformats.org/officeDocument/2006/relationships/image" Target="../media/image68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8.png"/><Relationship Id="rId30" Type="http://schemas.openxmlformats.org/officeDocument/2006/relationships/image" Target="../media/image51.png"/><Relationship Id="rId35" Type="http://schemas.openxmlformats.org/officeDocument/2006/relationships/image" Target="../media/image62.png"/><Relationship Id="rId43" Type="http://schemas.openxmlformats.org/officeDocument/2006/relationships/image" Target="../media/image56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7.png"/><Relationship Id="rId39" Type="http://schemas.openxmlformats.org/officeDocument/2006/relationships/image" Target="../media/image68.png"/><Relationship Id="rId3" Type="http://schemas.openxmlformats.org/officeDocument/2006/relationships/image" Target="../media/image23.png"/><Relationship Id="rId21" Type="http://schemas.openxmlformats.org/officeDocument/2006/relationships/image" Target="../media/image17.png"/><Relationship Id="rId34" Type="http://schemas.openxmlformats.org/officeDocument/2006/relationships/image" Target="../media/image61.png"/><Relationship Id="rId42" Type="http://schemas.openxmlformats.org/officeDocument/2006/relationships/image" Target="../media/image73.png"/><Relationship Id="rId47" Type="http://schemas.openxmlformats.org/officeDocument/2006/relationships/image" Target="../media/image78.png"/><Relationship Id="rId50" Type="http://schemas.openxmlformats.org/officeDocument/2006/relationships/image" Target="../media/image81.png"/><Relationship Id="rId7" Type="http://schemas.openxmlformats.org/officeDocument/2006/relationships/image" Target="../media/image30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6.png"/><Relationship Id="rId33" Type="http://schemas.openxmlformats.org/officeDocument/2006/relationships/image" Target="../media/image60.png"/><Relationship Id="rId38" Type="http://schemas.openxmlformats.org/officeDocument/2006/relationships/image" Target="../media/image56.png"/><Relationship Id="rId46" Type="http://schemas.openxmlformats.org/officeDocument/2006/relationships/image" Target="../media/image77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0" Type="http://schemas.openxmlformats.org/officeDocument/2006/relationships/image" Target="../media/image39.png"/><Relationship Id="rId29" Type="http://schemas.openxmlformats.org/officeDocument/2006/relationships/image" Target="../media/image50.png"/><Relationship Id="rId41" Type="http://schemas.openxmlformats.org/officeDocument/2006/relationships/image" Target="../media/image72.png"/><Relationship Id="rId54" Type="http://schemas.openxmlformats.org/officeDocument/2006/relationships/image" Target="../media/image83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41.png"/><Relationship Id="rId32" Type="http://schemas.openxmlformats.org/officeDocument/2006/relationships/image" Target="../media/image59.png"/><Relationship Id="rId37" Type="http://schemas.openxmlformats.org/officeDocument/2006/relationships/image" Target="../media/image64.png"/><Relationship Id="rId40" Type="http://schemas.openxmlformats.org/officeDocument/2006/relationships/image" Target="../media/image69.png"/><Relationship Id="rId45" Type="http://schemas.openxmlformats.org/officeDocument/2006/relationships/image" Target="../media/image76.png"/><Relationship Id="rId53" Type="http://schemas.openxmlformats.org/officeDocument/2006/relationships/image" Target="../media/image43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49.png"/><Relationship Id="rId36" Type="http://schemas.openxmlformats.org/officeDocument/2006/relationships/image" Target="../media/image63.png"/><Relationship Id="rId49" Type="http://schemas.openxmlformats.org/officeDocument/2006/relationships/image" Target="../media/image80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45.png"/><Relationship Id="rId44" Type="http://schemas.openxmlformats.org/officeDocument/2006/relationships/image" Target="../media/image75.png"/><Relationship Id="rId52" Type="http://schemas.openxmlformats.org/officeDocument/2006/relationships/image" Target="../media/image42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8.png"/><Relationship Id="rId30" Type="http://schemas.openxmlformats.org/officeDocument/2006/relationships/image" Target="../media/image51.png"/><Relationship Id="rId35" Type="http://schemas.openxmlformats.org/officeDocument/2006/relationships/image" Target="../media/image62.png"/><Relationship Id="rId43" Type="http://schemas.openxmlformats.org/officeDocument/2006/relationships/image" Target="../media/image74.png"/><Relationship Id="rId48" Type="http://schemas.openxmlformats.org/officeDocument/2006/relationships/image" Target="../media/image79.png"/><Relationship Id="rId8" Type="http://schemas.openxmlformats.org/officeDocument/2006/relationships/image" Target="../media/image31.png"/><Relationship Id="rId51" Type="http://schemas.openxmlformats.org/officeDocument/2006/relationships/image" Target="../media/image82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.png"/><Relationship Id="rId18" Type="http://schemas.openxmlformats.org/officeDocument/2006/relationships/image" Target="../media/image10.png"/><Relationship Id="rId26" Type="http://schemas.openxmlformats.org/officeDocument/2006/relationships/image" Target="../media/image48.png"/><Relationship Id="rId39" Type="http://schemas.openxmlformats.org/officeDocument/2006/relationships/image" Target="../media/image69.png"/><Relationship Id="rId21" Type="http://schemas.openxmlformats.org/officeDocument/2006/relationships/image" Target="../media/image17.png"/><Relationship Id="rId34" Type="http://schemas.openxmlformats.org/officeDocument/2006/relationships/image" Target="../media/image62.png"/><Relationship Id="rId42" Type="http://schemas.openxmlformats.org/officeDocument/2006/relationships/image" Target="../media/image74.png"/><Relationship Id="rId47" Type="http://schemas.openxmlformats.org/officeDocument/2006/relationships/image" Target="../media/image84.png"/><Relationship Id="rId50" Type="http://schemas.openxmlformats.org/officeDocument/2006/relationships/image" Target="../media/image87.png"/><Relationship Id="rId55" Type="http://schemas.openxmlformats.org/officeDocument/2006/relationships/image" Target="../media/image43.png"/><Relationship Id="rId7" Type="http://schemas.openxmlformats.org/officeDocument/2006/relationships/image" Target="../media/image30.png"/><Relationship Id="rId2" Type="http://schemas.openxmlformats.org/officeDocument/2006/relationships/image" Target="../media/image28.png"/><Relationship Id="rId16" Type="http://schemas.openxmlformats.org/officeDocument/2006/relationships/image" Target="../media/image26.png"/><Relationship Id="rId20" Type="http://schemas.openxmlformats.org/officeDocument/2006/relationships/image" Target="../media/image39.png"/><Relationship Id="rId29" Type="http://schemas.openxmlformats.org/officeDocument/2006/relationships/image" Target="../media/image51.png"/><Relationship Id="rId41" Type="http://schemas.openxmlformats.org/officeDocument/2006/relationships/image" Target="../media/image73.png"/><Relationship Id="rId54" Type="http://schemas.openxmlformats.org/officeDocument/2006/relationships/image" Target="../media/image42.png"/><Relationship Id="rId1" Type="http://schemas.openxmlformats.org/officeDocument/2006/relationships/image" Target="../media/image3.png"/><Relationship Id="rId6" Type="http://schemas.openxmlformats.org/officeDocument/2006/relationships/image" Target="../media/image29.png"/><Relationship Id="rId11" Type="http://schemas.openxmlformats.org/officeDocument/2006/relationships/image" Target="../media/image5.png"/><Relationship Id="rId24" Type="http://schemas.openxmlformats.org/officeDocument/2006/relationships/image" Target="../media/image46.png"/><Relationship Id="rId32" Type="http://schemas.openxmlformats.org/officeDocument/2006/relationships/image" Target="../media/image60.png"/><Relationship Id="rId37" Type="http://schemas.openxmlformats.org/officeDocument/2006/relationships/image" Target="../media/image56.png"/><Relationship Id="rId40" Type="http://schemas.openxmlformats.org/officeDocument/2006/relationships/image" Target="../media/image72.png"/><Relationship Id="rId45" Type="http://schemas.openxmlformats.org/officeDocument/2006/relationships/image" Target="../media/image77.png"/><Relationship Id="rId53" Type="http://schemas.openxmlformats.org/officeDocument/2006/relationships/image" Target="../media/image41.png"/><Relationship Id="rId58" Type="http://schemas.openxmlformats.org/officeDocument/2006/relationships/image" Target="../media/image91.png"/><Relationship Id="rId5" Type="http://schemas.openxmlformats.org/officeDocument/2006/relationships/image" Target="../media/image24.png"/><Relationship Id="rId15" Type="http://schemas.openxmlformats.org/officeDocument/2006/relationships/image" Target="../media/image33.png"/><Relationship Id="rId23" Type="http://schemas.openxmlformats.org/officeDocument/2006/relationships/image" Target="../media/image40.png"/><Relationship Id="rId28" Type="http://schemas.openxmlformats.org/officeDocument/2006/relationships/image" Target="../media/image50.png"/><Relationship Id="rId36" Type="http://schemas.openxmlformats.org/officeDocument/2006/relationships/image" Target="../media/image64.png"/><Relationship Id="rId49" Type="http://schemas.openxmlformats.org/officeDocument/2006/relationships/image" Target="../media/image86.png"/><Relationship Id="rId57" Type="http://schemas.openxmlformats.org/officeDocument/2006/relationships/image" Target="../media/image90.png"/><Relationship Id="rId61" Type="http://schemas.openxmlformats.org/officeDocument/2006/relationships/image" Target="../media/image94.png"/><Relationship Id="rId10" Type="http://schemas.openxmlformats.org/officeDocument/2006/relationships/image" Target="../media/image18.png"/><Relationship Id="rId19" Type="http://schemas.openxmlformats.org/officeDocument/2006/relationships/image" Target="../media/image38.png"/><Relationship Id="rId31" Type="http://schemas.openxmlformats.org/officeDocument/2006/relationships/image" Target="../media/image59.png"/><Relationship Id="rId44" Type="http://schemas.openxmlformats.org/officeDocument/2006/relationships/image" Target="../media/image76.png"/><Relationship Id="rId52" Type="http://schemas.openxmlformats.org/officeDocument/2006/relationships/image" Target="../media/image89.png"/><Relationship Id="rId60" Type="http://schemas.openxmlformats.org/officeDocument/2006/relationships/image" Target="../media/image93.png"/><Relationship Id="rId4" Type="http://schemas.openxmlformats.org/officeDocument/2006/relationships/image" Target="../media/image2.png"/><Relationship Id="rId9" Type="http://schemas.openxmlformats.org/officeDocument/2006/relationships/image" Target="../media/image6.png"/><Relationship Id="rId14" Type="http://schemas.openxmlformats.org/officeDocument/2006/relationships/image" Target="../media/image32.png"/><Relationship Id="rId22" Type="http://schemas.openxmlformats.org/officeDocument/2006/relationships/image" Target="../media/image13.png"/><Relationship Id="rId27" Type="http://schemas.openxmlformats.org/officeDocument/2006/relationships/image" Target="../media/image49.png"/><Relationship Id="rId30" Type="http://schemas.openxmlformats.org/officeDocument/2006/relationships/image" Target="../media/image45.png"/><Relationship Id="rId35" Type="http://schemas.openxmlformats.org/officeDocument/2006/relationships/image" Target="../media/image63.png"/><Relationship Id="rId43" Type="http://schemas.openxmlformats.org/officeDocument/2006/relationships/image" Target="../media/image75.png"/><Relationship Id="rId48" Type="http://schemas.openxmlformats.org/officeDocument/2006/relationships/image" Target="../media/image85.png"/><Relationship Id="rId56" Type="http://schemas.openxmlformats.org/officeDocument/2006/relationships/image" Target="../media/image83.png"/><Relationship Id="rId8" Type="http://schemas.openxmlformats.org/officeDocument/2006/relationships/image" Target="../media/image31.png"/><Relationship Id="rId51" Type="http://schemas.openxmlformats.org/officeDocument/2006/relationships/image" Target="../media/image88.png"/><Relationship Id="rId3" Type="http://schemas.openxmlformats.org/officeDocument/2006/relationships/image" Target="../media/image23.png"/><Relationship Id="rId12" Type="http://schemas.openxmlformats.org/officeDocument/2006/relationships/image" Target="../media/image4.png"/><Relationship Id="rId17" Type="http://schemas.openxmlformats.org/officeDocument/2006/relationships/image" Target="../media/image14.png"/><Relationship Id="rId25" Type="http://schemas.openxmlformats.org/officeDocument/2006/relationships/image" Target="../media/image47.png"/><Relationship Id="rId33" Type="http://schemas.openxmlformats.org/officeDocument/2006/relationships/image" Target="../media/image61.png"/><Relationship Id="rId38" Type="http://schemas.openxmlformats.org/officeDocument/2006/relationships/image" Target="../media/image68.png"/><Relationship Id="rId46" Type="http://schemas.openxmlformats.org/officeDocument/2006/relationships/image" Target="../media/image78.png"/><Relationship Id="rId59" Type="http://schemas.openxmlformats.org/officeDocument/2006/relationships/image" Target="../media/image9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10</xdr:row>
      <xdr:rowOff>119062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4360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390525</xdr:colOff>
      <xdr:row>2</xdr:row>
      <xdr:rowOff>23812</xdr:rowOff>
    </xdr:from>
    <xdr:ext cx="168701" cy="164404"/>
    <xdr:sp macro="" textlink="">
      <xdr:nvSpPr>
        <xdr:cNvPr id="4" name="CuadroTexto 3"/>
        <xdr:cNvSpPr txBox="1"/>
      </xdr:nvSpPr>
      <xdr:spPr>
        <a:xfrm>
          <a:off x="390525" y="404812"/>
          <a:ext cx="168701" cy="164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050" b="0" i="0">
              <a:latin typeface="Cambria Math" panose="02040503050406030204" pitchFamily="18" charset="0"/>
            </a:rPr>
            <a:t>𝑥</a:t>
          </a:r>
          <a:r>
            <a:rPr lang="es-GT" sz="1050" b="0" i="0">
              <a:latin typeface="Cambria Math" panose="02040503050406030204" pitchFamily="18" charset="0"/>
            </a:rPr>
            <a:t>_</a:t>
          </a:r>
          <a:r>
            <a:rPr lang="en-US" sz="1050" b="0" i="0">
              <a:latin typeface="Cambria Math" panose="02040503050406030204" pitchFamily="18" charset="0"/>
            </a:rPr>
            <a:t>𝑘</a:t>
          </a:r>
          <a:endParaRPr lang="es-GT" sz="1050"/>
        </a:p>
      </xdr:txBody>
    </xdr:sp>
    <xdr:clientData/>
  </xdr:oneCellAnchor>
  <xdr:oneCellAnchor>
    <xdr:from>
      <xdr:col>1</xdr:col>
      <xdr:colOff>276225</xdr:colOff>
      <xdr:row>2</xdr:row>
      <xdr:rowOff>14287</xdr:rowOff>
    </xdr:from>
    <xdr:ext cx="177677" cy="172227"/>
    <xdr:sp macro="" textlink="">
      <xdr:nvSpPr>
        <xdr:cNvPr id="5" name="CuadroTexto 4"/>
        <xdr:cNvSpPr txBox="1"/>
      </xdr:nvSpPr>
      <xdr:spPr>
        <a:xfrm>
          <a:off x="1038225" y="395287"/>
          <a:ext cx="17767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𝑦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4</xdr:col>
      <xdr:colOff>0</xdr:colOff>
      <xdr:row>1</xdr:row>
      <xdr:rowOff>185737</xdr:rowOff>
    </xdr:from>
    <xdr:to>
      <xdr:col>10</xdr:col>
      <xdr:colOff>0</xdr:colOff>
      <xdr:row>16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400050</xdr:colOff>
      <xdr:row>4</xdr:row>
      <xdr:rowOff>133350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296150" y="89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12</xdr:col>
      <xdr:colOff>304800</xdr:colOff>
      <xdr:row>5</xdr:row>
      <xdr:rowOff>0</xdr:rowOff>
    </xdr:from>
    <xdr:ext cx="176779" cy="172227"/>
    <xdr:sp macro="" textlink="">
      <xdr:nvSpPr>
        <xdr:cNvPr id="7" name="CuadroTexto 6"/>
        <xdr:cNvSpPr txBox="1"/>
      </xdr:nvSpPr>
      <xdr:spPr>
        <a:xfrm>
          <a:off x="4876800" y="34385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oneCellAnchor>
    <xdr:from>
      <xdr:col>13</xdr:col>
      <xdr:colOff>276225</xdr:colOff>
      <xdr:row>4</xdr:row>
      <xdr:rowOff>180975</xdr:rowOff>
    </xdr:from>
    <xdr:ext cx="177677" cy="172227"/>
    <xdr:sp macro="" textlink="">
      <xdr:nvSpPr>
        <xdr:cNvPr id="8" name="CuadroTexto 7"/>
        <xdr:cNvSpPr txBox="1"/>
      </xdr:nvSpPr>
      <xdr:spPr>
        <a:xfrm>
          <a:off x="5610225" y="3429000"/>
          <a:ext cx="17767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𝑦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14</xdr:col>
      <xdr:colOff>257175</xdr:colOff>
      <xdr:row>5</xdr:row>
      <xdr:rowOff>0</xdr:rowOff>
    </xdr:from>
    <xdr:to>
      <xdr:col>14</xdr:col>
      <xdr:colOff>390525</xdr:colOff>
      <xdr:row>5</xdr:row>
      <xdr:rowOff>180975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3175" y="34385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542925</xdr:colOff>
      <xdr:row>16</xdr:row>
      <xdr:rowOff>52387</xdr:rowOff>
    </xdr:from>
    <xdr:to>
      <xdr:col>6</xdr:col>
      <xdr:colOff>542925</xdr:colOff>
      <xdr:row>30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03060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15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04584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15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05537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16</xdr:col>
      <xdr:colOff>142875</xdr:colOff>
      <xdr:row>3</xdr:row>
      <xdr:rowOff>85725</xdr:rowOff>
    </xdr:from>
    <xdr:to>
      <xdr:col>16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442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142875</xdr:colOff>
      <xdr:row>3</xdr:row>
      <xdr:rowOff>57150</xdr:rowOff>
    </xdr:from>
    <xdr:to>
      <xdr:col>17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538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304800</xdr:colOff>
      <xdr:row>8</xdr:row>
      <xdr:rowOff>85725</xdr:rowOff>
    </xdr:from>
    <xdr:to>
      <xdr:col>17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158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323850</xdr:colOff>
      <xdr:row>8</xdr:row>
      <xdr:rowOff>104775</xdr:rowOff>
    </xdr:from>
    <xdr:to>
      <xdr:col>16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252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257175</xdr:colOff>
      <xdr:row>8</xdr:row>
      <xdr:rowOff>76200</xdr:rowOff>
    </xdr:from>
    <xdr:to>
      <xdr:col>18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968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76200</xdr:colOff>
      <xdr:row>3</xdr:row>
      <xdr:rowOff>57150</xdr:rowOff>
    </xdr:from>
    <xdr:to>
      <xdr:col>18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158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295275</xdr:colOff>
      <xdr:row>8</xdr:row>
      <xdr:rowOff>76200</xdr:rowOff>
    </xdr:from>
    <xdr:to>
      <xdr:col>19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969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142875</xdr:colOff>
      <xdr:row>3</xdr:row>
      <xdr:rowOff>57150</xdr:rowOff>
    </xdr:from>
    <xdr:to>
      <xdr:col>19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445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333375</xdr:colOff>
      <xdr:row>8</xdr:row>
      <xdr:rowOff>66675</xdr:rowOff>
    </xdr:from>
    <xdr:to>
      <xdr:col>31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551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161925</xdr:colOff>
      <xdr:row>3</xdr:row>
      <xdr:rowOff>66675</xdr:rowOff>
    </xdr:from>
    <xdr:to>
      <xdr:col>31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5836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276225</xdr:colOff>
      <xdr:row>8</xdr:row>
      <xdr:rowOff>66675</xdr:rowOff>
    </xdr:from>
    <xdr:to>
      <xdr:col>32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3170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38100</xdr:colOff>
      <xdr:row>3</xdr:row>
      <xdr:rowOff>76200</xdr:rowOff>
    </xdr:from>
    <xdr:to>
      <xdr:col>32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0789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257175</xdr:colOff>
      <xdr:row>8</xdr:row>
      <xdr:rowOff>95250</xdr:rowOff>
    </xdr:from>
    <xdr:to>
      <xdr:col>33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0600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200025</xdr:colOff>
      <xdr:row>8</xdr:row>
      <xdr:rowOff>85725</xdr:rowOff>
    </xdr:from>
    <xdr:to>
      <xdr:col>34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648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3</xdr:row>
      <xdr:rowOff>76200</xdr:rowOff>
    </xdr:from>
    <xdr:to>
      <xdr:col>34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5648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9525</xdr:colOff>
      <xdr:row>3</xdr:row>
      <xdr:rowOff>66675</xdr:rowOff>
    </xdr:from>
    <xdr:to>
      <xdr:col>33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123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66675</xdr:colOff>
      <xdr:row>8</xdr:row>
      <xdr:rowOff>114300</xdr:rowOff>
    </xdr:from>
    <xdr:to>
      <xdr:col>41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607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523875</xdr:colOff>
      <xdr:row>1</xdr:row>
      <xdr:rowOff>28575</xdr:rowOff>
    </xdr:from>
    <xdr:to>
      <xdr:col>17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252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333375</xdr:colOff>
      <xdr:row>8</xdr:row>
      <xdr:rowOff>76200</xdr:rowOff>
    </xdr:from>
    <xdr:to>
      <xdr:col>20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351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114300</xdr:colOff>
      <xdr:row>3</xdr:row>
      <xdr:rowOff>28575</xdr:rowOff>
    </xdr:from>
    <xdr:to>
      <xdr:col>20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160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419100</xdr:colOff>
      <xdr:row>1</xdr:row>
      <xdr:rowOff>0</xdr:rowOff>
    </xdr:from>
    <xdr:to>
      <xdr:col>6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434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676274</xdr:colOff>
      <xdr:row>0</xdr:row>
      <xdr:rowOff>180975</xdr:rowOff>
    </xdr:from>
    <xdr:to>
      <xdr:col>12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8009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352425</xdr:colOff>
      <xdr:row>8</xdr:row>
      <xdr:rowOff>104775</xdr:rowOff>
    </xdr:from>
    <xdr:to>
      <xdr:col>11</xdr:col>
      <xdr:colOff>638175</xdr:colOff>
      <xdr:row>8</xdr:row>
      <xdr:rowOff>285750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E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77325" y="16383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323850</xdr:colOff>
      <xdr:row>8</xdr:row>
      <xdr:rowOff>85725</xdr:rowOff>
    </xdr:from>
    <xdr:to>
      <xdr:col>21</xdr:col>
      <xdr:colOff>466725</xdr:colOff>
      <xdr:row>8</xdr:row>
      <xdr:rowOff>276225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447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238125</xdr:colOff>
      <xdr:row>2</xdr:row>
      <xdr:rowOff>142875</xdr:rowOff>
    </xdr:from>
    <xdr:to>
      <xdr:col>21</xdr:col>
      <xdr:colOff>609600</xdr:colOff>
      <xdr:row>5</xdr:row>
      <xdr:rowOff>38100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E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590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247650</xdr:colOff>
      <xdr:row>2</xdr:row>
      <xdr:rowOff>123825</xdr:rowOff>
    </xdr:from>
    <xdr:to>
      <xdr:col>22</xdr:col>
      <xdr:colOff>619125</xdr:colOff>
      <xdr:row>5</xdr:row>
      <xdr:rowOff>19050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E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686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352425</xdr:colOff>
      <xdr:row>8</xdr:row>
      <xdr:rowOff>95250</xdr:rowOff>
    </xdr:from>
    <xdr:to>
      <xdr:col>22</xdr:col>
      <xdr:colOff>495300</xdr:colOff>
      <xdr:row>8</xdr:row>
      <xdr:rowOff>285750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E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734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342900</xdr:colOff>
      <xdr:row>8</xdr:row>
      <xdr:rowOff>95250</xdr:rowOff>
    </xdr:from>
    <xdr:to>
      <xdr:col>35</xdr:col>
      <xdr:colOff>638175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E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6697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152400</xdr:colOff>
      <xdr:row>2</xdr:row>
      <xdr:rowOff>180975</xdr:rowOff>
    </xdr:from>
    <xdr:to>
      <xdr:col>35</xdr:col>
      <xdr:colOff>666750</xdr:colOff>
      <xdr:row>5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E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4792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85726</xdr:colOff>
      <xdr:row>3</xdr:row>
      <xdr:rowOff>0</xdr:rowOff>
    </xdr:from>
    <xdr:to>
      <xdr:col>41</xdr:col>
      <xdr:colOff>866776</xdr:colOff>
      <xdr:row>5</xdr:row>
      <xdr:rowOff>85725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E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479751" y="58102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276225</xdr:colOff>
      <xdr:row>8</xdr:row>
      <xdr:rowOff>95250</xdr:rowOff>
    </xdr:from>
    <xdr:to>
      <xdr:col>23</xdr:col>
      <xdr:colOff>485775</xdr:colOff>
      <xdr:row>8</xdr:row>
      <xdr:rowOff>276225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E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973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238125</xdr:colOff>
      <xdr:row>8</xdr:row>
      <xdr:rowOff>95250</xdr:rowOff>
    </xdr:from>
    <xdr:to>
      <xdr:col>24</xdr:col>
      <xdr:colOff>514350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E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593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200025</xdr:colOff>
      <xdr:row>2</xdr:row>
      <xdr:rowOff>114300</xdr:rowOff>
    </xdr:from>
    <xdr:to>
      <xdr:col>23</xdr:col>
      <xdr:colOff>561975</xdr:colOff>
      <xdr:row>5</xdr:row>
      <xdr:rowOff>9525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E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211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228600</xdr:colOff>
      <xdr:row>2</xdr:row>
      <xdr:rowOff>142875</xdr:rowOff>
    </xdr:from>
    <xdr:to>
      <xdr:col>24</xdr:col>
      <xdr:colOff>647700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E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498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200025</xdr:colOff>
      <xdr:row>3</xdr:row>
      <xdr:rowOff>0</xdr:rowOff>
    </xdr:from>
    <xdr:to>
      <xdr:col>36</xdr:col>
      <xdr:colOff>714375</xdr:colOff>
      <xdr:row>5</xdr:row>
      <xdr:rowOff>85725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E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304800</xdr:colOff>
      <xdr:row>8</xdr:row>
      <xdr:rowOff>85725</xdr:rowOff>
    </xdr:from>
    <xdr:to>
      <xdr:col>36</xdr:col>
      <xdr:colOff>600075</xdr:colOff>
      <xdr:row>8</xdr:row>
      <xdr:rowOff>276225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E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5365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5</xdr:col>
      <xdr:colOff>314325</xdr:colOff>
      <xdr:row>3</xdr:row>
      <xdr:rowOff>9525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E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42386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276225</xdr:colOff>
      <xdr:row>8</xdr:row>
      <xdr:rowOff>85725</xdr:rowOff>
    </xdr:from>
    <xdr:to>
      <xdr:col>25</xdr:col>
      <xdr:colOff>476250</xdr:colOff>
      <xdr:row>8</xdr:row>
      <xdr:rowOff>276225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E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975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342900</xdr:colOff>
      <xdr:row>8</xdr:row>
      <xdr:rowOff>76200</xdr:rowOff>
    </xdr:from>
    <xdr:to>
      <xdr:col>26</xdr:col>
      <xdr:colOff>542925</xdr:colOff>
      <xdr:row>8</xdr:row>
      <xdr:rowOff>266700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E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3643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247650</xdr:colOff>
      <xdr:row>2</xdr:row>
      <xdr:rowOff>171450</xdr:rowOff>
    </xdr:from>
    <xdr:to>
      <xdr:col>26</xdr:col>
      <xdr:colOff>666750</xdr:colOff>
      <xdr:row>5</xdr:row>
      <xdr:rowOff>66675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0E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690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238125</xdr:colOff>
      <xdr:row>2</xdr:row>
      <xdr:rowOff>142875</xdr:rowOff>
    </xdr:from>
    <xdr:to>
      <xdr:col>25</xdr:col>
      <xdr:colOff>657225</xdr:colOff>
      <xdr:row>5</xdr:row>
      <xdr:rowOff>38100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0E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594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200025</xdr:colOff>
      <xdr:row>2</xdr:row>
      <xdr:rowOff>171450</xdr:rowOff>
    </xdr:from>
    <xdr:to>
      <xdr:col>37</xdr:col>
      <xdr:colOff>714375</xdr:colOff>
      <xdr:row>5</xdr:row>
      <xdr:rowOff>66675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0E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318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285750</xdr:colOff>
      <xdr:row>8</xdr:row>
      <xdr:rowOff>76200</xdr:rowOff>
    </xdr:from>
    <xdr:to>
      <xdr:col>37</xdr:col>
      <xdr:colOff>581025</xdr:colOff>
      <xdr:row>8</xdr:row>
      <xdr:rowOff>266700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E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175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276225</xdr:colOff>
      <xdr:row>8</xdr:row>
      <xdr:rowOff>66675</xdr:rowOff>
    </xdr:from>
    <xdr:to>
      <xdr:col>27</xdr:col>
      <xdr:colOff>476250</xdr:colOff>
      <xdr:row>8</xdr:row>
      <xdr:rowOff>257175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E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977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200025</xdr:colOff>
      <xdr:row>2</xdr:row>
      <xdr:rowOff>142875</xdr:rowOff>
    </xdr:from>
    <xdr:to>
      <xdr:col>27</xdr:col>
      <xdr:colOff>619125</xdr:colOff>
      <xdr:row>5</xdr:row>
      <xdr:rowOff>38100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0E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215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333375</xdr:colOff>
      <xdr:row>8</xdr:row>
      <xdr:rowOff>66675</xdr:rowOff>
    </xdr:from>
    <xdr:to>
      <xdr:col>28</xdr:col>
      <xdr:colOff>533400</xdr:colOff>
      <xdr:row>8</xdr:row>
      <xdr:rowOff>257175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0E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276225</xdr:colOff>
      <xdr:row>3</xdr:row>
      <xdr:rowOff>9525</xdr:rowOff>
    </xdr:from>
    <xdr:to>
      <xdr:col>28</xdr:col>
      <xdr:colOff>695325</xdr:colOff>
      <xdr:row>5</xdr:row>
      <xdr:rowOff>95250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0E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978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257175</xdr:colOff>
      <xdr:row>8</xdr:row>
      <xdr:rowOff>85725</xdr:rowOff>
    </xdr:from>
    <xdr:to>
      <xdr:col>38</xdr:col>
      <xdr:colOff>552450</xdr:colOff>
      <xdr:row>8</xdr:row>
      <xdr:rowOff>276225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0E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891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228600</xdr:colOff>
      <xdr:row>2</xdr:row>
      <xdr:rowOff>171450</xdr:rowOff>
    </xdr:from>
    <xdr:to>
      <xdr:col>38</xdr:col>
      <xdr:colOff>742950</xdr:colOff>
      <xdr:row>5</xdr:row>
      <xdr:rowOff>66675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0E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605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419100</xdr:colOff>
      <xdr:row>28</xdr:row>
      <xdr:rowOff>180975</xdr:rowOff>
    </xdr:from>
    <xdr:to>
      <xdr:col>11</xdr:col>
      <xdr:colOff>704850</xdr:colOff>
      <xdr:row>29</xdr:row>
      <xdr:rowOff>171450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0E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43900" y="49149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314325</xdr:colOff>
      <xdr:row>49</xdr:row>
      <xdr:rowOff>123825</xdr:rowOff>
    </xdr:from>
    <xdr:to>
      <xdr:col>11</xdr:col>
      <xdr:colOff>600075</xdr:colOff>
      <xdr:row>50</xdr:row>
      <xdr:rowOff>114300</xdr:rowOff>
    </xdr:to>
    <xdr:pic>
      <xdr:nvPicPr>
        <xdr:cNvPr id="58" name="Imagen 57">
          <a:extLst>
            <a:ext uri="{FF2B5EF4-FFF2-40B4-BE49-F238E27FC236}">
              <a16:creationId xmlns="" xmlns:a16="http://schemas.microsoft.com/office/drawing/2014/main" id="{00000000-0008-0000-0E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39225" y="96202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428625</xdr:colOff>
      <xdr:row>70</xdr:row>
      <xdr:rowOff>76200</xdr:rowOff>
    </xdr:from>
    <xdr:to>
      <xdr:col>11</xdr:col>
      <xdr:colOff>714375</xdr:colOff>
      <xdr:row>71</xdr:row>
      <xdr:rowOff>66675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0E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53425" y="122396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409575</xdr:colOff>
      <xdr:row>92</xdr:row>
      <xdr:rowOff>123825</xdr:rowOff>
    </xdr:from>
    <xdr:to>
      <xdr:col>11</xdr:col>
      <xdr:colOff>695325</xdr:colOff>
      <xdr:row>93</xdr:row>
      <xdr:rowOff>114300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0E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34375" y="159067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400050</xdr:colOff>
      <xdr:row>133</xdr:row>
      <xdr:rowOff>133350</xdr:rowOff>
    </xdr:from>
    <xdr:to>
      <xdr:col>11</xdr:col>
      <xdr:colOff>685800</xdr:colOff>
      <xdr:row>134</xdr:row>
      <xdr:rowOff>123825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0E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24850" y="231552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419100</xdr:colOff>
      <xdr:row>112</xdr:row>
      <xdr:rowOff>123825</xdr:rowOff>
    </xdr:from>
    <xdr:to>
      <xdr:col>11</xdr:col>
      <xdr:colOff>704850</xdr:colOff>
      <xdr:row>113</xdr:row>
      <xdr:rowOff>114300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E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43900" y="195262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381000</xdr:colOff>
      <xdr:row>154</xdr:row>
      <xdr:rowOff>114300</xdr:rowOff>
    </xdr:from>
    <xdr:to>
      <xdr:col>11</xdr:col>
      <xdr:colOff>666750</xdr:colOff>
      <xdr:row>155</xdr:row>
      <xdr:rowOff>104775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E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05800" y="26755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276225</xdr:colOff>
      <xdr:row>8</xdr:row>
      <xdr:rowOff>76200</xdr:rowOff>
    </xdr:from>
    <xdr:to>
      <xdr:col>29</xdr:col>
      <xdr:colOff>476250</xdr:colOff>
      <xdr:row>8</xdr:row>
      <xdr:rowOff>266700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E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979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257175</xdr:colOff>
      <xdr:row>3</xdr:row>
      <xdr:rowOff>0</xdr:rowOff>
    </xdr:from>
    <xdr:to>
      <xdr:col>29</xdr:col>
      <xdr:colOff>676275</xdr:colOff>
      <xdr:row>5</xdr:row>
      <xdr:rowOff>85725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E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789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314325</xdr:colOff>
      <xdr:row>8</xdr:row>
      <xdr:rowOff>66675</xdr:rowOff>
    </xdr:from>
    <xdr:to>
      <xdr:col>30</xdr:col>
      <xdr:colOff>514350</xdr:colOff>
      <xdr:row>8</xdr:row>
      <xdr:rowOff>257175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E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5361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228600</xdr:colOff>
      <xdr:row>2</xdr:row>
      <xdr:rowOff>180975</xdr:rowOff>
    </xdr:from>
    <xdr:to>
      <xdr:col>30</xdr:col>
      <xdr:colOff>647700</xdr:colOff>
      <xdr:row>5</xdr:row>
      <xdr:rowOff>76200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E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5042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257175</xdr:colOff>
      <xdr:row>8</xdr:row>
      <xdr:rowOff>114300</xdr:rowOff>
    </xdr:from>
    <xdr:to>
      <xdr:col>39</xdr:col>
      <xdr:colOff>552450</xdr:colOff>
      <xdr:row>8</xdr:row>
      <xdr:rowOff>304800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E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89400" y="16478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219075</xdr:colOff>
      <xdr:row>2</xdr:row>
      <xdr:rowOff>152400</xdr:rowOff>
    </xdr:from>
    <xdr:to>
      <xdr:col>39</xdr:col>
      <xdr:colOff>733425</xdr:colOff>
      <xdr:row>5</xdr:row>
      <xdr:rowOff>47625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E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51300" y="5429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361950</xdr:colOff>
      <xdr:row>176</xdr:row>
      <xdr:rowOff>9525</xdr:rowOff>
    </xdr:from>
    <xdr:to>
      <xdr:col>11</xdr:col>
      <xdr:colOff>647700</xdr:colOff>
      <xdr:row>177</xdr:row>
      <xdr:rowOff>0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E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86850" y="336994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314325</xdr:colOff>
      <xdr:row>8</xdr:row>
      <xdr:rowOff>57150</xdr:rowOff>
    </xdr:from>
    <xdr:to>
      <xdr:col>40</xdr:col>
      <xdr:colOff>504825</xdr:colOff>
      <xdr:row>8</xdr:row>
      <xdr:rowOff>257175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E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146750" y="15906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180975</xdr:colOff>
      <xdr:row>2</xdr:row>
      <xdr:rowOff>133350</xdr:rowOff>
    </xdr:from>
    <xdr:to>
      <xdr:col>40</xdr:col>
      <xdr:colOff>609600</xdr:colOff>
      <xdr:row>5</xdr:row>
      <xdr:rowOff>28575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E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013400" y="5238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257175</xdr:colOff>
      <xdr:row>8</xdr:row>
      <xdr:rowOff>66675</xdr:rowOff>
    </xdr:from>
    <xdr:to>
      <xdr:col>42</xdr:col>
      <xdr:colOff>1000125</xdr:colOff>
      <xdr:row>8</xdr:row>
      <xdr:rowOff>304800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E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56475" y="1600200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95250</xdr:colOff>
      <xdr:row>3</xdr:row>
      <xdr:rowOff>0</xdr:rowOff>
    </xdr:from>
    <xdr:to>
      <xdr:col>42</xdr:col>
      <xdr:colOff>1038225</xdr:colOff>
      <xdr:row>5</xdr:row>
      <xdr:rowOff>85725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E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594550" y="581025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409575</xdr:colOff>
      <xdr:row>0</xdr:row>
      <xdr:rowOff>180975</xdr:rowOff>
    </xdr:from>
    <xdr:to>
      <xdr:col>19</xdr:col>
      <xdr:colOff>742950</xdr:colOff>
      <xdr:row>1</xdr:row>
      <xdr:rowOff>190500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E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611350" y="180975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11061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16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12585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16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13538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17</xdr:col>
      <xdr:colOff>142875</xdr:colOff>
      <xdr:row>3</xdr:row>
      <xdr:rowOff>85725</xdr:rowOff>
    </xdr:from>
    <xdr:to>
      <xdr:col>17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443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142875</xdr:colOff>
      <xdr:row>3</xdr:row>
      <xdr:rowOff>57150</xdr:rowOff>
    </xdr:from>
    <xdr:to>
      <xdr:col>18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539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304800</xdr:colOff>
      <xdr:row>8</xdr:row>
      <xdr:rowOff>85725</xdr:rowOff>
    </xdr:from>
    <xdr:to>
      <xdr:col>18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159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323850</xdr:colOff>
      <xdr:row>8</xdr:row>
      <xdr:rowOff>104775</xdr:rowOff>
    </xdr:from>
    <xdr:to>
      <xdr:col>17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253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257175</xdr:colOff>
      <xdr:row>8</xdr:row>
      <xdr:rowOff>76200</xdr:rowOff>
    </xdr:from>
    <xdr:to>
      <xdr:col>19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969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76200</xdr:colOff>
      <xdr:row>3</xdr:row>
      <xdr:rowOff>57150</xdr:rowOff>
    </xdr:from>
    <xdr:to>
      <xdr:col>19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159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295275</xdr:colOff>
      <xdr:row>8</xdr:row>
      <xdr:rowOff>76200</xdr:rowOff>
    </xdr:from>
    <xdr:to>
      <xdr:col>20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970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142875</xdr:colOff>
      <xdr:row>3</xdr:row>
      <xdr:rowOff>57150</xdr:rowOff>
    </xdr:from>
    <xdr:to>
      <xdr:col>20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446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333375</xdr:colOff>
      <xdr:row>8</xdr:row>
      <xdr:rowOff>66675</xdr:rowOff>
    </xdr:from>
    <xdr:to>
      <xdr:col>34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554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161925</xdr:colOff>
      <xdr:row>3</xdr:row>
      <xdr:rowOff>66675</xdr:rowOff>
    </xdr:from>
    <xdr:to>
      <xdr:col>34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9839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276225</xdr:colOff>
      <xdr:row>8</xdr:row>
      <xdr:rowOff>66675</xdr:rowOff>
    </xdr:from>
    <xdr:to>
      <xdr:col>35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173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38100</xdr:colOff>
      <xdr:row>3</xdr:row>
      <xdr:rowOff>76200</xdr:rowOff>
    </xdr:from>
    <xdr:to>
      <xdr:col>35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4792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257175</xdr:colOff>
      <xdr:row>8</xdr:row>
      <xdr:rowOff>95250</xdr:rowOff>
    </xdr:from>
    <xdr:to>
      <xdr:col>36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603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200025</xdr:colOff>
      <xdr:row>8</xdr:row>
      <xdr:rowOff>85725</xdr:rowOff>
    </xdr:from>
    <xdr:to>
      <xdr:col>37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651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0</xdr:colOff>
      <xdr:row>3</xdr:row>
      <xdr:rowOff>76200</xdr:rowOff>
    </xdr:from>
    <xdr:to>
      <xdr:col>37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651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9525</xdr:colOff>
      <xdr:row>3</xdr:row>
      <xdr:rowOff>66675</xdr:rowOff>
    </xdr:from>
    <xdr:to>
      <xdr:col>36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126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66675</xdr:colOff>
      <xdr:row>8</xdr:row>
      <xdr:rowOff>114300</xdr:rowOff>
    </xdr:from>
    <xdr:to>
      <xdr:col>45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6611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523875</xdr:colOff>
      <xdr:row>1</xdr:row>
      <xdr:rowOff>28575</xdr:rowOff>
    </xdr:from>
    <xdr:to>
      <xdr:col>18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253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333375</xdr:colOff>
      <xdr:row>8</xdr:row>
      <xdr:rowOff>76200</xdr:rowOff>
    </xdr:from>
    <xdr:to>
      <xdr:col>21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352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114300</xdr:colOff>
      <xdr:row>3</xdr:row>
      <xdr:rowOff>28575</xdr:rowOff>
    </xdr:from>
    <xdr:to>
      <xdr:col>21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161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1</xdr:row>
      <xdr:rowOff>0</xdr:rowOff>
    </xdr:from>
    <xdr:to>
      <xdr:col>7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435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676274</xdr:colOff>
      <xdr:row>0</xdr:row>
      <xdr:rowOff>180975</xdr:rowOff>
    </xdr:from>
    <xdr:to>
      <xdr:col>13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F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6010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352425</xdr:colOff>
      <xdr:row>8</xdr:row>
      <xdr:rowOff>104775</xdr:rowOff>
    </xdr:from>
    <xdr:to>
      <xdr:col>12</xdr:col>
      <xdr:colOff>638175</xdr:colOff>
      <xdr:row>8</xdr:row>
      <xdr:rowOff>285750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F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77325" y="16383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323850</xdr:colOff>
      <xdr:row>8</xdr:row>
      <xdr:rowOff>85725</xdr:rowOff>
    </xdr:from>
    <xdr:to>
      <xdr:col>22</xdr:col>
      <xdr:colOff>466725</xdr:colOff>
      <xdr:row>8</xdr:row>
      <xdr:rowOff>276225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F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448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238125</xdr:colOff>
      <xdr:row>2</xdr:row>
      <xdr:rowOff>142875</xdr:rowOff>
    </xdr:from>
    <xdr:to>
      <xdr:col>22</xdr:col>
      <xdr:colOff>609600</xdr:colOff>
      <xdr:row>5</xdr:row>
      <xdr:rowOff>38100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F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591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247650</xdr:colOff>
      <xdr:row>2</xdr:row>
      <xdr:rowOff>123825</xdr:rowOff>
    </xdr:from>
    <xdr:to>
      <xdr:col>23</xdr:col>
      <xdr:colOff>619125</xdr:colOff>
      <xdr:row>5</xdr:row>
      <xdr:rowOff>19050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F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687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352425</xdr:colOff>
      <xdr:row>8</xdr:row>
      <xdr:rowOff>95250</xdr:rowOff>
    </xdr:from>
    <xdr:to>
      <xdr:col>23</xdr:col>
      <xdr:colOff>495300</xdr:colOff>
      <xdr:row>8</xdr:row>
      <xdr:rowOff>285750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F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735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342900</xdr:colOff>
      <xdr:row>8</xdr:row>
      <xdr:rowOff>95250</xdr:rowOff>
    </xdr:from>
    <xdr:to>
      <xdr:col>38</xdr:col>
      <xdr:colOff>638175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F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700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152400</xdr:colOff>
      <xdr:row>2</xdr:row>
      <xdr:rowOff>180975</xdr:rowOff>
    </xdr:from>
    <xdr:to>
      <xdr:col>38</xdr:col>
      <xdr:colOff>666750</xdr:colOff>
      <xdr:row>5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F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795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85726</xdr:colOff>
      <xdr:row>2</xdr:row>
      <xdr:rowOff>133350</xdr:rowOff>
    </xdr:from>
    <xdr:to>
      <xdr:col>45</xdr:col>
      <xdr:colOff>866776</xdr:colOff>
      <xdr:row>5</xdr:row>
      <xdr:rowOff>28575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F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80551" y="52387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276225</xdr:colOff>
      <xdr:row>8</xdr:row>
      <xdr:rowOff>95250</xdr:rowOff>
    </xdr:from>
    <xdr:to>
      <xdr:col>24</xdr:col>
      <xdr:colOff>485775</xdr:colOff>
      <xdr:row>8</xdr:row>
      <xdr:rowOff>276225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F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974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238125</xdr:colOff>
      <xdr:row>8</xdr:row>
      <xdr:rowOff>95250</xdr:rowOff>
    </xdr:from>
    <xdr:to>
      <xdr:col>25</xdr:col>
      <xdr:colOff>514350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F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594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200025</xdr:colOff>
      <xdr:row>2</xdr:row>
      <xdr:rowOff>114300</xdr:rowOff>
    </xdr:from>
    <xdr:to>
      <xdr:col>24</xdr:col>
      <xdr:colOff>561975</xdr:colOff>
      <xdr:row>5</xdr:row>
      <xdr:rowOff>9525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F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212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228600</xdr:colOff>
      <xdr:row>2</xdr:row>
      <xdr:rowOff>142875</xdr:rowOff>
    </xdr:from>
    <xdr:to>
      <xdr:col>25</xdr:col>
      <xdr:colOff>647700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F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499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200025</xdr:colOff>
      <xdr:row>3</xdr:row>
      <xdr:rowOff>0</xdr:rowOff>
    </xdr:from>
    <xdr:to>
      <xdr:col>39</xdr:col>
      <xdr:colOff>714375</xdr:colOff>
      <xdr:row>5</xdr:row>
      <xdr:rowOff>85725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F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320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304800</xdr:colOff>
      <xdr:row>8</xdr:row>
      <xdr:rowOff>85725</xdr:rowOff>
    </xdr:from>
    <xdr:to>
      <xdr:col>39</xdr:col>
      <xdr:colOff>600075</xdr:colOff>
      <xdr:row>8</xdr:row>
      <xdr:rowOff>276225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F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368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6</xdr:col>
      <xdr:colOff>314325</xdr:colOff>
      <xdr:row>3</xdr:row>
      <xdr:rowOff>9525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F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42386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276225</xdr:colOff>
      <xdr:row>8</xdr:row>
      <xdr:rowOff>85725</xdr:rowOff>
    </xdr:from>
    <xdr:to>
      <xdr:col>26</xdr:col>
      <xdr:colOff>476250</xdr:colOff>
      <xdr:row>8</xdr:row>
      <xdr:rowOff>276225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F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976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342900</xdr:colOff>
      <xdr:row>8</xdr:row>
      <xdr:rowOff>76200</xdr:rowOff>
    </xdr:from>
    <xdr:to>
      <xdr:col>27</xdr:col>
      <xdr:colOff>542925</xdr:colOff>
      <xdr:row>8</xdr:row>
      <xdr:rowOff>266700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F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1644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247650</xdr:colOff>
      <xdr:row>2</xdr:row>
      <xdr:rowOff>171450</xdr:rowOff>
    </xdr:from>
    <xdr:to>
      <xdr:col>27</xdr:col>
      <xdr:colOff>666750</xdr:colOff>
      <xdr:row>5</xdr:row>
      <xdr:rowOff>66675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F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691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238125</xdr:colOff>
      <xdr:row>2</xdr:row>
      <xdr:rowOff>142875</xdr:rowOff>
    </xdr:from>
    <xdr:to>
      <xdr:col>26</xdr:col>
      <xdr:colOff>657225</xdr:colOff>
      <xdr:row>5</xdr:row>
      <xdr:rowOff>38100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F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595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200025</xdr:colOff>
      <xdr:row>2</xdr:row>
      <xdr:rowOff>171450</xdr:rowOff>
    </xdr:from>
    <xdr:to>
      <xdr:col>40</xdr:col>
      <xdr:colOff>714375</xdr:colOff>
      <xdr:row>5</xdr:row>
      <xdr:rowOff>66675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0F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6321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285750</xdr:colOff>
      <xdr:row>8</xdr:row>
      <xdr:rowOff>76200</xdr:rowOff>
    </xdr:from>
    <xdr:to>
      <xdr:col>40</xdr:col>
      <xdr:colOff>581025</xdr:colOff>
      <xdr:row>8</xdr:row>
      <xdr:rowOff>266700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0F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178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276225</xdr:colOff>
      <xdr:row>8</xdr:row>
      <xdr:rowOff>66675</xdr:rowOff>
    </xdr:from>
    <xdr:to>
      <xdr:col>28</xdr:col>
      <xdr:colOff>476250</xdr:colOff>
      <xdr:row>8</xdr:row>
      <xdr:rowOff>257175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0F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978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200025</xdr:colOff>
      <xdr:row>2</xdr:row>
      <xdr:rowOff>142875</xdr:rowOff>
    </xdr:from>
    <xdr:to>
      <xdr:col>28</xdr:col>
      <xdr:colOff>619125</xdr:colOff>
      <xdr:row>5</xdr:row>
      <xdr:rowOff>38100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F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216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333375</xdr:colOff>
      <xdr:row>8</xdr:row>
      <xdr:rowOff>66675</xdr:rowOff>
    </xdr:from>
    <xdr:to>
      <xdr:col>29</xdr:col>
      <xdr:colOff>533400</xdr:colOff>
      <xdr:row>8</xdr:row>
      <xdr:rowOff>257175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0F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551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276225</xdr:colOff>
      <xdr:row>3</xdr:row>
      <xdr:rowOff>9525</xdr:rowOff>
    </xdr:from>
    <xdr:to>
      <xdr:col>29</xdr:col>
      <xdr:colOff>695325</xdr:colOff>
      <xdr:row>5</xdr:row>
      <xdr:rowOff>95250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F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979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257175</xdr:colOff>
      <xdr:row>8</xdr:row>
      <xdr:rowOff>85725</xdr:rowOff>
    </xdr:from>
    <xdr:to>
      <xdr:col>41</xdr:col>
      <xdr:colOff>552450</xdr:colOff>
      <xdr:row>8</xdr:row>
      <xdr:rowOff>276225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0F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894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228600</xdr:colOff>
      <xdr:row>2</xdr:row>
      <xdr:rowOff>171450</xdr:rowOff>
    </xdr:from>
    <xdr:to>
      <xdr:col>41</xdr:col>
      <xdr:colOff>742950</xdr:colOff>
      <xdr:row>5</xdr:row>
      <xdr:rowOff>66675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0F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608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419100</xdr:colOff>
      <xdr:row>28</xdr:row>
      <xdr:rowOff>180975</xdr:rowOff>
    </xdr:from>
    <xdr:to>
      <xdr:col>12</xdr:col>
      <xdr:colOff>704850</xdr:colOff>
      <xdr:row>29</xdr:row>
      <xdr:rowOff>171450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0F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44000" y="56769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352425</xdr:colOff>
      <xdr:row>52</xdr:row>
      <xdr:rowOff>38100</xdr:rowOff>
    </xdr:from>
    <xdr:to>
      <xdr:col>12</xdr:col>
      <xdr:colOff>638175</xdr:colOff>
      <xdr:row>53</xdr:row>
      <xdr:rowOff>28575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0F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77425" y="10106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361950</xdr:colOff>
      <xdr:row>75</xdr:row>
      <xdr:rowOff>19050</xdr:rowOff>
    </xdr:from>
    <xdr:to>
      <xdr:col>12</xdr:col>
      <xdr:colOff>647700</xdr:colOff>
      <xdr:row>76</xdr:row>
      <xdr:rowOff>9525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0F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86950" y="144684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342900</xdr:colOff>
      <xdr:row>98</xdr:row>
      <xdr:rowOff>95250</xdr:rowOff>
    </xdr:from>
    <xdr:to>
      <xdr:col>12</xdr:col>
      <xdr:colOff>628650</xdr:colOff>
      <xdr:row>99</xdr:row>
      <xdr:rowOff>85725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0F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67900" y="189261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419100</xdr:colOff>
      <xdr:row>144</xdr:row>
      <xdr:rowOff>114300</xdr:rowOff>
    </xdr:from>
    <xdr:to>
      <xdr:col>12</xdr:col>
      <xdr:colOff>704850</xdr:colOff>
      <xdr:row>145</xdr:row>
      <xdr:rowOff>104775</xdr:rowOff>
    </xdr:to>
    <xdr:pic>
      <xdr:nvPicPr>
        <xdr:cNvPr id="58" name="Imagen 57">
          <a:extLst>
            <a:ext uri="{FF2B5EF4-FFF2-40B4-BE49-F238E27FC236}">
              <a16:creationId xmlns="" xmlns:a16="http://schemas.microsoft.com/office/drawing/2014/main" id="{00000000-0008-0000-0F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944100" y="277082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361950</xdr:colOff>
      <xdr:row>121</xdr:row>
      <xdr:rowOff>57150</xdr:rowOff>
    </xdr:from>
    <xdr:to>
      <xdr:col>12</xdr:col>
      <xdr:colOff>647700</xdr:colOff>
      <xdr:row>122</xdr:row>
      <xdr:rowOff>47625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0F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86950" y="232695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381000</xdr:colOff>
      <xdr:row>168</xdr:row>
      <xdr:rowOff>114300</xdr:rowOff>
    </xdr:from>
    <xdr:to>
      <xdr:col>12</xdr:col>
      <xdr:colOff>666750</xdr:colOff>
      <xdr:row>169</xdr:row>
      <xdr:rowOff>104775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0F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05900" y="296132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276225</xdr:colOff>
      <xdr:row>8</xdr:row>
      <xdr:rowOff>76200</xdr:rowOff>
    </xdr:from>
    <xdr:to>
      <xdr:col>30</xdr:col>
      <xdr:colOff>476250</xdr:colOff>
      <xdr:row>8</xdr:row>
      <xdr:rowOff>266700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0F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980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257175</xdr:colOff>
      <xdr:row>3</xdr:row>
      <xdr:rowOff>0</xdr:rowOff>
    </xdr:from>
    <xdr:to>
      <xdr:col>30</xdr:col>
      <xdr:colOff>676275</xdr:colOff>
      <xdr:row>5</xdr:row>
      <xdr:rowOff>85725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F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790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314325</xdr:colOff>
      <xdr:row>8</xdr:row>
      <xdr:rowOff>66675</xdr:rowOff>
    </xdr:from>
    <xdr:to>
      <xdr:col>31</xdr:col>
      <xdr:colOff>514350</xdr:colOff>
      <xdr:row>8</xdr:row>
      <xdr:rowOff>257175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F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3362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228600</xdr:colOff>
      <xdr:row>2</xdr:row>
      <xdr:rowOff>180975</xdr:rowOff>
    </xdr:from>
    <xdr:to>
      <xdr:col>31</xdr:col>
      <xdr:colOff>647700</xdr:colOff>
      <xdr:row>5</xdr:row>
      <xdr:rowOff>76200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F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5052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257175</xdr:colOff>
      <xdr:row>8</xdr:row>
      <xdr:rowOff>114300</xdr:rowOff>
    </xdr:from>
    <xdr:to>
      <xdr:col>42</xdr:col>
      <xdr:colOff>552450</xdr:colOff>
      <xdr:row>8</xdr:row>
      <xdr:rowOff>304800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F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0" y="16478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219075</xdr:colOff>
      <xdr:row>2</xdr:row>
      <xdr:rowOff>152400</xdr:rowOff>
    </xdr:from>
    <xdr:to>
      <xdr:col>42</xdr:col>
      <xdr:colOff>733425</xdr:colOff>
      <xdr:row>5</xdr:row>
      <xdr:rowOff>47625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F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51400" y="5429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361950</xdr:colOff>
      <xdr:row>190</xdr:row>
      <xdr:rowOff>9525</xdr:rowOff>
    </xdr:from>
    <xdr:to>
      <xdr:col>12</xdr:col>
      <xdr:colOff>647700</xdr:colOff>
      <xdr:row>191</xdr:row>
      <xdr:rowOff>0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F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86850" y="336994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295275</xdr:colOff>
      <xdr:row>8</xdr:row>
      <xdr:rowOff>85725</xdr:rowOff>
    </xdr:from>
    <xdr:to>
      <xdr:col>32</xdr:col>
      <xdr:colOff>495300</xdr:colOff>
      <xdr:row>8</xdr:row>
      <xdr:rowOff>276225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F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1730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209550</xdr:colOff>
      <xdr:row>2</xdr:row>
      <xdr:rowOff>180975</xdr:rowOff>
    </xdr:from>
    <xdr:to>
      <xdr:col>32</xdr:col>
      <xdr:colOff>628650</xdr:colOff>
      <xdr:row>5</xdr:row>
      <xdr:rowOff>76200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F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3157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219075</xdr:colOff>
      <xdr:row>3</xdr:row>
      <xdr:rowOff>0</xdr:rowOff>
    </xdr:from>
    <xdr:to>
      <xdr:col>33</xdr:col>
      <xdr:colOff>638175</xdr:colOff>
      <xdr:row>5</xdr:row>
      <xdr:rowOff>85725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F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8412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295275</xdr:colOff>
      <xdr:row>8</xdr:row>
      <xdr:rowOff>66675</xdr:rowOff>
    </xdr:from>
    <xdr:to>
      <xdr:col>33</xdr:col>
      <xdr:colOff>495300</xdr:colOff>
      <xdr:row>8</xdr:row>
      <xdr:rowOff>257175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F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9174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276225</xdr:colOff>
      <xdr:row>8</xdr:row>
      <xdr:rowOff>85725</xdr:rowOff>
    </xdr:from>
    <xdr:to>
      <xdr:col>43</xdr:col>
      <xdr:colOff>561975</xdr:colOff>
      <xdr:row>8</xdr:row>
      <xdr:rowOff>276225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F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08850" y="1619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180975</xdr:colOff>
      <xdr:row>2</xdr:row>
      <xdr:rowOff>114300</xdr:rowOff>
    </xdr:from>
    <xdr:to>
      <xdr:col>43</xdr:col>
      <xdr:colOff>685800</xdr:colOff>
      <xdr:row>5</xdr:row>
      <xdr:rowOff>9525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F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13600" y="504825"/>
          <a:ext cx="5048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314325</xdr:colOff>
      <xdr:row>213</xdr:row>
      <xdr:rowOff>180975</xdr:rowOff>
    </xdr:from>
    <xdr:to>
      <xdr:col>12</xdr:col>
      <xdr:colOff>657225</xdr:colOff>
      <xdr:row>214</xdr:row>
      <xdr:rowOff>171450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F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39325" y="4091940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266700</xdr:colOff>
      <xdr:row>8</xdr:row>
      <xdr:rowOff>76200</xdr:rowOff>
    </xdr:from>
    <xdr:to>
      <xdr:col>44</xdr:col>
      <xdr:colOff>457200</xdr:colOff>
      <xdr:row>8</xdr:row>
      <xdr:rowOff>276225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F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9525" y="16097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200025</xdr:colOff>
      <xdr:row>2</xdr:row>
      <xdr:rowOff>114300</xdr:rowOff>
    </xdr:from>
    <xdr:to>
      <xdr:col>44</xdr:col>
      <xdr:colOff>628650</xdr:colOff>
      <xdr:row>5</xdr:row>
      <xdr:rowOff>9525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F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32850" y="50482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390525</xdr:colOff>
      <xdr:row>1</xdr:row>
      <xdr:rowOff>0</xdr:rowOff>
    </xdr:from>
    <xdr:to>
      <xdr:col>20</xdr:col>
      <xdr:colOff>723900</xdr:colOff>
      <xdr:row>2</xdr:row>
      <xdr:rowOff>0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F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92400" y="1905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238125</xdr:colOff>
      <xdr:row>8</xdr:row>
      <xdr:rowOff>57150</xdr:rowOff>
    </xdr:from>
    <xdr:to>
      <xdr:col>46</xdr:col>
      <xdr:colOff>981075</xdr:colOff>
      <xdr:row>8</xdr:row>
      <xdr:rowOff>295275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F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37825" y="1590675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85725</xdr:colOff>
      <xdr:row>2</xdr:row>
      <xdr:rowOff>142875</xdr:rowOff>
    </xdr:from>
    <xdr:to>
      <xdr:col>46</xdr:col>
      <xdr:colOff>1028700</xdr:colOff>
      <xdr:row>5</xdr:row>
      <xdr:rowOff>38100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F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785425" y="533400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19062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17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20586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17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21539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18</xdr:col>
      <xdr:colOff>142875</xdr:colOff>
      <xdr:row>3</xdr:row>
      <xdr:rowOff>85725</xdr:rowOff>
    </xdr:from>
    <xdr:to>
      <xdr:col>18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444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142875</xdr:colOff>
      <xdr:row>3</xdr:row>
      <xdr:rowOff>57150</xdr:rowOff>
    </xdr:from>
    <xdr:to>
      <xdr:col>19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540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304800</xdr:colOff>
      <xdr:row>8</xdr:row>
      <xdr:rowOff>85725</xdr:rowOff>
    </xdr:from>
    <xdr:to>
      <xdr:col>19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60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323850</xdr:colOff>
      <xdr:row>8</xdr:row>
      <xdr:rowOff>104775</xdr:rowOff>
    </xdr:from>
    <xdr:to>
      <xdr:col>18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254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257175</xdr:colOff>
      <xdr:row>8</xdr:row>
      <xdr:rowOff>76200</xdr:rowOff>
    </xdr:from>
    <xdr:to>
      <xdr:col>20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970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76200</xdr:colOff>
      <xdr:row>3</xdr:row>
      <xdr:rowOff>57150</xdr:rowOff>
    </xdr:from>
    <xdr:to>
      <xdr:col>20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160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295275</xdr:colOff>
      <xdr:row>8</xdr:row>
      <xdr:rowOff>76200</xdr:rowOff>
    </xdr:from>
    <xdr:to>
      <xdr:col>21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971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142875</xdr:colOff>
      <xdr:row>3</xdr:row>
      <xdr:rowOff>57150</xdr:rowOff>
    </xdr:from>
    <xdr:to>
      <xdr:col>21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447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333375</xdr:colOff>
      <xdr:row>8</xdr:row>
      <xdr:rowOff>66675</xdr:rowOff>
    </xdr:from>
    <xdr:to>
      <xdr:col>37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557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161925</xdr:colOff>
      <xdr:row>3</xdr:row>
      <xdr:rowOff>66675</xdr:rowOff>
    </xdr:from>
    <xdr:to>
      <xdr:col>37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276225</xdr:colOff>
      <xdr:row>8</xdr:row>
      <xdr:rowOff>66675</xdr:rowOff>
    </xdr:from>
    <xdr:to>
      <xdr:col>38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1176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38100</xdr:colOff>
      <xdr:row>3</xdr:row>
      <xdr:rowOff>76200</xdr:rowOff>
    </xdr:from>
    <xdr:to>
      <xdr:col>38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1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795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257175</xdr:colOff>
      <xdr:row>8</xdr:row>
      <xdr:rowOff>95250</xdr:rowOff>
    </xdr:from>
    <xdr:to>
      <xdr:col>39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1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606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200025</xdr:colOff>
      <xdr:row>8</xdr:row>
      <xdr:rowOff>85725</xdr:rowOff>
    </xdr:from>
    <xdr:to>
      <xdr:col>40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1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654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0</xdr:colOff>
      <xdr:row>3</xdr:row>
      <xdr:rowOff>76200</xdr:rowOff>
    </xdr:from>
    <xdr:to>
      <xdr:col>40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1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3654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9525</xdr:colOff>
      <xdr:row>3</xdr:row>
      <xdr:rowOff>66675</xdr:rowOff>
    </xdr:from>
    <xdr:to>
      <xdr:col>39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1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129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66675</xdr:colOff>
      <xdr:row>8</xdr:row>
      <xdr:rowOff>114300</xdr:rowOff>
    </xdr:from>
    <xdr:to>
      <xdr:col>49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1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615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523875</xdr:colOff>
      <xdr:row>1</xdr:row>
      <xdr:rowOff>28575</xdr:rowOff>
    </xdr:from>
    <xdr:to>
      <xdr:col>19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1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254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333375</xdr:colOff>
      <xdr:row>8</xdr:row>
      <xdr:rowOff>76200</xdr:rowOff>
    </xdr:from>
    <xdr:to>
      <xdr:col>22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1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353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114300</xdr:colOff>
      <xdr:row>3</xdr:row>
      <xdr:rowOff>28575</xdr:rowOff>
    </xdr:from>
    <xdr:to>
      <xdr:col>22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1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162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419100</xdr:colOff>
      <xdr:row>1</xdr:row>
      <xdr:rowOff>0</xdr:rowOff>
    </xdr:from>
    <xdr:to>
      <xdr:col>8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1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436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676274</xdr:colOff>
      <xdr:row>0</xdr:row>
      <xdr:rowOff>180975</xdr:rowOff>
    </xdr:from>
    <xdr:to>
      <xdr:col>14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1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011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352425</xdr:colOff>
      <xdr:row>8</xdr:row>
      <xdr:rowOff>104775</xdr:rowOff>
    </xdr:from>
    <xdr:to>
      <xdr:col>13</xdr:col>
      <xdr:colOff>638175</xdr:colOff>
      <xdr:row>8</xdr:row>
      <xdr:rowOff>285750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1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77425" y="16383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323850</xdr:colOff>
      <xdr:row>8</xdr:row>
      <xdr:rowOff>85725</xdr:rowOff>
    </xdr:from>
    <xdr:to>
      <xdr:col>23</xdr:col>
      <xdr:colOff>466725</xdr:colOff>
      <xdr:row>8</xdr:row>
      <xdr:rowOff>276225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1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449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238125</xdr:colOff>
      <xdr:row>2</xdr:row>
      <xdr:rowOff>142875</xdr:rowOff>
    </xdr:from>
    <xdr:to>
      <xdr:col>23</xdr:col>
      <xdr:colOff>609600</xdr:colOff>
      <xdr:row>5</xdr:row>
      <xdr:rowOff>38100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1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592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247650</xdr:colOff>
      <xdr:row>2</xdr:row>
      <xdr:rowOff>123825</xdr:rowOff>
    </xdr:from>
    <xdr:to>
      <xdr:col>24</xdr:col>
      <xdr:colOff>619125</xdr:colOff>
      <xdr:row>5</xdr:row>
      <xdr:rowOff>19050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1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688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352425</xdr:colOff>
      <xdr:row>8</xdr:row>
      <xdr:rowOff>95250</xdr:rowOff>
    </xdr:from>
    <xdr:to>
      <xdr:col>24</xdr:col>
      <xdr:colOff>495300</xdr:colOff>
      <xdr:row>8</xdr:row>
      <xdr:rowOff>285750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1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736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342900</xdr:colOff>
      <xdr:row>8</xdr:row>
      <xdr:rowOff>95250</xdr:rowOff>
    </xdr:from>
    <xdr:to>
      <xdr:col>41</xdr:col>
      <xdr:colOff>638175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1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703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152400</xdr:colOff>
      <xdr:row>2</xdr:row>
      <xdr:rowOff>180975</xdr:rowOff>
    </xdr:from>
    <xdr:to>
      <xdr:col>41</xdr:col>
      <xdr:colOff>666750</xdr:colOff>
      <xdr:row>5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1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2798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85726</xdr:colOff>
      <xdr:row>2</xdr:row>
      <xdr:rowOff>133350</xdr:rowOff>
    </xdr:from>
    <xdr:to>
      <xdr:col>49</xdr:col>
      <xdr:colOff>866776</xdr:colOff>
      <xdr:row>5</xdr:row>
      <xdr:rowOff>28575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1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880551" y="52387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276225</xdr:colOff>
      <xdr:row>8</xdr:row>
      <xdr:rowOff>95250</xdr:rowOff>
    </xdr:from>
    <xdr:to>
      <xdr:col>25</xdr:col>
      <xdr:colOff>485775</xdr:colOff>
      <xdr:row>8</xdr:row>
      <xdr:rowOff>276225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1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975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238125</xdr:colOff>
      <xdr:row>8</xdr:row>
      <xdr:rowOff>95250</xdr:rowOff>
    </xdr:from>
    <xdr:to>
      <xdr:col>26</xdr:col>
      <xdr:colOff>514350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1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595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200025</xdr:colOff>
      <xdr:row>2</xdr:row>
      <xdr:rowOff>114300</xdr:rowOff>
    </xdr:from>
    <xdr:to>
      <xdr:col>25</xdr:col>
      <xdr:colOff>561975</xdr:colOff>
      <xdr:row>5</xdr:row>
      <xdr:rowOff>9525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1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213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228600</xdr:colOff>
      <xdr:row>2</xdr:row>
      <xdr:rowOff>142875</xdr:rowOff>
    </xdr:from>
    <xdr:to>
      <xdr:col>26</xdr:col>
      <xdr:colOff>647700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1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500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200025</xdr:colOff>
      <xdr:row>3</xdr:row>
      <xdr:rowOff>0</xdr:rowOff>
    </xdr:from>
    <xdr:to>
      <xdr:col>42</xdr:col>
      <xdr:colOff>714375</xdr:colOff>
      <xdr:row>5</xdr:row>
      <xdr:rowOff>85725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1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323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304800</xdr:colOff>
      <xdr:row>8</xdr:row>
      <xdr:rowOff>85725</xdr:rowOff>
    </xdr:from>
    <xdr:to>
      <xdr:col>42</xdr:col>
      <xdr:colOff>600075</xdr:colOff>
      <xdr:row>8</xdr:row>
      <xdr:rowOff>276225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1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3371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276225</xdr:colOff>
      <xdr:row>8</xdr:row>
      <xdr:rowOff>85725</xdr:rowOff>
    </xdr:from>
    <xdr:to>
      <xdr:col>27</xdr:col>
      <xdr:colOff>476250</xdr:colOff>
      <xdr:row>8</xdr:row>
      <xdr:rowOff>276225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1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977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342900</xdr:colOff>
      <xdr:row>8</xdr:row>
      <xdr:rowOff>76200</xdr:rowOff>
    </xdr:from>
    <xdr:to>
      <xdr:col>28</xdr:col>
      <xdr:colOff>542925</xdr:colOff>
      <xdr:row>8</xdr:row>
      <xdr:rowOff>266700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1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645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247650</xdr:colOff>
      <xdr:row>2</xdr:row>
      <xdr:rowOff>171450</xdr:rowOff>
    </xdr:from>
    <xdr:to>
      <xdr:col>28</xdr:col>
      <xdr:colOff>666750</xdr:colOff>
      <xdr:row>5</xdr:row>
      <xdr:rowOff>66675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1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692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238125</xdr:colOff>
      <xdr:row>2</xdr:row>
      <xdr:rowOff>142875</xdr:rowOff>
    </xdr:from>
    <xdr:to>
      <xdr:col>27</xdr:col>
      <xdr:colOff>657225</xdr:colOff>
      <xdr:row>5</xdr:row>
      <xdr:rowOff>38100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1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596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200025</xdr:colOff>
      <xdr:row>2</xdr:row>
      <xdr:rowOff>171450</xdr:rowOff>
    </xdr:from>
    <xdr:to>
      <xdr:col>43</xdr:col>
      <xdr:colOff>714375</xdr:colOff>
      <xdr:row>5</xdr:row>
      <xdr:rowOff>66675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1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0324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285750</xdr:colOff>
      <xdr:row>8</xdr:row>
      <xdr:rowOff>76200</xdr:rowOff>
    </xdr:from>
    <xdr:to>
      <xdr:col>43</xdr:col>
      <xdr:colOff>581025</xdr:colOff>
      <xdr:row>8</xdr:row>
      <xdr:rowOff>266700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1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1181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276225</xdr:colOff>
      <xdr:row>8</xdr:row>
      <xdr:rowOff>66675</xdr:rowOff>
    </xdr:from>
    <xdr:to>
      <xdr:col>29</xdr:col>
      <xdr:colOff>476250</xdr:colOff>
      <xdr:row>8</xdr:row>
      <xdr:rowOff>257175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1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979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200025</xdr:colOff>
      <xdr:row>2</xdr:row>
      <xdr:rowOff>142875</xdr:rowOff>
    </xdr:from>
    <xdr:to>
      <xdr:col>29</xdr:col>
      <xdr:colOff>619125</xdr:colOff>
      <xdr:row>5</xdr:row>
      <xdr:rowOff>38100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1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217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333375</xdr:colOff>
      <xdr:row>8</xdr:row>
      <xdr:rowOff>66675</xdr:rowOff>
    </xdr:from>
    <xdr:to>
      <xdr:col>30</xdr:col>
      <xdr:colOff>533400</xdr:colOff>
      <xdr:row>8</xdr:row>
      <xdr:rowOff>257175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1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5552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276225</xdr:colOff>
      <xdr:row>3</xdr:row>
      <xdr:rowOff>9525</xdr:rowOff>
    </xdr:from>
    <xdr:to>
      <xdr:col>30</xdr:col>
      <xdr:colOff>695325</xdr:colOff>
      <xdr:row>5</xdr:row>
      <xdr:rowOff>95250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1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980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257175</xdr:colOff>
      <xdr:row>8</xdr:row>
      <xdr:rowOff>85725</xdr:rowOff>
    </xdr:from>
    <xdr:to>
      <xdr:col>44</xdr:col>
      <xdr:colOff>552450</xdr:colOff>
      <xdr:row>8</xdr:row>
      <xdr:rowOff>276225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1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897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228600</xdr:colOff>
      <xdr:row>2</xdr:row>
      <xdr:rowOff>171450</xdr:rowOff>
    </xdr:from>
    <xdr:to>
      <xdr:col>44</xdr:col>
      <xdr:colOff>742950</xdr:colOff>
      <xdr:row>5</xdr:row>
      <xdr:rowOff>66675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1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611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409575</xdr:colOff>
      <xdr:row>30</xdr:row>
      <xdr:rowOff>104775</xdr:rowOff>
    </xdr:from>
    <xdr:to>
      <xdr:col>13</xdr:col>
      <xdr:colOff>695325</xdr:colOff>
      <xdr:row>31</xdr:row>
      <xdr:rowOff>95250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1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734675" y="59817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381000</xdr:colOff>
      <xdr:row>56</xdr:row>
      <xdr:rowOff>95250</xdr:rowOff>
    </xdr:from>
    <xdr:to>
      <xdr:col>13</xdr:col>
      <xdr:colOff>666750</xdr:colOff>
      <xdr:row>57</xdr:row>
      <xdr:rowOff>85725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1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706100" y="109251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304800</xdr:colOff>
      <xdr:row>80</xdr:row>
      <xdr:rowOff>19050</xdr:rowOff>
    </xdr:from>
    <xdr:to>
      <xdr:col>13</xdr:col>
      <xdr:colOff>590550</xdr:colOff>
      <xdr:row>81</xdr:row>
      <xdr:rowOff>9525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1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29900" y="154209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361950</xdr:colOff>
      <xdr:row>105</xdr:row>
      <xdr:rowOff>104775</xdr:rowOff>
    </xdr:from>
    <xdr:to>
      <xdr:col>13</xdr:col>
      <xdr:colOff>647700</xdr:colOff>
      <xdr:row>106</xdr:row>
      <xdr:rowOff>95250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1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7050" y="20269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371475</xdr:colOff>
      <xdr:row>154</xdr:row>
      <xdr:rowOff>104775</xdr:rowOff>
    </xdr:from>
    <xdr:to>
      <xdr:col>13</xdr:col>
      <xdr:colOff>657225</xdr:colOff>
      <xdr:row>155</xdr:row>
      <xdr:rowOff>95250</xdr:rowOff>
    </xdr:to>
    <xdr:pic>
      <xdr:nvPicPr>
        <xdr:cNvPr id="58" name="Imagen 57">
          <a:extLst>
            <a:ext uri="{FF2B5EF4-FFF2-40B4-BE49-F238E27FC236}">
              <a16:creationId xmlns="" xmlns:a16="http://schemas.microsoft.com/office/drawing/2014/main" id="{00000000-0008-0000-1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96575" y="30937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361950</xdr:colOff>
      <xdr:row>129</xdr:row>
      <xdr:rowOff>114300</xdr:rowOff>
    </xdr:from>
    <xdr:to>
      <xdr:col>13</xdr:col>
      <xdr:colOff>647700</xdr:colOff>
      <xdr:row>130</xdr:row>
      <xdr:rowOff>104775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1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7050" y="24850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361950</xdr:colOff>
      <xdr:row>180</xdr:row>
      <xdr:rowOff>123825</xdr:rowOff>
    </xdr:from>
    <xdr:to>
      <xdr:col>13</xdr:col>
      <xdr:colOff>647700</xdr:colOff>
      <xdr:row>181</xdr:row>
      <xdr:rowOff>114300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1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7050" y="345757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276225</xdr:colOff>
      <xdr:row>8</xdr:row>
      <xdr:rowOff>76200</xdr:rowOff>
    </xdr:from>
    <xdr:to>
      <xdr:col>31</xdr:col>
      <xdr:colOff>476250</xdr:colOff>
      <xdr:row>8</xdr:row>
      <xdr:rowOff>266700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1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981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257175</xdr:colOff>
      <xdr:row>3</xdr:row>
      <xdr:rowOff>0</xdr:rowOff>
    </xdr:from>
    <xdr:to>
      <xdr:col>31</xdr:col>
      <xdr:colOff>676275</xdr:colOff>
      <xdr:row>5</xdr:row>
      <xdr:rowOff>85725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1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791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314325</xdr:colOff>
      <xdr:row>8</xdr:row>
      <xdr:rowOff>66675</xdr:rowOff>
    </xdr:from>
    <xdr:to>
      <xdr:col>32</xdr:col>
      <xdr:colOff>514350</xdr:colOff>
      <xdr:row>8</xdr:row>
      <xdr:rowOff>257175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1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363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228600</xdr:colOff>
      <xdr:row>2</xdr:row>
      <xdr:rowOff>180975</xdr:rowOff>
    </xdr:from>
    <xdr:to>
      <xdr:col>32</xdr:col>
      <xdr:colOff>647700</xdr:colOff>
      <xdr:row>5</xdr:row>
      <xdr:rowOff>76200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1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5062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257175</xdr:colOff>
      <xdr:row>8</xdr:row>
      <xdr:rowOff>114300</xdr:rowOff>
    </xdr:from>
    <xdr:to>
      <xdr:col>45</xdr:col>
      <xdr:colOff>552450</xdr:colOff>
      <xdr:row>8</xdr:row>
      <xdr:rowOff>304800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1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89800" y="16478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219075</xdr:colOff>
      <xdr:row>2</xdr:row>
      <xdr:rowOff>152400</xdr:rowOff>
    </xdr:from>
    <xdr:to>
      <xdr:col>45</xdr:col>
      <xdr:colOff>733425</xdr:colOff>
      <xdr:row>5</xdr:row>
      <xdr:rowOff>47625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1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51700" y="5429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400050</xdr:colOff>
      <xdr:row>205</xdr:row>
      <xdr:rowOff>114300</xdr:rowOff>
    </xdr:from>
    <xdr:to>
      <xdr:col>13</xdr:col>
      <xdr:colOff>685800</xdr:colOff>
      <xdr:row>206</xdr:row>
      <xdr:rowOff>104775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1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725150" y="39328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295275</xdr:colOff>
      <xdr:row>8</xdr:row>
      <xdr:rowOff>85725</xdr:rowOff>
    </xdr:from>
    <xdr:to>
      <xdr:col>33</xdr:col>
      <xdr:colOff>495300</xdr:colOff>
      <xdr:row>8</xdr:row>
      <xdr:rowOff>276225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1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91740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209550</xdr:colOff>
      <xdr:row>2</xdr:row>
      <xdr:rowOff>180975</xdr:rowOff>
    </xdr:from>
    <xdr:to>
      <xdr:col>33</xdr:col>
      <xdr:colOff>628650</xdr:colOff>
      <xdr:row>5</xdr:row>
      <xdr:rowOff>76200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1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83167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219075</xdr:colOff>
      <xdr:row>3</xdr:row>
      <xdr:rowOff>0</xdr:rowOff>
    </xdr:from>
    <xdr:to>
      <xdr:col>34</xdr:col>
      <xdr:colOff>638175</xdr:colOff>
      <xdr:row>5</xdr:row>
      <xdr:rowOff>85725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1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413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295275</xdr:colOff>
      <xdr:row>8</xdr:row>
      <xdr:rowOff>66675</xdr:rowOff>
    </xdr:from>
    <xdr:to>
      <xdr:col>34</xdr:col>
      <xdr:colOff>495300</xdr:colOff>
      <xdr:row>8</xdr:row>
      <xdr:rowOff>257175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1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276225</xdr:colOff>
      <xdr:row>8</xdr:row>
      <xdr:rowOff>85725</xdr:rowOff>
    </xdr:from>
    <xdr:to>
      <xdr:col>46</xdr:col>
      <xdr:colOff>561975</xdr:colOff>
      <xdr:row>8</xdr:row>
      <xdr:rowOff>276225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1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08950" y="1619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180975</xdr:colOff>
      <xdr:row>2</xdr:row>
      <xdr:rowOff>114300</xdr:rowOff>
    </xdr:from>
    <xdr:to>
      <xdr:col>46</xdr:col>
      <xdr:colOff>685800</xdr:colOff>
      <xdr:row>5</xdr:row>
      <xdr:rowOff>9525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1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13700" y="504825"/>
          <a:ext cx="5048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304800</xdr:colOff>
      <xdr:row>229</xdr:row>
      <xdr:rowOff>123825</xdr:rowOff>
    </xdr:from>
    <xdr:to>
      <xdr:col>13</xdr:col>
      <xdr:colOff>647700</xdr:colOff>
      <xdr:row>230</xdr:row>
      <xdr:rowOff>114300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1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29900" y="4391025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276225</xdr:colOff>
      <xdr:row>8</xdr:row>
      <xdr:rowOff>76200</xdr:rowOff>
    </xdr:from>
    <xdr:to>
      <xdr:col>35</xdr:col>
      <xdr:colOff>476250</xdr:colOff>
      <xdr:row>8</xdr:row>
      <xdr:rowOff>266700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1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985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209550</xdr:colOff>
      <xdr:row>3</xdr:row>
      <xdr:rowOff>0</xdr:rowOff>
    </xdr:from>
    <xdr:to>
      <xdr:col>35</xdr:col>
      <xdr:colOff>628650</xdr:colOff>
      <xdr:row>5</xdr:row>
      <xdr:rowOff>85725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1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31875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285750</xdr:colOff>
      <xdr:row>8</xdr:row>
      <xdr:rowOff>133350</xdr:rowOff>
    </xdr:from>
    <xdr:to>
      <xdr:col>36</xdr:col>
      <xdr:colOff>495300</xdr:colOff>
      <xdr:row>8</xdr:row>
      <xdr:rowOff>323850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1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8175" y="16668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200025</xdr:colOff>
      <xdr:row>2</xdr:row>
      <xdr:rowOff>171450</xdr:rowOff>
    </xdr:from>
    <xdr:to>
      <xdr:col>36</xdr:col>
      <xdr:colOff>628650</xdr:colOff>
      <xdr:row>5</xdr:row>
      <xdr:rowOff>66675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1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22450" y="5619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257175</xdr:colOff>
      <xdr:row>8</xdr:row>
      <xdr:rowOff>95250</xdr:rowOff>
    </xdr:from>
    <xdr:to>
      <xdr:col>47</xdr:col>
      <xdr:colOff>600075</xdr:colOff>
      <xdr:row>8</xdr:row>
      <xdr:rowOff>285750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1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9020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171450</xdr:colOff>
      <xdr:row>2</xdr:row>
      <xdr:rowOff>66675</xdr:rowOff>
    </xdr:from>
    <xdr:to>
      <xdr:col>47</xdr:col>
      <xdr:colOff>742950</xdr:colOff>
      <xdr:row>4</xdr:row>
      <xdr:rowOff>152400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1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04475" y="457200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352425</xdr:colOff>
      <xdr:row>254</xdr:row>
      <xdr:rowOff>152400</xdr:rowOff>
    </xdr:from>
    <xdr:to>
      <xdr:col>13</xdr:col>
      <xdr:colOff>695325</xdr:colOff>
      <xdr:row>255</xdr:row>
      <xdr:rowOff>142875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1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77525" y="48701325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266700</xdr:colOff>
      <xdr:row>8</xdr:row>
      <xdr:rowOff>85725</xdr:rowOff>
    </xdr:from>
    <xdr:to>
      <xdr:col>48</xdr:col>
      <xdr:colOff>533400</xdr:colOff>
      <xdr:row>8</xdr:row>
      <xdr:rowOff>285750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1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99925" y="1619250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142875</xdr:colOff>
      <xdr:row>2</xdr:row>
      <xdr:rowOff>66675</xdr:rowOff>
    </xdr:from>
    <xdr:to>
      <xdr:col>48</xdr:col>
      <xdr:colOff>628650</xdr:colOff>
      <xdr:row>4</xdr:row>
      <xdr:rowOff>152400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1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376100" y="45720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161925</xdr:colOff>
      <xdr:row>8</xdr:row>
      <xdr:rowOff>57150</xdr:rowOff>
    </xdr:from>
    <xdr:to>
      <xdr:col>50</xdr:col>
      <xdr:colOff>1009650</xdr:colOff>
      <xdr:row>8</xdr:row>
      <xdr:rowOff>295275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1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62025" y="1590675"/>
          <a:ext cx="8477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38100</xdr:colOff>
      <xdr:row>2</xdr:row>
      <xdr:rowOff>142875</xdr:rowOff>
    </xdr:from>
    <xdr:to>
      <xdr:col>51</xdr:col>
      <xdr:colOff>19050</xdr:colOff>
      <xdr:row>5</xdr:row>
      <xdr:rowOff>38100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1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938200" y="533400"/>
          <a:ext cx="10382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266700</xdr:colOff>
      <xdr:row>1</xdr:row>
      <xdr:rowOff>0</xdr:rowOff>
    </xdr:from>
    <xdr:to>
      <xdr:col>21</xdr:col>
      <xdr:colOff>657225</xdr:colOff>
      <xdr:row>2</xdr:row>
      <xdr:rowOff>0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1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68675" y="190500"/>
          <a:ext cx="3905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27063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18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28587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18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29540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19</xdr:col>
      <xdr:colOff>142875</xdr:colOff>
      <xdr:row>3</xdr:row>
      <xdr:rowOff>85725</xdr:rowOff>
    </xdr:from>
    <xdr:to>
      <xdr:col>19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445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142875</xdr:colOff>
      <xdr:row>3</xdr:row>
      <xdr:rowOff>57150</xdr:rowOff>
    </xdr:from>
    <xdr:to>
      <xdr:col>20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541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304800</xdr:colOff>
      <xdr:row>8</xdr:row>
      <xdr:rowOff>85725</xdr:rowOff>
    </xdr:from>
    <xdr:to>
      <xdr:col>20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161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323850</xdr:colOff>
      <xdr:row>8</xdr:row>
      <xdr:rowOff>104775</xdr:rowOff>
    </xdr:from>
    <xdr:to>
      <xdr:col>19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255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257175</xdr:colOff>
      <xdr:row>8</xdr:row>
      <xdr:rowOff>76200</xdr:rowOff>
    </xdr:from>
    <xdr:to>
      <xdr:col>21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971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3</xdr:row>
      <xdr:rowOff>57150</xdr:rowOff>
    </xdr:from>
    <xdr:to>
      <xdr:col>21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161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295275</xdr:colOff>
      <xdr:row>8</xdr:row>
      <xdr:rowOff>76200</xdr:rowOff>
    </xdr:from>
    <xdr:to>
      <xdr:col>22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142875</xdr:colOff>
      <xdr:row>3</xdr:row>
      <xdr:rowOff>57150</xdr:rowOff>
    </xdr:from>
    <xdr:to>
      <xdr:col>22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448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333375</xdr:colOff>
      <xdr:row>8</xdr:row>
      <xdr:rowOff>66675</xdr:rowOff>
    </xdr:from>
    <xdr:to>
      <xdr:col>40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560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161925</xdr:colOff>
      <xdr:row>3</xdr:row>
      <xdr:rowOff>66675</xdr:rowOff>
    </xdr:from>
    <xdr:to>
      <xdr:col>40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845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276225</xdr:colOff>
      <xdr:row>8</xdr:row>
      <xdr:rowOff>66675</xdr:rowOff>
    </xdr:from>
    <xdr:to>
      <xdr:col>41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179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38100</xdr:colOff>
      <xdr:row>3</xdr:row>
      <xdr:rowOff>76200</xdr:rowOff>
    </xdr:from>
    <xdr:to>
      <xdr:col>41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1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2798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257175</xdr:colOff>
      <xdr:row>8</xdr:row>
      <xdr:rowOff>95250</xdr:rowOff>
    </xdr:from>
    <xdr:to>
      <xdr:col>42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1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609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200025</xdr:colOff>
      <xdr:row>8</xdr:row>
      <xdr:rowOff>85725</xdr:rowOff>
    </xdr:from>
    <xdr:to>
      <xdr:col>43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1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9657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0</xdr:colOff>
      <xdr:row>3</xdr:row>
      <xdr:rowOff>76200</xdr:rowOff>
    </xdr:from>
    <xdr:to>
      <xdr:col>43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1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7657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9525</xdr:colOff>
      <xdr:row>3</xdr:row>
      <xdr:rowOff>66675</xdr:rowOff>
    </xdr:from>
    <xdr:to>
      <xdr:col>42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1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0132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66675</xdr:colOff>
      <xdr:row>8</xdr:row>
      <xdr:rowOff>114300</xdr:rowOff>
    </xdr:from>
    <xdr:to>
      <xdr:col>53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1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0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523875</xdr:colOff>
      <xdr:row>1</xdr:row>
      <xdr:rowOff>28575</xdr:rowOff>
    </xdr:from>
    <xdr:to>
      <xdr:col>20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1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9255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333375</xdr:colOff>
      <xdr:row>8</xdr:row>
      <xdr:rowOff>76200</xdr:rowOff>
    </xdr:from>
    <xdr:to>
      <xdr:col>23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1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354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114300</xdr:colOff>
      <xdr:row>3</xdr:row>
      <xdr:rowOff>28575</xdr:rowOff>
    </xdr:from>
    <xdr:to>
      <xdr:col>23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1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7163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419100</xdr:colOff>
      <xdr:row>1</xdr:row>
      <xdr:rowOff>0</xdr:rowOff>
    </xdr:from>
    <xdr:to>
      <xdr:col>9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1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437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676274</xdr:colOff>
      <xdr:row>0</xdr:row>
      <xdr:rowOff>180975</xdr:rowOff>
    </xdr:from>
    <xdr:to>
      <xdr:col>15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1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012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352425</xdr:colOff>
      <xdr:row>8</xdr:row>
      <xdr:rowOff>104775</xdr:rowOff>
    </xdr:from>
    <xdr:to>
      <xdr:col>14</xdr:col>
      <xdr:colOff>638175</xdr:colOff>
      <xdr:row>8</xdr:row>
      <xdr:rowOff>285750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1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77525" y="16383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323850</xdr:colOff>
      <xdr:row>8</xdr:row>
      <xdr:rowOff>85725</xdr:rowOff>
    </xdr:from>
    <xdr:to>
      <xdr:col>24</xdr:col>
      <xdr:colOff>466725</xdr:colOff>
      <xdr:row>8</xdr:row>
      <xdr:rowOff>276225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1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450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238125</xdr:colOff>
      <xdr:row>2</xdr:row>
      <xdr:rowOff>142875</xdr:rowOff>
    </xdr:from>
    <xdr:to>
      <xdr:col>24</xdr:col>
      <xdr:colOff>609600</xdr:colOff>
      <xdr:row>5</xdr:row>
      <xdr:rowOff>38100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1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593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247650</xdr:colOff>
      <xdr:row>2</xdr:row>
      <xdr:rowOff>123825</xdr:rowOff>
    </xdr:from>
    <xdr:to>
      <xdr:col>25</xdr:col>
      <xdr:colOff>619125</xdr:colOff>
      <xdr:row>5</xdr:row>
      <xdr:rowOff>19050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1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689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352425</xdr:colOff>
      <xdr:row>8</xdr:row>
      <xdr:rowOff>95250</xdr:rowOff>
    </xdr:from>
    <xdr:to>
      <xdr:col>25</xdr:col>
      <xdr:colOff>495300</xdr:colOff>
      <xdr:row>8</xdr:row>
      <xdr:rowOff>285750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1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5737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342900</xdr:colOff>
      <xdr:row>8</xdr:row>
      <xdr:rowOff>95250</xdr:rowOff>
    </xdr:from>
    <xdr:to>
      <xdr:col>44</xdr:col>
      <xdr:colOff>638175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1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8706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152400</xdr:colOff>
      <xdr:row>2</xdr:row>
      <xdr:rowOff>180975</xdr:rowOff>
    </xdr:from>
    <xdr:to>
      <xdr:col>44</xdr:col>
      <xdr:colOff>666750</xdr:colOff>
      <xdr:row>5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1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6801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85726</xdr:colOff>
      <xdr:row>2</xdr:row>
      <xdr:rowOff>133350</xdr:rowOff>
    </xdr:from>
    <xdr:to>
      <xdr:col>53</xdr:col>
      <xdr:colOff>866776</xdr:colOff>
      <xdr:row>5</xdr:row>
      <xdr:rowOff>28575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1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19051" y="52387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276225</xdr:colOff>
      <xdr:row>8</xdr:row>
      <xdr:rowOff>95250</xdr:rowOff>
    </xdr:from>
    <xdr:to>
      <xdr:col>26</xdr:col>
      <xdr:colOff>485775</xdr:colOff>
      <xdr:row>8</xdr:row>
      <xdr:rowOff>276225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1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976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238125</xdr:colOff>
      <xdr:row>8</xdr:row>
      <xdr:rowOff>95250</xdr:rowOff>
    </xdr:from>
    <xdr:to>
      <xdr:col>27</xdr:col>
      <xdr:colOff>514350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1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596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200025</xdr:colOff>
      <xdr:row>2</xdr:row>
      <xdr:rowOff>114300</xdr:rowOff>
    </xdr:from>
    <xdr:to>
      <xdr:col>26</xdr:col>
      <xdr:colOff>561975</xdr:colOff>
      <xdr:row>5</xdr:row>
      <xdr:rowOff>9525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1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214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228600</xdr:colOff>
      <xdr:row>2</xdr:row>
      <xdr:rowOff>142875</xdr:rowOff>
    </xdr:from>
    <xdr:to>
      <xdr:col>27</xdr:col>
      <xdr:colOff>647700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1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501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200025</xdr:colOff>
      <xdr:row>3</xdr:row>
      <xdr:rowOff>0</xdr:rowOff>
    </xdr:from>
    <xdr:to>
      <xdr:col>45</xdr:col>
      <xdr:colOff>714375</xdr:colOff>
      <xdr:row>5</xdr:row>
      <xdr:rowOff>85725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1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326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304800</xdr:colOff>
      <xdr:row>8</xdr:row>
      <xdr:rowOff>85725</xdr:rowOff>
    </xdr:from>
    <xdr:to>
      <xdr:col>45</xdr:col>
      <xdr:colOff>600075</xdr:colOff>
      <xdr:row>8</xdr:row>
      <xdr:rowOff>276225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1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374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276225</xdr:colOff>
      <xdr:row>8</xdr:row>
      <xdr:rowOff>85725</xdr:rowOff>
    </xdr:from>
    <xdr:to>
      <xdr:col>28</xdr:col>
      <xdr:colOff>476250</xdr:colOff>
      <xdr:row>8</xdr:row>
      <xdr:rowOff>276225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1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978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342900</xdr:colOff>
      <xdr:row>8</xdr:row>
      <xdr:rowOff>76200</xdr:rowOff>
    </xdr:from>
    <xdr:to>
      <xdr:col>29</xdr:col>
      <xdr:colOff>542925</xdr:colOff>
      <xdr:row>8</xdr:row>
      <xdr:rowOff>266700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1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646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247650</xdr:colOff>
      <xdr:row>2</xdr:row>
      <xdr:rowOff>171450</xdr:rowOff>
    </xdr:from>
    <xdr:to>
      <xdr:col>29</xdr:col>
      <xdr:colOff>666750</xdr:colOff>
      <xdr:row>5</xdr:row>
      <xdr:rowOff>66675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1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693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238125</xdr:colOff>
      <xdr:row>2</xdr:row>
      <xdr:rowOff>142875</xdr:rowOff>
    </xdr:from>
    <xdr:to>
      <xdr:col>28</xdr:col>
      <xdr:colOff>657225</xdr:colOff>
      <xdr:row>5</xdr:row>
      <xdr:rowOff>38100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1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97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200025</xdr:colOff>
      <xdr:row>2</xdr:row>
      <xdr:rowOff>171450</xdr:rowOff>
    </xdr:from>
    <xdr:to>
      <xdr:col>46</xdr:col>
      <xdr:colOff>714375</xdr:colOff>
      <xdr:row>5</xdr:row>
      <xdr:rowOff>66675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1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327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285750</xdr:colOff>
      <xdr:row>8</xdr:row>
      <xdr:rowOff>76200</xdr:rowOff>
    </xdr:from>
    <xdr:to>
      <xdr:col>46</xdr:col>
      <xdr:colOff>581025</xdr:colOff>
      <xdr:row>8</xdr:row>
      <xdr:rowOff>266700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1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184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276225</xdr:colOff>
      <xdr:row>8</xdr:row>
      <xdr:rowOff>66675</xdr:rowOff>
    </xdr:from>
    <xdr:to>
      <xdr:col>30</xdr:col>
      <xdr:colOff>476250</xdr:colOff>
      <xdr:row>8</xdr:row>
      <xdr:rowOff>257175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1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980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200025</xdr:colOff>
      <xdr:row>2</xdr:row>
      <xdr:rowOff>142875</xdr:rowOff>
    </xdr:from>
    <xdr:to>
      <xdr:col>30</xdr:col>
      <xdr:colOff>619125</xdr:colOff>
      <xdr:row>5</xdr:row>
      <xdr:rowOff>38100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1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218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333375</xdr:colOff>
      <xdr:row>8</xdr:row>
      <xdr:rowOff>66675</xdr:rowOff>
    </xdr:from>
    <xdr:to>
      <xdr:col>31</xdr:col>
      <xdr:colOff>533400</xdr:colOff>
      <xdr:row>8</xdr:row>
      <xdr:rowOff>257175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1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3553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276225</xdr:colOff>
      <xdr:row>3</xdr:row>
      <xdr:rowOff>9525</xdr:rowOff>
    </xdr:from>
    <xdr:to>
      <xdr:col>31</xdr:col>
      <xdr:colOff>695325</xdr:colOff>
      <xdr:row>5</xdr:row>
      <xdr:rowOff>95250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1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981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257175</xdr:colOff>
      <xdr:row>8</xdr:row>
      <xdr:rowOff>85725</xdr:rowOff>
    </xdr:from>
    <xdr:to>
      <xdr:col>47</xdr:col>
      <xdr:colOff>552450</xdr:colOff>
      <xdr:row>8</xdr:row>
      <xdr:rowOff>276225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1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228600</xdr:colOff>
      <xdr:row>2</xdr:row>
      <xdr:rowOff>171450</xdr:rowOff>
    </xdr:from>
    <xdr:to>
      <xdr:col>47</xdr:col>
      <xdr:colOff>742950</xdr:colOff>
      <xdr:row>5</xdr:row>
      <xdr:rowOff>66675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1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614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390137</xdr:colOff>
      <xdr:row>31</xdr:row>
      <xdr:rowOff>104775</xdr:rowOff>
    </xdr:from>
    <xdr:to>
      <xdr:col>14</xdr:col>
      <xdr:colOff>675887</xdr:colOff>
      <xdr:row>32</xdr:row>
      <xdr:rowOff>95251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1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70239" y="6286306"/>
          <a:ext cx="285750" cy="184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361561</xdr:colOff>
      <xdr:row>59</xdr:row>
      <xdr:rowOff>104969</xdr:rowOff>
    </xdr:from>
    <xdr:to>
      <xdr:col>14</xdr:col>
      <xdr:colOff>647311</xdr:colOff>
      <xdr:row>60</xdr:row>
      <xdr:rowOff>95444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1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41663" y="11729357"/>
          <a:ext cx="285750" cy="184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304800</xdr:colOff>
      <xdr:row>86</xdr:row>
      <xdr:rowOff>19050</xdr:rowOff>
    </xdr:from>
    <xdr:to>
      <xdr:col>14</xdr:col>
      <xdr:colOff>590550</xdr:colOff>
      <xdr:row>87</xdr:row>
      <xdr:rowOff>9525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1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29900" y="154209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361950</xdr:colOff>
      <xdr:row>112</xdr:row>
      <xdr:rowOff>104775</xdr:rowOff>
    </xdr:from>
    <xdr:to>
      <xdr:col>14</xdr:col>
      <xdr:colOff>647700</xdr:colOff>
      <xdr:row>113</xdr:row>
      <xdr:rowOff>95250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1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7050" y="20269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371475</xdr:colOff>
      <xdr:row>167</xdr:row>
      <xdr:rowOff>104775</xdr:rowOff>
    </xdr:from>
    <xdr:to>
      <xdr:col>14</xdr:col>
      <xdr:colOff>657225</xdr:colOff>
      <xdr:row>168</xdr:row>
      <xdr:rowOff>95250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1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96575" y="296037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361950</xdr:colOff>
      <xdr:row>141</xdr:row>
      <xdr:rowOff>114300</xdr:rowOff>
    </xdr:from>
    <xdr:to>
      <xdr:col>14</xdr:col>
      <xdr:colOff>647700</xdr:colOff>
      <xdr:row>142</xdr:row>
      <xdr:rowOff>104775</xdr:rowOff>
    </xdr:to>
    <xdr:pic>
      <xdr:nvPicPr>
        <xdr:cNvPr id="58" name="Imagen 57">
          <a:extLst>
            <a:ext uri="{FF2B5EF4-FFF2-40B4-BE49-F238E27FC236}">
              <a16:creationId xmlns="" xmlns:a16="http://schemas.microsoft.com/office/drawing/2014/main" id="{00000000-0008-0000-1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87050" y="24850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371670</xdr:colOff>
      <xdr:row>193</xdr:row>
      <xdr:rowOff>94667</xdr:rowOff>
    </xdr:from>
    <xdr:to>
      <xdr:col>14</xdr:col>
      <xdr:colOff>657420</xdr:colOff>
      <xdr:row>194</xdr:row>
      <xdr:rowOff>85142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1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51772" y="37767014"/>
          <a:ext cx="285750" cy="184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276225</xdr:colOff>
      <xdr:row>8</xdr:row>
      <xdr:rowOff>76200</xdr:rowOff>
    </xdr:from>
    <xdr:to>
      <xdr:col>32</xdr:col>
      <xdr:colOff>476250</xdr:colOff>
      <xdr:row>8</xdr:row>
      <xdr:rowOff>266700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1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982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257175</xdr:colOff>
      <xdr:row>3</xdr:row>
      <xdr:rowOff>0</xdr:rowOff>
    </xdr:from>
    <xdr:to>
      <xdr:col>32</xdr:col>
      <xdr:colOff>676275</xdr:colOff>
      <xdr:row>5</xdr:row>
      <xdr:rowOff>85725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1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792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314325</xdr:colOff>
      <xdr:row>8</xdr:row>
      <xdr:rowOff>66675</xdr:rowOff>
    </xdr:from>
    <xdr:to>
      <xdr:col>33</xdr:col>
      <xdr:colOff>514350</xdr:colOff>
      <xdr:row>8</xdr:row>
      <xdr:rowOff>257175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1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9364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2</xdr:row>
      <xdr:rowOff>180975</xdr:rowOff>
    </xdr:from>
    <xdr:to>
      <xdr:col>33</xdr:col>
      <xdr:colOff>647700</xdr:colOff>
      <xdr:row>5</xdr:row>
      <xdr:rowOff>76200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1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85072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257175</xdr:colOff>
      <xdr:row>8</xdr:row>
      <xdr:rowOff>114300</xdr:rowOff>
    </xdr:from>
    <xdr:to>
      <xdr:col>48</xdr:col>
      <xdr:colOff>552450</xdr:colOff>
      <xdr:row>8</xdr:row>
      <xdr:rowOff>304800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1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90100" y="16478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219075</xdr:colOff>
      <xdr:row>2</xdr:row>
      <xdr:rowOff>152400</xdr:rowOff>
    </xdr:from>
    <xdr:to>
      <xdr:col>48</xdr:col>
      <xdr:colOff>733425</xdr:colOff>
      <xdr:row>5</xdr:row>
      <xdr:rowOff>47625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1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52000" y="5429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400050</xdr:colOff>
      <xdr:row>221</xdr:row>
      <xdr:rowOff>114300</xdr:rowOff>
    </xdr:from>
    <xdr:to>
      <xdr:col>14</xdr:col>
      <xdr:colOff>685800</xdr:colOff>
      <xdr:row>222</xdr:row>
      <xdr:rowOff>104775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1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725150" y="39328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295275</xdr:colOff>
      <xdr:row>8</xdr:row>
      <xdr:rowOff>85725</xdr:rowOff>
    </xdr:from>
    <xdr:to>
      <xdr:col>34</xdr:col>
      <xdr:colOff>495300</xdr:colOff>
      <xdr:row>8</xdr:row>
      <xdr:rowOff>276225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1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0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209550</xdr:colOff>
      <xdr:row>2</xdr:row>
      <xdr:rowOff>180975</xdr:rowOff>
    </xdr:from>
    <xdr:to>
      <xdr:col>34</xdr:col>
      <xdr:colOff>628650</xdr:colOff>
      <xdr:row>5</xdr:row>
      <xdr:rowOff>76200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1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3177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219075</xdr:colOff>
      <xdr:row>3</xdr:row>
      <xdr:rowOff>0</xdr:rowOff>
    </xdr:from>
    <xdr:to>
      <xdr:col>35</xdr:col>
      <xdr:colOff>638175</xdr:colOff>
      <xdr:row>5</xdr:row>
      <xdr:rowOff>85725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1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414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8</xdr:row>
      <xdr:rowOff>66675</xdr:rowOff>
    </xdr:from>
    <xdr:to>
      <xdr:col>35</xdr:col>
      <xdr:colOff>495300</xdr:colOff>
      <xdr:row>8</xdr:row>
      <xdr:rowOff>257175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1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176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276225</xdr:colOff>
      <xdr:row>8</xdr:row>
      <xdr:rowOff>85725</xdr:rowOff>
    </xdr:from>
    <xdr:to>
      <xdr:col>49</xdr:col>
      <xdr:colOff>561975</xdr:colOff>
      <xdr:row>8</xdr:row>
      <xdr:rowOff>276225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1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09250" y="1619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180975</xdr:colOff>
      <xdr:row>2</xdr:row>
      <xdr:rowOff>114300</xdr:rowOff>
    </xdr:from>
    <xdr:to>
      <xdr:col>49</xdr:col>
      <xdr:colOff>685800</xdr:colOff>
      <xdr:row>5</xdr:row>
      <xdr:rowOff>9525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1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14000" y="504825"/>
          <a:ext cx="5048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304800</xdr:colOff>
      <xdr:row>248</xdr:row>
      <xdr:rowOff>123825</xdr:rowOff>
    </xdr:from>
    <xdr:to>
      <xdr:col>14</xdr:col>
      <xdr:colOff>647700</xdr:colOff>
      <xdr:row>249</xdr:row>
      <xdr:rowOff>114300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1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29900" y="4391025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276225</xdr:colOff>
      <xdr:row>8</xdr:row>
      <xdr:rowOff>76200</xdr:rowOff>
    </xdr:from>
    <xdr:to>
      <xdr:col>36</xdr:col>
      <xdr:colOff>476250</xdr:colOff>
      <xdr:row>8</xdr:row>
      <xdr:rowOff>266700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1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986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209550</xdr:colOff>
      <xdr:row>3</xdr:row>
      <xdr:rowOff>0</xdr:rowOff>
    </xdr:from>
    <xdr:to>
      <xdr:col>36</xdr:col>
      <xdr:colOff>628650</xdr:colOff>
      <xdr:row>5</xdr:row>
      <xdr:rowOff>85725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1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31975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285750</xdr:colOff>
      <xdr:row>8</xdr:row>
      <xdr:rowOff>133350</xdr:rowOff>
    </xdr:from>
    <xdr:to>
      <xdr:col>37</xdr:col>
      <xdr:colOff>495300</xdr:colOff>
      <xdr:row>8</xdr:row>
      <xdr:rowOff>323850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1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108275" y="16668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200025</xdr:colOff>
      <xdr:row>2</xdr:row>
      <xdr:rowOff>171450</xdr:rowOff>
    </xdr:from>
    <xdr:to>
      <xdr:col>37</xdr:col>
      <xdr:colOff>628650</xdr:colOff>
      <xdr:row>5</xdr:row>
      <xdr:rowOff>66675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1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022550" y="5619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257175</xdr:colOff>
      <xdr:row>8</xdr:row>
      <xdr:rowOff>95250</xdr:rowOff>
    </xdr:from>
    <xdr:to>
      <xdr:col>50</xdr:col>
      <xdr:colOff>600075</xdr:colOff>
      <xdr:row>8</xdr:row>
      <xdr:rowOff>285750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1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9030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171450</xdr:colOff>
      <xdr:row>2</xdr:row>
      <xdr:rowOff>95250</xdr:rowOff>
    </xdr:from>
    <xdr:to>
      <xdr:col>50</xdr:col>
      <xdr:colOff>742950</xdr:colOff>
      <xdr:row>4</xdr:row>
      <xdr:rowOff>180975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1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204775" y="485775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352425</xdr:colOff>
      <xdr:row>275</xdr:row>
      <xdr:rowOff>152400</xdr:rowOff>
    </xdr:from>
    <xdr:to>
      <xdr:col>14</xdr:col>
      <xdr:colOff>695325</xdr:colOff>
      <xdr:row>276</xdr:row>
      <xdr:rowOff>142875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1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77525" y="48701325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304800</xdr:colOff>
      <xdr:row>8</xdr:row>
      <xdr:rowOff>104775</xdr:rowOff>
    </xdr:from>
    <xdr:to>
      <xdr:col>38</xdr:col>
      <xdr:colOff>514350</xdr:colOff>
      <xdr:row>8</xdr:row>
      <xdr:rowOff>295275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1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27425" y="16383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209550</xdr:colOff>
      <xdr:row>3</xdr:row>
      <xdr:rowOff>9525</xdr:rowOff>
    </xdr:from>
    <xdr:to>
      <xdr:col>38</xdr:col>
      <xdr:colOff>638175</xdr:colOff>
      <xdr:row>5</xdr:row>
      <xdr:rowOff>95250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1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832175" y="590550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266700</xdr:colOff>
      <xdr:row>8</xdr:row>
      <xdr:rowOff>76200</xdr:rowOff>
    </xdr:from>
    <xdr:to>
      <xdr:col>39</xdr:col>
      <xdr:colOff>476250</xdr:colOff>
      <xdr:row>8</xdr:row>
      <xdr:rowOff>266700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1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89425" y="16097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266700</xdr:colOff>
      <xdr:row>2</xdr:row>
      <xdr:rowOff>171450</xdr:rowOff>
    </xdr:from>
    <xdr:to>
      <xdr:col>39</xdr:col>
      <xdr:colOff>695325</xdr:colOff>
      <xdr:row>5</xdr:row>
      <xdr:rowOff>66675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1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89425" y="5619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238125</xdr:colOff>
      <xdr:row>8</xdr:row>
      <xdr:rowOff>95250</xdr:rowOff>
    </xdr:from>
    <xdr:to>
      <xdr:col>51</xdr:col>
      <xdr:colOff>581025</xdr:colOff>
      <xdr:row>8</xdr:row>
      <xdr:rowOff>285750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1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7155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123825</xdr:colOff>
      <xdr:row>2</xdr:row>
      <xdr:rowOff>104775</xdr:rowOff>
    </xdr:from>
    <xdr:to>
      <xdr:col>51</xdr:col>
      <xdr:colOff>695325</xdr:colOff>
      <xdr:row>5</xdr:row>
      <xdr:rowOff>0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1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957250" y="495300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330460</xdr:colOff>
      <xdr:row>302</xdr:row>
      <xdr:rowOff>106913</xdr:rowOff>
    </xdr:from>
    <xdr:to>
      <xdr:col>14</xdr:col>
      <xdr:colOff>673360</xdr:colOff>
      <xdr:row>303</xdr:row>
      <xdr:rowOff>93500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1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10562" y="58967525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340179</xdr:colOff>
      <xdr:row>1</xdr:row>
      <xdr:rowOff>0</xdr:rowOff>
    </xdr:from>
    <xdr:to>
      <xdr:col>22</xdr:col>
      <xdr:colOff>730704</xdr:colOff>
      <xdr:row>1</xdr:row>
      <xdr:rowOff>190500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1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72858" y="194388"/>
          <a:ext cx="3905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52</xdr:col>
      <xdr:colOff>304800</xdr:colOff>
      <xdr:row>8</xdr:row>
      <xdr:rowOff>76200</xdr:rowOff>
    </xdr:from>
    <xdr:to>
      <xdr:col>52</xdr:col>
      <xdr:colOff>571500</xdr:colOff>
      <xdr:row>8</xdr:row>
      <xdr:rowOff>276225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1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738425" y="160972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52</xdr:col>
      <xdr:colOff>171450</xdr:colOff>
      <xdr:row>2</xdr:row>
      <xdr:rowOff>85725</xdr:rowOff>
    </xdr:from>
    <xdr:to>
      <xdr:col>52</xdr:col>
      <xdr:colOff>657225</xdr:colOff>
      <xdr:row>4</xdr:row>
      <xdr:rowOff>171450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1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605075" y="47625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180975</xdr:colOff>
      <xdr:row>8</xdr:row>
      <xdr:rowOff>85725</xdr:rowOff>
    </xdr:from>
    <xdr:to>
      <xdr:col>54</xdr:col>
      <xdr:colOff>1028700</xdr:colOff>
      <xdr:row>8</xdr:row>
      <xdr:rowOff>323850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1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319575" y="1619250"/>
          <a:ext cx="8477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47625</xdr:colOff>
      <xdr:row>2</xdr:row>
      <xdr:rowOff>114300</xdr:rowOff>
    </xdr:from>
    <xdr:to>
      <xdr:col>54</xdr:col>
      <xdr:colOff>1047750</xdr:colOff>
      <xdr:row>5</xdr:row>
      <xdr:rowOff>9525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1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186225" y="504825"/>
          <a:ext cx="10001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35064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18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36588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18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37541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19</xdr:col>
      <xdr:colOff>142875</xdr:colOff>
      <xdr:row>3</xdr:row>
      <xdr:rowOff>85725</xdr:rowOff>
    </xdr:from>
    <xdr:to>
      <xdr:col>19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446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142875</xdr:colOff>
      <xdr:row>3</xdr:row>
      <xdr:rowOff>57150</xdr:rowOff>
    </xdr:from>
    <xdr:to>
      <xdr:col>20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542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304800</xdr:colOff>
      <xdr:row>8</xdr:row>
      <xdr:rowOff>85725</xdr:rowOff>
    </xdr:from>
    <xdr:to>
      <xdr:col>20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162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323850</xdr:colOff>
      <xdr:row>8</xdr:row>
      <xdr:rowOff>104775</xdr:rowOff>
    </xdr:from>
    <xdr:to>
      <xdr:col>19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5256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257175</xdr:colOff>
      <xdr:row>8</xdr:row>
      <xdr:rowOff>76200</xdr:rowOff>
    </xdr:from>
    <xdr:to>
      <xdr:col>21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76200</xdr:colOff>
      <xdr:row>3</xdr:row>
      <xdr:rowOff>57150</xdr:rowOff>
    </xdr:from>
    <xdr:to>
      <xdr:col>21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162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295275</xdr:colOff>
      <xdr:row>8</xdr:row>
      <xdr:rowOff>76200</xdr:rowOff>
    </xdr:from>
    <xdr:to>
      <xdr:col>22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973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142875</xdr:colOff>
      <xdr:row>3</xdr:row>
      <xdr:rowOff>57150</xdr:rowOff>
    </xdr:from>
    <xdr:to>
      <xdr:col>22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7449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333375</xdr:colOff>
      <xdr:row>8</xdr:row>
      <xdr:rowOff>66675</xdr:rowOff>
    </xdr:from>
    <xdr:to>
      <xdr:col>42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3563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161925</xdr:colOff>
      <xdr:row>3</xdr:row>
      <xdr:rowOff>66675</xdr:rowOff>
    </xdr:from>
    <xdr:to>
      <xdr:col>42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1848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276225</xdr:colOff>
      <xdr:row>8</xdr:row>
      <xdr:rowOff>66675</xdr:rowOff>
    </xdr:from>
    <xdr:to>
      <xdr:col>43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9182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38100</xdr:colOff>
      <xdr:row>3</xdr:row>
      <xdr:rowOff>76200</xdr:rowOff>
    </xdr:from>
    <xdr:to>
      <xdr:col>43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6801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257175</xdr:colOff>
      <xdr:row>8</xdr:row>
      <xdr:rowOff>95250</xdr:rowOff>
    </xdr:from>
    <xdr:to>
      <xdr:col>44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6612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200025</xdr:colOff>
      <xdr:row>8</xdr:row>
      <xdr:rowOff>85725</xdr:rowOff>
    </xdr:from>
    <xdr:to>
      <xdr:col>45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660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0</xdr:colOff>
      <xdr:row>3</xdr:row>
      <xdr:rowOff>76200</xdr:rowOff>
    </xdr:from>
    <xdr:to>
      <xdr:col>45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1660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9525</xdr:colOff>
      <xdr:row>3</xdr:row>
      <xdr:rowOff>66675</xdr:rowOff>
    </xdr:from>
    <xdr:to>
      <xdr:col>44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4135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56</xdr:col>
      <xdr:colOff>66675</xdr:colOff>
      <xdr:row>8</xdr:row>
      <xdr:rowOff>114300</xdr:rowOff>
    </xdr:from>
    <xdr:to>
      <xdr:col>56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3004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523875</xdr:colOff>
      <xdr:row>1</xdr:row>
      <xdr:rowOff>28575</xdr:rowOff>
    </xdr:from>
    <xdr:to>
      <xdr:col>20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256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333375</xdr:colOff>
      <xdr:row>8</xdr:row>
      <xdr:rowOff>76200</xdr:rowOff>
    </xdr:from>
    <xdr:to>
      <xdr:col>23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355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114300</xdr:colOff>
      <xdr:row>3</xdr:row>
      <xdr:rowOff>28575</xdr:rowOff>
    </xdr:from>
    <xdr:to>
      <xdr:col>23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164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419100</xdr:colOff>
      <xdr:row>1</xdr:row>
      <xdr:rowOff>0</xdr:rowOff>
    </xdr:from>
    <xdr:to>
      <xdr:col>9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438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676274</xdr:colOff>
      <xdr:row>0</xdr:row>
      <xdr:rowOff>180975</xdr:rowOff>
    </xdr:from>
    <xdr:to>
      <xdr:col>15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013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352425</xdr:colOff>
      <xdr:row>8</xdr:row>
      <xdr:rowOff>104775</xdr:rowOff>
    </xdr:from>
    <xdr:to>
      <xdr:col>14</xdr:col>
      <xdr:colOff>638175</xdr:colOff>
      <xdr:row>8</xdr:row>
      <xdr:rowOff>285750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77625" y="16383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323850</xdr:colOff>
      <xdr:row>8</xdr:row>
      <xdr:rowOff>85725</xdr:rowOff>
    </xdr:from>
    <xdr:to>
      <xdr:col>24</xdr:col>
      <xdr:colOff>466725</xdr:colOff>
      <xdr:row>8</xdr:row>
      <xdr:rowOff>276225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5451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238125</xdr:colOff>
      <xdr:row>2</xdr:row>
      <xdr:rowOff>142875</xdr:rowOff>
    </xdr:from>
    <xdr:to>
      <xdr:col>24</xdr:col>
      <xdr:colOff>609600</xdr:colOff>
      <xdr:row>5</xdr:row>
      <xdr:rowOff>38100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594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247650</xdr:colOff>
      <xdr:row>2</xdr:row>
      <xdr:rowOff>123825</xdr:rowOff>
    </xdr:from>
    <xdr:to>
      <xdr:col>25</xdr:col>
      <xdr:colOff>619125</xdr:colOff>
      <xdr:row>5</xdr:row>
      <xdr:rowOff>19050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690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352425</xdr:colOff>
      <xdr:row>8</xdr:row>
      <xdr:rowOff>95250</xdr:rowOff>
    </xdr:from>
    <xdr:to>
      <xdr:col>25</xdr:col>
      <xdr:colOff>495300</xdr:colOff>
      <xdr:row>8</xdr:row>
      <xdr:rowOff>285750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3738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342900</xdr:colOff>
      <xdr:row>8</xdr:row>
      <xdr:rowOff>95250</xdr:rowOff>
    </xdr:from>
    <xdr:to>
      <xdr:col>46</xdr:col>
      <xdr:colOff>638175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709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152400</xdr:colOff>
      <xdr:row>2</xdr:row>
      <xdr:rowOff>180975</xdr:rowOff>
    </xdr:from>
    <xdr:to>
      <xdr:col>46</xdr:col>
      <xdr:colOff>666750</xdr:colOff>
      <xdr:row>5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1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0804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56</xdr:col>
      <xdr:colOff>85726</xdr:colOff>
      <xdr:row>2</xdr:row>
      <xdr:rowOff>133350</xdr:rowOff>
    </xdr:from>
    <xdr:to>
      <xdr:col>56</xdr:col>
      <xdr:colOff>866776</xdr:colOff>
      <xdr:row>5</xdr:row>
      <xdr:rowOff>28575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1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319451" y="52387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276225</xdr:colOff>
      <xdr:row>8</xdr:row>
      <xdr:rowOff>95250</xdr:rowOff>
    </xdr:from>
    <xdr:to>
      <xdr:col>26</xdr:col>
      <xdr:colOff>485775</xdr:colOff>
      <xdr:row>8</xdr:row>
      <xdr:rowOff>276225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1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977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238125</xdr:colOff>
      <xdr:row>8</xdr:row>
      <xdr:rowOff>95250</xdr:rowOff>
    </xdr:from>
    <xdr:to>
      <xdr:col>27</xdr:col>
      <xdr:colOff>514350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1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97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200025</xdr:colOff>
      <xdr:row>2</xdr:row>
      <xdr:rowOff>114300</xdr:rowOff>
    </xdr:from>
    <xdr:to>
      <xdr:col>26</xdr:col>
      <xdr:colOff>561975</xdr:colOff>
      <xdr:row>5</xdr:row>
      <xdr:rowOff>9525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1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215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228600</xdr:colOff>
      <xdr:row>2</xdr:row>
      <xdr:rowOff>142875</xdr:rowOff>
    </xdr:from>
    <xdr:to>
      <xdr:col>27</xdr:col>
      <xdr:colOff>647700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1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502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200025</xdr:colOff>
      <xdr:row>3</xdr:row>
      <xdr:rowOff>0</xdr:rowOff>
    </xdr:from>
    <xdr:to>
      <xdr:col>47</xdr:col>
      <xdr:colOff>714375</xdr:colOff>
      <xdr:row>5</xdr:row>
      <xdr:rowOff>85725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1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0329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304800</xdr:colOff>
      <xdr:row>8</xdr:row>
      <xdr:rowOff>85725</xdr:rowOff>
    </xdr:from>
    <xdr:to>
      <xdr:col>47</xdr:col>
      <xdr:colOff>600075</xdr:colOff>
      <xdr:row>8</xdr:row>
      <xdr:rowOff>276225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1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1377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276225</xdr:colOff>
      <xdr:row>8</xdr:row>
      <xdr:rowOff>85725</xdr:rowOff>
    </xdr:from>
    <xdr:to>
      <xdr:col>28</xdr:col>
      <xdr:colOff>476250</xdr:colOff>
      <xdr:row>8</xdr:row>
      <xdr:rowOff>276225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1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979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342900</xdr:colOff>
      <xdr:row>8</xdr:row>
      <xdr:rowOff>76200</xdr:rowOff>
    </xdr:from>
    <xdr:to>
      <xdr:col>29</xdr:col>
      <xdr:colOff>542925</xdr:colOff>
      <xdr:row>8</xdr:row>
      <xdr:rowOff>266700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1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5647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247650</xdr:colOff>
      <xdr:row>2</xdr:row>
      <xdr:rowOff>171450</xdr:rowOff>
    </xdr:from>
    <xdr:to>
      <xdr:col>29</xdr:col>
      <xdr:colOff>666750</xdr:colOff>
      <xdr:row>5</xdr:row>
      <xdr:rowOff>66675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1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4694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238125</xdr:colOff>
      <xdr:row>2</xdr:row>
      <xdr:rowOff>142875</xdr:rowOff>
    </xdr:from>
    <xdr:to>
      <xdr:col>28</xdr:col>
      <xdr:colOff>657225</xdr:colOff>
      <xdr:row>5</xdr:row>
      <xdr:rowOff>38100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1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6598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200025</xdr:colOff>
      <xdr:row>2</xdr:row>
      <xdr:rowOff>171450</xdr:rowOff>
    </xdr:from>
    <xdr:to>
      <xdr:col>48</xdr:col>
      <xdr:colOff>714375</xdr:colOff>
      <xdr:row>5</xdr:row>
      <xdr:rowOff>66675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1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330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285750</xdr:colOff>
      <xdr:row>8</xdr:row>
      <xdr:rowOff>76200</xdr:rowOff>
    </xdr:from>
    <xdr:to>
      <xdr:col>48</xdr:col>
      <xdr:colOff>581025</xdr:colOff>
      <xdr:row>8</xdr:row>
      <xdr:rowOff>266700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1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187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276225</xdr:colOff>
      <xdr:row>8</xdr:row>
      <xdr:rowOff>66675</xdr:rowOff>
    </xdr:from>
    <xdr:to>
      <xdr:col>30</xdr:col>
      <xdr:colOff>476250</xdr:colOff>
      <xdr:row>8</xdr:row>
      <xdr:rowOff>257175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1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981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200025</xdr:colOff>
      <xdr:row>2</xdr:row>
      <xdr:rowOff>142875</xdr:rowOff>
    </xdr:from>
    <xdr:to>
      <xdr:col>30</xdr:col>
      <xdr:colOff>619125</xdr:colOff>
      <xdr:row>5</xdr:row>
      <xdr:rowOff>38100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1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2219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333375</xdr:colOff>
      <xdr:row>8</xdr:row>
      <xdr:rowOff>66675</xdr:rowOff>
    </xdr:from>
    <xdr:to>
      <xdr:col>31</xdr:col>
      <xdr:colOff>533400</xdr:colOff>
      <xdr:row>8</xdr:row>
      <xdr:rowOff>257175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1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1554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276225</xdr:colOff>
      <xdr:row>3</xdr:row>
      <xdr:rowOff>9525</xdr:rowOff>
    </xdr:from>
    <xdr:to>
      <xdr:col>31</xdr:col>
      <xdr:colOff>695325</xdr:colOff>
      <xdr:row>5</xdr:row>
      <xdr:rowOff>95250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1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0982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257175</xdr:colOff>
      <xdr:row>8</xdr:row>
      <xdr:rowOff>85725</xdr:rowOff>
    </xdr:from>
    <xdr:to>
      <xdr:col>49</xdr:col>
      <xdr:colOff>552450</xdr:colOff>
      <xdr:row>8</xdr:row>
      <xdr:rowOff>276225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1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903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228600</xdr:colOff>
      <xdr:row>2</xdr:row>
      <xdr:rowOff>171450</xdr:rowOff>
    </xdr:from>
    <xdr:to>
      <xdr:col>49</xdr:col>
      <xdr:colOff>742950</xdr:colOff>
      <xdr:row>5</xdr:row>
      <xdr:rowOff>66675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1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617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366324</xdr:colOff>
      <xdr:row>34</xdr:row>
      <xdr:rowOff>69056</xdr:rowOff>
    </xdr:from>
    <xdr:to>
      <xdr:col>14</xdr:col>
      <xdr:colOff>652074</xdr:colOff>
      <xdr:row>35</xdr:row>
      <xdr:rowOff>59532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1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98668" y="6712744"/>
          <a:ext cx="285750" cy="180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361561</xdr:colOff>
      <xdr:row>63</xdr:row>
      <xdr:rowOff>93063</xdr:rowOff>
    </xdr:from>
    <xdr:to>
      <xdr:col>14</xdr:col>
      <xdr:colOff>647311</xdr:colOff>
      <xdr:row>64</xdr:row>
      <xdr:rowOff>83538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1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93905" y="12261251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400050</xdr:colOff>
      <xdr:row>92</xdr:row>
      <xdr:rowOff>114300</xdr:rowOff>
    </xdr:from>
    <xdr:to>
      <xdr:col>14</xdr:col>
      <xdr:colOff>685800</xdr:colOff>
      <xdr:row>93</xdr:row>
      <xdr:rowOff>104775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1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32394" y="17806988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397669</xdr:colOff>
      <xdr:row>121</xdr:row>
      <xdr:rowOff>128588</xdr:rowOff>
    </xdr:from>
    <xdr:to>
      <xdr:col>14</xdr:col>
      <xdr:colOff>683419</xdr:colOff>
      <xdr:row>122</xdr:row>
      <xdr:rowOff>119063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1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30013" y="23345776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359569</xdr:colOff>
      <xdr:row>179</xdr:row>
      <xdr:rowOff>116681</xdr:rowOff>
    </xdr:from>
    <xdr:to>
      <xdr:col>14</xdr:col>
      <xdr:colOff>645319</xdr:colOff>
      <xdr:row>180</xdr:row>
      <xdr:rowOff>107156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1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91913" y="34382869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385763</xdr:colOff>
      <xdr:row>150</xdr:row>
      <xdr:rowOff>114300</xdr:rowOff>
    </xdr:from>
    <xdr:to>
      <xdr:col>14</xdr:col>
      <xdr:colOff>671513</xdr:colOff>
      <xdr:row>151</xdr:row>
      <xdr:rowOff>104775</xdr:rowOff>
    </xdr:to>
    <xdr:pic>
      <xdr:nvPicPr>
        <xdr:cNvPr id="58" name="Imagen 57">
          <a:extLst>
            <a:ext uri="{FF2B5EF4-FFF2-40B4-BE49-F238E27FC236}">
              <a16:creationId xmlns="" xmlns:a16="http://schemas.microsoft.com/office/drawing/2014/main" id="{00000000-0008-0000-1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18107" y="28855988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335951</xdr:colOff>
      <xdr:row>208</xdr:row>
      <xdr:rowOff>106574</xdr:rowOff>
    </xdr:from>
    <xdr:to>
      <xdr:col>14</xdr:col>
      <xdr:colOff>621701</xdr:colOff>
      <xdr:row>209</xdr:row>
      <xdr:rowOff>97049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1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68295" y="39897262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276225</xdr:colOff>
      <xdr:row>8</xdr:row>
      <xdr:rowOff>76200</xdr:rowOff>
    </xdr:from>
    <xdr:to>
      <xdr:col>32</xdr:col>
      <xdr:colOff>476250</xdr:colOff>
      <xdr:row>8</xdr:row>
      <xdr:rowOff>266700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1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8983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257175</xdr:colOff>
      <xdr:row>3</xdr:row>
      <xdr:rowOff>0</xdr:rowOff>
    </xdr:from>
    <xdr:to>
      <xdr:col>32</xdr:col>
      <xdr:colOff>676275</xdr:colOff>
      <xdr:row>5</xdr:row>
      <xdr:rowOff>85725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1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8793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314325</xdr:colOff>
      <xdr:row>8</xdr:row>
      <xdr:rowOff>66675</xdr:rowOff>
    </xdr:from>
    <xdr:to>
      <xdr:col>33</xdr:col>
      <xdr:colOff>514350</xdr:colOff>
      <xdr:row>8</xdr:row>
      <xdr:rowOff>257175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1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365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2</xdr:row>
      <xdr:rowOff>180975</xdr:rowOff>
    </xdr:from>
    <xdr:to>
      <xdr:col>33</xdr:col>
      <xdr:colOff>647700</xdr:colOff>
      <xdr:row>5</xdr:row>
      <xdr:rowOff>76200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1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65082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257175</xdr:colOff>
      <xdr:row>8</xdr:row>
      <xdr:rowOff>114300</xdr:rowOff>
    </xdr:from>
    <xdr:to>
      <xdr:col>50</xdr:col>
      <xdr:colOff>552450</xdr:colOff>
      <xdr:row>8</xdr:row>
      <xdr:rowOff>304800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1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90400" y="16478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219075</xdr:colOff>
      <xdr:row>2</xdr:row>
      <xdr:rowOff>152400</xdr:rowOff>
    </xdr:from>
    <xdr:to>
      <xdr:col>50</xdr:col>
      <xdr:colOff>733425</xdr:colOff>
      <xdr:row>5</xdr:row>
      <xdr:rowOff>47625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1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452300" y="5429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364331</xdr:colOff>
      <xdr:row>237</xdr:row>
      <xdr:rowOff>90488</xdr:rowOff>
    </xdr:from>
    <xdr:to>
      <xdr:col>14</xdr:col>
      <xdr:colOff>650081</xdr:colOff>
      <xdr:row>238</xdr:row>
      <xdr:rowOff>80963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1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96675" y="45405676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295275</xdr:colOff>
      <xdr:row>8</xdr:row>
      <xdr:rowOff>85725</xdr:rowOff>
    </xdr:from>
    <xdr:to>
      <xdr:col>34</xdr:col>
      <xdr:colOff>495300</xdr:colOff>
      <xdr:row>8</xdr:row>
      <xdr:rowOff>276225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1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51760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209550</xdr:colOff>
      <xdr:row>2</xdr:row>
      <xdr:rowOff>180975</xdr:rowOff>
    </xdr:from>
    <xdr:to>
      <xdr:col>34</xdr:col>
      <xdr:colOff>628650</xdr:colOff>
      <xdr:row>5</xdr:row>
      <xdr:rowOff>76200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1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31875" y="5715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219075</xdr:colOff>
      <xdr:row>3</xdr:row>
      <xdr:rowOff>0</xdr:rowOff>
    </xdr:from>
    <xdr:to>
      <xdr:col>35</xdr:col>
      <xdr:colOff>638175</xdr:colOff>
      <xdr:row>5</xdr:row>
      <xdr:rowOff>85725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1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241500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8</xdr:row>
      <xdr:rowOff>66675</xdr:rowOff>
    </xdr:from>
    <xdr:to>
      <xdr:col>35</xdr:col>
      <xdr:colOff>495300</xdr:colOff>
      <xdr:row>8</xdr:row>
      <xdr:rowOff>257175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1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177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276225</xdr:colOff>
      <xdr:row>8</xdr:row>
      <xdr:rowOff>85725</xdr:rowOff>
    </xdr:from>
    <xdr:to>
      <xdr:col>51</xdr:col>
      <xdr:colOff>561975</xdr:colOff>
      <xdr:row>8</xdr:row>
      <xdr:rowOff>276225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1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309550" y="1619250"/>
          <a:ext cx="285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180975</xdr:colOff>
      <xdr:row>2</xdr:row>
      <xdr:rowOff>114300</xdr:rowOff>
    </xdr:from>
    <xdr:to>
      <xdr:col>51</xdr:col>
      <xdr:colOff>685800</xdr:colOff>
      <xdr:row>5</xdr:row>
      <xdr:rowOff>9525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1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214300" y="504825"/>
          <a:ext cx="5048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292893</xdr:colOff>
      <xdr:row>266</xdr:row>
      <xdr:rowOff>111918</xdr:rowOff>
    </xdr:from>
    <xdr:to>
      <xdr:col>14</xdr:col>
      <xdr:colOff>635793</xdr:colOff>
      <xdr:row>267</xdr:row>
      <xdr:rowOff>102393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1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25237" y="50951606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276225</xdr:colOff>
      <xdr:row>8</xdr:row>
      <xdr:rowOff>76200</xdr:rowOff>
    </xdr:from>
    <xdr:to>
      <xdr:col>36</xdr:col>
      <xdr:colOff>476250</xdr:colOff>
      <xdr:row>8</xdr:row>
      <xdr:rowOff>266700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1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098750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209550</xdr:colOff>
      <xdr:row>3</xdr:row>
      <xdr:rowOff>0</xdr:rowOff>
    </xdr:from>
    <xdr:to>
      <xdr:col>36</xdr:col>
      <xdr:colOff>628650</xdr:colOff>
      <xdr:row>5</xdr:row>
      <xdr:rowOff>85725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1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032075" y="58102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285750</xdr:colOff>
      <xdr:row>8</xdr:row>
      <xdr:rowOff>133350</xdr:rowOff>
    </xdr:from>
    <xdr:to>
      <xdr:col>37</xdr:col>
      <xdr:colOff>495300</xdr:colOff>
      <xdr:row>8</xdr:row>
      <xdr:rowOff>323850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1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908375" y="16668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200025</xdr:colOff>
      <xdr:row>2</xdr:row>
      <xdr:rowOff>171450</xdr:rowOff>
    </xdr:from>
    <xdr:to>
      <xdr:col>37</xdr:col>
      <xdr:colOff>628650</xdr:colOff>
      <xdr:row>5</xdr:row>
      <xdr:rowOff>66675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1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822650" y="5619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52</xdr:col>
      <xdr:colOff>257175</xdr:colOff>
      <xdr:row>8</xdr:row>
      <xdr:rowOff>95250</xdr:rowOff>
    </xdr:from>
    <xdr:to>
      <xdr:col>52</xdr:col>
      <xdr:colOff>600075</xdr:colOff>
      <xdr:row>8</xdr:row>
      <xdr:rowOff>285750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1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9060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52</xdr:col>
      <xdr:colOff>171450</xdr:colOff>
      <xdr:row>2</xdr:row>
      <xdr:rowOff>95250</xdr:rowOff>
    </xdr:from>
    <xdr:to>
      <xdr:col>52</xdr:col>
      <xdr:colOff>742950</xdr:colOff>
      <xdr:row>4</xdr:row>
      <xdr:rowOff>180975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1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004875" y="485775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316706</xdr:colOff>
      <xdr:row>295</xdr:row>
      <xdr:rowOff>92869</xdr:rowOff>
    </xdr:from>
    <xdr:to>
      <xdr:col>14</xdr:col>
      <xdr:colOff>659606</xdr:colOff>
      <xdr:row>296</xdr:row>
      <xdr:rowOff>83344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1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49050" y="56457057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304800</xdr:colOff>
      <xdr:row>8</xdr:row>
      <xdr:rowOff>104775</xdr:rowOff>
    </xdr:from>
    <xdr:to>
      <xdr:col>38</xdr:col>
      <xdr:colOff>514350</xdr:colOff>
      <xdr:row>8</xdr:row>
      <xdr:rowOff>295275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1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727525" y="16383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209550</xdr:colOff>
      <xdr:row>3</xdr:row>
      <xdr:rowOff>9525</xdr:rowOff>
    </xdr:from>
    <xdr:to>
      <xdr:col>38</xdr:col>
      <xdr:colOff>638175</xdr:colOff>
      <xdr:row>5</xdr:row>
      <xdr:rowOff>95250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1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632275" y="590550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266700</xdr:colOff>
      <xdr:row>8</xdr:row>
      <xdr:rowOff>76200</xdr:rowOff>
    </xdr:from>
    <xdr:to>
      <xdr:col>39</xdr:col>
      <xdr:colOff>476250</xdr:colOff>
      <xdr:row>8</xdr:row>
      <xdr:rowOff>266700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1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9525" y="16097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219075</xdr:colOff>
      <xdr:row>3</xdr:row>
      <xdr:rowOff>9525</xdr:rowOff>
    </xdr:from>
    <xdr:to>
      <xdr:col>39</xdr:col>
      <xdr:colOff>647700</xdr:colOff>
      <xdr:row>5</xdr:row>
      <xdr:rowOff>95250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1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41900" y="590550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238125</xdr:colOff>
      <xdr:row>8</xdr:row>
      <xdr:rowOff>95250</xdr:rowOff>
    </xdr:from>
    <xdr:to>
      <xdr:col>53</xdr:col>
      <xdr:colOff>581025</xdr:colOff>
      <xdr:row>8</xdr:row>
      <xdr:rowOff>285750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1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87165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123825</xdr:colOff>
      <xdr:row>2</xdr:row>
      <xdr:rowOff>104775</xdr:rowOff>
    </xdr:from>
    <xdr:to>
      <xdr:col>53</xdr:col>
      <xdr:colOff>695325</xdr:colOff>
      <xdr:row>5</xdr:row>
      <xdr:rowOff>0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1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757350" y="495300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294742</xdr:colOff>
      <xdr:row>324</xdr:row>
      <xdr:rowOff>118819</xdr:rowOff>
    </xdr:from>
    <xdr:to>
      <xdr:col>14</xdr:col>
      <xdr:colOff>637642</xdr:colOff>
      <xdr:row>325</xdr:row>
      <xdr:rowOff>105406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1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27086" y="62007507"/>
          <a:ext cx="342900" cy="177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352425</xdr:colOff>
      <xdr:row>8</xdr:row>
      <xdr:rowOff>95250</xdr:rowOff>
    </xdr:from>
    <xdr:to>
      <xdr:col>40</xdr:col>
      <xdr:colOff>561975</xdr:colOff>
      <xdr:row>8</xdr:row>
      <xdr:rowOff>285750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1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375350" y="162877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228600</xdr:colOff>
      <xdr:row>3</xdr:row>
      <xdr:rowOff>19050</xdr:rowOff>
    </xdr:from>
    <xdr:to>
      <xdr:col>40</xdr:col>
      <xdr:colOff>657225</xdr:colOff>
      <xdr:row>5</xdr:row>
      <xdr:rowOff>104775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1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251525" y="600075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209550</xdr:colOff>
      <xdr:row>3</xdr:row>
      <xdr:rowOff>9525</xdr:rowOff>
    </xdr:from>
    <xdr:to>
      <xdr:col>41</xdr:col>
      <xdr:colOff>638175</xdr:colOff>
      <xdr:row>5</xdr:row>
      <xdr:rowOff>95250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1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032575" y="590550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381000</xdr:colOff>
      <xdr:row>8</xdr:row>
      <xdr:rowOff>85725</xdr:rowOff>
    </xdr:from>
    <xdr:to>
      <xdr:col>41</xdr:col>
      <xdr:colOff>590550</xdr:colOff>
      <xdr:row>8</xdr:row>
      <xdr:rowOff>276225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1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204025" y="16192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257175</xdr:colOff>
      <xdr:row>8</xdr:row>
      <xdr:rowOff>95250</xdr:rowOff>
    </xdr:from>
    <xdr:to>
      <xdr:col>54</xdr:col>
      <xdr:colOff>600075</xdr:colOff>
      <xdr:row>8</xdr:row>
      <xdr:rowOff>285750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1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291000" y="1628775"/>
          <a:ext cx="342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133350</xdr:colOff>
      <xdr:row>2</xdr:row>
      <xdr:rowOff>104775</xdr:rowOff>
    </xdr:from>
    <xdr:to>
      <xdr:col>54</xdr:col>
      <xdr:colOff>704850</xdr:colOff>
      <xdr:row>5</xdr:row>
      <xdr:rowOff>0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1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167175" y="495300"/>
          <a:ext cx="5715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345281</xdr:colOff>
      <xdr:row>354</xdr:row>
      <xdr:rowOff>119062</xdr:rowOff>
    </xdr:from>
    <xdr:to>
      <xdr:col>14</xdr:col>
      <xdr:colOff>688181</xdr:colOff>
      <xdr:row>355</xdr:row>
      <xdr:rowOff>109537</xdr:rowOff>
    </xdr:to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1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77625" y="6772275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400050</xdr:colOff>
      <xdr:row>0</xdr:row>
      <xdr:rowOff>180975</xdr:rowOff>
    </xdr:from>
    <xdr:to>
      <xdr:col>22</xdr:col>
      <xdr:colOff>714375</xdr:colOff>
      <xdr:row>1</xdr:row>
      <xdr:rowOff>180975</xdr:rowOff>
    </xdr:to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1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040225" y="180975"/>
          <a:ext cx="3143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266700</xdr:colOff>
      <xdr:row>8</xdr:row>
      <xdr:rowOff>85725</xdr:rowOff>
    </xdr:from>
    <xdr:to>
      <xdr:col>55</xdr:col>
      <xdr:colOff>533400</xdr:colOff>
      <xdr:row>8</xdr:row>
      <xdr:rowOff>285750</xdr:rowOff>
    </xdr:to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1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138725" y="1619250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142875</xdr:colOff>
      <xdr:row>2</xdr:row>
      <xdr:rowOff>114300</xdr:rowOff>
    </xdr:from>
    <xdr:to>
      <xdr:col>55</xdr:col>
      <xdr:colOff>628650</xdr:colOff>
      <xdr:row>5</xdr:row>
      <xdr:rowOff>9525</xdr:rowOff>
    </xdr:to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1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014900" y="504825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57</xdr:col>
      <xdr:colOff>152400</xdr:colOff>
      <xdr:row>8</xdr:row>
      <xdr:rowOff>57150</xdr:rowOff>
    </xdr:from>
    <xdr:to>
      <xdr:col>57</xdr:col>
      <xdr:colOff>1000125</xdr:colOff>
      <xdr:row>8</xdr:row>
      <xdr:rowOff>295275</xdr:rowOff>
    </xdr:to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1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29400" y="1590675"/>
          <a:ext cx="8477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57</xdr:col>
      <xdr:colOff>66675</xdr:colOff>
      <xdr:row>2</xdr:row>
      <xdr:rowOff>180975</xdr:rowOff>
    </xdr:from>
    <xdr:to>
      <xdr:col>58</xdr:col>
      <xdr:colOff>9525</xdr:colOff>
      <xdr:row>5</xdr:row>
      <xdr:rowOff>76200</xdr:rowOff>
    </xdr:to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1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643675" y="571500"/>
          <a:ext cx="10001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2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753475" y="4238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11</xdr:col>
      <xdr:colOff>133350</xdr:colOff>
      <xdr:row>3</xdr:row>
      <xdr:rowOff>52387</xdr:rowOff>
    </xdr:from>
    <xdr:ext cx="400110" cy="462178"/>
    <xdr:sp macro="" textlink="">
      <xdr:nvSpPr>
        <xdr:cNvPr id="3" name="CuadroTexto 2"/>
        <xdr:cNvSpPr txBox="1"/>
      </xdr:nvSpPr>
      <xdr:spPr>
        <a:xfrm>
          <a:off x="8782050" y="633412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11</xdr:col>
      <xdr:colOff>333375</xdr:colOff>
      <xdr:row>8</xdr:row>
      <xdr:rowOff>0</xdr:rowOff>
    </xdr:from>
    <xdr:ext cx="176779" cy="172227"/>
    <xdr:sp macro="" textlink="">
      <xdr:nvSpPr>
        <xdr:cNvPr id="4" name="CuadroTexto 3"/>
        <xdr:cNvSpPr txBox="1"/>
      </xdr:nvSpPr>
      <xdr:spPr>
        <a:xfrm>
          <a:off x="8982075" y="1543050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12</xdr:col>
      <xdr:colOff>419100</xdr:colOff>
      <xdr:row>8</xdr:row>
      <xdr:rowOff>28575</xdr:rowOff>
    </xdr:from>
    <xdr:to>
      <xdr:col>12</xdr:col>
      <xdr:colOff>638175</xdr:colOff>
      <xdr:row>9</xdr:row>
      <xdr:rowOff>19050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906000" y="15716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190501</xdr:colOff>
      <xdr:row>3</xdr:row>
      <xdr:rowOff>142875</xdr:rowOff>
    </xdr:from>
    <xdr:to>
      <xdr:col>12</xdr:col>
      <xdr:colOff>601078</xdr:colOff>
      <xdr:row>5</xdr:row>
      <xdr:rowOff>123825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01201" y="723900"/>
          <a:ext cx="41057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3</xdr:row>
      <xdr:rowOff>114572</xdr:rowOff>
    </xdr:from>
    <xdr:to>
      <xdr:col>14</xdr:col>
      <xdr:colOff>685800</xdr:colOff>
      <xdr:row>5</xdr:row>
      <xdr:rowOff>142875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29975" y="695597"/>
          <a:ext cx="514350" cy="418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1</xdr:row>
      <xdr:rowOff>0</xdr:rowOff>
    </xdr:from>
    <xdr:to>
      <xdr:col>3</xdr:col>
      <xdr:colOff>590550</xdr:colOff>
      <xdr:row>1</xdr:row>
      <xdr:rowOff>180975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14</xdr:row>
      <xdr:rowOff>171450</xdr:rowOff>
    </xdr:from>
    <xdr:to>
      <xdr:col>3</xdr:col>
      <xdr:colOff>723900</xdr:colOff>
      <xdr:row>17</xdr:row>
      <xdr:rowOff>47625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6350" y="2867025"/>
          <a:ext cx="1590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57150</xdr:colOff>
      <xdr:row>6</xdr:row>
      <xdr:rowOff>161925</xdr:rowOff>
    </xdr:from>
    <xdr:to>
      <xdr:col>10</xdr:col>
      <xdr:colOff>342900</xdr:colOff>
      <xdr:row>7</xdr:row>
      <xdr:rowOff>152400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81950" y="13239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390525</xdr:colOff>
      <xdr:row>2</xdr:row>
      <xdr:rowOff>19050</xdr:rowOff>
    </xdr:from>
    <xdr:to>
      <xdr:col>15</xdr:col>
      <xdr:colOff>742950</xdr:colOff>
      <xdr:row>3</xdr:row>
      <xdr:rowOff>9525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11050" y="400050"/>
          <a:ext cx="3524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609600</xdr:colOff>
      <xdr:row>1</xdr:row>
      <xdr:rowOff>0</xdr:rowOff>
    </xdr:from>
    <xdr:to>
      <xdr:col>20</xdr:col>
      <xdr:colOff>581025</xdr:colOff>
      <xdr:row>3</xdr:row>
      <xdr:rowOff>57150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92325" y="190500"/>
          <a:ext cx="14954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66675</xdr:colOff>
      <xdr:row>8</xdr:row>
      <xdr:rowOff>28575</xdr:rowOff>
    </xdr:from>
    <xdr:to>
      <xdr:col>17</xdr:col>
      <xdr:colOff>704850</xdr:colOff>
      <xdr:row>9</xdr:row>
      <xdr:rowOff>19050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411200" y="15716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95251</xdr:colOff>
      <xdr:row>3</xdr:row>
      <xdr:rowOff>114212</xdr:rowOff>
    </xdr:from>
    <xdr:to>
      <xdr:col>17</xdr:col>
      <xdr:colOff>703651</xdr:colOff>
      <xdr:row>5</xdr:row>
      <xdr:rowOff>47788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77776" y="695237"/>
          <a:ext cx="608400" cy="32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1</xdr:row>
      <xdr:rowOff>9525</xdr:rowOff>
    </xdr:from>
    <xdr:to>
      <xdr:col>5</xdr:col>
      <xdr:colOff>628650</xdr:colOff>
      <xdr:row>2</xdr:row>
      <xdr:rowOff>0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67175" y="200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95250</xdr:colOff>
      <xdr:row>3</xdr:row>
      <xdr:rowOff>104775</xdr:rowOff>
    </xdr:from>
    <xdr:to>
      <xdr:col>16</xdr:col>
      <xdr:colOff>704850</xdr:colOff>
      <xdr:row>5</xdr:row>
      <xdr:rowOff>57150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15775" y="685800"/>
          <a:ext cx="609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523875</xdr:colOff>
      <xdr:row>3</xdr:row>
      <xdr:rowOff>38100</xdr:rowOff>
    </xdr:from>
    <xdr:to>
      <xdr:col>3</xdr:col>
      <xdr:colOff>552450</xdr:colOff>
      <xdr:row>7</xdr:row>
      <xdr:rowOff>28575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3875" y="619125"/>
          <a:ext cx="21717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581025</xdr:colOff>
      <xdr:row>8</xdr:row>
      <xdr:rowOff>38100</xdr:rowOff>
    </xdr:from>
    <xdr:to>
      <xdr:col>3</xdr:col>
      <xdr:colOff>333375</xdr:colOff>
      <xdr:row>11</xdr:row>
      <xdr:rowOff>104775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1025" y="1581150"/>
          <a:ext cx="18954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542925</xdr:colOff>
      <xdr:row>1</xdr:row>
      <xdr:rowOff>9525</xdr:rowOff>
    </xdr:from>
    <xdr:to>
      <xdr:col>1</xdr:col>
      <xdr:colOff>619125</xdr:colOff>
      <xdr:row>2</xdr:row>
      <xdr:rowOff>9525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200025"/>
          <a:ext cx="838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390525</xdr:colOff>
      <xdr:row>8</xdr:row>
      <xdr:rowOff>9525</xdr:rowOff>
    </xdr:from>
    <xdr:to>
      <xdr:col>13</xdr:col>
      <xdr:colOff>657225</xdr:colOff>
      <xdr:row>9</xdr:row>
      <xdr:rowOff>0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63225" y="15525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180975</xdr:colOff>
      <xdr:row>3</xdr:row>
      <xdr:rowOff>66675</xdr:rowOff>
    </xdr:from>
    <xdr:to>
      <xdr:col>13</xdr:col>
      <xdr:colOff>666750</xdr:colOff>
      <xdr:row>5</xdr:row>
      <xdr:rowOff>142875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53675" y="64770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209550</xdr:colOff>
      <xdr:row>8</xdr:row>
      <xdr:rowOff>19050</xdr:rowOff>
    </xdr:from>
    <xdr:to>
      <xdr:col>14</xdr:col>
      <xdr:colOff>619125</xdr:colOff>
      <xdr:row>9</xdr:row>
      <xdr:rowOff>9525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68075" y="1562100"/>
          <a:ext cx="4095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295275</xdr:colOff>
      <xdr:row>7</xdr:row>
      <xdr:rowOff>171450</xdr:rowOff>
    </xdr:from>
    <xdr:to>
      <xdr:col>16</xdr:col>
      <xdr:colOff>485775</xdr:colOff>
      <xdr:row>8</xdr:row>
      <xdr:rowOff>180975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15800" y="152400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285750</xdr:colOff>
      <xdr:row>8</xdr:row>
      <xdr:rowOff>0</xdr:rowOff>
    </xdr:from>
    <xdr:to>
      <xdr:col>15</xdr:col>
      <xdr:colOff>428625</xdr:colOff>
      <xdr:row>8</xdr:row>
      <xdr:rowOff>180975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1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06275" y="15430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104775</xdr:colOff>
      <xdr:row>7</xdr:row>
      <xdr:rowOff>171450</xdr:rowOff>
    </xdr:from>
    <xdr:to>
      <xdr:col>19</xdr:col>
      <xdr:colOff>9525</xdr:colOff>
      <xdr:row>9</xdr:row>
      <xdr:rowOff>28575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1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49400" y="1524000"/>
          <a:ext cx="666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142875</xdr:colOff>
      <xdr:row>2</xdr:row>
      <xdr:rowOff>180975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1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48800" y="3810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2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791575" y="4238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11</xdr:col>
      <xdr:colOff>133350</xdr:colOff>
      <xdr:row>3</xdr:row>
      <xdr:rowOff>52387</xdr:rowOff>
    </xdr:from>
    <xdr:ext cx="400110" cy="462178"/>
    <xdr:sp macro="" textlink="">
      <xdr:nvSpPr>
        <xdr:cNvPr id="3" name="CuadroTexto 2"/>
        <xdr:cNvSpPr txBox="1"/>
      </xdr:nvSpPr>
      <xdr:spPr>
        <a:xfrm>
          <a:off x="8820150" y="633412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11</xdr:col>
      <xdr:colOff>333375</xdr:colOff>
      <xdr:row>8</xdr:row>
      <xdr:rowOff>0</xdr:rowOff>
    </xdr:from>
    <xdr:ext cx="176779" cy="172227"/>
    <xdr:sp macro="" textlink="">
      <xdr:nvSpPr>
        <xdr:cNvPr id="4" name="CuadroTexto 3"/>
        <xdr:cNvSpPr txBox="1"/>
      </xdr:nvSpPr>
      <xdr:spPr>
        <a:xfrm>
          <a:off x="9020175" y="1543050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12</xdr:col>
      <xdr:colOff>419100</xdr:colOff>
      <xdr:row>8</xdr:row>
      <xdr:rowOff>28575</xdr:rowOff>
    </xdr:from>
    <xdr:to>
      <xdr:col>12</xdr:col>
      <xdr:colOff>638175</xdr:colOff>
      <xdr:row>9</xdr:row>
      <xdr:rowOff>19050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906000" y="15716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190501</xdr:colOff>
      <xdr:row>3</xdr:row>
      <xdr:rowOff>142875</xdr:rowOff>
    </xdr:from>
    <xdr:to>
      <xdr:col>12</xdr:col>
      <xdr:colOff>601078</xdr:colOff>
      <xdr:row>5</xdr:row>
      <xdr:rowOff>123825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77401" y="723900"/>
          <a:ext cx="41057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1</xdr:row>
      <xdr:rowOff>0</xdr:rowOff>
    </xdr:from>
    <xdr:to>
      <xdr:col>3</xdr:col>
      <xdr:colOff>590550</xdr:colOff>
      <xdr:row>1</xdr:row>
      <xdr:rowOff>180975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14</xdr:row>
      <xdr:rowOff>171450</xdr:rowOff>
    </xdr:from>
    <xdr:to>
      <xdr:col>3</xdr:col>
      <xdr:colOff>723900</xdr:colOff>
      <xdr:row>17</xdr:row>
      <xdr:rowOff>47625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6350" y="2867025"/>
          <a:ext cx="1590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409575</xdr:colOff>
      <xdr:row>2</xdr:row>
      <xdr:rowOff>9525</xdr:rowOff>
    </xdr:from>
    <xdr:to>
      <xdr:col>12</xdr:col>
      <xdr:colOff>695325</xdr:colOff>
      <xdr:row>2</xdr:row>
      <xdr:rowOff>190500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96475" y="3905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390525</xdr:colOff>
      <xdr:row>2</xdr:row>
      <xdr:rowOff>19050</xdr:rowOff>
    </xdr:from>
    <xdr:to>
      <xdr:col>17</xdr:col>
      <xdr:colOff>742950</xdr:colOff>
      <xdr:row>3</xdr:row>
      <xdr:rowOff>9525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87250" y="400050"/>
          <a:ext cx="3524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609600</xdr:colOff>
      <xdr:row>1</xdr:row>
      <xdr:rowOff>0</xdr:rowOff>
    </xdr:from>
    <xdr:to>
      <xdr:col>23</xdr:col>
      <xdr:colOff>533400</xdr:colOff>
      <xdr:row>3</xdr:row>
      <xdr:rowOff>57150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92325" y="190500"/>
          <a:ext cx="22479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66675</xdr:colOff>
      <xdr:row>8</xdr:row>
      <xdr:rowOff>28575</xdr:rowOff>
    </xdr:from>
    <xdr:to>
      <xdr:col>19</xdr:col>
      <xdr:colOff>704850</xdr:colOff>
      <xdr:row>9</xdr:row>
      <xdr:rowOff>19050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487400" y="15716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95251</xdr:colOff>
      <xdr:row>3</xdr:row>
      <xdr:rowOff>114212</xdr:rowOff>
    </xdr:from>
    <xdr:to>
      <xdr:col>19</xdr:col>
      <xdr:colOff>703651</xdr:colOff>
      <xdr:row>5</xdr:row>
      <xdr:rowOff>47788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15976" y="695237"/>
          <a:ext cx="608400" cy="32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1</xdr:row>
      <xdr:rowOff>9525</xdr:rowOff>
    </xdr:from>
    <xdr:to>
      <xdr:col>5</xdr:col>
      <xdr:colOff>628650</xdr:colOff>
      <xdr:row>2</xdr:row>
      <xdr:rowOff>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67175" y="200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95250</xdr:colOff>
      <xdr:row>3</xdr:row>
      <xdr:rowOff>104775</xdr:rowOff>
    </xdr:from>
    <xdr:to>
      <xdr:col>18</xdr:col>
      <xdr:colOff>704850</xdr:colOff>
      <xdr:row>5</xdr:row>
      <xdr:rowOff>57150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53975" y="685800"/>
          <a:ext cx="609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523875</xdr:colOff>
      <xdr:row>3</xdr:row>
      <xdr:rowOff>38100</xdr:rowOff>
    </xdr:from>
    <xdr:to>
      <xdr:col>3</xdr:col>
      <xdr:colOff>552450</xdr:colOff>
      <xdr:row>7</xdr:row>
      <xdr:rowOff>28575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3875" y="619125"/>
          <a:ext cx="21717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581025</xdr:colOff>
      <xdr:row>8</xdr:row>
      <xdr:rowOff>38100</xdr:rowOff>
    </xdr:from>
    <xdr:to>
      <xdr:col>3</xdr:col>
      <xdr:colOff>333375</xdr:colOff>
      <xdr:row>11</xdr:row>
      <xdr:rowOff>104775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1025" y="1581150"/>
          <a:ext cx="18954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542925</xdr:colOff>
      <xdr:row>1</xdr:row>
      <xdr:rowOff>9525</xdr:rowOff>
    </xdr:from>
    <xdr:to>
      <xdr:col>1</xdr:col>
      <xdr:colOff>619125</xdr:colOff>
      <xdr:row>2</xdr:row>
      <xdr:rowOff>9525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200025"/>
          <a:ext cx="838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390525</xdr:colOff>
      <xdr:row>8</xdr:row>
      <xdr:rowOff>9525</xdr:rowOff>
    </xdr:from>
    <xdr:to>
      <xdr:col>13</xdr:col>
      <xdr:colOff>657225</xdr:colOff>
      <xdr:row>9</xdr:row>
      <xdr:rowOff>0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39425" y="1552575"/>
          <a:ext cx="2667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180975</xdr:colOff>
      <xdr:row>3</xdr:row>
      <xdr:rowOff>66675</xdr:rowOff>
    </xdr:from>
    <xdr:to>
      <xdr:col>13</xdr:col>
      <xdr:colOff>666750</xdr:colOff>
      <xdr:row>5</xdr:row>
      <xdr:rowOff>142875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29875" y="64770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114300</xdr:colOff>
      <xdr:row>7</xdr:row>
      <xdr:rowOff>180975</xdr:rowOff>
    </xdr:from>
    <xdr:to>
      <xdr:col>18</xdr:col>
      <xdr:colOff>304800</xdr:colOff>
      <xdr:row>9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668500" y="15335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285750</xdr:colOff>
      <xdr:row>8</xdr:row>
      <xdr:rowOff>0</xdr:rowOff>
    </xdr:from>
    <xdr:to>
      <xdr:col>17</xdr:col>
      <xdr:colOff>428625</xdr:colOff>
      <xdr:row>8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82475" y="15430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104775</xdr:colOff>
      <xdr:row>7</xdr:row>
      <xdr:rowOff>171450</xdr:rowOff>
    </xdr:from>
    <xdr:to>
      <xdr:col>21</xdr:col>
      <xdr:colOff>9525</xdr:colOff>
      <xdr:row>9</xdr:row>
      <xdr:rowOff>28575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0" y="1524000"/>
          <a:ext cx="666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7</xdr:row>
      <xdr:rowOff>23812</xdr:rowOff>
    </xdr:from>
    <xdr:ext cx="176779" cy="172227"/>
    <xdr:sp macro="" textlink="">
      <xdr:nvSpPr>
        <xdr:cNvPr id="2" name="CuadroTexto 1"/>
        <xdr:cNvSpPr txBox="1"/>
      </xdr:nvSpPr>
      <xdr:spPr>
        <a:xfrm>
          <a:off x="390525" y="404812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oneCellAnchor>
    <xdr:from>
      <xdr:col>4</xdr:col>
      <xdr:colOff>390525</xdr:colOff>
      <xdr:row>7</xdr:row>
      <xdr:rowOff>23812</xdr:rowOff>
    </xdr:from>
    <xdr:ext cx="176779" cy="172227"/>
    <xdr:sp macro="" textlink="">
      <xdr:nvSpPr>
        <xdr:cNvPr id="3" name="CuadroTexto 2"/>
        <xdr:cNvSpPr txBox="1"/>
      </xdr:nvSpPr>
      <xdr:spPr>
        <a:xfrm>
          <a:off x="1914525" y="1357312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oneCellAnchor>
    <xdr:from>
      <xdr:col>9</xdr:col>
      <xdr:colOff>361950</xdr:colOff>
      <xdr:row>15</xdr:row>
      <xdr:rowOff>176212</xdr:rowOff>
    </xdr:from>
    <xdr:ext cx="176779" cy="172227"/>
    <xdr:sp macro="" textlink="">
      <xdr:nvSpPr>
        <xdr:cNvPr id="4" name="CuadroTexto 3"/>
        <xdr:cNvSpPr txBox="1"/>
      </xdr:nvSpPr>
      <xdr:spPr>
        <a:xfrm>
          <a:off x="7219950" y="3033712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2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401050" y="4238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11</xdr:col>
      <xdr:colOff>133350</xdr:colOff>
      <xdr:row>3</xdr:row>
      <xdr:rowOff>52387</xdr:rowOff>
    </xdr:from>
    <xdr:ext cx="400110" cy="462178"/>
    <xdr:sp macro="" textlink="">
      <xdr:nvSpPr>
        <xdr:cNvPr id="3" name="CuadroTexto 2"/>
        <xdr:cNvSpPr txBox="1"/>
      </xdr:nvSpPr>
      <xdr:spPr>
        <a:xfrm>
          <a:off x="8515350" y="633412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∑24_(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)^</a:t>
          </a:r>
          <a:r>
            <a:rPr lang="en-US" sz="1100" b="0" i="0">
              <a:latin typeface="Cambria Math" panose="02040503050406030204" pitchFamily="18" charset="0"/>
            </a:rPr>
            <a:t>𝑛</a:t>
          </a:r>
          <a:r>
            <a:rPr lang="es-GT" sz="1100" b="0" i="0">
              <a:latin typeface="Cambria Math" panose="02040503050406030204" pitchFamily="18" charset="0"/>
            </a:rPr>
            <a:t>▒</a:t>
          </a:r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oneCellAnchor>
    <xdr:from>
      <xdr:col>11</xdr:col>
      <xdr:colOff>333375</xdr:colOff>
      <xdr:row>8</xdr:row>
      <xdr:rowOff>0</xdr:rowOff>
    </xdr:from>
    <xdr:ext cx="176779" cy="172227"/>
    <xdr:sp macro="" textlink="">
      <xdr:nvSpPr>
        <xdr:cNvPr id="4" name="CuadroTexto 3"/>
        <xdr:cNvSpPr txBox="1"/>
      </xdr:nvSpPr>
      <xdr:spPr>
        <a:xfrm>
          <a:off x="8715375" y="13430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12</xdr:col>
      <xdr:colOff>342900</xdr:colOff>
      <xdr:row>8</xdr:row>
      <xdr:rowOff>19050</xdr:rowOff>
    </xdr:from>
    <xdr:to>
      <xdr:col>12</xdr:col>
      <xdr:colOff>561975</xdr:colOff>
      <xdr:row>9</xdr:row>
      <xdr:rowOff>9525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53600" y="1562100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190501</xdr:colOff>
      <xdr:row>3</xdr:row>
      <xdr:rowOff>142875</xdr:rowOff>
    </xdr:from>
    <xdr:to>
      <xdr:col>12</xdr:col>
      <xdr:colOff>601078</xdr:colOff>
      <xdr:row>5</xdr:row>
      <xdr:rowOff>123825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48776" y="723900"/>
          <a:ext cx="41057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3</xdr:row>
      <xdr:rowOff>114572</xdr:rowOff>
    </xdr:from>
    <xdr:to>
      <xdr:col>14</xdr:col>
      <xdr:colOff>685800</xdr:colOff>
      <xdr:row>5</xdr:row>
      <xdr:rowOff>142875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77550" y="695597"/>
          <a:ext cx="514350" cy="418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314325</xdr:colOff>
      <xdr:row>8</xdr:row>
      <xdr:rowOff>9525</xdr:rowOff>
    </xdr:from>
    <xdr:to>
      <xdr:col>14</xdr:col>
      <xdr:colOff>571500</xdr:colOff>
      <xdr:row>8</xdr:row>
      <xdr:rowOff>249555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72850" y="1552575"/>
          <a:ext cx="257175" cy="2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457200</xdr:colOff>
      <xdr:row>8</xdr:row>
      <xdr:rowOff>9525</xdr:rowOff>
    </xdr:from>
    <xdr:to>
      <xdr:col>13</xdr:col>
      <xdr:colOff>581025</xdr:colOff>
      <xdr:row>8</xdr:row>
      <xdr:rowOff>240665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629900" y="1552575"/>
          <a:ext cx="123825" cy="231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466725</xdr:colOff>
      <xdr:row>1</xdr:row>
      <xdr:rowOff>19050</xdr:rowOff>
    </xdr:from>
    <xdr:to>
      <xdr:col>1</xdr:col>
      <xdr:colOff>676275</xdr:colOff>
      <xdr:row>2</xdr:row>
      <xdr:rowOff>19050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6725" y="209550"/>
          <a:ext cx="971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1</xdr:row>
      <xdr:rowOff>0</xdr:rowOff>
    </xdr:from>
    <xdr:to>
      <xdr:col>3</xdr:col>
      <xdr:colOff>590550</xdr:colOff>
      <xdr:row>1</xdr:row>
      <xdr:rowOff>180975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14</xdr:row>
      <xdr:rowOff>171450</xdr:rowOff>
    </xdr:from>
    <xdr:to>
      <xdr:col>3</xdr:col>
      <xdr:colOff>723900</xdr:colOff>
      <xdr:row>17</xdr:row>
      <xdr:rowOff>47625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6350" y="2867025"/>
          <a:ext cx="1590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409575</xdr:colOff>
      <xdr:row>2</xdr:row>
      <xdr:rowOff>28575</xdr:rowOff>
    </xdr:from>
    <xdr:to>
      <xdr:col>12</xdr:col>
      <xdr:colOff>695325</xdr:colOff>
      <xdr:row>3</xdr:row>
      <xdr:rowOff>9525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67850" y="4095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314324</xdr:colOff>
      <xdr:row>8</xdr:row>
      <xdr:rowOff>0</xdr:rowOff>
    </xdr:from>
    <xdr:to>
      <xdr:col>15</xdr:col>
      <xdr:colOff>514349</xdr:colOff>
      <xdr:row>8</xdr:row>
      <xdr:rowOff>272762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34849" y="1543050"/>
          <a:ext cx="200025" cy="272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266700</xdr:colOff>
      <xdr:row>2</xdr:row>
      <xdr:rowOff>9525</xdr:rowOff>
    </xdr:from>
    <xdr:to>
      <xdr:col>14</xdr:col>
      <xdr:colOff>619125</xdr:colOff>
      <xdr:row>2</xdr:row>
      <xdr:rowOff>209550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972800" y="390525"/>
          <a:ext cx="3524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609600</xdr:colOff>
      <xdr:row>1</xdr:row>
      <xdr:rowOff>0</xdr:rowOff>
    </xdr:from>
    <xdr:to>
      <xdr:col>19</xdr:col>
      <xdr:colOff>533400</xdr:colOff>
      <xdr:row>3</xdr:row>
      <xdr:rowOff>57150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01700" y="190500"/>
          <a:ext cx="14478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190501</xdr:colOff>
      <xdr:row>8</xdr:row>
      <xdr:rowOff>53312</xdr:rowOff>
    </xdr:from>
    <xdr:to>
      <xdr:col>16</xdr:col>
      <xdr:colOff>676275</xdr:colOff>
      <xdr:row>8</xdr:row>
      <xdr:rowOff>256322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773026" y="1596362"/>
          <a:ext cx="485774" cy="20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95251</xdr:colOff>
      <xdr:row>3</xdr:row>
      <xdr:rowOff>114212</xdr:rowOff>
    </xdr:from>
    <xdr:to>
      <xdr:col>16</xdr:col>
      <xdr:colOff>703651</xdr:colOff>
      <xdr:row>5</xdr:row>
      <xdr:rowOff>47788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25351" y="695237"/>
          <a:ext cx="608400" cy="32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133351</xdr:colOff>
      <xdr:row>8</xdr:row>
      <xdr:rowOff>17285</xdr:rowOff>
    </xdr:from>
    <xdr:to>
      <xdr:col>17</xdr:col>
      <xdr:colOff>704851</xdr:colOff>
      <xdr:row>8</xdr:row>
      <xdr:rowOff>257174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477876" y="1560335"/>
          <a:ext cx="571500" cy="239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1</xdr:row>
      <xdr:rowOff>9525</xdr:rowOff>
    </xdr:from>
    <xdr:to>
      <xdr:col>5</xdr:col>
      <xdr:colOff>628650</xdr:colOff>
      <xdr:row>2</xdr:row>
      <xdr:rowOff>0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67175" y="200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295276</xdr:colOff>
      <xdr:row>3</xdr:row>
      <xdr:rowOff>104775</xdr:rowOff>
    </xdr:from>
    <xdr:to>
      <xdr:col>13</xdr:col>
      <xdr:colOff>662908</xdr:colOff>
      <xdr:row>5</xdr:row>
      <xdr:rowOff>95250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115551" y="685800"/>
          <a:ext cx="36763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95250</xdr:colOff>
      <xdr:row>3</xdr:row>
      <xdr:rowOff>104775</xdr:rowOff>
    </xdr:from>
    <xdr:to>
      <xdr:col>15</xdr:col>
      <xdr:colOff>704850</xdr:colOff>
      <xdr:row>5</xdr:row>
      <xdr:rowOff>57150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63350" y="685800"/>
          <a:ext cx="609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581025</xdr:colOff>
      <xdr:row>3</xdr:row>
      <xdr:rowOff>38100</xdr:rowOff>
    </xdr:from>
    <xdr:to>
      <xdr:col>3</xdr:col>
      <xdr:colOff>485775</xdr:colOff>
      <xdr:row>7</xdr:row>
      <xdr:rowOff>0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1025" y="619125"/>
          <a:ext cx="20478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609600</xdr:colOff>
      <xdr:row>8</xdr:row>
      <xdr:rowOff>180975</xdr:rowOff>
    </xdr:from>
    <xdr:to>
      <xdr:col>3</xdr:col>
      <xdr:colOff>609600</xdr:colOff>
      <xdr:row>12</xdr:row>
      <xdr:rowOff>171450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24025"/>
          <a:ext cx="2143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18</xdr:col>
      <xdr:colOff>238124</xdr:colOff>
      <xdr:row>8</xdr:row>
      <xdr:rowOff>76200</xdr:rowOff>
    </xdr:from>
    <xdr:ext cx="314325" cy="172227"/>
    <xdr:sp macro="" textlink="">
      <xdr:nvSpPr>
        <xdr:cNvPr id="6" name="CuadroTexto 5"/>
        <xdr:cNvSpPr txBox="1"/>
      </xdr:nvSpPr>
      <xdr:spPr>
        <a:xfrm>
          <a:off x="14344649" y="1619250"/>
          <a:ext cx="3143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s-GT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𝜀</a:t>
          </a:r>
          <a:r>
            <a:rPr lang="es-GT" sz="1100" i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_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𝐾</a:t>
          </a:r>
          <a:endParaRPr lang="es-GT" sz="1100"/>
        </a:p>
      </xdr:txBody>
    </xdr:sp>
    <xdr:clientData/>
  </xdr:oneCellAnchor>
  <xdr:twoCellAnchor>
    <xdr:from>
      <xdr:col>19</xdr:col>
      <xdr:colOff>295275</xdr:colOff>
      <xdr:row>8</xdr:row>
      <xdr:rowOff>95250</xdr:rowOff>
    </xdr:from>
    <xdr:to>
      <xdr:col>19</xdr:col>
      <xdr:colOff>495300</xdr:colOff>
      <xdr:row>9</xdr:row>
      <xdr:rowOff>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63800" y="16383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3</xdr:row>
      <xdr:rowOff>195262</xdr:rowOff>
    </xdr:from>
    <xdr:ext cx="381000" cy="214313"/>
    <xdr:sp macro="" textlink="">
      <xdr:nvSpPr>
        <xdr:cNvPr id="2" name="CuadroTexto 1"/>
        <xdr:cNvSpPr txBox="1"/>
      </xdr:nvSpPr>
      <xdr:spPr>
        <a:xfrm>
          <a:off x="5657850" y="766762"/>
          <a:ext cx="381000" cy="2143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es-GT" sz="1100" b="1" i="0">
              <a:latin typeface="Cambria Math" panose="02040503050406030204" pitchFamily="18" charset="0"/>
              <a:ea typeface="Cambria Math" panose="02040503050406030204" pitchFamily="18" charset="0"/>
            </a:rPr>
            <a:t>𝝆=</a:t>
          </a:r>
          <a:endParaRPr lang="es-GT" sz="1100" b="1">
            <a:ea typeface="Cambria Math" panose="02040503050406030204" pitchFamily="18" charset="0"/>
          </a:endParaRPr>
        </a:p>
        <a:p>
          <a:endParaRPr lang="es-GT" sz="1100"/>
        </a:p>
      </xdr:txBody>
    </xdr:sp>
    <xdr:clientData/>
  </xdr:oneCellAnchor>
  <xdr:oneCellAnchor>
    <xdr:from>
      <xdr:col>7</xdr:col>
      <xdr:colOff>581025</xdr:colOff>
      <xdr:row>10</xdr:row>
      <xdr:rowOff>109537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63880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7</xdr:col>
      <xdr:colOff>581025</xdr:colOff>
      <xdr:row>10</xdr:row>
      <xdr:rowOff>109537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63880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GT" sz="1100"/>
        </a:p>
      </xdr:txBody>
    </xdr:sp>
    <xdr:clientData/>
  </xdr:oneCellAnchor>
  <xdr:twoCellAnchor>
    <xdr:from>
      <xdr:col>21</xdr:col>
      <xdr:colOff>685800</xdr:colOff>
      <xdr:row>5</xdr:row>
      <xdr:rowOff>28575</xdr:rowOff>
    </xdr:from>
    <xdr:to>
      <xdr:col>27</xdr:col>
      <xdr:colOff>685800</xdr:colOff>
      <xdr:row>19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23</xdr:row>
      <xdr:rowOff>161925</xdr:rowOff>
    </xdr:from>
    <xdr:to>
      <xdr:col>28</xdr:col>
      <xdr:colOff>0</xdr:colOff>
      <xdr:row>38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37</xdr:col>
      <xdr:colOff>1323975</xdr:colOff>
      <xdr:row>13</xdr:row>
      <xdr:rowOff>4762</xdr:rowOff>
    </xdr:from>
    <xdr:ext cx="1852238" cy="386901"/>
    <xdr:sp macro="" textlink="">
      <xdr:nvSpPr>
        <xdr:cNvPr id="7" name="CuadroTexto 6"/>
        <xdr:cNvSpPr txBox="1"/>
      </xdr:nvSpPr>
      <xdr:spPr>
        <a:xfrm>
          <a:off x="30137100" y="2490787"/>
          <a:ext cx="1852238" cy="3869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〖</a:t>
          </a:r>
          <a:r>
            <a:rPr lang="en-US" sz="1100" b="0" i="0">
              <a:latin typeface="Cambria Math" panose="02040503050406030204" pitchFamily="18" charset="0"/>
            </a:rPr>
            <a:t>𝐿𝑀</a:t>
          </a:r>
          <a:r>
            <a:rPr lang="es-GT" sz="1100" b="0" i="0">
              <a:latin typeface="Cambria Math" panose="02040503050406030204" pitchFamily="18" charset="0"/>
            </a:rPr>
            <a:t>〗_(</a:t>
          </a:r>
          <a:r>
            <a:rPr lang="es-GT" sz="1100" i="0">
              <a:latin typeface="Cambria Math" panose="02040503050406030204" pitchFamily="18" charset="0"/>
              <a:ea typeface="Cambria Math" panose="02040503050406030204" pitchFamily="18" charset="0"/>
            </a:rPr>
            <a:t>𝜇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, 𝜎</a:t>
          </a:r>
          <a:r>
            <a:rPr lang="es-GT" sz="1100" b="0" i="0">
              <a:latin typeface="Cambria Math" panose="02040503050406030204" pitchFamily="18" charset="0"/>
              <a:ea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=𝑁[(𝑆_(</a:t>
          </a:r>
          <a:r>
            <a:rPr lang="es-GT" sz="110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𝜇</a:t>
          </a:r>
          <a:r>
            <a:rPr lang="en-US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, 𝜎)^</a:t>
          </a:r>
          <a:r>
            <a:rPr lang="en-US" sz="1100" b="0" i="0">
              <a:latin typeface="Cambria Math" panose="02040503050406030204" pitchFamily="18" charset="0"/>
            </a:rPr>
            <a:t>2)/6+((〖𝐾_(</a:t>
          </a:r>
          <a:r>
            <a:rPr lang="es-GT" sz="110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𝜇</a:t>
          </a:r>
          <a:r>
            <a:rPr lang="en-US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, 𝜎)</a:t>
          </a:r>
          <a:r>
            <a:rPr lang="en-US" sz="1100" b="0" i="0">
              <a:latin typeface="Cambria Math" panose="02040503050406030204" pitchFamily="18" charset="0"/>
            </a:rPr>
            <a:t>−3)〗^2)/24]</a:t>
          </a:r>
          <a:endParaRPr lang="es-GT" sz="1100"/>
        </a:p>
      </xdr:txBody>
    </xdr:sp>
    <xdr:clientData/>
  </xdr:oneCellAnchor>
  <xdr:oneCellAnchor>
    <xdr:from>
      <xdr:col>37</xdr:col>
      <xdr:colOff>1781175</xdr:colOff>
      <xdr:row>19</xdr:row>
      <xdr:rowOff>14287</xdr:rowOff>
    </xdr:from>
    <xdr:ext cx="278730" cy="172227"/>
    <xdr:sp macro="" textlink="">
      <xdr:nvSpPr>
        <xdr:cNvPr id="8" name="CuadroTexto 7"/>
        <xdr:cNvSpPr txBox="1"/>
      </xdr:nvSpPr>
      <xdr:spPr>
        <a:xfrm>
          <a:off x="30594300" y="3643312"/>
          <a:ext cx="27873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0">
              <a:latin typeface="Cambria Math" panose="02040503050406030204" pitchFamily="18" charset="0"/>
            </a:rPr>
            <a:t>𝑯</a:t>
          </a:r>
          <a:r>
            <a:rPr lang="es-GT" sz="1100" b="1" i="0">
              <a:latin typeface="Cambria Math" panose="02040503050406030204" pitchFamily="18" charset="0"/>
            </a:rPr>
            <a:t>_</a:t>
          </a:r>
          <a:r>
            <a:rPr lang="en-US" sz="1100" b="1" i="0">
              <a:latin typeface="Cambria Math" panose="02040503050406030204" pitchFamily="18" charset="0"/>
            </a:rPr>
            <a:t>𝟎: </a:t>
          </a:r>
          <a:endParaRPr lang="es-GT" sz="1100" b="1"/>
        </a:p>
      </xdr:txBody>
    </xdr:sp>
    <xdr:clientData/>
  </xdr:oneCellAnchor>
  <xdr:oneCellAnchor>
    <xdr:from>
      <xdr:col>37</xdr:col>
      <xdr:colOff>1771650</xdr:colOff>
      <xdr:row>20</xdr:row>
      <xdr:rowOff>33337</xdr:rowOff>
    </xdr:from>
    <xdr:ext cx="292644" cy="172227"/>
    <xdr:sp macro="" textlink="">
      <xdr:nvSpPr>
        <xdr:cNvPr id="9" name="CuadroTexto 8"/>
        <xdr:cNvSpPr txBox="1"/>
      </xdr:nvSpPr>
      <xdr:spPr>
        <a:xfrm>
          <a:off x="30584775" y="3852862"/>
          <a:ext cx="29264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0">
              <a:latin typeface="Cambria Math" panose="02040503050406030204" pitchFamily="18" charset="0"/>
            </a:rPr>
            <a:t>𝑯</a:t>
          </a:r>
          <a:r>
            <a:rPr lang="es-GT" sz="1100" b="1" i="0">
              <a:latin typeface="Cambria Math" panose="02040503050406030204" pitchFamily="18" charset="0"/>
            </a:rPr>
            <a:t>_</a:t>
          </a:r>
          <a:r>
            <a:rPr lang="en-US" sz="1100" b="1" i="0">
              <a:latin typeface="Cambria Math" panose="02040503050406030204" pitchFamily="18" charset="0"/>
            </a:rPr>
            <a:t>𝟏  :</a:t>
          </a:r>
          <a:endParaRPr lang="es-GT" sz="11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104775</xdr:colOff>
      <xdr:row>2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401050" y="4238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11</xdr:col>
      <xdr:colOff>133350</xdr:colOff>
      <xdr:row>3</xdr:row>
      <xdr:rowOff>52387</xdr:rowOff>
    </xdr:from>
    <xdr:ext cx="400110" cy="462178"/>
    <xdr:sp macro="" textlink="">
      <xdr:nvSpPr>
        <xdr:cNvPr id="3" name="CuadroTexto 2"/>
        <xdr:cNvSpPr txBox="1"/>
      </xdr:nvSpPr>
      <xdr:spPr>
        <a:xfrm>
          <a:off x="8429625" y="633412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∑24_(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)^</a:t>
          </a:r>
          <a:r>
            <a:rPr lang="en-US" sz="1100" b="0" i="0">
              <a:latin typeface="Cambria Math" panose="02040503050406030204" pitchFamily="18" charset="0"/>
            </a:rPr>
            <a:t>𝑛</a:t>
          </a:r>
          <a:r>
            <a:rPr lang="es-GT" sz="1100" b="0" i="0">
              <a:latin typeface="Cambria Math" panose="02040503050406030204" pitchFamily="18" charset="0"/>
            </a:rPr>
            <a:t>▒</a:t>
          </a:r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oneCellAnchor>
    <xdr:from>
      <xdr:col>11</xdr:col>
      <xdr:colOff>333375</xdr:colOff>
      <xdr:row>7</xdr:row>
      <xdr:rowOff>0</xdr:rowOff>
    </xdr:from>
    <xdr:ext cx="176779" cy="172227"/>
    <xdr:sp macro="" textlink="">
      <xdr:nvSpPr>
        <xdr:cNvPr id="4" name="CuadroTexto 3"/>
        <xdr:cNvSpPr txBox="1"/>
      </xdr:nvSpPr>
      <xdr:spPr>
        <a:xfrm>
          <a:off x="8743950" y="1352550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12</xdr:col>
      <xdr:colOff>371475</xdr:colOff>
      <xdr:row>7</xdr:row>
      <xdr:rowOff>38100</xdr:rowOff>
    </xdr:from>
    <xdr:to>
      <xdr:col>12</xdr:col>
      <xdr:colOff>590550</xdr:colOff>
      <xdr:row>8</xdr:row>
      <xdr:rowOff>28575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44050" y="13906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133350</xdr:colOff>
      <xdr:row>3</xdr:row>
      <xdr:rowOff>133350</xdr:rowOff>
    </xdr:from>
    <xdr:to>
      <xdr:col>12</xdr:col>
      <xdr:colOff>733425</xdr:colOff>
      <xdr:row>5</xdr:row>
      <xdr:rowOff>95250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91625" y="7143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152400</xdr:colOff>
      <xdr:row>3</xdr:row>
      <xdr:rowOff>95250</xdr:rowOff>
    </xdr:from>
    <xdr:to>
      <xdr:col>17</xdr:col>
      <xdr:colOff>114300</xdr:colOff>
      <xdr:row>5</xdr:row>
      <xdr:rowOff>57150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01550" y="676275"/>
          <a:ext cx="723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314325</xdr:colOff>
      <xdr:row>7</xdr:row>
      <xdr:rowOff>9525</xdr:rowOff>
    </xdr:from>
    <xdr:to>
      <xdr:col>16</xdr:col>
      <xdr:colOff>600075</xdr:colOff>
      <xdr:row>8</xdr:row>
      <xdr:rowOff>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20425" y="13525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457200</xdr:colOff>
      <xdr:row>7</xdr:row>
      <xdr:rowOff>9525</xdr:rowOff>
    </xdr:from>
    <xdr:to>
      <xdr:col>15</xdr:col>
      <xdr:colOff>600075</xdr:colOff>
      <xdr:row>8</xdr:row>
      <xdr:rowOff>0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34825" y="136207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28575</xdr:rowOff>
    </xdr:from>
    <xdr:to>
      <xdr:col>1</xdr:col>
      <xdr:colOff>466725</xdr:colOff>
      <xdr:row>2</xdr:row>
      <xdr:rowOff>28575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219075"/>
          <a:ext cx="971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1</xdr:row>
      <xdr:rowOff>0</xdr:rowOff>
    </xdr:from>
    <xdr:to>
      <xdr:col>3</xdr:col>
      <xdr:colOff>590550</xdr:colOff>
      <xdr:row>1</xdr:row>
      <xdr:rowOff>180975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190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514350</xdr:colOff>
      <xdr:row>3</xdr:row>
      <xdr:rowOff>28575</xdr:rowOff>
    </xdr:from>
    <xdr:to>
      <xdr:col>3</xdr:col>
      <xdr:colOff>419100</xdr:colOff>
      <xdr:row>7</xdr:row>
      <xdr:rowOff>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4350" y="609600"/>
          <a:ext cx="20478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28575</xdr:rowOff>
    </xdr:from>
    <xdr:to>
      <xdr:col>3</xdr:col>
      <xdr:colOff>209550</xdr:colOff>
      <xdr:row>16</xdr:row>
      <xdr:rowOff>95250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2705100"/>
          <a:ext cx="1590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409575</xdr:colOff>
      <xdr:row>2</xdr:row>
      <xdr:rowOff>28575</xdr:rowOff>
    </xdr:from>
    <xdr:to>
      <xdr:col>12</xdr:col>
      <xdr:colOff>695325</xdr:colOff>
      <xdr:row>3</xdr:row>
      <xdr:rowOff>9525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67850" y="4095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76200</xdr:colOff>
      <xdr:row>2</xdr:row>
      <xdr:rowOff>28575</xdr:rowOff>
    </xdr:from>
    <xdr:to>
      <xdr:col>15</xdr:col>
      <xdr:colOff>428625</xdr:colOff>
      <xdr:row>3</xdr:row>
      <xdr:rowOff>19050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9525" y="409575"/>
          <a:ext cx="3524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609600</xdr:colOff>
      <xdr:row>1</xdr:row>
      <xdr:rowOff>0</xdr:rowOff>
    </xdr:from>
    <xdr:to>
      <xdr:col>22</xdr:col>
      <xdr:colOff>533400</xdr:colOff>
      <xdr:row>3</xdr:row>
      <xdr:rowOff>57150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01700" y="190500"/>
          <a:ext cx="14478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76200</xdr:colOff>
      <xdr:row>7</xdr:row>
      <xdr:rowOff>19050</xdr:rowOff>
    </xdr:from>
    <xdr:to>
      <xdr:col>19</xdr:col>
      <xdr:colOff>714375</xdr:colOff>
      <xdr:row>8</xdr:row>
      <xdr:rowOff>9525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25650" y="1371600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3</xdr:row>
      <xdr:rowOff>47625</xdr:rowOff>
    </xdr:from>
    <xdr:to>
      <xdr:col>20</xdr:col>
      <xdr:colOff>257175</xdr:colOff>
      <xdr:row>5</xdr:row>
      <xdr:rowOff>9525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30100" y="628650"/>
          <a:ext cx="10191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95250</xdr:colOff>
      <xdr:row>6</xdr:row>
      <xdr:rowOff>171450</xdr:rowOff>
    </xdr:from>
    <xdr:to>
      <xdr:col>20</xdr:col>
      <xdr:colOff>743331</xdr:colOff>
      <xdr:row>7</xdr:row>
      <xdr:rowOff>180975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506700" y="1333500"/>
          <a:ext cx="648081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1</xdr:row>
      <xdr:rowOff>9525</xdr:rowOff>
    </xdr:from>
    <xdr:to>
      <xdr:col>5</xdr:col>
      <xdr:colOff>628650</xdr:colOff>
      <xdr:row>2</xdr:row>
      <xdr:rowOff>0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67175" y="200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342900</xdr:colOff>
      <xdr:row>6</xdr:row>
      <xdr:rowOff>180975</xdr:rowOff>
    </xdr:from>
    <xdr:to>
      <xdr:col>13</xdr:col>
      <xdr:colOff>561975</xdr:colOff>
      <xdr:row>7</xdr:row>
      <xdr:rowOff>171450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77475" y="13430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361950</xdr:colOff>
      <xdr:row>6</xdr:row>
      <xdr:rowOff>180975</xdr:rowOff>
    </xdr:from>
    <xdr:to>
      <xdr:col>14</xdr:col>
      <xdr:colOff>581025</xdr:colOff>
      <xdr:row>7</xdr:row>
      <xdr:rowOff>171450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01375" y="13430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247650</xdr:colOff>
      <xdr:row>7</xdr:row>
      <xdr:rowOff>0</xdr:rowOff>
    </xdr:from>
    <xdr:to>
      <xdr:col>17</xdr:col>
      <xdr:colOff>609600</xdr:colOff>
      <xdr:row>7</xdr:row>
      <xdr:rowOff>180975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258800" y="134302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123825</xdr:colOff>
      <xdr:row>3</xdr:row>
      <xdr:rowOff>47625</xdr:rowOff>
    </xdr:from>
    <xdr:to>
      <xdr:col>18</xdr:col>
      <xdr:colOff>104775</xdr:colOff>
      <xdr:row>5</xdr:row>
      <xdr:rowOff>9525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34975" y="62865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314325</xdr:colOff>
      <xdr:row>6</xdr:row>
      <xdr:rowOff>180975</xdr:rowOff>
    </xdr:from>
    <xdr:to>
      <xdr:col>18</xdr:col>
      <xdr:colOff>523875</xdr:colOff>
      <xdr:row>8</xdr:row>
      <xdr:rowOff>0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01775" y="13335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448675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11</xdr:col>
      <xdr:colOff>219075</xdr:colOff>
      <xdr:row>2</xdr:row>
      <xdr:rowOff>180975</xdr:rowOff>
    </xdr:from>
    <xdr:ext cx="400110" cy="462178"/>
    <xdr:sp macro="" textlink="">
      <xdr:nvSpPr>
        <xdr:cNvPr id="4" name="CuadroTexto 3"/>
        <xdr:cNvSpPr txBox="1"/>
      </xdr:nvSpPr>
      <xdr:spPr>
        <a:xfrm>
          <a:off x="8601075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11</xdr:col>
      <xdr:colOff>314325</xdr:colOff>
      <xdr:row>8</xdr:row>
      <xdr:rowOff>76200</xdr:rowOff>
    </xdr:from>
    <xdr:ext cx="176779" cy="172227"/>
    <xdr:sp macro="" textlink="">
      <xdr:nvSpPr>
        <xdr:cNvPr id="5" name="CuadroTexto 4"/>
        <xdr:cNvSpPr txBox="1"/>
      </xdr:nvSpPr>
      <xdr:spPr>
        <a:xfrm>
          <a:off x="8696325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12</xdr:col>
      <xdr:colOff>142875</xdr:colOff>
      <xdr:row>3</xdr:row>
      <xdr:rowOff>85725</xdr:rowOff>
    </xdr:from>
    <xdr:to>
      <xdr:col>12</xdr:col>
      <xdr:colOff>742950</xdr:colOff>
      <xdr:row>5</xdr:row>
      <xdr:rowOff>47625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286875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142875</xdr:colOff>
      <xdr:row>3</xdr:row>
      <xdr:rowOff>57150</xdr:rowOff>
    </xdr:from>
    <xdr:to>
      <xdr:col>13</xdr:col>
      <xdr:colOff>742950</xdr:colOff>
      <xdr:row>5</xdr:row>
      <xdr:rowOff>19050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9650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304800</xdr:colOff>
      <xdr:row>8</xdr:row>
      <xdr:rowOff>85725</xdr:rowOff>
    </xdr:from>
    <xdr:to>
      <xdr:col>13</xdr:col>
      <xdr:colOff>523875</xdr:colOff>
      <xdr:row>8</xdr:row>
      <xdr:rowOff>266700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58425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323850</xdr:colOff>
      <xdr:row>8</xdr:row>
      <xdr:rowOff>104775</xdr:rowOff>
    </xdr:from>
    <xdr:to>
      <xdr:col>12</xdr:col>
      <xdr:colOff>542925</xdr:colOff>
      <xdr:row>8</xdr:row>
      <xdr:rowOff>285750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01200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257175</xdr:colOff>
      <xdr:row>8</xdr:row>
      <xdr:rowOff>76200</xdr:rowOff>
    </xdr:from>
    <xdr:to>
      <xdr:col>14</xdr:col>
      <xdr:colOff>476250</xdr:colOff>
      <xdr:row>8</xdr:row>
      <xdr:rowOff>257175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3947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3</xdr:row>
      <xdr:rowOff>57150</xdr:rowOff>
    </xdr:from>
    <xdr:to>
      <xdr:col>14</xdr:col>
      <xdr:colOff>676275</xdr:colOff>
      <xdr:row>5</xdr:row>
      <xdr:rowOff>19050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9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85850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295275</xdr:colOff>
      <xdr:row>8</xdr:row>
      <xdr:rowOff>76200</xdr:rowOff>
    </xdr:from>
    <xdr:to>
      <xdr:col>15</xdr:col>
      <xdr:colOff>514350</xdr:colOff>
      <xdr:row>8</xdr:row>
      <xdr:rowOff>257175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5387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142875</xdr:colOff>
      <xdr:row>3</xdr:row>
      <xdr:rowOff>57150</xdr:rowOff>
    </xdr:from>
    <xdr:to>
      <xdr:col>15</xdr:col>
      <xdr:colOff>742950</xdr:colOff>
      <xdr:row>5</xdr:row>
      <xdr:rowOff>19050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871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333375</xdr:colOff>
      <xdr:row>8</xdr:row>
      <xdr:rowOff>66675</xdr:rowOff>
    </xdr:from>
    <xdr:to>
      <xdr:col>17</xdr:col>
      <xdr:colOff>476250</xdr:colOff>
      <xdr:row>8</xdr:row>
      <xdr:rowOff>247650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77775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114300</xdr:colOff>
      <xdr:row>3</xdr:row>
      <xdr:rowOff>66675</xdr:rowOff>
    </xdr:from>
    <xdr:to>
      <xdr:col>17</xdr:col>
      <xdr:colOff>638175</xdr:colOff>
      <xdr:row>5</xdr:row>
      <xdr:rowOff>28575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58700" y="647700"/>
          <a:ext cx="523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276225</xdr:colOff>
      <xdr:row>8</xdr:row>
      <xdr:rowOff>66675</xdr:rowOff>
    </xdr:from>
    <xdr:to>
      <xdr:col>18</xdr:col>
      <xdr:colOff>561975</xdr:colOff>
      <xdr:row>8</xdr:row>
      <xdr:rowOff>247650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9702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38100</xdr:colOff>
      <xdr:row>3</xdr:row>
      <xdr:rowOff>76200</xdr:rowOff>
    </xdr:from>
    <xdr:to>
      <xdr:col>18</xdr:col>
      <xdr:colOff>704850</xdr:colOff>
      <xdr:row>5</xdr:row>
      <xdr:rowOff>38100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4450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257175</xdr:colOff>
      <xdr:row>8</xdr:row>
      <xdr:rowOff>95250</xdr:rowOff>
    </xdr:from>
    <xdr:to>
      <xdr:col>19</xdr:col>
      <xdr:colOff>619125</xdr:colOff>
      <xdr:row>8</xdr:row>
      <xdr:rowOff>276225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2557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200025</xdr:colOff>
      <xdr:row>8</xdr:row>
      <xdr:rowOff>85725</xdr:rowOff>
    </xdr:from>
    <xdr:to>
      <xdr:col>20</xdr:col>
      <xdr:colOff>561975</xdr:colOff>
      <xdr:row>8</xdr:row>
      <xdr:rowOff>266700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83042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</xdr:row>
      <xdr:rowOff>76200</xdr:rowOff>
    </xdr:from>
    <xdr:to>
      <xdr:col>20</xdr:col>
      <xdr:colOff>742950</xdr:colOff>
      <xdr:row>5</xdr:row>
      <xdr:rowOff>38100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63040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</xdr:colOff>
      <xdr:row>3</xdr:row>
      <xdr:rowOff>66675</xdr:rowOff>
    </xdr:from>
    <xdr:to>
      <xdr:col>19</xdr:col>
      <xdr:colOff>752475</xdr:colOff>
      <xdr:row>5</xdr:row>
      <xdr:rowOff>28575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9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792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295275</xdr:colOff>
      <xdr:row>8</xdr:row>
      <xdr:rowOff>95250</xdr:rowOff>
    </xdr:from>
    <xdr:to>
      <xdr:col>21</xdr:col>
      <xdr:colOff>504825</xdr:colOff>
      <xdr:row>8</xdr:row>
      <xdr:rowOff>295275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602075" y="162877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85725</xdr:colOff>
      <xdr:row>3</xdr:row>
      <xdr:rowOff>85725</xdr:rowOff>
    </xdr:from>
    <xdr:to>
      <xdr:col>21</xdr:col>
      <xdr:colOff>704850</xdr:colOff>
      <xdr:row>5</xdr:row>
      <xdr:rowOff>47625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78125" y="666750"/>
          <a:ext cx="6191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66675</xdr:colOff>
      <xdr:row>8</xdr:row>
      <xdr:rowOff>114300</xdr:rowOff>
    </xdr:from>
    <xdr:to>
      <xdr:col>22</xdr:col>
      <xdr:colOff>704850</xdr:colOff>
      <xdr:row>8</xdr:row>
      <xdr:rowOff>295275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221075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523875</xdr:colOff>
      <xdr:row>1</xdr:row>
      <xdr:rowOff>28575</xdr:rowOff>
    </xdr:from>
    <xdr:to>
      <xdr:col>13</xdr:col>
      <xdr:colOff>0</xdr:colOff>
      <xdr:row>2</xdr:row>
      <xdr:rowOff>9525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67875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276225</xdr:colOff>
      <xdr:row>1</xdr:row>
      <xdr:rowOff>9525</xdr:rowOff>
    </xdr:from>
    <xdr:to>
      <xdr:col>16</xdr:col>
      <xdr:colOff>628650</xdr:colOff>
      <xdr:row>2</xdr:row>
      <xdr:rowOff>9525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20625" y="200025"/>
          <a:ext cx="3524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</xdr:colOff>
      <xdr:row>8</xdr:row>
      <xdr:rowOff>66675</xdr:rowOff>
    </xdr:from>
    <xdr:to>
      <xdr:col>23</xdr:col>
      <xdr:colOff>809625</xdr:colOff>
      <xdr:row>8</xdr:row>
      <xdr:rowOff>314325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9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954500" y="1600200"/>
          <a:ext cx="7715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333375</xdr:colOff>
      <xdr:row>8</xdr:row>
      <xdr:rowOff>76200</xdr:rowOff>
    </xdr:from>
    <xdr:to>
      <xdr:col>16</xdr:col>
      <xdr:colOff>552450</xdr:colOff>
      <xdr:row>8</xdr:row>
      <xdr:rowOff>257175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9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7777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114300</xdr:colOff>
      <xdr:row>3</xdr:row>
      <xdr:rowOff>28575</xdr:rowOff>
    </xdr:from>
    <xdr:to>
      <xdr:col>16</xdr:col>
      <xdr:colOff>714375</xdr:colOff>
      <xdr:row>4</xdr:row>
      <xdr:rowOff>180975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9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58700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457200</xdr:colOff>
      <xdr:row>1</xdr:row>
      <xdr:rowOff>9525</xdr:rowOff>
    </xdr:from>
    <xdr:to>
      <xdr:col>4</xdr:col>
      <xdr:colOff>742950</xdr:colOff>
      <xdr:row>1</xdr:row>
      <xdr:rowOff>190500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43300" y="2000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647700</xdr:colOff>
      <xdr:row>0</xdr:row>
      <xdr:rowOff>180975</xdr:rowOff>
    </xdr:from>
    <xdr:to>
      <xdr:col>8</xdr:col>
      <xdr:colOff>600075</xdr:colOff>
      <xdr:row>3</xdr:row>
      <xdr:rowOff>47625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295900" y="180975"/>
          <a:ext cx="14478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323850</xdr:colOff>
      <xdr:row>6</xdr:row>
      <xdr:rowOff>114300</xdr:rowOff>
    </xdr:from>
    <xdr:to>
      <xdr:col>7</xdr:col>
      <xdr:colOff>609600</xdr:colOff>
      <xdr:row>7</xdr:row>
      <xdr:rowOff>104775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12668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352425</xdr:colOff>
      <xdr:row>18</xdr:row>
      <xdr:rowOff>85725</xdr:rowOff>
    </xdr:from>
    <xdr:to>
      <xdr:col>7</xdr:col>
      <xdr:colOff>638175</xdr:colOff>
      <xdr:row>19</xdr:row>
      <xdr:rowOff>76200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62625" y="36766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342900</xdr:colOff>
      <xdr:row>29</xdr:row>
      <xdr:rowOff>76200</xdr:rowOff>
    </xdr:from>
    <xdr:to>
      <xdr:col>7</xdr:col>
      <xdr:colOff>628650</xdr:colOff>
      <xdr:row>30</xdr:row>
      <xdr:rowOff>66675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9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53100" y="57626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323850</xdr:colOff>
      <xdr:row>40</xdr:row>
      <xdr:rowOff>76200</xdr:rowOff>
    </xdr:from>
    <xdr:to>
      <xdr:col>7</xdr:col>
      <xdr:colOff>609600</xdr:colOff>
      <xdr:row>41</xdr:row>
      <xdr:rowOff>66675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9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78581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666750</xdr:colOff>
      <xdr:row>2</xdr:row>
      <xdr:rowOff>0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9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90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19050</xdr:colOff>
      <xdr:row>3</xdr:row>
      <xdr:rowOff>9525</xdr:rowOff>
    </xdr:from>
    <xdr:to>
      <xdr:col>22</xdr:col>
      <xdr:colOff>800100</xdr:colOff>
      <xdr:row>5</xdr:row>
      <xdr:rowOff>95250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06900" y="590550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582025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12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8734425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12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8829675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13</xdr:col>
      <xdr:colOff>142875</xdr:colOff>
      <xdr:row>3</xdr:row>
      <xdr:rowOff>85725</xdr:rowOff>
    </xdr:from>
    <xdr:to>
      <xdr:col>13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20225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142875</xdr:colOff>
      <xdr:row>3</xdr:row>
      <xdr:rowOff>57150</xdr:rowOff>
    </xdr:from>
    <xdr:to>
      <xdr:col>14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298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304800</xdr:colOff>
      <xdr:row>8</xdr:row>
      <xdr:rowOff>85725</xdr:rowOff>
    </xdr:from>
    <xdr:to>
      <xdr:col>14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91775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323850</xdr:colOff>
      <xdr:row>8</xdr:row>
      <xdr:rowOff>104775</xdr:rowOff>
    </xdr:from>
    <xdr:to>
      <xdr:col>13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01200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257175</xdr:colOff>
      <xdr:row>8</xdr:row>
      <xdr:rowOff>76200</xdr:rowOff>
    </xdr:from>
    <xdr:to>
      <xdr:col>15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7282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76200</xdr:colOff>
      <xdr:row>3</xdr:row>
      <xdr:rowOff>57150</xdr:rowOff>
    </xdr:from>
    <xdr:to>
      <xdr:col>15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9918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295275</xdr:colOff>
      <xdr:row>8</xdr:row>
      <xdr:rowOff>76200</xdr:rowOff>
    </xdr:from>
    <xdr:to>
      <xdr:col>16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7292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3</xdr:row>
      <xdr:rowOff>57150</xdr:rowOff>
    </xdr:from>
    <xdr:to>
      <xdr:col>16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2052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333375</xdr:colOff>
      <xdr:row>8</xdr:row>
      <xdr:rowOff>66675</xdr:rowOff>
    </xdr:from>
    <xdr:to>
      <xdr:col>20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11225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114300</xdr:colOff>
      <xdr:row>3</xdr:row>
      <xdr:rowOff>66675</xdr:rowOff>
    </xdr:from>
    <xdr:to>
      <xdr:col>20</xdr:col>
      <xdr:colOff>638175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92150" y="647700"/>
          <a:ext cx="5238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276225</xdr:colOff>
      <xdr:row>8</xdr:row>
      <xdr:rowOff>66675</xdr:rowOff>
    </xdr:from>
    <xdr:to>
      <xdr:col>21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160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</xdr:colOff>
      <xdr:row>3</xdr:row>
      <xdr:rowOff>76200</xdr:rowOff>
    </xdr:from>
    <xdr:to>
      <xdr:col>21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779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257175</xdr:colOff>
      <xdr:row>8</xdr:row>
      <xdr:rowOff>95250</xdr:rowOff>
    </xdr:from>
    <xdr:to>
      <xdr:col>22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590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200025</xdr:colOff>
      <xdr:row>8</xdr:row>
      <xdr:rowOff>85725</xdr:rowOff>
    </xdr:from>
    <xdr:to>
      <xdr:col>23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638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3</xdr:row>
      <xdr:rowOff>76200</xdr:rowOff>
    </xdr:from>
    <xdr:to>
      <xdr:col>23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5638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9525</xdr:colOff>
      <xdr:row>3</xdr:row>
      <xdr:rowOff>66675</xdr:rowOff>
    </xdr:from>
    <xdr:to>
      <xdr:col>22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8113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66675</xdr:colOff>
      <xdr:row>8</xdr:row>
      <xdr:rowOff>114300</xdr:rowOff>
    </xdr:from>
    <xdr:to>
      <xdr:col>26</xdr:col>
      <xdr:colOff>704850</xdr:colOff>
      <xdr:row>8</xdr:row>
      <xdr:rowOff>295275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54525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523875</xdr:colOff>
      <xdr:row>1</xdr:row>
      <xdr:rowOff>28575</xdr:rowOff>
    </xdr:from>
    <xdr:to>
      <xdr:col>14</xdr:col>
      <xdr:colOff>0</xdr:colOff>
      <xdr:row>2</xdr:row>
      <xdr:rowOff>9525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01225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333375</xdr:colOff>
      <xdr:row>8</xdr:row>
      <xdr:rowOff>76200</xdr:rowOff>
    </xdr:from>
    <xdr:to>
      <xdr:col>17</xdr:col>
      <xdr:colOff>552450</xdr:colOff>
      <xdr:row>8</xdr:row>
      <xdr:rowOff>257175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11125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114300</xdr:colOff>
      <xdr:row>3</xdr:row>
      <xdr:rowOff>28575</xdr:rowOff>
    </xdr:from>
    <xdr:to>
      <xdr:col>17</xdr:col>
      <xdr:colOff>714375</xdr:colOff>
      <xdr:row>4</xdr:row>
      <xdr:rowOff>180975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592050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1</xdr:row>
      <xdr:rowOff>0</xdr:rowOff>
    </xdr:from>
    <xdr:to>
      <xdr:col>5</xdr:col>
      <xdr:colOff>704850</xdr:colOff>
      <xdr:row>1</xdr:row>
      <xdr:rowOff>180975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053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676274</xdr:colOff>
      <xdr:row>0</xdr:row>
      <xdr:rowOff>180975</xdr:rowOff>
    </xdr:from>
    <xdr:to>
      <xdr:col>9</xdr:col>
      <xdr:colOff>600074</xdr:colOff>
      <xdr:row>3</xdr:row>
      <xdr:rowOff>47625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86474" y="180975"/>
          <a:ext cx="14192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6</xdr:row>
      <xdr:rowOff>114300</xdr:rowOff>
    </xdr:from>
    <xdr:to>
      <xdr:col>8</xdr:col>
      <xdr:colOff>609600</xdr:colOff>
      <xdr:row>7</xdr:row>
      <xdr:rowOff>104775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12668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352425</xdr:colOff>
      <xdr:row>19</xdr:row>
      <xdr:rowOff>85725</xdr:rowOff>
    </xdr:from>
    <xdr:to>
      <xdr:col>8</xdr:col>
      <xdr:colOff>638175</xdr:colOff>
      <xdr:row>20</xdr:row>
      <xdr:rowOff>76200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62625" y="36766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342900</xdr:colOff>
      <xdr:row>32</xdr:row>
      <xdr:rowOff>76200</xdr:rowOff>
    </xdr:from>
    <xdr:to>
      <xdr:col>8</xdr:col>
      <xdr:colOff>628650</xdr:colOff>
      <xdr:row>33</xdr:row>
      <xdr:rowOff>66675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A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53100" y="57626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45</xdr:row>
      <xdr:rowOff>76200</xdr:rowOff>
    </xdr:from>
    <xdr:to>
      <xdr:col>8</xdr:col>
      <xdr:colOff>609600</xdr:colOff>
      <xdr:row>46</xdr:row>
      <xdr:rowOff>66675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A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34050" y="78581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323850</xdr:colOff>
      <xdr:row>8</xdr:row>
      <xdr:rowOff>85725</xdr:rowOff>
    </xdr:from>
    <xdr:to>
      <xdr:col>18</xdr:col>
      <xdr:colOff>466725</xdr:colOff>
      <xdr:row>8</xdr:row>
      <xdr:rowOff>276225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A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01700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238125</xdr:colOff>
      <xdr:row>2</xdr:row>
      <xdr:rowOff>142875</xdr:rowOff>
    </xdr:from>
    <xdr:to>
      <xdr:col>18</xdr:col>
      <xdr:colOff>609600</xdr:colOff>
      <xdr:row>5</xdr:row>
      <xdr:rowOff>38100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A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15975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247650</xdr:colOff>
      <xdr:row>2</xdr:row>
      <xdr:rowOff>123825</xdr:rowOff>
    </xdr:from>
    <xdr:to>
      <xdr:col>19</xdr:col>
      <xdr:colOff>619125</xdr:colOff>
      <xdr:row>5</xdr:row>
      <xdr:rowOff>19050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A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25600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352425</xdr:colOff>
      <xdr:row>8</xdr:row>
      <xdr:rowOff>95250</xdr:rowOff>
    </xdr:from>
    <xdr:to>
      <xdr:col>19</xdr:col>
      <xdr:colOff>495300</xdr:colOff>
      <xdr:row>8</xdr:row>
      <xdr:rowOff>285750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A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30375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342900</xdr:colOff>
      <xdr:row>8</xdr:row>
      <xdr:rowOff>95250</xdr:rowOff>
    </xdr:from>
    <xdr:to>
      <xdr:col>24</xdr:col>
      <xdr:colOff>638175</xdr:colOff>
      <xdr:row>8</xdr:row>
      <xdr:rowOff>285750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A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45125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152400</xdr:colOff>
      <xdr:row>2</xdr:row>
      <xdr:rowOff>180975</xdr:rowOff>
    </xdr:from>
    <xdr:to>
      <xdr:col>24</xdr:col>
      <xdr:colOff>666750</xdr:colOff>
      <xdr:row>5</xdr:row>
      <xdr:rowOff>76200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A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935575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219075</xdr:colOff>
      <xdr:row>2</xdr:row>
      <xdr:rowOff>161925</xdr:rowOff>
    </xdr:from>
    <xdr:to>
      <xdr:col>25</xdr:col>
      <xdr:colOff>638175</xdr:colOff>
      <xdr:row>5</xdr:row>
      <xdr:rowOff>57150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A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926175" y="5524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285750</xdr:colOff>
      <xdr:row>8</xdr:row>
      <xdr:rowOff>95250</xdr:rowOff>
    </xdr:from>
    <xdr:to>
      <xdr:col>25</xdr:col>
      <xdr:colOff>476250</xdr:colOff>
      <xdr:row>8</xdr:row>
      <xdr:rowOff>285750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A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992850" y="162877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457200</xdr:colOff>
      <xdr:row>1</xdr:row>
      <xdr:rowOff>9525</xdr:rowOff>
    </xdr:from>
    <xdr:to>
      <xdr:col>16</xdr:col>
      <xdr:colOff>723900</xdr:colOff>
      <xdr:row>2</xdr:row>
      <xdr:rowOff>0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A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34850" y="200025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1</xdr:row>
      <xdr:rowOff>9525</xdr:rowOff>
    </xdr:from>
    <xdr:to>
      <xdr:col>3</xdr:col>
      <xdr:colOff>533400</xdr:colOff>
      <xdr:row>2</xdr:row>
      <xdr:rowOff>9525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0A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775" y="200025"/>
          <a:ext cx="27146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361950</xdr:colOff>
      <xdr:row>58</xdr:row>
      <xdr:rowOff>85725</xdr:rowOff>
    </xdr:from>
    <xdr:to>
      <xdr:col>8</xdr:col>
      <xdr:colOff>647700</xdr:colOff>
      <xdr:row>59</xdr:row>
      <xdr:rowOff>76200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0A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10350" y="112966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85726</xdr:colOff>
      <xdr:row>3</xdr:row>
      <xdr:rowOff>0</xdr:rowOff>
    </xdr:from>
    <xdr:to>
      <xdr:col>26</xdr:col>
      <xdr:colOff>866776</xdr:colOff>
      <xdr:row>5</xdr:row>
      <xdr:rowOff>85725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A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602451" y="58102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200025</xdr:colOff>
      <xdr:row>8</xdr:row>
      <xdr:rowOff>66675</xdr:rowOff>
    </xdr:from>
    <xdr:to>
      <xdr:col>27</xdr:col>
      <xdr:colOff>942975</xdr:colOff>
      <xdr:row>8</xdr:row>
      <xdr:rowOff>304800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0A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21625" y="1600200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47625</xdr:colOff>
      <xdr:row>3</xdr:row>
      <xdr:rowOff>0</xdr:rowOff>
    </xdr:from>
    <xdr:to>
      <xdr:col>27</xdr:col>
      <xdr:colOff>990600</xdr:colOff>
      <xdr:row>5</xdr:row>
      <xdr:rowOff>85725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0A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469225" y="581025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86296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14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87820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14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88773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15</xdr:col>
      <xdr:colOff>142875</xdr:colOff>
      <xdr:row>3</xdr:row>
      <xdr:rowOff>85725</xdr:rowOff>
    </xdr:from>
    <xdr:to>
      <xdr:col>15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678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3</xdr:row>
      <xdr:rowOff>57150</xdr:rowOff>
    </xdr:from>
    <xdr:to>
      <xdr:col>16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2774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304800</xdr:colOff>
      <xdr:row>8</xdr:row>
      <xdr:rowOff>85725</xdr:rowOff>
    </xdr:from>
    <xdr:to>
      <xdr:col>16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4394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323850</xdr:colOff>
      <xdr:row>8</xdr:row>
      <xdr:rowOff>104775</xdr:rowOff>
    </xdr:from>
    <xdr:to>
      <xdr:col>15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488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8</xdr:row>
      <xdr:rowOff>76200</xdr:rowOff>
    </xdr:from>
    <xdr:to>
      <xdr:col>17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204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76200</xdr:colOff>
      <xdr:row>3</xdr:row>
      <xdr:rowOff>57150</xdr:rowOff>
    </xdr:from>
    <xdr:to>
      <xdr:col>17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394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295275</xdr:colOff>
      <xdr:row>8</xdr:row>
      <xdr:rowOff>76200</xdr:rowOff>
    </xdr:from>
    <xdr:to>
      <xdr:col>18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205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142875</xdr:colOff>
      <xdr:row>3</xdr:row>
      <xdr:rowOff>57150</xdr:rowOff>
    </xdr:from>
    <xdr:to>
      <xdr:col>18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681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333375</xdr:colOff>
      <xdr:row>8</xdr:row>
      <xdr:rowOff>66675</xdr:rowOff>
    </xdr:from>
    <xdr:to>
      <xdr:col>24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781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114300</xdr:colOff>
      <xdr:row>3</xdr:row>
      <xdr:rowOff>66675</xdr:rowOff>
    </xdr:from>
    <xdr:to>
      <xdr:col>24</xdr:col>
      <xdr:colOff>638175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59025" y="647700"/>
          <a:ext cx="5048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276225</xdr:colOff>
      <xdr:row>8</xdr:row>
      <xdr:rowOff>66675</xdr:rowOff>
    </xdr:from>
    <xdr:to>
      <xdr:col>25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400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38100</xdr:colOff>
      <xdr:row>3</xdr:row>
      <xdr:rowOff>76200</xdr:rowOff>
    </xdr:from>
    <xdr:to>
      <xdr:col>25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6019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257175</xdr:colOff>
      <xdr:row>8</xdr:row>
      <xdr:rowOff>95250</xdr:rowOff>
    </xdr:from>
    <xdr:to>
      <xdr:col>26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30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200025</xdr:colOff>
      <xdr:row>8</xdr:row>
      <xdr:rowOff>85725</xdr:rowOff>
    </xdr:from>
    <xdr:to>
      <xdr:col>27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878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3</xdr:row>
      <xdr:rowOff>76200</xdr:rowOff>
    </xdr:from>
    <xdr:to>
      <xdr:col>27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0878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9525</xdr:colOff>
      <xdr:row>3</xdr:row>
      <xdr:rowOff>66675</xdr:rowOff>
    </xdr:from>
    <xdr:to>
      <xdr:col>26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353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152400</xdr:colOff>
      <xdr:row>8</xdr:row>
      <xdr:rowOff>114300</xdr:rowOff>
    </xdr:from>
    <xdr:to>
      <xdr:col>31</xdr:col>
      <xdr:colOff>790575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669625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523875</xdr:colOff>
      <xdr:row>1</xdr:row>
      <xdr:rowOff>28575</xdr:rowOff>
    </xdr:from>
    <xdr:to>
      <xdr:col>16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8488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333375</xdr:colOff>
      <xdr:row>8</xdr:row>
      <xdr:rowOff>76200</xdr:rowOff>
    </xdr:from>
    <xdr:to>
      <xdr:col>19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587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114300</xdr:colOff>
      <xdr:row>3</xdr:row>
      <xdr:rowOff>28575</xdr:rowOff>
    </xdr:from>
    <xdr:to>
      <xdr:col>19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96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1</xdr:row>
      <xdr:rowOff>0</xdr:rowOff>
    </xdr:from>
    <xdr:to>
      <xdr:col>5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B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053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676274</xdr:colOff>
      <xdr:row>0</xdr:row>
      <xdr:rowOff>180975</xdr:rowOff>
    </xdr:from>
    <xdr:to>
      <xdr:col>11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62674" y="180975"/>
          <a:ext cx="14192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323850</xdr:colOff>
      <xdr:row>6</xdr:row>
      <xdr:rowOff>114300</xdr:rowOff>
    </xdr:from>
    <xdr:to>
      <xdr:col>10</xdr:col>
      <xdr:colOff>609600</xdr:colOff>
      <xdr:row>7</xdr:row>
      <xdr:rowOff>104775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2250" y="12668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352425</xdr:colOff>
      <xdr:row>21</xdr:row>
      <xdr:rowOff>85725</xdr:rowOff>
    </xdr:from>
    <xdr:to>
      <xdr:col>10</xdr:col>
      <xdr:colOff>638175</xdr:colOff>
      <xdr:row>22</xdr:row>
      <xdr:rowOff>76200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01025" y="191071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323850</xdr:colOff>
      <xdr:row>8</xdr:row>
      <xdr:rowOff>85725</xdr:rowOff>
    </xdr:from>
    <xdr:to>
      <xdr:col>20</xdr:col>
      <xdr:colOff>466725</xdr:colOff>
      <xdr:row>8</xdr:row>
      <xdr:rowOff>276225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B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683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238125</xdr:colOff>
      <xdr:row>2</xdr:row>
      <xdr:rowOff>142875</xdr:rowOff>
    </xdr:from>
    <xdr:to>
      <xdr:col>20</xdr:col>
      <xdr:colOff>609600</xdr:colOff>
      <xdr:row>5</xdr:row>
      <xdr:rowOff>38100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B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826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247650</xdr:colOff>
      <xdr:row>2</xdr:row>
      <xdr:rowOff>123825</xdr:rowOff>
    </xdr:from>
    <xdr:to>
      <xdr:col>21</xdr:col>
      <xdr:colOff>619125</xdr:colOff>
      <xdr:row>5</xdr:row>
      <xdr:rowOff>19050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3922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352425</xdr:colOff>
      <xdr:row>8</xdr:row>
      <xdr:rowOff>95250</xdr:rowOff>
    </xdr:from>
    <xdr:to>
      <xdr:col>21</xdr:col>
      <xdr:colOff>495300</xdr:colOff>
      <xdr:row>8</xdr:row>
      <xdr:rowOff>285750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970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342900</xdr:colOff>
      <xdr:row>8</xdr:row>
      <xdr:rowOff>95250</xdr:rowOff>
    </xdr:from>
    <xdr:to>
      <xdr:col>28</xdr:col>
      <xdr:colOff>638175</xdr:colOff>
      <xdr:row>8</xdr:row>
      <xdr:rowOff>285750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1927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152400</xdr:colOff>
      <xdr:row>2</xdr:row>
      <xdr:rowOff>180975</xdr:rowOff>
    </xdr:from>
    <xdr:to>
      <xdr:col>28</xdr:col>
      <xdr:colOff>666750</xdr:colOff>
      <xdr:row>5</xdr:row>
      <xdr:rowOff>76200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B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022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85726</xdr:colOff>
      <xdr:row>3</xdr:row>
      <xdr:rowOff>0</xdr:rowOff>
    </xdr:from>
    <xdr:to>
      <xdr:col>31</xdr:col>
      <xdr:colOff>866776</xdr:colOff>
      <xdr:row>5</xdr:row>
      <xdr:rowOff>85725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B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602451" y="58102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276225</xdr:colOff>
      <xdr:row>8</xdr:row>
      <xdr:rowOff>95250</xdr:rowOff>
    </xdr:from>
    <xdr:to>
      <xdr:col>22</xdr:col>
      <xdr:colOff>485775</xdr:colOff>
      <xdr:row>8</xdr:row>
      <xdr:rowOff>276225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0B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209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238125</xdr:colOff>
      <xdr:row>8</xdr:row>
      <xdr:rowOff>95250</xdr:rowOff>
    </xdr:from>
    <xdr:to>
      <xdr:col>23</xdr:col>
      <xdr:colOff>514350</xdr:colOff>
      <xdr:row>8</xdr:row>
      <xdr:rowOff>276225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0B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829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200025</xdr:colOff>
      <xdr:row>2</xdr:row>
      <xdr:rowOff>114300</xdr:rowOff>
    </xdr:from>
    <xdr:to>
      <xdr:col>22</xdr:col>
      <xdr:colOff>561975</xdr:colOff>
      <xdr:row>5</xdr:row>
      <xdr:rowOff>9525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0B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447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228600</xdr:colOff>
      <xdr:row>2</xdr:row>
      <xdr:rowOff>142875</xdr:rowOff>
    </xdr:from>
    <xdr:to>
      <xdr:col>23</xdr:col>
      <xdr:colOff>647700</xdr:colOff>
      <xdr:row>5</xdr:row>
      <xdr:rowOff>38100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B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734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200025</xdr:colOff>
      <xdr:row>3</xdr:row>
      <xdr:rowOff>0</xdr:rowOff>
    </xdr:from>
    <xdr:to>
      <xdr:col>29</xdr:col>
      <xdr:colOff>714375</xdr:colOff>
      <xdr:row>5</xdr:row>
      <xdr:rowOff>85725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0B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5549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304800</xdr:colOff>
      <xdr:row>8</xdr:row>
      <xdr:rowOff>85725</xdr:rowOff>
    </xdr:from>
    <xdr:to>
      <xdr:col>29</xdr:col>
      <xdr:colOff>600075</xdr:colOff>
      <xdr:row>8</xdr:row>
      <xdr:rowOff>276225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B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597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295275</xdr:colOff>
      <xdr:row>8</xdr:row>
      <xdr:rowOff>85725</xdr:rowOff>
    </xdr:from>
    <xdr:to>
      <xdr:col>30</xdr:col>
      <xdr:colOff>485775</xdr:colOff>
      <xdr:row>8</xdr:row>
      <xdr:rowOff>285750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0B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555075" y="1619250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171450</xdr:colOff>
      <xdr:row>3</xdr:row>
      <xdr:rowOff>9525</xdr:rowOff>
    </xdr:from>
    <xdr:to>
      <xdr:col>30</xdr:col>
      <xdr:colOff>590550</xdr:colOff>
      <xdr:row>5</xdr:row>
      <xdr:rowOff>95250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0B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312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419100</xdr:colOff>
      <xdr:row>1</xdr:row>
      <xdr:rowOff>9525</xdr:rowOff>
    </xdr:from>
    <xdr:to>
      <xdr:col>18</xdr:col>
      <xdr:colOff>752475</xdr:colOff>
      <xdr:row>2</xdr:row>
      <xdr:rowOff>9525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0B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44375" y="200025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381000</xdr:colOff>
      <xdr:row>36</xdr:row>
      <xdr:rowOff>104775</xdr:rowOff>
    </xdr:from>
    <xdr:to>
      <xdr:col>10</xdr:col>
      <xdr:colOff>666750</xdr:colOff>
      <xdr:row>37</xdr:row>
      <xdr:rowOff>95250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0B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9600" y="71247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390525</xdr:colOff>
      <xdr:row>51</xdr:row>
      <xdr:rowOff>76200</xdr:rowOff>
    </xdr:from>
    <xdr:to>
      <xdr:col>10</xdr:col>
      <xdr:colOff>676275</xdr:colOff>
      <xdr:row>52</xdr:row>
      <xdr:rowOff>66675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B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39125" y="99536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409575</xdr:colOff>
      <xdr:row>66</xdr:row>
      <xdr:rowOff>76200</xdr:rowOff>
    </xdr:from>
    <xdr:to>
      <xdr:col>10</xdr:col>
      <xdr:colOff>695325</xdr:colOff>
      <xdr:row>67</xdr:row>
      <xdr:rowOff>66675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B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58175" y="128111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381000</xdr:colOff>
      <xdr:row>81</xdr:row>
      <xdr:rowOff>85725</xdr:rowOff>
    </xdr:from>
    <xdr:to>
      <xdr:col>10</xdr:col>
      <xdr:colOff>666750</xdr:colOff>
      <xdr:row>82</xdr:row>
      <xdr:rowOff>76200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B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9600" y="156781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314325</xdr:colOff>
      <xdr:row>3</xdr:row>
      <xdr:rowOff>9525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B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3362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209550</xdr:colOff>
      <xdr:row>8</xdr:row>
      <xdr:rowOff>47625</xdr:rowOff>
    </xdr:from>
    <xdr:to>
      <xdr:col>32</xdr:col>
      <xdr:colOff>952500</xdr:colOff>
      <xdr:row>8</xdr:row>
      <xdr:rowOff>285750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0B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631650" y="1581150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85725</xdr:colOff>
      <xdr:row>3</xdr:row>
      <xdr:rowOff>0</xdr:rowOff>
    </xdr:from>
    <xdr:to>
      <xdr:col>32</xdr:col>
      <xdr:colOff>1028700</xdr:colOff>
      <xdr:row>5</xdr:row>
      <xdr:rowOff>85725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0B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07825" y="581025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02298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14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03822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14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04775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15</xdr:col>
      <xdr:colOff>142875</xdr:colOff>
      <xdr:row>3</xdr:row>
      <xdr:rowOff>85725</xdr:rowOff>
    </xdr:from>
    <xdr:to>
      <xdr:col>15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680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3</xdr:row>
      <xdr:rowOff>57150</xdr:rowOff>
    </xdr:from>
    <xdr:to>
      <xdr:col>16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8776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304800</xdr:colOff>
      <xdr:row>8</xdr:row>
      <xdr:rowOff>85725</xdr:rowOff>
    </xdr:from>
    <xdr:to>
      <xdr:col>16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396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323850</xdr:colOff>
      <xdr:row>8</xdr:row>
      <xdr:rowOff>104775</xdr:rowOff>
    </xdr:from>
    <xdr:to>
      <xdr:col>15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490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8</xdr:row>
      <xdr:rowOff>76200</xdr:rowOff>
    </xdr:from>
    <xdr:to>
      <xdr:col>17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206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76200</xdr:colOff>
      <xdr:row>3</xdr:row>
      <xdr:rowOff>57150</xdr:rowOff>
    </xdr:from>
    <xdr:to>
      <xdr:col>17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96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295275</xdr:colOff>
      <xdr:row>8</xdr:row>
      <xdr:rowOff>76200</xdr:rowOff>
    </xdr:from>
    <xdr:to>
      <xdr:col>18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207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142875</xdr:colOff>
      <xdr:row>3</xdr:row>
      <xdr:rowOff>57150</xdr:rowOff>
    </xdr:from>
    <xdr:to>
      <xdr:col>18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4683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333375</xdr:colOff>
      <xdr:row>8</xdr:row>
      <xdr:rowOff>66675</xdr:rowOff>
    </xdr:from>
    <xdr:to>
      <xdr:col>26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785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114300</xdr:colOff>
      <xdr:row>3</xdr:row>
      <xdr:rowOff>66675</xdr:rowOff>
    </xdr:from>
    <xdr:to>
      <xdr:col>26</xdr:col>
      <xdr:colOff>638175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59425" y="647700"/>
          <a:ext cx="5048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276225</xdr:colOff>
      <xdr:row>8</xdr:row>
      <xdr:rowOff>66675</xdr:rowOff>
    </xdr:from>
    <xdr:to>
      <xdr:col>27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404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38100</xdr:colOff>
      <xdr:row>3</xdr:row>
      <xdr:rowOff>76200</xdr:rowOff>
    </xdr:from>
    <xdr:to>
      <xdr:col>27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8023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257175</xdr:colOff>
      <xdr:row>8</xdr:row>
      <xdr:rowOff>95250</xdr:rowOff>
    </xdr:from>
    <xdr:to>
      <xdr:col>28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834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200025</xdr:colOff>
      <xdr:row>8</xdr:row>
      <xdr:rowOff>85725</xdr:rowOff>
    </xdr:from>
    <xdr:to>
      <xdr:col>29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4882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3</xdr:row>
      <xdr:rowOff>76200</xdr:rowOff>
    </xdr:from>
    <xdr:to>
      <xdr:col>29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C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2882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9525</xdr:colOff>
      <xdr:row>3</xdr:row>
      <xdr:rowOff>66675</xdr:rowOff>
    </xdr:from>
    <xdr:to>
      <xdr:col>28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C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5357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66675</xdr:colOff>
      <xdr:row>8</xdr:row>
      <xdr:rowOff>114300</xdr:rowOff>
    </xdr:from>
    <xdr:to>
      <xdr:col>34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5839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523875</xdr:colOff>
      <xdr:row>1</xdr:row>
      <xdr:rowOff>28575</xdr:rowOff>
    </xdr:from>
    <xdr:to>
      <xdr:col>16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490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333375</xdr:colOff>
      <xdr:row>8</xdr:row>
      <xdr:rowOff>76200</xdr:rowOff>
    </xdr:from>
    <xdr:to>
      <xdr:col>19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589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114300</xdr:colOff>
      <xdr:row>3</xdr:row>
      <xdr:rowOff>28575</xdr:rowOff>
    </xdr:from>
    <xdr:to>
      <xdr:col>19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398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1</xdr:row>
      <xdr:rowOff>0</xdr:rowOff>
    </xdr:from>
    <xdr:to>
      <xdr:col>5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676274</xdr:colOff>
      <xdr:row>0</xdr:row>
      <xdr:rowOff>180975</xdr:rowOff>
    </xdr:from>
    <xdr:to>
      <xdr:col>11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247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323850</xdr:colOff>
      <xdr:row>6</xdr:row>
      <xdr:rowOff>114300</xdr:rowOff>
    </xdr:from>
    <xdr:to>
      <xdr:col>10</xdr:col>
      <xdr:colOff>609600</xdr:colOff>
      <xdr:row>7</xdr:row>
      <xdr:rowOff>104775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172450" y="12668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352425</xdr:colOff>
      <xdr:row>23</xdr:row>
      <xdr:rowOff>85725</xdr:rowOff>
    </xdr:from>
    <xdr:to>
      <xdr:col>10</xdr:col>
      <xdr:colOff>638175</xdr:colOff>
      <xdr:row>24</xdr:row>
      <xdr:rowOff>76200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01025" y="42481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323850</xdr:colOff>
      <xdr:row>8</xdr:row>
      <xdr:rowOff>85725</xdr:rowOff>
    </xdr:from>
    <xdr:to>
      <xdr:col>20</xdr:col>
      <xdr:colOff>466725</xdr:colOff>
      <xdr:row>8</xdr:row>
      <xdr:rowOff>276225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685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238125</xdr:colOff>
      <xdr:row>2</xdr:row>
      <xdr:rowOff>142875</xdr:rowOff>
    </xdr:from>
    <xdr:to>
      <xdr:col>20</xdr:col>
      <xdr:colOff>609600</xdr:colOff>
      <xdr:row>5</xdr:row>
      <xdr:rowOff>38100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828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247650</xdr:colOff>
      <xdr:row>2</xdr:row>
      <xdr:rowOff>123825</xdr:rowOff>
    </xdr:from>
    <xdr:to>
      <xdr:col>21</xdr:col>
      <xdr:colOff>619125</xdr:colOff>
      <xdr:row>5</xdr:row>
      <xdr:rowOff>19050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924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352425</xdr:colOff>
      <xdr:row>8</xdr:row>
      <xdr:rowOff>95250</xdr:rowOff>
    </xdr:from>
    <xdr:to>
      <xdr:col>21</xdr:col>
      <xdr:colOff>495300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342900</xdr:colOff>
      <xdr:row>8</xdr:row>
      <xdr:rowOff>95250</xdr:rowOff>
    </xdr:from>
    <xdr:to>
      <xdr:col>30</xdr:col>
      <xdr:colOff>638175</xdr:colOff>
      <xdr:row>8</xdr:row>
      <xdr:rowOff>285750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3931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152400</xdr:colOff>
      <xdr:row>2</xdr:row>
      <xdr:rowOff>180975</xdr:rowOff>
    </xdr:from>
    <xdr:to>
      <xdr:col>30</xdr:col>
      <xdr:colOff>666750</xdr:colOff>
      <xdr:row>5</xdr:row>
      <xdr:rowOff>76200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C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2026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85726</xdr:colOff>
      <xdr:row>3</xdr:row>
      <xdr:rowOff>0</xdr:rowOff>
    </xdr:from>
    <xdr:to>
      <xdr:col>34</xdr:col>
      <xdr:colOff>866776</xdr:colOff>
      <xdr:row>5</xdr:row>
      <xdr:rowOff>85725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C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602951" y="58102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276225</xdr:colOff>
      <xdr:row>8</xdr:row>
      <xdr:rowOff>95250</xdr:rowOff>
    </xdr:from>
    <xdr:to>
      <xdr:col>22</xdr:col>
      <xdr:colOff>485775</xdr:colOff>
      <xdr:row>8</xdr:row>
      <xdr:rowOff>276225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C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211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238125</xdr:colOff>
      <xdr:row>8</xdr:row>
      <xdr:rowOff>95250</xdr:rowOff>
    </xdr:from>
    <xdr:to>
      <xdr:col>23</xdr:col>
      <xdr:colOff>514350</xdr:colOff>
      <xdr:row>8</xdr:row>
      <xdr:rowOff>276225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C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831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200025</xdr:colOff>
      <xdr:row>2</xdr:row>
      <xdr:rowOff>114300</xdr:rowOff>
    </xdr:from>
    <xdr:to>
      <xdr:col>22</xdr:col>
      <xdr:colOff>561975</xdr:colOff>
      <xdr:row>5</xdr:row>
      <xdr:rowOff>9525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C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7449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228600</xdr:colOff>
      <xdr:row>2</xdr:row>
      <xdr:rowOff>142875</xdr:rowOff>
    </xdr:from>
    <xdr:to>
      <xdr:col>23</xdr:col>
      <xdr:colOff>647700</xdr:colOff>
      <xdr:row>5</xdr:row>
      <xdr:rowOff>38100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C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736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200025</xdr:colOff>
      <xdr:row>3</xdr:row>
      <xdr:rowOff>0</xdr:rowOff>
    </xdr:from>
    <xdr:to>
      <xdr:col>31</xdr:col>
      <xdr:colOff>714375</xdr:colOff>
      <xdr:row>5</xdr:row>
      <xdr:rowOff>85725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C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1551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304800</xdr:colOff>
      <xdr:row>8</xdr:row>
      <xdr:rowOff>85725</xdr:rowOff>
    </xdr:from>
    <xdr:to>
      <xdr:col>31</xdr:col>
      <xdr:colOff>600075</xdr:colOff>
      <xdr:row>8</xdr:row>
      <xdr:rowOff>276225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C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2599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409575</xdr:colOff>
      <xdr:row>76</xdr:row>
      <xdr:rowOff>76200</xdr:rowOff>
    </xdr:from>
    <xdr:to>
      <xdr:col>12</xdr:col>
      <xdr:colOff>695325</xdr:colOff>
      <xdr:row>77</xdr:row>
      <xdr:rowOff>66675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C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58175" y="128111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390525</xdr:colOff>
      <xdr:row>78</xdr:row>
      <xdr:rowOff>0</xdr:rowOff>
    </xdr:from>
    <xdr:to>
      <xdr:col>12</xdr:col>
      <xdr:colOff>676275</xdr:colOff>
      <xdr:row>78</xdr:row>
      <xdr:rowOff>180975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0C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6625" y="405479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314325</xdr:colOff>
      <xdr:row>3</xdr:row>
      <xdr:rowOff>9525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C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33623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276225</xdr:colOff>
      <xdr:row>8</xdr:row>
      <xdr:rowOff>85725</xdr:rowOff>
    </xdr:from>
    <xdr:to>
      <xdr:col>24</xdr:col>
      <xdr:colOff>476250</xdr:colOff>
      <xdr:row>8</xdr:row>
      <xdr:rowOff>276225</xdr:rowOff>
    </xdr:to>
    <xdr:pic>
      <xdr:nvPicPr>
        <xdr:cNvPr id="52" name="Imagen 51">
          <a:extLst>
            <a:ext uri="{FF2B5EF4-FFF2-40B4-BE49-F238E27FC236}">
              <a16:creationId xmlns="" xmlns:a16="http://schemas.microsoft.com/office/drawing/2014/main" id="{00000000-0008-0000-0C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213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342900</xdr:colOff>
      <xdr:row>8</xdr:row>
      <xdr:rowOff>76200</xdr:rowOff>
    </xdr:from>
    <xdr:to>
      <xdr:col>25</xdr:col>
      <xdr:colOff>542925</xdr:colOff>
      <xdr:row>8</xdr:row>
      <xdr:rowOff>266700</xdr:rowOff>
    </xdr:to>
    <xdr:pic>
      <xdr:nvPicPr>
        <xdr:cNvPr id="53" name="Imagen 52">
          <a:extLst>
            <a:ext uri="{FF2B5EF4-FFF2-40B4-BE49-F238E27FC236}">
              <a16:creationId xmlns="" xmlns:a16="http://schemas.microsoft.com/office/drawing/2014/main" id="{00000000-0008-0000-0C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881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190500</xdr:colOff>
      <xdr:row>2</xdr:row>
      <xdr:rowOff>171450</xdr:rowOff>
    </xdr:from>
    <xdr:to>
      <xdr:col>25</xdr:col>
      <xdr:colOff>609600</xdr:colOff>
      <xdr:row>5</xdr:row>
      <xdr:rowOff>66675</xdr:rowOff>
    </xdr:to>
    <xdr:pic>
      <xdr:nvPicPr>
        <xdr:cNvPr id="54" name="Imagen 53">
          <a:extLst>
            <a:ext uri="{FF2B5EF4-FFF2-40B4-BE49-F238E27FC236}">
              <a16:creationId xmlns="" xmlns:a16="http://schemas.microsoft.com/office/drawing/2014/main" id="{00000000-0008-0000-0C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13572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238125</xdr:colOff>
      <xdr:row>2</xdr:row>
      <xdr:rowOff>142875</xdr:rowOff>
    </xdr:from>
    <xdr:to>
      <xdr:col>24</xdr:col>
      <xdr:colOff>657225</xdr:colOff>
      <xdr:row>5</xdr:row>
      <xdr:rowOff>38100</xdr:rowOff>
    </xdr:to>
    <xdr:pic>
      <xdr:nvPicPr>
        <xdr:cNvPr id="55" name="Imagen 54">
          <a:extLst>
            <a:ext uri="{FF2B5EF4-FFF2-40B4-BE49-F238E27FC236}">
              <a16:creationId xmlns="" xmlns:a16="http://schemas.microsoft.com/office/drawing/2014/main" id="{00000000-0008-0000-0C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3832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200025</xdr:colOff>
      <xdr:row>2</xdr:row>
      <xdr:rowOff>171450</xdr:rowOff>
    </xdr:from>
    <xdr:to>
      <xdr:col>32</xdr:col>
      <xdr:colOff>714375</xdr:colOff>
      <xdr:row>5</xdr:row>
      <xdr:rowOff>66675</xdr:rowOff>
    </xdr:to>
    <xdr:pic>
      <xdr:nvPicPr>
        <xdr:cNvPr id="56" name="Imagen 55">
          <a:extLst>
            <a:ext uri="{FF2B5EF4-FFF2-40B4-BE49-F238E27FC236}">
              <a16:creationId xmlns="" xmlns:a16="http://schemas.microsoft.com/office/drawing/2014/main" id="{00000000-0008-0000-0C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554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285750</xdr:colOff>
      <xdr:row>8</xdr:row>
      <xdr:rowOff>76200</xdr:rowOff>
    </xdr:from>
    <xdr:to>
      <xdr:col>32</xdr:col>
      <xdr:colOff>581025</xdr:colOff>
      <xdr:row>8</xdr:row>
      <xdr:rowOff>266700</xdr:rowOff>
    </xdr:to>
    <xdr:pic>
      <xdr:nvPicPr>
        <xdr:cNvPr id="57" name="Imagen 56">
          <a:extLst>
            <a:ext uri="{FF2B5EF4-FFF2-40B4-BE49-F238E27FC236}">
              <a16:creationId xmlns="" xmlns:a16="http://schemas.microsoft.com/office/drawing/2014/main" id="{00000000-0008-0000-0C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6411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419100</xdr:colOff>
      <xdr:row>1</xdr:row>
      <xdr:rowOff>0</xdr:rowOff>
    </xdr:from>
    <xdr:to>
      <xdr:col>18</xdr:col>
      <xdr:colOff>752475</xdr:colOff>
      <xdr:row>2</xdr:row>
      <xdr:rowOff>0</xdr:rowOff>
    </xdr:to>
    <xdr:pic>
      <xdr:nvPicPr>
        <xdr:cNvPr id="59" name="Imagen 58">
          <a:extLst>
            <a:ext uri="{FF2B5EF4-FFF2-40B4-BE49-F238E27FC236}">
              <a16:creationId xmlns="" xmlns:a16="http://schemas.microsoft.com/office/drawing/2014/main" id="{00000000-0008-0000-0C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44575" y="1905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276225</xdr:colOff>
      <xdr:row>8</xdr:row>
      <xdr:rowOff>57150</xdr:rowOff>
    </xdr:from>
    <xdr:to>
      <xdr:col>33</xdr:col>
      <xdr:colOff>466725</xdr:colOff>
      <xdr:row>8</xdr:row>
      <xdr:rowOff>257175</xdr:rowOff>
    </xdr:to>
    <xdr:pic>
      <xdr:nvPicPr>
        <xdr:cNvPr id="60" name="Imagen 59">
          <a:extLst>
            <a:ext uri="{FF2B5EF4-FFF2-40B4-BE49-F238E27FC236}">
              <a16:creationId xmlns="" xmlns:a16="http://schemas.microsoft.com/office/drawing/2014/main" id="{00000000-0008-0000-0C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431750" y="159067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190500</xdr:colOff>
      <xdr:row>2</xdr:row>
      <xdr:rowOff>85725</xdr:rowOff>
    </xdr:from>
    <xdr:to>
      <xdr:col>33</xdr:col>
      <xdr:colOff>609600</xdr:colOff>
      <xdr:row>4</xdr:row>
      <xdr:rowOff>171450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0C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46025" y="4762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104775</xdr:colOff>
      <xdr:row>2</xdr:row>
      <xdr:rowOff>171450</xdr:rowOff>
    </xdr:from>
    <xdr:to>
      <xdr:col>35</xdr:col>
      <xdr:colOff>1047750</xdr:colOff>
      <xdr:row>5</xdr:row>
      <xdr:rowOff>66675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C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7175" y="561975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200025</xdr:colOff>
      <xdr:row>8</xdr:row>
      <xdr:rowOff>47625</xdr:rowOff>
    </xdr:from>
    <xdr:to>
      <xdr:col>35</xdr:col>
      <xdr:colOff>942975</xdr:colOff>
      <xdr:row>8</xdr:row>
      <xdr:rowOff>285750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C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22425" y="1581150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361950</xdr:colOff>
      <xdr:row>40</xdr:row>
      <xdr:rowOff>133350</xdr:rowOff>
    </xdr:from>
    <xdr:to>
      <xdr:col>10</xdr:col>
      <xdr:colOff>647700</xdr:colOff>
      <xdr:row>41</xdr:row>
      <xdr:rowOff>123825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C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48650" y="79152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342900</xdr:colOff>
      <xdr:row>57</xdr:row>
      <xdr:rowOff>95250</xdr:rowOff>
    </xdr:from>
    <xdr:to>
      <xdr:col>10</xdr:col>
      <xdr:colOff>628650</xdr:colOff>
      <xdr:row>58</xdr:row>
      <xdr:rowOff>85725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C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9600" y="111156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342900</xdr:colOff>
      <xdr:row>74</xdr:row>
      <xdr:rowOff>19050</xdr:rowOff>
    </xdr:from>
    <xdr:to>
      <xdr:col>10</xdr:col>
      <xdr:colOff>628650</xdr:colOff>
      <xdr:row>75</xdr:row>
      <xdr:rowOff>9525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C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29600" y="142779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371475</xdr:colOff>
      <xdr:row>91</xdr:row>
      <xdr:rowOff>95250</xdr:rowOff>
    </xdr:from>
    <xdr:to>
      <xdr:col>10</xdr:col>
      <xdr:colOff>657225</xdr:colOff>
      <xdr:row>92</xdr:row>
      <xdr:rowOff>85725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C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58175" y="175926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400050</xdr:colOff>
      <xdr:row>108</xdr:row>
      <xdr:rowOff>104775</xdr:rowOff>
    </xdr:from>
    <xdr:to>
      <xdr:col>10</xdr:col>
      <xdr:colOff>685800</xdr:colOff>
      <xdr:row>109</xdr:row>
      <xdr:rowOff>95250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C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86750" y="208407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66675</xdr:colOff>
      <xdr:row>1</xdr:row>
      <xdr:rowOff>42862</xdr:rowOff>
    </xdr:from>
    <xdr:ext cx="290849" cy="172227"/>
    <xdr:sp macro="" textlink="">
      <xdr:nvSpPr>
        <xdr:cNvPr id="2" name="CuadroTexto 1"/>
        <xdr:cNvSpPr txBox="1"/>
      </xdr:nvSpPr>
      <xdr:spPr>
        <a:xfrm>
          <a:off x="10267950" y="233362"/>
          <a:ext cx="2908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b="0" i="0">
              <a:latin typeface="Cambria Math" panose="02040503050406030204" pitchFamily="18" charset="0"/>
            </a:rPr>
            <a:t>𝑛= </a:t>
          </a:r>
          <a:endParaRPr lang="es-GT" sz="1100"/>
        </a:p>
      </xdr:txBody>
    </xdr:sp>
    <xdr:clientData/>
  </xdr:oneCellAnchor>
  <xdr:oneCellAnchor>
    <xdr:from>
      <xdr:col>14</xdr:col>
      <xdr:colOff>219075</xdr:colOff>
      <xdr:row>2</xdr:row>
      <xdr:rowOff>180975</xdr:rowOff>
    </xdr:from>
    <xdr:ext cx="400110" cy="462178"/>
    <xdr:sp macro="" textlink="">
      <xdr:nvSpPr>
        <xdr:cNvPr id="3" name="CuadroTexto 2"/>
        <xdr:cNvSpPr txBox="1"/>
      </xdr:nvSpPr>
      <xdr:spPr>
        <a:xfrm>
          <a:off x="10420350" y="571500"/>
          <a:ext cx="400110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GT" sz="1100" i="0">
              <a:latin typeface="Cambria Math" panose="02040503050406030204" pitchFamily="18" charset="0"/>
            </a:rPr>
            <a:t>∑</a:t>
          </a:r>
          <a:r>
            <a:rPr lang="en-US" sz="1100" b="0" i="0">
              <a:latin typeface="Cambria Math" panose="02040503050406030204" pitchFamily="18" charset="0"/>
            </a:rPr>
            <a:t>_</a:t>
          </a:r>
          <a:r>
            <a:rPr lang="es-GT" sz="1100" b="0" i="0">
              <a:latin typeface="Cambria Math" panose="02040503050406030204" pitchFamily="18" charset="0"/>
            </a:rPr>
            <a:t>(</a:t>
          </a:r>
          <a:r>
            <a:rPr lang="en-US" sz="1100" b="0" i="0">
              <a:latin typeface="Cambria Math" panose="02040503050406030204" pitchFamily="18" charset="0"/>
            </a:rPr>
            <a:t>𝑘=1</a:t>
          </a:r>
          <a:r>
            <a:rPr lang="es-GT" sz="1100" b="0" i="0">
              <a:latin typeface="Cambria Math" panose="02040503050406030204" pitchFamily="18" charset="0"/>
            </a:rPr>
            <a:t>)</a:t>
          </a:r>
          <a:r>
            <a:rPr lang="en-US" sz="1100" b="0" i="0">
              <a:latin typeface="Cambria Math" panose="02040503050406030204" pitchFamily="18" charset="0"/>
            </a:rPr>
            <a:t>^𝑛▒𝑥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 </a:t>
          </a:r>
          <a:endParaRPr lang="es-GT" sz="1100"/>
        </a:p>
      </xdr:txBody>
    </xdr:sp>
    <xdr:clientData/>
  </xdr:oneCellAnchor>
  <xdr:oneCellAnchor>
    <xdr:from>
      <xdr:col>14</xdr:col>
      <xdr:colOff>314325</xdr:colOff>
      <xdr:row>8</xdr:row>
      <xdr:rowOff>76200</xdr:rowOff>
    </xdr:from>
    <xdr:ext cx="176779" cy="172227"/>
    <xdr:sp macro="" textlink="">
      <xdr:nvSpPr>
        <xdr:cNvPr id="4" name="CuadroTexto 3"/>
        <xdr:cNvSpPr txBox="1"/>
      </xdr:nvSpPr>
      <xdr:spPr>
        <a:xfrm>
          <a:off x="10515600" y="1609725"/>
          <a:ext cx="17677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𝑥</a:t>
          </a:r>
          <a:r>
            <a:rPr lang="es-GT" sz="1100" b="0" i="0">
              <a:latin typeface="Cambria Math" panose="02040503050406030204" pitchFamily="18" charset="0"/>
            </a:rPr>
            <a:t>_</a:t>
          </a:r>
          <a:r>
            <a:rPr lang="en-US" sz="1100" b="0" i="0">
              <a:latin typeface="Cambria Math" panose="02040503050406030204" pitchFamily="18" charset="0"/>
            </a:rPr>
            <a:t>𝑘</a:t>
          </a:r>
          <a:endParaRPr lang="es-GT" sz="1100"/>
        </a:p>
      </xdr:txBody>
    </xdr:sp>
    <xdr:clientData/>
  </xdr:oneCellAnchor>
  <xdr:twoCellAnchor>
    <xdr:from>
      <xdr:col>15</xdr:col>
      <xdr:colOff>142875</xdr:colOff>
      <xdr:row>3</xdr:row>
      <xdr:rowOff>85725</xdr:rowOff>
    </xdr:from>
    <xdr:to>
      <xdr:col>15</xdr:col>
      <xdr:colOff>742950</xdr:colOff>
      <xdr:row>5</xdr:row>
      <xdr:rowOff>47625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06150" y="66675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3</xdr:row>
      <xdr:rowOff>57150</xdr:rowOff>
    </xdr:from>
    <xdr:to>
      <xdr:col>16</xdr:col>
      <xdr:colOff>742950</xdr:colOff>
      <xdr:row>5</xdr:row>
      <xdr:rowOff>19050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157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304800</xdr:colOff>
      <xdr:row>8</xdr:row>
      <xdr:rowOff>85725</xdr:rowOff>
    </xdr:from>
    <xdr:to>
      <xdr:col>16</xdr:col>
      <xdr:colOff>523875</xdr:colOff>
      <xdr:row>8</xdr:row>
      <xdr:rowOff>266700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77700" y="161925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323850</xdr:colOff>
      <xdr:row>8</xdr:row>
      <xdr:rowOff>104775</xdr:rowOff>
    </xdr:from>
    <xdr:to>
      <xdr:col>15</xdr:col>
      <xdr:colOff>542925</xdr:colOff>
      <xdr:row>8</xdr:row>
      <xdr:rowOff>285750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87125" y="1638300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257175</xdr:colOff>
      <xdr:row>8</xdr:row>
      <xdr:rowOff>76200</xdr:rowOff>
    </xdr:from>
    <xdr:to>
      <xdr:col>17</xdr:col>
      <xdr:colOff>476250</xdr:colOff>
      <xdr:row>8</xdr:row>
      <xdr:rowOff>257175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587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76200</xdr:colOff>
      <xdr:row>3</xdr:row>
      <xdr:rowOff>57150</xdr:rowOff>
    </xdr:from>
    <xdr:to>
      <xdr:col>17</xdr:col>
      <xdr:colOff>676275</xdr:colOff>
      <xdr:row>5</xdr:row>
      <xdr:rowOff>19050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77775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295275</xdr:colOff>
      <xdr:row>8</xdr:row>
      <xdr:rowOff>76200</xdr:rowOff>
    </xdr:from>
    <xdr:to>
      <xdr:col>18</xdr:col>
      <xdr:colOff>514350</xdr:colOff>
      <xdr:row>8</xdr:row>
      <xdr:rowOff>257175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588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142875</xdr:colOff>
      <xdr:row>3</xdr:row>
      <xdr:rowOff>57150</xdr:rowOff>
    </xdr:from>
    <xdr:to>
      <xdr:col>18</xdr:col>
      <xdr:colOff>742950</xdr:colOff>
      <xdr:row>5</xdr:row>
      <xdr:rowOff>19050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506450" y="638175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333375</xdr:colOff>
      <xdr:row>8</xdr:row>
      <xdr:rowOff>66675</xdr:rowOff>
    </xdr:from>
    <xdr:to>
      <xdr:col>28</xdr:col>
      <xdr:colOff>476250</xdr:colOff>
      <xdr:row>8</xdr:row>
      <xdr:rowOff>247650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116800" y="16002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161925</xdr:colOff>
      <xdr:row>3</xdr:row>
      <xdr:rowOff>66675</xdr:rowOff>
    </xdr:from>
    <xdr:to>
      <xdr:col>28</xdr:col>
      <xdr:colOff>581025</xdr:colOff>
      <xdr:row>5</xdr:row>
      <xdr:rowOff>28575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45450" y="647700"/>
          <a:ext cx="4191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276225</xdr:colOff>
      <xdr:row>8</xdr:row>
      <xdr:rowOff>66675</xdr:rowOff>
    </xdr:from>
    <xdr:to>
      <xdr:col>29</xdr:col>
      <xdr:colOff>561975</xdr:colOff>
      <xdr:row>8</xdr:row>
      <xdr:rowOff>247650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678775" y="16002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38100</xdr:colOff>
      <xdr:row>3</xdr:row>
      <xdr:rowOff>76200</xdr:rowOff>
    </xdr:from>
    <xdr:to>
      <xdr:col>29</xdr:col>
      <xdr:colOff>704850</xdr:colOff>
      <xdr:row>5</xdr:row>
      <xdr:rowOff>38100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440650" y="657225"/>
          <a:ext cx="6667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257175</xdr:colOff>
      <xdr:row>8</xdr:row>
      <xdr:rowOff>95250</xdr:rowOff>
    </xdr:from>
    <xdr:to>
      <xdr:col>30</xdr:col>
      <xdr:colOff>619125</xdr:colOff>
      <xdr:row>8</xdr:row>
      <xdr:rowOff>276225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21725" y="1628775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200025</xdr:colOff>
      <xdr:row>8</xdr:row>
      <xdr:rowOff>85725</xdr:rowOff>
    </xdr:from>
    <xdr:to>
      <xdr:col>31</xdr:col>
      <xdr:colOff>561975</xdr:colOff>
      <xdr:row>8</xdr:row>
      <xdr:rowOff>266700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126575" y="1619250"/>
          <a:ext cx="361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3</xdr:row>
      <xdr:rowOff>76200</xdr:rowOff>
    </xdr:from>
    <xdr:to>
      <xdr:col>31</xdr:col>
      <xdr:colOff>742950</xdr:colOff>
      <xdr:row>5</xdr:row>
      <xdr:rowOff>38100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26550" y="657225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9525</xdr:colOff>
      <xdr:row>3</xdr:row>
      <xdr:rowOff>66675</xdr:rowOff>
    </xdr:from>
    <xdr:to>
      <xdr:col>30</xdr:col>
      <xdr:colOff>752475</xdr:colOff>
      <xdr:row>5</xdr:row>
      <xdr:rowOff>28575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174075" y="647700"/>
          <a:ext cx="7429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66675</xdr:colOff>
      <xdr:row>8</xdr:row>
      <xdr:rowOff>114300</xdr:rowOff>
    </xdr:from>
    <xdr:to>
      <xdr:col>37</xdr:col>
      <xdr:colOff>704850</xdr:colOff>
      <xdr:row>8</xdr:row>
      <xdr:rowOff>295275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022300" y="1647825"/>
          <a:ext cx="638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523875</xdr:colOff>
      <xdr:row>1</xdr:row>
      <xdr:rowOff>28575</xdr:rowOff>
    </xdr:from>
    <xdr:to>
      <xdr:col>16</xdr:col>
      <xdr:colOff>0</xdr:colOff>
      <xdr:row>2</xdr:row>
      <xdr:rowOff>9525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87150" y="2190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333375</xdr:colOff>
      <xdr:row>8</xdr:row>
      <xdr:rowOff>76200</xdr:rowOff>
    </xdr:from>
    <xdr:to>
      <xdr:col>19</xdr:col>
      <xdr:colOff>552450</xdr:colOff>
      <xdr:row>8</xdr:row>
      <xdr:rowOff>257175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97050" y="1609725"/>
          <a:ext cx="219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114300</xdr:colOff>
      <xdr:row>3</xdr:row>
      <xdr:rowOff>28575</xdr:rowOff>
    </xdr:from>
    <xdr:to>
      <xdr:col>19</xdr:col>
      <xdr:colOff>714375</xdr:colOff>
      <xdr:row>4</xdr:row>
      <xdr:rowOff>180975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77975" y="609600"/>
          <a:ext cx="6000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419100</xdr:colOff>
      <xdr:row>1</xdr:row>
      <xdr:rowOff>0</xdr:rowOff>
    </xdr:from>
    <xdr:to>
      <xdr:col>5</xdr:col>
      <xdr:colOff>704850</xdr:colOff>
      <xdr:row>1</xdr:row>
      <xdr:rowOff>180975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05300" y="1905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676274</xdr:colOff>
      <xdr:row>0</xdr:row>
      <xdr:rowOff>180975</xdr:rowOff>
    </xdr:from>
    <xdr:to>
      <xdr:col>11</xdr:col>
      <xdr:colOff>600074</xdr:colOff>
      <xdr:row>3</xdr:row>
      <xdr:rowOff>47625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62874" y="180975"/>
          <a:ext cx="1457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323850</xdr:colOff>
      <xdr:row>6</xdr:row>
      <xdr:rowOff>114300</xdr:rowOff>
    </xdr:from>
    <xdr:to>
      <xdr:col>10</xdr:col>
      <xdr:colOff>609600</xdr:colOff>
      <xdr:row>7</xdr:row>
      <xdr:rowOff>104775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10550" y="12668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323850</xdr:colOff>
      <xdr:row>8</xdr:row>
      <xdr:rowOff>85725</xdr:rowOff>
    </xdr:from>
    <xdr:to>
      <xdr:col>20</xdr:col>
      <xdr:colOff>466725</xdr:colOff>
      <xdr:row>8</xdr:row>
      <xdr:rowOff>276225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06675" y="161925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238125</xdr:colOff>
      <xdr:row>2</xdr:row>
      <xdr:rowOff>142875</xdr:rowOff>
    </xdr:from>
    <xdr:to>
      <xdr:col>20</xdr:col>
      <xdr:colOff>609600</xdr:colOff>
      <xdr:row>5</xdr:row>
      <xdr:rowOff>38100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20950" y="53340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247650</xdr:colOff>
      <xdr:row>2</xdr:row>
      <xdr:rowOff>123825</xdr:rowOff>
    </xdr:from>
    <xdr:to>
      <xdr:col>21</xdr:col>
      <xdr:colOff>619125</xdr:colOff>
      <xdr:row>5</xdr:row>
      <xdr:rowOff>19050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30575" y="514350"/>
          <a:ext cx="3714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352425</xdr:colOff>
      <xdr:row>8</xdr:row>
      <xdr:rowOff>95250</xdr:rowOff>
    </xdr:from>
    <xdr:to>
      <xdr:col>21</xdr:col>
      <xdr:colOff>495300</xdr:colOff>
      <xdr:row>8</xdr:row>
      <xdr:rowOff>285750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35350" y="1628775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342900</xdr:colOff>
      <xdr:row>8</xdr:row>
      <xdr:rowOff>95250</xdr:rowOff>
    </xdr:from>
    <xdr:to>
      <xdr:col>32</xdr:col>
      <xdr:colOff>638175</xdr:colOff>
      <xdr:row>8</xdr:row>
      <xdr:rowOff>285750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031450" y="162877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152400</xdr:colOff>
      <xdr:row>2</xdr:row>
      <xdr:rowOff>180975</xdr:rowOff>
    </xdr:from>
    <xdr:to>
      <xdr:col>32</xdr:col>
      <xdr:colOff>666750</xdr:colOff>
      <xdr:row>5</xdr:row>
      <xdr:rowOff>76200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D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40950" y="571500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85726</xdr:colOff>
      <xdr:row>3</xdr:row>
      <xdr:rowOff>0</xdr:rowOff>
    </xdr:from>
    <xdr:to>
      <xdr:col>37</xdr:col>
      <xdr:colOff>866776</xdr:colOff>
      <xdr:row>5</xdr:row>
      <xdr:rowOff>85725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D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041351" y="581025"/>
          <a:ext cx="781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276225</xdr:colOff>
      <xdr:row>8</xdr:row>
      <xdr:rowOff>95250</xdr:rowOff>
    </xdr:from>
    <xdr:to>
      <xdr:col>22</xdr:col>
      <xdr:colOff>485775</xdr:colOff>
      <xdr:row>8</xdr:row>
      <xdr:rowOff>276225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D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59250" y="162877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238125</xdr:colOff>
      <xdr:row>8</xdr:row>
      <xdr:rowOff>95250</xdr:rowOff>
    </xdr:from>
    <xdr:to>
      <xdr:col>23</xdr:col>
      <xdr:colOff>514350</xdr:colOff>
      <xdr:row>8</xdr:row>
      <xdr:rowOff>276225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D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21250" y="1628775"/>
          <a:ext cx="2762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200025</xdr:colOff>
      <xdr:row>2</xdr:row>
      <xdr:rowOff>114300</xdr:rowOff>
    </xdr:from>
    <xdr:to>
      <xdr:col>22</xdr:col>
      <xdr:colOff>561975</xdr:colOff>
      <xdr:row>5</xdr:row>
      <xdr:rowOff>9525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D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783050" y="504825"/>
          <a:ext cx="3619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228600</xdr:colOff>
      <xdr:row>2</xdr:row>
      <xdr:rowOff>142875</xdr:rowOff>
    </xdr:from>
    <xdr:to>
      <xdr:col>23</xdr:col>
      <xdr:colOff>647700</xdr:colOff>
      <xdr:row>5</xdr:row>
      <xdr:rowOff>38100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D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611725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200025</xdr:colOff>
      <xdr:row>3</xdr:row>
      <xdr:rowOff>0</xdr:rowOff>
    </xdr:from>
    <xdr:to>
      <xdr:col>33</xdr:col>
      <xdr:colOff>714375</xdr:colOff>
      <xdr:row>5</xdr:row>
      <xdr:rowOff>85725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D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793450" y="58102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304800</xdr:colOff>
      <xdr:row>8</xdr:row>
      <xdr:rowOff>85725</xdr:rowOff>
    </xdr:from>
    <xdr:to>
      <xdr:col>33</xdr:col>
      <xdr:colOff>600075</xdr:colOff>
      <xdr:row>8</xdr:row>
      <xdr:rowOff>276225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D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98225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409575</xdr:colOff>
      <xdr:row>76</xdr:row>
      <xdr:rowOff>76200</xdr:rowOff>
    </xdr:from>
    <xdr:to>
      <xdr:col>12</xdr:col>
      <xdr:colOff>695325</xdr:colOff>
      <xdr:row>77</xdr:row>
      <xdr:rowOff>66675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D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82175" y="14716125"/>
          <a:ext cx="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390525</xdr:colOff>
      <xdr:row>78</xdr:row>
      <xdr:rowOff>0</xdr:rowOff>
    </xdr:from>
    <xdr:to>
      <xdr:col>12</xdr:col>
      <xdr:colOff>676275</xdr:colOff>
      <xdr:row>78</xdr:row>
      <xdr:rowOff>180975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D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82175" y="15020925"/>
          <a:ext cx="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4</xdr:col>
      <xdr:colOff>314325</xdr:colOff>
      <xdr:row>3</xdr:row>
      <xdr:rowOff>9525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D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34004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276225</xdr:colOff>
      <xdr:row>8</xdr:row>
      <xdr:rowOff>85725</xdr:rowOff>
    </xdr:from>
    <xdr:to>
      <xdr:col>24</xdr:col>
      <xdr:colOff>476250</xdr:colOff>
      <xdr:row>8</xdr:row>
      <xdr:rowOff>276225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D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59450" y="16192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342900</xdr:colOff>
      <xdr:row>8</xdr:row>
      <xdr:rowOff>76200</xdr:rowOff>
    </xdr:from>
    <xdr:to>
      <xdr:col>25</xdr:col>
      <xdr:colOff>542925</xdr:colOff>
      <xdr:row>8</xdr:row>
      <xdr:rowOff>266700</xdr:rowOff>
    </xdr:to>
    <xdr:pic>
      <xdr:nvPicPr>
        <xdr:cNvPr id="46" name="Imagen 45">
          <a:extLst>
            <a:ext uri="{FF2B5EF4-FFF2-40B4-BE49-F238E27FC236}">
              <a16:creationId xmlns="" xmlns:a16="http://schemas.microsoft.com/office/drawing/2014/main" id="{00000000-0008-0000-0D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326225" y="16097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247650</xdr:colOff>
      <xdr:row>2</xdr:row>
      <xdr:rowOff>171450</xdr:rowOff>
    </xdr:from>
    <xdr:to>
      <xdr:col>25</xdr:col>
      <xdr:colOff>666750</xdr:colOff>
      <xdr:row>5</xdr:row>
      <xdr:rowOff>66675</xdr:rowOff>
    </xdr:to>
    <xdr:pic>
      <xdr:nvPicPr>
        <xdr:cNvPr id="47" name="Imagen 46">
          <a:extLst>
            <a:ext uri="{FF2B5EF4-FFF2-40B4-BE49-F238E27FC236}">
              <a16:creationId xmlns="" xmlns:a16="http://schemas.microsoft.com/office/drawing/2014/main" id="{00000000-0008-0000-0D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269075" y="561975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238125</xdr:colOff>
      <xdr:row>2</xdr:row>
      <xdr:rowOff>142875</xdr:rowOff>
    </xdr:from>
    <xdr:to>
      <xdr:col>24</xdr:col>
      <xdr:colOff>657225</xdr:colOff>
      <xdr:row>5</xdr:row>
      <xdr:rowOff>38100</xdr:rowOff>
    </xdr:to>
    <xdr:pic>
      <xdr:nvPicPr>
        <xdr:cNvPr id="48" name="Imagen 4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4213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200025</xdr:colOff>
      <xdr:row>2</xdr:row>
      <xdr:rowOff>171450</xdr:rowOff>
    </xdr:from>
    <xdr:to>
      <xdr:col>34</xdr:col>
      <xdr:colOff>714375</xdr:colOff>
      <xdr:row>5</xdr:row>
      <xdr:rowOff>66675</xdr:rowOff>
    </xdr:to>
    <xdr:pic>
      <xdr:nvPicPr>
        <xdr:cNvPr id="49" name="Imagen 48">
          <a:extLst>
            <a:ext uri="{FF2B5EF4-FFF2-40B4-BE49-F238E27FC236}">
              <a16:creationId xmlns="" xmlns:a16="http://schemas.microsoft.com/office/drawing/2014/main" id="{00000000-0008-0000-0D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593550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285750</xdr:colOff>
      <xdr:row>8</xdr:row>
      <xdr:rowOff>76200</xdr:rowOff>
    </xdr:from>
    <xdr:to>
      <xdr:col>34</xdr:col>
      <xdr:colOff>581025</xdr:colOff>
      <xdr:row>8</xdr:row>
      <xdr:rowOff>266700</xdr:rowOff>
    </xdr:to>
    <xdr:pic>
      <xdr:nvPicPr>
        <xdr:cNvPr id="50" name="Imagen 49">
          <a:extLst>
            <a:ext uri="{FF2B5EF4-FFF2-40B4-BE49-F238E27FC236}">
              <a16:creationId xmlns="" xmlns:a16="http://schemas.microsoft.com/office/drawing/2014/main" id="{00000000-0008-0000-0D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679275" y="1609725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419100</xdr:colOff>
      <xdr:row>1</xdr:row>
      <xdr:rowOff>0</xdr:rowOff>
    </xdr:from>
    <xdr:to>
      <xdr:col>18</xdr:col>
      <xdr:colOff>752475</xdr:colOff>
      <xdr:row>2</xdr:row>
      <xdr:rowOff>0</xdr:rowOff>
    </xdr:to>
    <xdr:pic>
      <xdr:nvPicPr>
        <xdr:cNvPr id="51" name="Imagen 50">
          <a:extLst>
            <a:ext uri="{FF2B5EF4-FFF2-40B4-BE49-F238E27FC236}">
              <a16:creationId xmlns="" xmlns:a16="http://schemas.microsoft.com/office/drawing/2014/main" id="{00000000-0008-0000-0D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82675" y="1905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276225</xdr:colOff>
      <xdr:row>8</xdr:row>
      <xdr:rowOff>66675</xdr:rowOff>
    </xdr:from>
    <xdr:to>
      <xdr:col>26</xdr:col>
      <xdr:colOff>476250</xdr:colOff>
      <xdr:row>8</xdr:row>
      <xdr:rowOff>257175</xdr:rowOff>
    </xdr:to>
    <xdr:pic>
      <xdr:nvPicPr>
        <xdr:cNvPr id="61" name="Imagen 60">
          <a:extLst>
            <a:ext uri="{FF2B5EF4-FFF2-40B4-BE49-F238E27FC236}">
              <a16:creationId xmlns="" xmlns:a16="http://schemas.microsoft.com/office/drawing/2014/main" id="{00000000-0008-0000-0D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5965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200025</xdr:colOff>
      <xdr:row>2</xdr:row>
      <xdr:rowOff>142875</xdr:rowOff>
    </xdr:from>
    <xdr:to>
      <xdr:col>26</xdr:col>
      <xdr:colOff>619125</xdr:colOff>
      <xdr:row>5</xdr:row>
      <xdr:rowOff>38100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D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53340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333375</xdr:colOff>
      <xdr:row>8</xdr:row>
      <xdr:rowOff>66675</xdr:rowOff>
    </xdr:from>
    <xdr:to>
      <xdr:col>27</xdr:col>
      <xdr:colOff>533400</xdr:colOff>
      <xdr:row>8</xdr:row>
      <xdr:rowOff>257175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D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16900" y="16002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276225</xdr:colOff>
      <xdr:row>3</xdr:row>
      <xdr:rowOff>9525</xdr:rowOff>
    </xdr:from>
    <xdr:to>
      <xdr:col>27</xdr:col>
      <xdr:colOff>695325</xdr:colOff>
      <xdr:row>5</xdr:row>
      <xdr:rowOff>95250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D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897850" y="590550"/>
          <a:ext cx="4191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257175</xdr:colOff>
      <xdr:row>8</xdr:row>
      <xdr:rowOff>85725</xdr:rowOff>
    </xdr:from>
    <xdr:to>
      <xdr:col>35</xdr:col>
      <xdr:colOff>552450</xdr:colOff>
      <xdr:row>8</xdr:row>
      <xdr:rowOff>276225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D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0" y="1619250"/>
          <a:ext cx="2952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228600</xdr:colOff>
      <xdr:row>2</xdr:row>
      <xdr:rowOff>171450</xdr:rowOff>
    </xdr:from>
    <xdr:to>
      <xdr:col>35</xdr:col>
      <xdr:colOff>742950</xdr:colOff>
      <xdr:row>5</xdr:row>
      <xdr:rowOff>66675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D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22425" y="561975"/>
          <a:ext cx="5143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24</xdr:row>
      <xdr:rowOff>180975</xdr:rowOff>
    </xdr:from>
    <xdr:to>
      <xdr:col>10</xdr:col>
      <xdr:colOff>704850</xdr:colOff>
      <xdr:row>25</xdr:row>
      <xdr:rowOff>171450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D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43900" y="491490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44</xdr:row>
      <xdr:rowOff>114300</xdr:rowOff>
    </xdr:from>
    <xdr:to>
      <xdr:col>10</xdr:col>
      <xdr:colOff>704850</xdr:colOff>
      <xdr:row>45</xdr:row>
      <xdr:rowOff>104775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D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43900" y="86582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428625</xdr:colOff>
      <xdr:row>63</xdr:row>
      <xdr:rowOff>76200</xdr:rowOff>
    </xdr:from>
    <xdr:to>
      <xdr:col>10</xdr:col>
      <xdr:colOff>714375</xdr:colOff>
      <xdr:row>64</xdr:row>
      <xdr:rowOff>66675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D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53425" y="122396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409575</xdr:colOff>
      <xdr:row>82</xdr:row>
      <xdr:rowOff>123825</xdr:rowOff>
    </xdr:from>
    <xdr:to>
      <xdr:col>10</xdr:col>
      <xdr:colOff>695325</xdr:colOff>
      <xdr:row>83</xdr:row>
      <xdr:rowOff>114300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D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34375" y="159067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400050</xdr:colOff>
      <xdr:row>120</xdr:row>
      <xdr:rowOff>133350</xdr:rowOff>
    </xdr:from>
    <xdr:to>
      <xdr:col>10</xdr:col>
      <xdr:colOff>685800</xdr:colOff>
      <xdr:row>121</xdr:row>
      <xdr:rowOff>123825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D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24850" y="2315527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101</xdr:row>
      <xdr:rowOff>123825</xdr:rowOff>
    </xdr:from>
    <xdr:to>
      <xdr:col>10</xdr:col>
      <xdr:colOff>704850</xdr:colOff>
      <xdr:row>102</xdr:row>
      <xdr:rowOff>114300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D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43900" y="19526250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381000</xdr:colOff>
      <xdr:row>139</xdr:row>
      <xdr:rowOff>114300</xdr:rowOff>
    </xdr:from>
    <xdr:to>
      <xdr:col>10</xdr:col>
      <xdr:colOff>666750</xdr:colOff>
      <xdr:row>140</xdr:row>
      <xdr:rowOff>104775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D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05800" y="26755725"/>
          <a:ext cx="2857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266700</xdr:colOff>
      <xdr:row>8</xdr:row>
      <xdr:rowOff>76200</xdr:rowOff>
    </xdr:from>
    <xdr:to>
      <xdr:col>36</xdr:col>
      <xdr:colOff>476250</xdr:colOff>
      <xdr:row>8</xdr:row>
      <xdr:rowOff>276225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D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98725" y="1609725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219075</xdr:colOff>
      <xdr:row>2</xdr:row>
      <xdr:rowOff>161925</xdr:rowOff>
    </xdr:from>
    <xdr:to>
      <xdr:col>36</xdr:col>
      <xdr:colOff>647700</xdr:colOff>
      <xdr:row>5</xdr:row>
      <xdr:rowOff>57150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D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851100" y="552450"/>
          <a:ext cx="4286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228600</xdr:colOff>
      <xdr:row>8</xdr:row>
      <xdr:rowOff>47625</xdr:rowOff>
    </xdr:from>
    <xdr:to>
      <xdr:col>38</xdr:col>
      <xdr:colOff>971550</xdr:colOff>
      <xdr:row>8</xdr:row>
      <xdr:rowOff>285750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D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00" y="1581150"/>
          <a:ext cx="742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38</xdr:col>
      <xdr:colOff>114300</xdr:colOff>
      <xdr:row>2</xdr:row>
      <xdr:rowOff>180975</xdr:rowOff>
    </xdr:from>
    <xdr:to>
      <xdr:col>39</xdr:col>
      <xdr:colOff>0</xdr:colOff>
      <xdr:row>5</xdr:row>
      <xdr:rowOff>76200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D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413200" y="571500"/>
          <a:ext cx="9429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AppData/Roaming/Microsoft/Excel/XN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unctionCategory"/>
      <sheetName val="xnumbers"/>
      <sheetName val="FunctionsBook"/>
      <sheetName val="CommandBarMenu"/>
      <sheetName val="setting"/>
      <sheetName val="XN"/>
    </sheetNames>
    <definedNames>
      <definedName name="xDiv"/>
      <definedName name="xExp"/>
      <definedName name="xMatDe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2:P25"/>
  <sheetViews>
    <sheetView topLeftCell="C1" workbookViewId="0">
      <selection activeCell="B4" sqref="B4"/>
    </sheetView>
  </sheetViews>
  <sheetFormatPr baseColWidth="10" defaultRowHeight="15"/>
  <cols>
    <col min="3" max="3" width="7.140625" customWidth="1"/>
    <col min="4" max="4" width="4.85546875" customWidth="1"/>
    <col min="12" max="12" width="22.85546875" bestFit="1" customWidth="1"/>
    <col min="14" max="14" width="12" bestFit="1" customWidth="1"/>
    <col min="15" max="15" width="28.5703125" customWidth="1"/>
    <col min="16" max="16" width="26.85546875" customWidth="1"/>
  </cols>
  <sheetData>
    <row r="2" spans="1:16">
      <c r="A2" s="86" t="s">
        <v>0</v>
      </c>
      <c r="B2" s="86"/>
    </row>
    <row r="3" spans="1:16">
      <c r="A3" s="3"/>
      <c r="B3" s="3"/>
      <c r="L3" s="4" t="s">
        <v>17</v>
      </c>
      <c r="M3" s="23">
        <v>61</v>
      </c>
    </row>
    <row r="4" spans="1:16">
      <c r="A4" s="3">
        <v>64</v>
      </c>
      <c r="B4" s="3">
        <v>8</v>
      </c>
      <c r="L4" s="4" t="s">
        <v>22</v>
      </c>
      <c r="M4" s="26">
        <v>0.97</v>
      </c>
    </row>
    <row r="5" spans="1:16">
      <c r="A5" s="3">
        <v>71</v>
      </c>
      <c r="B5" s="3">
        <v>10</v>
      </c>
    </row>
    <row r="6" spans="1:16">
      <c r="A6" s="3">
        <v>53</v>
      </c>
      <c r="B6" s="3">
        <v>6</v>
      </c>
    </row>
    <row r="7" spans="1:16">
      <c r="A7" s="3">
        <v>67</v>
      </c>
      <c r="B7" s="3">
        <v>11</v>
      </c>
      <c r="L7" t="s">
        <v>86</v>
      </c>
      <c r="M7">
        <f>$M$3</f>
        <v>61</v>
      </c>
      <c r="N7">
        <f>'MODELO 1'!$G$5*'INGRESO DE DATOS'!$M$7+'MODELO 1'!$G$11</f>
        <v>8.6052966101695088</v>
      </c>
      <c r="O7" s="20">
        <f>'MODELO 1'!$G$2</f>
        <v>0.60576723099051422</v>
      </c>
      <c r="P7" s="25">
        <f t="shared" ref="P7:P20" si="0">IF(O7&lt;$M$4,0,O7)</f>
        <v>0</v>
      </c>
    </row>
    <row r="8" spans="1:16">
      <c r="A8" s="3">
        <v>55</v>
      </c>
      <c r="B8" s="3">
        <v>8</v>
      </c>
      <c r="L8" t="s">
        <v>87</v>
      </c>
      <c r="M8">
        <f t="shared" ref="M8:M18" si="1">$M$3</f>
        <v>61</v>
      </c>
      <c r="N8" t="e">
        <f ca="1">'MODELO 2'!$I$7*POWER('INGRESO DE DATOS'!M8,2)+'MODELO 2'!$I$17*'INGRESO DE DATOS'!M8+'MODELO 2'!$I$26</f>
        <v>#NAME?</v>
      </c>
      <c r="O8" s="20" t="e">
        <f ca="1">'MODELO 2'!G2</f>
        <v>#NAME?</v>
      </c>
      <c r="P8" s="25" t="e">
        <f t="shared" ca="1" si="0"/>
        <v>#NAME?</v>
      </c>
    </row>
    <row r="9" spans="1:16">
      <c r="A9" s="3">
        <v>58</v>
      </c>
      <c r="B9" s="3">
        <v>7</v>
      </c>
      <c r="L9" t="s">
        <v>23</v>
      </c>
      <c r="M9">
        <f t="shared" si="1"/>
        <v>61</v>
      </c>
      <c r="N9" t="e">
        <f ca="1">'MODELO 3'!$I$8*POWER('INGRESO DE DATOS'!M9,3)+'MODELO 3'!$I$20*POWER(M9,2)+'MODELO 3'!$I$31*M9+'MODELO 3'!$I$42</f>
        <v>#NAME?</v>
      </c>
      <c r="O9" s="20" t="e">
        <f ca="1">'MODELO 3'!F2</f>
        <v>#NAME?</v>
      </c>
      <c r="P9" s="25" t="e">
        <f t="shared" ca="1" si="0"/>
        <v>#NAME?</v>
      </c>
    </row>
    <row r="10" spans="1:16">
      <c r="A10" s="3">
        <v>77</v>
      </c>
      <c r="B10" s="3">
        <v>10</v>
      </c>
      <c r="L10" t="s">
        <v>24</v>
      </c>
      <c r="M10">
        <f t="shared" si="1"/>
        <v>61</v>
      </c>
      <c r="N10" s="32" t="e">
        <f ca="1">'MODELO 4'!$J$8*POWER('INGRESO DE DATOS'!M10,4)+'MODELO 4'!$J$21*POWER('INGRESO DE DATOS'!M10,3)+'MODELO 4'!$J$34*POWER('INGRESO DE DATOS'!M10,2)+'MODELO 4'!J47*'INGRESO DE DATOS'!M10+'MODELO 4'!$J$60</f>
        <v>#NAME?</v>
      </c>
      <c r="O10" s="49" t="e">
        <f ca="1">'MODELO 4'!$G$2</f>
        <v>#NAME?</v>
      </c>
      <c r="P10" s="25" t="e">
        <f t="shared" ca="1" si="0"/>
        <v>#NAME?</v>
      </c>
    </row>
    <row r="11" spans="1:16">
      <c r="A11" s="1">
        <v>57</v>
      </c>
      <c r="B11" s="51">
        <v>9</v>
      </c>
      <c r="L11" t="s">
        <v>25</v>
      </c>
      <c r="M11">
        <f t="shared" si="1"/>
        <v>61</v>
      </c>
      <c r="N11" s="32" t="e">
        <f ca="1">'MODELO 5'!$L$8*POWER('INGRESO DE DATOS'!M11,5)+'MODELO 5'!$L$23*POWER('INGRESO DE DATOS'!M11,4)+'MODELO 5'!$L$38*POWER('INGRESO DE DATOS'!M11,3)+'MODELO 5'!$L$53*POWER('INGRESO DE DATOS'!M11,2)+'MODELO 5'!$L$67*'INGRESO DE DATOS'!M11+'MODELO 5'!$L$83</f>
        <v>#NAME?</v>
      </c>
      <c r="O11" s="49" t="e">
        <f ca="1">'MODELO 5'!$G$2</f>
        <v>#NAME?</v>
      </c>
      <c r="P11" s="25" t="e">
        <f t="shared" ca="1" si="0"/>
        <v>#NAME?</v>
      </c>
    </row>
    <row r="12" spans="1:16">
      <c r="A12" s="1">
        <v>56</v>
      </c>
      <c r="B12" s="51">
        <v>10</v>
      </c>
      <c r="L12" t="s">
        <v>26</v>
      </c>
      <c r="M12">
        <f t="shared" si="1"/>
        <v>61</v>
      </c>
      <c r="N12" s="32" t="e">
        <f ca="1">'MODELO 6'!$L$8*POWER('INGRESO DE DATOS'!M12,6)+'MODELO 6'!$L$25*POWER('INGRESO DE DATOS'!M12,5)+'MODELO 6'!$L$42*POWER('INGRESO DE DATOS'!M12,4)+'MODELO 6'!L59*POWER('INGRESO DE DATOS'!M12,3)+'MODELO 6'!$L$75*POWER('INGRESO DE DATOS'!M12,2)+'MODELO 6'!$L$93*M12+'MODELO 6'!$L$110</f>
        <v>#NAME?</v>
      </c>
      <c r="O12" s="49" t="e">
        <f ca="1">'MODELO 6'!$G$2</f>
        <v>#NAME?</v>
      </c>
      <c r="P12" s="25" t="e">
        <f t="shared" ca="1" si="0"/>
        <v>#NAME?</v>
      </c>
    </row>
    <row r="13" spans="1:16">
      <c r="A13" s="1">
        <v>51</v>
      </c>
      <c r="B13" s="51">
        <v>6</v>
      </c>
      <c r="L13" t="s">
        <v>27</v>
      </c>
      <c r="M13">
        <f t="shared" si="1"/>
        <v>61</v>
      </c>
      <c r="N13" s="32" t="e">
        <f ca="1">'MODELO 7'!$L$8*POWER('INGRESO DE DATOS'!M13,7)+'MODELO 7'!$L$27*POWER('INGRESO DE DATOS'!M13,6)+'MODELO 7'!$L$46*POWER('INGRESO DE DATOS'!M13,5)+'MODELO 7'!$L$65*POWER('INGRESO DE DATOS'!M13,4)+'MODELO 7'!L84*POWER('INGRESO DE DATOS'!M13,3)+'MODELO 7'!$L$103*POWER('INGRESO DE DATOS'!M13,2)+'MODELO 7'!$L$122*'INGRESO DE DATOS'!M13+'MODELO 7'!$L$141</f>
        <v>#NAME?</v>
      </c>
      <c r="O13" s="49" t="e">
        <f ca="1">'MODELO 7'!$G$2</f>
        <v>#NAME?</v>
      </c>
      <c r="P13" s="25" t="e">
        <f t="shared" ca="1" si="0"/>
        <v>#NAME?</v>
      </c>
    </row>
    <row r="14" spans="1:16">
      <c r="A14" s="1">
        <v>76</v>
      </c>
      <c r="B14" s="1">
        <v>12</v>
      </c>
      <c r="L14" t="s">
        <v>28</v>
      </c>
      <c r="M14">
        <f t="shared" si="1"/>
        <v>61</v>
      </c>
      <c r="N14" s="32" t="e">
        <f ca="1">'MODELO 8'!$M$10*POWER('INGRESO DE DATOS'!M14,8)+'MODELO 8'!$M$31*POWER('INGRESO DE DATOS'!M14,7)+'MODELO 8'!M51*POWER('INGRESO DE DATOS'!M14,6)+'MODELO 8'!M72*POWER('INGRESO DE DATOS'!M14,5)+'MODELO 8'!$M$94*POWER('INGRESO DE DATOS'!M14,4)+'MODELO 8'!$M$114*POWER('INGRESO DE DATOS'!M14,3)+'MODELO 8'!$M$135*POWER('INGRESO DE DATOS'!M14,2)+'MODELO 8'!$M$156*'INGRESO DE DATOS'!M14+'MODELO 8'!$M$178</f>
        <v>#NAME?</v>
      </c>
      <c r="O14" s="49" t="e">
        <f ca="1">'MODELO 8'!H2</f>
        <v>#NAME?</v>
      </c>
      <c r="P14" s="25" t="e">
        <f t="shared" ca="1" si="0"/>
        <v>#NAME?</v>
      </c>
    </row>
    <row r="15" spans="1:16">
      <c r="B15" s="1"/>
      <c r="L15" t="s">
        <v>29</v>
      </c>
      <c r="M15">
        <f t="shared" si="1"/>
        <v>61</v>
      </c>
      <c r="N15" s="32" t="e">
        <f ca="1">'MODELO 9'!$N$10*POWER('INGRESO DE DATOS'!M15,9)+'MODELO 9'!N31*POWER('INGRESO DE DATOS'!M15,8)+'MODELO 9'!$N$54*POWER('INGRESO DE DATOS'!M15,7)+'MODELO 9'!$N$77*POWER('INGRESO DE DATOS'!M15,6)+'MODELO 9'!N100*POWER('INGRESO DE DATOS'!M15,5)+'MODELO 9'!$N$123*POWER('INGRESO DE DATOS'!M15,4)+'MODELO 9'!$N$146*POWER('INGRESO DE DATOS'!M15,3)+'MODELO 9'!$N$170*POWER('INGRESO DE DATOS'!M15,2)+'MODELO 9'!$N$192*'INGRESO DE DATOS'!M15+'MODELO 9'!$N$215</f>
        <v>#NAME?</v>
      </c>
      <c r="O15" s="49" t="e">
        <f ca="1">'MODELO 9'!$I$2</f>
        <v>#NAME?</v>
      </c>
      <c r="P15" s="25" t="e">
        <f t="shared" ca="1" si="0"/>
        <v>#NAME?</v>
      </c>
    </row>
    <row r="16" spans="1:16">
      <c r="L16" t="s">
        <v>88</v>
      </c>
      <c r="M16">
        <f t="shared" si="1"/>
        <v>61</v>
      </c>
      <c r="N16" s="32" t="e">
        <f ca="1">'MODELO 10'!$O$10*POWER('INGRESO DE DATOS'!M16,10)+'MODELO 10'!$O$32*POWER('INGRESO DE DATOS'!M16,9)+'MODELO 10'!$O$58*POWER('INGRESO DE DATOS'!M16,8)+'MODELO 10'!$O$82*POWER('INGRESO DE DATOS'!M16,7)+'MODELO 10'!$O$107*POWER('INGRESO DE DATOS'!M16,6)+'MODELO 10'!$O$131*POWER('INGRESO DE DATOS'!M16,5)+'MODELO 10'!$O$156*POWER('INGRESO DE DATOS'!M16,4)+'MODELO 10'!$O$182*POWER('INGRESO DE DATOS'!M16,3)+'MODELO 10'!$O$207*POWER('INGRESO DE DATOS'!M16,2)+'MODELO 10'!$O$231*'INGRESO DE DATOS'!M16+'MODELO 10'!$O$256</f>
        <v>#NAME?</v>
      </c>
      <c r="O16" s="49" t="e">
        <f ca="1">'MODELO 10'!$J$2</f>
        <v>#NAME?</v>
      </c>
      <c r="P16" s="25" t="e">
        <f t="shared" ca="1" si="0"/>
        <v>#NAME?</v>
      </c>
    </row>
    <row r="17" spans="2:16">
      <c r="B17" t="s">
        <v>11</v>
      </c>
      <c r="L17" t="s">
        <v>30</v>
      </c>
      <c r="M17">
        <f t="shared" si="1"/>
        <v>61</v>
      </c>
      <c r="N17" s="32" t="e">
        <f ca="1">'MODELO 11'!P10*POWER('INGRESO DE DATOS'!M17,11)+'MODELO 11'!$P$33*POWER('INGRESO DE DATOS'!M17,10)+'MODELO 11'!$P$61*POWER('INGRESO DE DATOS'!M17,9)+'MODELO 11'!$P$88*POWER('INGRESO DE DATOS'!M17,8)+'MODELO 11'!$P$114*POWER('INGRESO DE DATOS'!M17,7)+'MODELO 11'!$P$143*POWER('INGRESO DE DATOS'!M17,6)+'MODELO 11'!$P$169*POWER('INGRESO DE DATOS'!M17,5)+'MODELO 11'!$P$195*POWER('INGRESO DE DATOS'!M17,4)+'MODELO 11'!$P$223*POWER('INGRESO DE DATOS'!M17,3)+'MODELO 11'!$P$250*POWER('INGRESO DE DATOS'!M17,2)+'MODELO 11'!P277*'INGRESO DE DATOS'!M17+'MODELO 11'!$P$304</f>
        <v>#NAME?</v>
      </c>
      <c r="O17" s="49" t="e">
        <f ca="1">'MODELO 11'!$K$2</f>
        <v>#NAME?</v>
      </c>
      <c r="P17" s="25" t="e">
        <f t="shared" ca="1" si="0"/>
        <v>#NAME?</v>
      </c>
    </row>
    <row r="18" spans="2:16">
      <c r="B18" t="s">
        <v>12</v>
      </c>
      <c r="L18" t="s">
        <v>31</v>
      </c>
      <c r="M18">
        <f t="shared" si="1"/>
        <v>61</v>
      </c>
      <c r="N18" s="32" t="e">
        <f ca="1">'MODELO 12'!$P$10*POWER('INGRESO DE DATOS'!M18,12)+'MODELO 12'!P36*POWER('INGRESO DE DATOS'!M18,11)+'MODELO 12'!$P$65*POWER('INGRESO DE DATOS'!M18,10)+'MODELO 12'!P94*POWER('INGRESO DE DATOS'!M18,9)+'MODELO 12'!$P$123*POWER('INGRESO DE DATOS'!M18,8)+'MODELO 12'!$P$152*POWER('INGRESO DE DATOS'!M18,7)+'MODELO 12'!$P$181*POWER('INGRESO DE DATOS'!M18,6)+'MODELO 12'!$P$210*POWER('INGRESO DE DATOS'!M18,5)+'MODELO 12'!P239*POWER('INGRESO DE DATOS'!M18,4)+'MODELO 12'!$P$268*POWER('INGRESO DE DATOS'!M18,3)+'MODELO 12'!P297*POWER('INGRESO DE DATOS'!M18, 2)+'MODELO 12'!P326*'INGRESO DE DATOS'!M18+'MODELO 12'!$P$356</f>
        <v>#NAME?</v>
      </c>
      <c r="O18" s="49" t="e">
        <f ca="1">'MODELO 12'!$K$2</f>
        <v>#NAME?</v>
      </c>
      <c r="P18" s="25" t="e">
        <f t="shared" ca="1" si="0"/>
        <v>#NAME?</v>
      </c>
    </row>
    <row r="19" spans="2:16">
      <c r="B19" t="s">
        <v>13</v>
      </c>
      <c r="L19" t="s">
        <v>19</v>
      </c>
      <c r="N19" s="23">
        <f>'MODELO EXPONENCIAL'!$G$11*EXP('MODELO EXPONENCIAL'!$G$5*'INGRESO DE DATOS'!M3)</f>
        <v>8.3939247567671291</v>
      </c>
      <c r="O19" s="36" t="e">
        <f ca="1">'MODELO EXPONENCIAL'!$I$2</f>
        <v>#NAME?</v>
      </c>
      <c r="P19" s="25" t="e">
        <f t="shared" ca="1" si="0"/>
        <v>#NAME?</v>
      </c>
    </row>
    <row r="20" spans="2:16">
      <c r="L20" t="s">
        <v>20</v>
      </c>
      <c r="N20" s="50" t="e">
        <f ca="1">'MODELO POTENCIAL'!$G$12*POWER('INGRESO DE DATOS'!M3,'MODELO POTENCIAL'!$G$6)</f>
        <v>#NAME?</v>
      </c>
      <c r="O20" s="36" t="e">
        <f ca="1">'MODELO POTENCIAL'!$G$2</f>
        <v>#NAME?</v>
      </c>
      <c r="P20" s="25" t="e">
        <f t="shared" ca="1" si="0"/>
        <v>#NAME?</v>
      </c>
    </row>
    <row r="21" spans="2:16" ht="15.75">
      <c r="B21" t="s">
        <v>14</v>
      </c>
      <c r="L21" t="s">
        <v>18</v>
      </c>
      <c r="N21" t="e">
        <f ca="1">SUMPRODUCT($N$7:$N$20,$O$7:$O$20)/SUM($O$7:$O$20)</f>
        <v>#NAME?</v>
      </c>
      <c r="P21" s="27" t="e">
        <f ca="1">SUMPRODUCT($N$7:$N$20,$P$7:$P$20)/SUM($P$7:$P$20)</f>
        <v>#NAME?</v>
      </c>
    </row>
    <row r="22" spans="2:16" ht="15.75">
      <c r="L22" t="s">
        <v>21</v>
      </c>
      <c r="N22" t="e">
        <f ca="1">SUMPRODUCT($N$7:$N$20,$O$7:$O$20)/SUM($N$7:$N$20)</f>
        <v>#NAME?</v>
      </c>
      <c r="P22" s="27" t="e">
        <f ca="1">SUMPRODUCT($N$7:$N$20,$P$7:$P$20)/SUMIFS($N$7:$N$20,$P$7:$P$20, "&gt;0")</f>
        <v>#NAME?</v>
      </c>
    </row>
    <row r="23" spans="2:16">
      <c r="B23" t="s">
        <v>16</v>
      </c>
      <c r="G23" t="s">
        <v>6</v>
      </c>
    </row>
    <row r="24" spans="2:16">
      <c r="G24" t="s">
        <v>5</v>
      </c>
    </row>
    <row r="25" spans="2:16" ht="15.75">
      <c r="L25" s="5"/>
    </row>
  </sheetData>
  <mergeCells count="1">
    <mergeCell ref="A2:B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3"/>
  <dimension ref="A1:U30"/>
  <sheetViews>
    <sheetView workbookViewId="0">
      <selection activeCell="I26" sqref="I26"/>
    </sheetView>
  </sheetViews>
  <sheetFormatPr baseColWidth="10" defaultRowHeight="15"/>
  <cols>
    <col min="3" max="3" width="9.28515625" customWidth="1"/>
    <col min="4" max="4" width="12.28515625" customWidth="1"/>
    <col min="5" max="5" width="12.5703125" bestFit="1" customWidth="1"/>
    <col min="9" max="9" width="12.7109375" bestFit="1" customWidth="1"/>
    <col min="13" max="13" width="11.42578125" customWidth="1"/>
    <col min="14" max="14" width="10.5703125" bestFit="1" customWidth="1"/>
    <col min="15" max="15" width="12.5703125" bestFit="1" customWidth="1"/>
    <col min="16" max="16" width="13.28515625" customWidth="1"/>
    <col min="20" max="20" width="11.42578125" customWidth="1"/>
  </cols>
  <sheetData>
    <row r="1" spans="1:21">
      <c r="A1" s="4" t="s">
        <v>15</v>
      </c>
      <c r="L1" t="s">
        <v>1</v>
      </c>
    </row>
    <row r="2" spans="1:21">
      <c r="B2" t="s">
        <v>3</v>
      </c>
      <c r="C2">
        <f>I5</f>
        <v>0</v>
      </c>
      <c r="E2">
        <f>I10</f>
        <v>0</v>
      </c>
      <c r="G2" s="48" t="e">
        <f ca="1">U7/T7</f>
        <v>#NAME?</v>
      </c>
      <c r="H2" t="s">
        <v>9</v>
      </c>
    </row>
    <row r="3" spans="1:21" ht="15.75">
      <c r="G3" t="s">
        <v>10</v>
      </c>
      <c r="L3" s="9">
        <f>COUNT('INGRESO DE DATOS'!A4:A1000)</f>
        <v>11</v>
      </c>
      <c r="N3" s="9">
        <f>AVERAGE(P9:P1000)</f>
        <v>8.8181818181818183</v>
      </c>
      <c r="Q3" s="9" t="e">
        <f ca="1">AVERAGE(S9:S1000)</f>
        <v>#NAME?</v>
      </c>
    </row>
    <row r="4" spans="1:21">
      <c r="E4" s="16">
        <f>$R$7</f>
        <v>401968</v>
      </c>
      <c r="F4" s="11">
        <f>$N$7</f>
        <v>2820151</v>
      </c>
      <c r="G4" s="11">
        <f>$M$7</f>
        <v>43515</v>
      </c>
    </row>
    <row r="5" spans="1:21">
      <c r="C5" t="s">
        <v>4</v>
      </c>
      <c r="D5" s="2"/>
      <c r="E5" s="16">
        <f>$Q$7</f>
        <v>6184</v>
      </c>
      <c r="F5" s="6">
        <f>$M$7</f>
        <v>43515</v>
      </c>
      <c r="G5" s="6">
        <f>$L$7</f>
        <v>685</v>
      </c>
    </row>
    <row r="6" spans="1:21" ht="15.75">
      <c r="E6" s="17">
        <f>$P$7</f>
        <v>97</v>
      </c>
      <c r="F6" s="6">
        <f>$L$7</f>
        <v>685</v>
      </c>
      <c r="G6" s="6">
        <f>$L$3</f>
        <v>11</v>
      </c>
      <c r="I6" s="81">
        <f>MDETERM(E4:G6)/MDETERM(E8:G10)</f>
        <v>-5.795016745470896E-3</v>
      </c>
    </row>
    <row r="7" spans="1:21">
      <c r="I7" s="32" t="e">
        <f ca="1">[1]!xDiv([1]!xMatDet(E4:G6,100),[1]!xMatDet(E8:G10,100),100)</f>
        <v>#NAME?</v>
      </c>
      <c r="L7" s="14">
        <f>SUM('INGRESO DE DATOS'!A4:A1000)</f>
        <v>685</v>
      </c>
      <c r="M7" s="14">
        <f t="shared" ref="M7:U7" si="0">SUM(M9:M1000)</f>
        <v>43515</v>
      </c>
      <c r="N7" s="14">
        <f t="shared" si="0"/>
        <v>2820151</v>
      </c>
      <c r="O7" s="14">
        <f t="shared" si="0"/>
        <v>186368535</v>
      </c>
      <c r="P7" s="14">
        <f t="shared" si="0"/>
        <v>97</v>
      </c>
      <c r="Q7" s="14">
        <f t="shared" si="0"/>
        <v>6184</v>
      </c>
      <c r="R7" s="14">
        <f t="shared" si="0"/>
        <v>401968</v>
      </c>
      <c r="S7" s="14" t="e">
        <f t="shared" ca="1" si="0"/>
        <v>#NAME?</v>
      </c>
      <c r="T7" s="10">
        <f t="shared" si="0"/>
        <v>39.636363636363633</v>
      </c>
      <c r="U7" s="10" t="e">
        <f t="shared" ca="1" si="0"/>
        <v>#NAME?</v>
      </c>
    </row>
    <row r="8" spans="1:21">
      <c r="E8" s="11">
        <f>$O$7</f>
        <v>186368535</v>
      </c>
      <c r="F8" s="11">
        <f>$N$7</f>
        <v>2820151</v>
      </c>
      <c r="G8" s="11">
        <f>$M$7</f>
        <v>43515</v>
      </c>
    </row>
    <row r="9" spans="1:21">
      <c r="E9" s="11">
        <f>$N$7</f>
        <v>2820151</v>
      </c>
      <c r="F9" s="6">
        <f>$M$7</f>
        <v>43515</v>
      </c>
      <c r="G9" s="6">
        <f>$L$7</f>
        <v>685</v>
      </c>
      <c r="H9" s="6"/>
      <c r="L9">
        <f>'INGRESO DE DATOS'!A4</f>
        <v>64</v>
      </c>
      <c r="M9">
        <f>POWER(L9,2)</f>
        <v>4096</v>
      </c>
      <c r="N9">
        <f>POWER(L9,3)</f>
        <v>262144</v>
      </c>
      <c r="O9">
        <f>POWER(L9,4)</f>
        <v>16777216</v>
      </c>
      <c r="P9">
        <f>'INGRESO DE DATOS'!B4</f>
        <v>8</v>
      </c>
      <c r="Q9">
        <f>L9*P9</f>
        <v>512</v>
      </c>
      <c r="R9">
        <f>M9*P9</f>
        <v>32768</v>
      </c>
      <c r="S9" t="e">
        <f t="shared" ref="S9:S19" ca="1" si="1">$I$7*M9+$I$17*L9+$I$26</f>
        <v>#NAME?</v>
      </c>
      <c r="T9">
        <f>POWER(P9-$N$3,2)</f>
        <v>0.669421487603306</v>
      </c>
      <c r="U9" t="e">
        <f ca="1">POWER(S9-$Q$3,2)</f>
        <v>#NAME?</v>
      </c>
    </row>
    <row r="10" spans="1:21">
      <c r="E10" s="15">
        <f>$M$7</f>
        <v>43515</v>
      </c>
      <c r="F10" s="6">
        <f>$L$7</f>
        <v>685</v>
      </c>
      <c r="G10" s="6">
        <f>$L$3</f>
        <v>11</v>
      </c>
      <c r="J10" t="s">
        <v>119</v>
      </c>
      <c r="K10" s="63">
        <f>COUNT(L9:L999)</f>
        <v>11</v>
      </c>
      <c r="L10">
        <f>'INGRESO DE DATOS'!A5</f>
        <v>71</v>
      </c>
      <c r="M10">
        <f t="shared" ref="M10:M15" si="2">POWER(L10,2)</f>
        <v>5041</v>
      </c>
      <c r="N10">
        <f t="shared" ref="N10:N15" si="3">POWER(L10,3)</f>
        <v>357911</v>
      </c>
      <c r="O10">
        <f t="shared" ref="O10:O15" si="4">POWER(L10,4)</f>
        <v>25411681</v>
      </c>
      <c r="P10">
        <f>'INGRESO DE DATOS'!B5</f>
        <v>10</v>
      </c>
      <c r="Q10">
        <f t="shared" ref="Q10:Q15" si="5">L10*P10</f>
        <v>710</v>
      </c>
      <c r="R10">
        <f t="shared" ref="R10:R15" si="6">M10*P10</f>
        <v>50410</v>
      </c>
      <c r="S10" t="e">
        <f t="shared" ca="1" si="1"/>
        <v>#NAME?</v>
      </c>
      <c r="T10">
        <f t="shared" ref="T10:T15" si="7">POWER(P10-$N$3,2)</f>
        <v>1.3966942148760326</v>
      </c>
      <c r="U10" t="e">
        <f t="shared" ref="U10:U15" ca="1" si="8">POWER(S10-$Q$3,2)</f>
        <v>#NAME?</v>
      </c>
    </row>
    <row r="11" spans="1:21">
      <c r="L11">
        <f>'INGRESO DE DATOS'!A6</f>
        <v>53</v>
      </c>
      <c r="M11">
        <f t="shared" si="2"/>
        <v>2809</v>
      </c>
      <c r="N11">
        <f t="shared" si="3"/>
        <v>148877</v>
      </c>
      <c r="O11">
        <f t="shared" si="4"/>
        <v>7890481</v>
      </c>
      <c r="P11">
        <f>'INGRESO DE DATOS'!B6</f>
        <v>6</v>
      </c>
      <c r="Q11">
        <f t="shared" si="5"/>
        <v>318</v>
      </c>
      <c r="R11">
        <f t="shared" si="6"/>
        <v>16854</v>
      </c>
      <c r="S11" t="e">
        <f t="shared" ca="1" si="1"/>
        <v>#NAME?</v>
      </c>
      <c r="T11">
        <f t="shared" si="7"/>
        <v>7.9421487603305794</v>
      </c>
      <c r="U11" t="e">
        <f t="shared" ca="1" si="8"/>
        <v>#NAME?</v>
      </c>
    </row>
    <row r="12" spans="1:21">
      <c r="L12">
        <f>'INGRESO DE DATOS'!A7</f>
        <v>67</v>
      </c>
      <c r="M12">
        <f t="shared" si="2"/>
        <v>4489</v>
      </c>
      <c r="N12">
        <f t="shared" si="3"/>
        <v>300763</v>
      </c>
      <c r="O12">
        <f t="shared" si="4"/>
        <v>20151121</v>
      </c>
      <c r="P12">
        <f>'INGRESO DE DATOS'!B7</f>
        <v>11</v>
      </c>
      <c r="Q12">
        <f t="shared" si="5"/>
        <v>737</v>
      </c>
      <c r="R12">
        <f t="shared" si="6"/>
        <v>49379</v>
      </c>
      <c r="S12" t="e">
        <f t="shared" ca="1" si="1"/>
        <v>#NAME?</v>
      </c>
      <c r="T12">
        <f t="shared" si="7"/>
        <v>4.7603305785123959</v>
      </c>
      <c r="U12" t="e">
        <f t="shared" ca="1" si="8"/>
        <v>#NAME?</v>
      </c>
    </row>
    <row r="13" spans="1:21">
      <c r="L13">
        <f>'INGRESO DE DATOS'!A8</f>
        <v>55</v>
      </c>
      <c r="M13">
        <f t="shared" si="2"/>
        <v>3025</v>
      </c>
      <c r="N13">
        <f t="shared" si="3"/>
        <v>166375</v>
      </c>
      <c r="O13">
        <f t="shared" si="4"/>
        <v>9150625</v>
      </c>
      <c r="P13">
        <f>'INGRESO DE DATOS'!B8</f>
        <v>8</v>
      </c>
      <c r="Q13">
        <f t="shared" si="5"/>
        <v>440</v>
      </c>
      <c r="R13">
        <f t="shared" si="6"/>
        <v>24200</v>
      </c>
      <c r="S13" t="e">
        <f t="shared" ca="1" si="1"/>
        <v>#NAME?</v>
      </c>
      <c r="T13">
        <f t="shared" si="7"/>
        <v>0.669421487603306</v>
      </c>
      <c r="U13" t="e">
        <f t="shared" ca="1" si="8"/>
        <v>#NAME?</v>
      </c>
    </row>
    <row r="14" spans="1:21">
      <c r="E14" s="11">
        <f>$O$7</f>
        <v>186368535</v>
      </c>
      <c r="F14" s="16">
        <f>$R$7</f>
        <v>401968</v>
      </c>
      <c r="G14" s="11">
        <f>$M$7</f>
        <v>43515</v>
      </c>
      <c r="L14">
        <f>'INGRESO DE DATOS'!A9</f>
        <v>58</v>
      </c>
      <c r="M14">
        <f t="shared" si="2"/>
        <v>3364</v>
      </c>
      <c r="N14">
        <f t="shared" si="3"/>
        <v>195112</v>
      </c>
      <c r="O14">
        <f t="shared" si="4"/>
        <v>11316496</v>
      </c>
      <c r="P14">
        <f>'INGRESO DE DATOS'!B9</f>
        <v>7</v>
      </c>
      <c r="Q14">
        <f t="shared" si="5"/>
        <v>406</v>
      </c>
      <c r="R14">
        <f t="shared" si="6"/>
        <v>23548</v>
      </c>
      <c r="S14" t="e">
        <f t="shared" ca="1" si="1"/>
        <v>#NAME?</v>
      </c>
      <c r="T14">
        <f t="shared" si="7"/>
        <v>3.3057851239669427</v>
      </c>
      <c r="U14" t="e">
        <f t="shared" ca="1" si="8"/>
        <v>#NAME?</v>
      </c>
    </row>
    <row r="15" spans="1:21">
      <c r="E15" s="11">
        <f>$N$7</f>
        <v>2820151</v>
      </c>
      <c r="F15" s="16">
        <f>$Q$7</f>
        <v>6184</v>
      </c>
      <c r="G15" s="6">
        <f>$L$7</f>
        <v>685</v>
      </c>
      <c r="L15">
        <f>'INGRESO DE DATOS'!A10</f>
        <v>77</v>
      </c>
      <c r="M15">
        <f t="shared" si="2"/>
        <v>5929</v>
      </c>
      <c r="N15">
        <f t="shared" si="3"/>
        <v>456533</v>
      </c>
      <c r="O15">
        <f t="shared" si="4"/>
        <v>35153041</v>
      </c>
      <c r="P15">
        <f>'INGRESO DE DATOS'!B10</f>
        <v>10</v>
      </c>
      <c r="Q15">
        <f t="shared" si="5"/>
        <v>770</v>
      </c>
      <c r="R15">
        <f t="shared" si="6"/>
        <v>59290</v>
      </c>
      <c r="S15" t="e">
        <f t="shared" ca="1" si="1"/>
        <v>#NAME?</v>
      </c>
      <c r="T15">
        <f t="shared" si="7"/>
        <v>1.3966942148760326</v>
      </c>
      <c r="U15" t="e">
        <f t="shared" ca="1" si="8"/>
        <v>#NAME?</v>
      </c>
    </row>
    <row r="16" spans="1:21" ht="15.75">
      <c r="E16" s="15">
        <f>$M$7</f>
        <v>43515</v>
      </c>
      <c r="F16" s="17">
        <f>$P$7</f>
        <v>97</v>
      </c>
      <c r="G16" s="6">
        <f>$L$3</f>
        <v>11</v>
      </c>
      <c r="I16" s="81">
        <f>MDETERM(E14:G16)/MDETERM(E18:G20)</f>
        <v>0.91244594248899102</v>
      </c>
      <c r="L16">
        <f>'INGRESO DE DATOS'!A11</f>
        <v>57</v>
      </c>
      <c r="M16">
        <f>POWER(L16,2)</f>
        <v>3249</v>
      </c>
      <c r="N16">
        <f>POWER(L16,3)</f>
        <v>185193</v>
      </c>
      <c r="O16">
        <f>POWER(L16,4)</f>
        <v>10556001</v>
      </c>
      <c r="P16">
        <f>'INGRESO DE DATOS'!B11</f>
        <v>9</v>
      </c>
      <c r="Q16">
        <f>L16*P16</f>
        <v>513</v>
      </c>
      <c r="R16">
        <f>M16*P16</f>
        <v>29241</v>
      </c>
      <c r="S16" t="e">
        <f t="shared" ca="1" si="1"/>
        <v>#NAME?</v>
      </c>
      <c r="T16">
        <f>POWER(P16-$N$3,2)</f>
        <v>3.305785123966936E-2</v>
      </c>
      <c r="U16" t="e">
        <f ca="1">POWER(S16-$Q$3,2)</f>
        <v>#NAME?</v>
      </c>
    </row>
    <row r="17" spans="2:21">
      <c r="I17" s="32" t="e">
        <f ca="1">[1]!xDiv([1]!xMatDet(E14:G16,100),[1]!xMatDet(E18:G20,100),100)</f>
        <v>#NAME?</v>
      </c>
      <c r="L17">
        <f>'INGRESO DE DATOS'!A12</f>
        <v>56</v>
      </c>
      <c r="M17">
        <f>POWER(L17,2)</f>
        <v>3136</v>
      </c>
      <c r="N17">
        <f>POWER(L17,3)</f>
        <v>175616</v>
      </c>
      <c r="O17">
        <f>POWER(L17,4)</f>
        <v>9834496</v>
      </c>
      <c r="P17">
        <f>'INGRESO DE DATOS'!B12</f>
        <v>10</v>
      </c>
      <c r="Q17">
        <f>L17*P17</f>
        <v>560</v>
      </c>
      <c r="R17">
        <f>M17*P17</f>
        <v>31360</v>
      </c>
      <c r="S17" t="e">
        <f t="shared" ca="1" si="1"/>
        <v>#NAME?</v>
      </c>
      <c r="T17">
        <f>POWER(P17-$N$3,2)</f>
        <v>1.3966942148760326</v>
      </c>
      <c r="U17" t="e">
        <f ca="1">POWER(S17-$Q$3,2)</f>
        <v>#NAME?</v>
      </c>
    </row>
    <row r="18" spans="2:21">
      <c r="E18" s="11">
        <f>$O$7</f>
        <v>186368535</v>
      </c>
      <c r="F18" s="11">
        <f>$N$7</f>
        <v>2820151</v>
      </c>
      <c r="G18" s="11">
        <f>$M$7</f>
        <v>43515</v>
      </c>
      <c r="L18">
        <f>'INGRESO DE DATOS'!A13</f>
        <v>51</v>
      </c>
      <c r="M18">
        <f>POWER(L18,2)</f>
        <v>2601</v>
      </c>
      <c r="N18">
        <f>POWER(L18,3)</f>
        <v>132651</v>
      </c>
      <c r="O18">
        <f>POWER(L18,4)</f>
        <v>6765201</v>
      </c>
      <c r="P18">
        <f>'INGRESO DE DATOS'!B13</f>
        <v>6</v>
      </c>
      <c r="Q18">
        <f>L18*P18</f>
        <v>306</v>
      </c>
      <c r="R18">
        <f>M18*P18</f>
        <v>15606</v>
      </c>
      <c r="S18" t="e">
        <f t="shared" ca="1" si="1"/>
        <v>#NAME?</v>
      </c>
      <c r="T18">
        <f>POWER(P18-$N$3,2)</f>
        <v>7.9421487603305794</v>
      </c>
      <c r="U18" t="e">
        <f ca="1">POWER(S18-$Q$3,2)</f>
        <v>#NAME?</v>
      </c>
    </row>
    <row r="19" spans="2:21">
      <c r="E19" s="11">
        <f>$N$7</f>
        <v>2820151</v>
      </c>
      <c r="F19" s="6">
        <f>$M$7</f>
        <v>43515</v>
      </c>
      <c r="G19" s="6">
        <f>$L$7</f>
        <v>685</v>
      </c>
      <c r="H19" s="6"/>
      <c r="L19">
        <f>'INGRESO DE DATOS'!A14</f>
        <v>76</v>
      </c>
      <c r="M19">
        <f>POWER(L19,2)</f>
        <v>5776</v>
      </c>
      <c r="N19">
        <f>POWER(L19,3)</f>
        <v>438976</v>
      </c>
      <c r="O19">
        <f>POWER(L19,4)</f>
        <v>33362176</v>
      </c>
      <c r="P19">
        <f>'INGRESO DE DATOS'!B14</f>
        <v>12</v>
      </c>
      <c r="Q19">
        <f>L19*P19</f>
        <v>912</v>
      </c>
      <c r="R19">
        <f>M19*P19</f>
        <v>69312</v>
      </c>
      <c r="S19" t="e">
        <f t="shared" ca="1" si="1"/>
        <v>#NAME?</v>
      </c>
      <c r="T19">
        <f>POWER(P19-$N$3,2)</f>
        <v>10.12396694214876</v>
      </c>
      <c r="U19" t="e">
        <f ca="1">POWER(S19-$Q$3,2)</f>
        <v>#NAME?</v>
      </c>
    </row>
    <row r="20" spans="2:21">
      <c r="B20" s="18"/>
      <c r="E20" s="15">
        <f>$M$7</f>
        <v>43515</v>
      </c>
      <c r="F20" s="6">
        <f>$L$7</f>
        <v>685</v>
      </c>
      <c r="G20" s="6">
        <f>$L$3</f>
        <v>11</v>
      </c>
    </row>
    <row r="21" spans="2:21">
      <c r="B21" s="18"/>
    </row>
    <row r="22" spans="2:21">
      <c r="B22" s="19"/>
    </row>
    <row r="23" spans="2:21">
      <c r="E23" s="11">
        <f>$O$7</f>
        <v>186368535</v>
      </c>
      <c r="F23" s="11">
        <f>$N$7</f>
        <v>2820151</v>
      </c>
      <c r="G23" s="16">
        <f>$R$7</f>
        <v>401968</v>
      </c>
    </row>
    <row r="24" spans="2:21">
      <c r="C24" s="11"/>
      <c r="E24" s="11">
        <f>$N$7</f>
        <v>2820151</v>
      </c>
      <c r="F24" s="6">
        <f>$M$7</f>
        <v>43515</v>
      </c>
      <c r="G24" s="16">
        <f>$Q$7</f>
        <v>6184</v>
      </c>
      <c r="N24" t="s">
        <v>7</v>
      </c>
    </row>
    <row r="25" spans="2:21" ht="15.75">
      <c r="C25" s="11"/>
      <c r="E25" s="15">
        <f>$M$7</f>
        <v>43515</v>
      </c>
      <c r="F25" s="6">
        <f>$L$7</f>
        <v>685</v>
      </c>
      <c r="G25" s="17">
        <f>$P$7</f>
        <v>97</v>
      </c>
      <c r="I25" s="81">
        <f>MDETERM(E23:G25)/MDETERM(E27:G29)</f>
        <v>-25.077756084152156</v>
      </c>
      <c r="N25" t="s">
        <v>8</v>
      </c>
    </row>
    <row r="26" spans="2:21">
      <c r="C26" s="15"/>
      <c r="I26" s="32" t="e">
        <f ca="1">[1]!xDiv([1]!xMatDet(E23:G25,100),[1]!xMatDet(E27:G29,100),100)</f>
        <v>#NAME?</v>
      </c>
    </row>
    <row r="27" spans="2:21">
      <c r="E27" s="11">
        <f>$O$7</f>
        <v>186368535</v>
      </c>
      <c r="F27" s="11">
        <f>$N$7</f>
        <v>2820151</v>
      </c>
      <c r="G27" s="11">
        <f>$M$7</f>
        <v>43515</v>
      </c>
    </row>
    <row r="28" spans="2:21">
      <c r="E28" s="11">
        <f>$N$7</f>
        <v>2820151</v>
      </c>
      <c r="F28" s="6">
        <f>$M$7</f>
        <v>43515</v>
      </c>
      <c r="G28" s="6">
        <f>$L$7</f>
        <v>685</v>
      </c>
      <c r="H28" s="6"/>
    </row>
    <row r="29" spans="2:21">
      <c r="E29" s="15">
        <f>$M$7</f>
        <v>43515</v>
      </c>
      <c r="F29" s="6">
        <f>$L$7</f>
        <v>685</v>
      </c>
      <c r="G29" s="6">
        <f>$L$3</f>
        <v>11</v>
      </c>
    </row>
    <row r="30" spans="2:21">
      <c r="E30" s="15"/>
      <c r="F30" s="6"/>
      <c r="G30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5"/>
  <dimension ref="A1:X47"/>
  <sheetViews>
    <sheetView topLeftCell="K1" workbookViewId="0">
      <selection activeCell="I42" sqref="I42"/>
    </sheetView>
  </sheetViews>
  <sheetFormatPr baseColWidth="10" defaultRowHeight="15"/>
  <cols>
    <col min="4" max="5" width="12" bestFit="1" customWidth="1"/>
    <col min="8" max="8" width="11" bestFit="1" customWidth="1"/>
    <col min="9" max="9" width="12.7109375" customWidth="1"/>
    <col min="13" max="13" width="12.140625" customWidth="1"/>
    <col min="14" max="14" width="12.42578125" customWidth="1"/>
    <col min="16" max="16" width="12" bestFit="1" customWidth="1"/>
    <col min="17" max="17" width="12" customWidth="1"/>
    <col min="23" max="23" width="12.7109375" customWidth="1"/>
    <col min="24" max="24" width="13" customWidth="1"/>
  </cols>
  <sheetData>
    <row r="1" spans="1:24">
      <c r="A1" s="4" t="s">
        <v>23</v>
      </c>
    </row>
    <row r="2" spans="1:24" ht="15.75">
      <c r="D2" s="4" t="e">
        <f ca="1">V8</f>
        <v>#NAME?</v>
      </c>
      <c r="F2" s="28" t="e">
        <f ca="1">X8/W8</f>
        <v>#NAME?</v>
      </c>
      <c r="L2" s="9">
        <f>COUNT('INGRESO DE DATOS'!A4:A10000)</f>
        <v>11</v>
      </c>
      <c r="N2" s="9">
        <f>AVERAGE(R10:R1000)</f>
        <v>8.8181818181818183</v>
      </c>
      <c r="R2" s="9" t="e">
        <f ca="1">AVERAGE(V10:V1000)</f>
        <v>#NAME?</v>
      </c>
    </row>
    <row r="6" spans="1:24">
      <c r="D6" s="22">
        <f>$U$8</f>
        <v>26626546</v>
      </c>
      <c r="E6" s="3">
        <f>$P$8</f>
        <v>12545691535</v>
      </c>
      <c r="F6" s="3">
        <f>$O$8</f>
        <v>186368535</v>
      </c>
      <c r="G6" s="3">
        <f>$N$8</f>
        <v>2820151</v>
      </c>
    </row>
    <row r="7" spans="1:24">
      <c r="D7" s="22">
        <f>$T$8</f>
        <v>401968</v>
      </c>
      <c r="E7" s="3">
        <f>$O$8</f>
        <v>186368535</v>
      </c>
      <c r="F7" s="3">
        <f>$N$8</f>
        <v>2820151</v>
      </c>
      <c r="G7" s="3">
        <f>$M$8</f>
        <v>43515</v>
      </c>
      <c r="I7" s="23">
        <f>MDETERM(D6:G9)/MDETERM(D11:G14)</f>
        <v>4.6282766658563838E-4</v>
      </c>
    </row>
    <row r="8" spans="1:24">
      <c r="D8" s="22">
        <f>$S$8</f>
        <v>6184</v>
      </c>
      <c r="E8" s="3">
        <f>$N$8</f>
        <v>2820151</v>
      </c>
      <c r="F8" s="3">
        <f>$M$8</f>
        <v>43515</v>
      </c>
      <c r="G8" s="3">
        <f>$L$8</f>
        <v>685</v>
      </c>
      <c r="I8" s="29" t="e">
        <f ca="1">[1]!xDiv([1]!xMatDet(D6:G9,100),[1]!xMatDet(D11:G14,100),100)</f>
        <v>#NAME?</v>
      </c>
      <c r="L8" s="4">
        <f>SUM(L10:L1000)</f>
        <v>685</v>
      </c>
      <c r="M8" s="4">
        <f t="shared" ref="M8:U8" si="0">SUM(M10:M1000)</f>
        <v>43515</v>
      </c>
      <c r="N8" s="4">
        <f t="shared" si="0"/>
        <v>2820151</v>
      </c>
      <c r="O8" s="4">
        <f>SUM(O10:O1000)</f>
        <v>186368535</v>
      </c>
      <c r="P8" s="4">
        <f t="shared" si="0"/>
        <v>12545691535</v>
      </c>
      <c r="Q8" s="4">
        <f t="shared" si="0"/>
        <v>859047860295</v>
      </c>
      <c r="R8" s="4">
        <f t="shared" si="0"/>
        <v>97</v>
      </c>
      <c r="S8" s="4">
        <f t="shared" si="0"/>
        <v>6184</v>
      </c>
      <c r="T8" s="4">
        <f t="shared" si="0"/>
        <v>401968</v>
      </c>
      <c r="U8" s="4">
        <f t="shared" si="0"/>
        <v>26626546</v>
      </c>
      <c r="V8" s="4" t="e">
        <f ca="1">SUM(V10:V1000)</f>
        <v>#NAME?</v>
      </c>
      <c r="W8" s="21">
        <f>SUM(W10:W1000)</f>
        <v>39.636363636363633</v>
      </c>
      <c r="X8" s="21" t="e">
        <f ca="1">SUM(X10:X1000)</f>
        <v>#NAME?</v>
      </c>
    </row>
    <row r="9" spans="1:24" ht="27" customHeight="1">
      <c r="D9" s="22">
        <f>$R$8</f>
        <v>97</v>
      </c>
      <c r="E9" s="3">
        <f>$M$8</f>
        <v>43515</v>
      </c>
      <c r="F9" s="3">
        <f>$L$8</f>
        <v>685</v>
      </c>
      <c r="G9" s="3">
        <f>$L$2</f>
        <v>11</v>
      </c>
    </row>
    <row r="10" spans="1:24">
      <c r="D10" s="3"/>
      <c r="E10" s="3"/>
      <c r="F10" s="3"/>
      <c r="G10" s="3"/>
      <c r="I10" t="s">
        <v>119</v>
      </c>
      <c r="J10" s="63">
        <f>COUNT(L10:L1000)</f>
        <v>11</v>
      </c>
      <c r="L10">
        <f>'INGRESO DE DATOS'!A4</f>
        <v>64</v>
      </c>
      <c r="M10">
        <f>POWER(L10,2)</f>
        <v>4096</v>
      </c>
      <c r="N10">
        <f>POWER(L10,3)</f>
        <v>262144</v>
      </c>
      <c r="O10">
        <f>POWER(L10,4)</f>
        <v>16777216</v>
      </c>
      <c r="P10">
        <f>POWER(L10,5)</f>
        <v>1073741824</v>
      </c>
      <c r="Q10">
        <f>POWER(L10,6)</f>
        <v>68719476736</v>
      </c>
      <c r="R10">
        <f>'INGRESO DE DATOS'!B4</f>
        <v>8</v>
      </c>
      <c r="S10">
        <f>L10*R10</f>
        <v>512</v>
      </c>
      <c r="T10">
        <f>M10*R10</f>
        <v>32768</v>
      </c>
      <c r="U10">
        <f>N10*R10</f>
        <v>2097152</v>
      </c>
      <c r="V10" t="e">
        <f ca="1">($I$8*N10)+($I$20*M10)+($I$31*L10)+$I$42</f>
        <v>#NAME?</v>
      </c>
      <c r="W10">
        <f>POWER((R10-$N$2),2)</f>
        <v>0.669421487603306</v>
      </c>
      <c r="X10" t="e">
        <f ca="1">POWER(V10-$R$2,2)</f>
        <v>#NAME?</v>
      </c>
    </row>
    <row r="11" spans="1:24">
      <c r="D11" s="3">
        <f>$Q$8</f>
        <v>859047860295</v>
      </c>
      <c r="E11" s="3">
        <f>$P$8</f>
        <v>12545691535</v>
      </c>
      <c r="F11" s="3">
        <f>$O$8</f>
        <v>186368535</v>
      </c>
      <c r="G11" s="3">
        <f>$N$8</f>
        <v>2820151</v>
      </c>
      <c r="L11">
        <f>'INGRESO DE DATOS'!A5</f>
        <v>71</v>
      </c>
      <c r="M11">
        <f t="shared" ref="M11:M16" si="1">POWER(L11,2)</f>
        <v>5041</v>
      </c>
      <c r="N11">
        <f t="shared" ref="N11:N16" si="2">POWER(L11,3)</f>
        <v>357911</v>
      </c>
      <c r="O11">
        <f t="shared" ref="O11:O16" si="3">POWER(L11,4)</f>
        <v>25411681</v>
      </c>
      <c r="P11">
        <f t="shared" ref="P11:P16" si="4">POWER(L11,5)</f>
        <v>1804229351</v>
      </c>
      <c r="Q11">
        <f t="shared" ref="Q11:Q16" si="5">POWER(L11,6)</f>
        <v>128100283921</v>
      </c>
      <c r="R11">
        <f>'INGRESO DE DATOS'!B5</f>
        <v>10</v>
      </c>
      <c r="S11">
        <f t="shared" ref="S11:S16" si="6">L11*R11</f>
        <v>710</v>
      </c>
      <c r="T11">
        <f t="shared" ref="T11:T16" si="7">M11*R11</f>
        <v>50410</v>
      </c>
      <c r="U11">
        <f t="shared" ref="U11:U16" si="8">N11*R11</f>
        <v>3579110</v>
      </c>
      <c r="V11" t="e">
        <f t="shared" ref="V11:V16" ca="1" si="9">($I$8*N11)+($I$20*M11)+($I$31*L11)+$I$42</f>
        <v>#NAME?</v>
      </c>
      <c r="W11">
        <f t="shared" ref="W11:W16" si="10">POWER((R11-$N$2),2)</f>
        <v>1.3966942148760326</v>
      </c>
      <c r="X11" t="e">
        <f t="shared" ref="X11:X16" ca="1" si="11">POWER(V11-$R$2,2)</f>
        <v>#NAME?</v>
      </c>
    </row>
    <row r="12" spans="1:24">
      <c r="D12" s="3">
        <f>$P$8</f>
        <v>12545691535</v>
      </c>
      <c r="E12" s="3">
        <f>$O$8</f>
        <v>186368535</v>
      </c>
      <c r="F12" s="3">
        <f>$N$8</f>
        <v>2820151</v>
      </c>
      <c r="G12" s="3">
        <f>$M$8</f>
        <v>43515</v>
      </c>
      <c r="L12">
        <f>'INGRESO DE DATOS'!A6</f>
        <v>53</v>
      </c>
      <c r="M12">
        <f t="shared" si="1"/>
        <v>2809</v>
      </c>
      <c r="N12">
        <f t="shared" si="2"/>
        <v>148877</v>
      </c>
      <c r="O12">
        <f t="shared" si="3"/>
        <v>7890481</v>
      </c>
      <c r="P12">
        <f t="shared" si="4"/>
        <v>418195493</v>
      </c>
      <c r="Q12">
        <f t="shared" si="5"/>
        <v>22164361129</v>
      </c>
      <c r="R12">
        <f>'INGRESO DE DATOS'!B6</f>
        <v>6</v>
      </c>
      <c r="S12">
        <f t="shared" si="6"/>
        <v>318</v>
      </c>
      <c r="T12">
        <f t="shared" si="7"/>
        <v>16854</v>
      </c>
      <c r="U12">
        <f t="shared" si="8"/>
        <v>893262</v>
      </c>
      <c r="V12" t="e">
        <f t="shared" ca="1" si="9"/>
        <v>#NAME?</v>
      </c>
      <c r="W12">
        <f t="shared" si="10"/>
        <v>7.9421487603305794</v>
      </c>
      <c r="X12" t="e">
        <f t="shared" ca="1" si="11"/>
        <v>#NAME?</v>
      </c>
    </row>
    <row r="13" spans="1:24">
      <c r="D13" s="3">
        <f>$O$8</f>
        <v>186368535</v>
      </c>
      <c r="E13" s="3">
        <f>$N$8</f>
        <v>2820151</v>
      </c>
      <c r="F13" s="3">
        <f>$M$8</f>
        <v>43515</v>
      </c>
      <c r="G13" s="3">
        <f>$L$8</f>
        <v>685</v>
      </c>
      <c r="L13">
        <f>'INGRESO DE DATOS'!A7</f>
        <v>67</v>
      </c>
      <c r="M13">
        <f t="shared" si="1"/>
        <v>4489</v>
      </c>
      <c r="N13">
        <f t="shared" si="2"/>
        <v>300763</v>
      </c>
      <c r="O13">
        <f t="shared" si="3"/>
        <v>20151121</v>
      </c>
      <c r="P13">
        <f t="shared" si="4"/>
        <v>1350125107</v>
      </c>
      <c r="Q13">
        <f t="shared" si="5"/>
        <v>90458382169</v>
      </c>
      <c r="R13">
        <f>'INGRESO DE DATOS'!B7</f>
        <v>11</v>
      </c>
      <c r="S13">
        <f t="shared" si="6"/>
        <v>737</v>
      </c>
      <c r="T13">
        <f t="shared" si="7"/>
        <v>49379</v>
      </c>
      <c r="U13">
        <f t="shared" si="8"/>
        <v>3308393</v>
      </c>
      <c r="V13" t="e">
        <f t="shared" ca="1" si="9"/>
        <v>#NAME?</v>
      </c>
      <c r="W13">
        <f t="shared" si="10"/>
        <v>4.7603305785123959</v>
      </c>
      <c r="X13" t="e">
        <f t="shared" ca="1" si="11"/>
        <v>#NAME?</v>
      </c>
    </row>
    <row r="14" spans="1:24">
      <c r="D14" s="3">
        <f>$N$8</f>
        <v>2820151</v>
      </c>
      <c r="E14" s="3">
        <f>$M$8</f>
        <v>43515</v>
      </c>
      <c r="F14" s="3">
        <f>$L$8</f>
        <v>685</v>
      </c>
      <c r="G14" s="3">
        <f>$L$2</f>
        <v>11</v>
      </c>
      <c r="L14">
        <f>'INGRESO DE DATOS'!A8</f>
        <v>55</v>
      </c>
      <c r="M14">
        <f t="shared" si="1"/>
        <v>3025</v>
      </c>
      <c r="N14">
        <f t="shared" si="2"/>
        <v>166375</v>
      </c>
      <c r="O14">
        <f t="shared" si="3"/>
        <v>9150625</v>
      </c>
      <c r="P14">
        <f t="shared" si="4"/>
        <v>503284375</v>
      </c>
      <c r="Q14">
        <f t="shared" si="5"/>
        <v>27680640625</v>
      </c>
      <c r="R14">
        <f>'INGRESO DE DATOS'!B8</f>
        <v>8</v>
      </c>
      <c r="S14">
        <f t="shared" si="6"/>
        <v>440</v>
      </c>
      <c r="T14">
        <f t="shared" si="7"/>
        <v>24200</v>
      </c>
      <c r="U14">
        <f t="shared" si="8"/>
        <v>1331000</v>
      </c>
      <c r="V14" t="e">
        <f t="shared" ca="1" si="9"/>
        <v>#NAME?</v>
      </c>
      <c r="W14">
        <f t="shared" si="10"/>
        <v>0.669421487603306</v>
      </c>
      <c r="X14" t="e">
        <f t="shared" ca="1" si="11"/>
        <v>#NAME?</v>
      </c>
    </row>
    <row r="15" spans="1:24">
      <c r="L15">
        <f>'INGRESO DE DATOS'!A9</f>
        <v>58</v>
      </c>
      <c r="M15">
        <f t="shared" si="1"/>
        <v>3364</v>
      </c>
      <c r="N15">
        <f t="shared" si="2"/>
        <v>195112</v>
      </c>
      <c r="O15">
        <f t="shared" si="3"/>
        <v>11316496</v>
      </c>
      <c r="P15">
        <f t="shared" si="4"/>
        <v>656356768</v>
      </c>
      <c r="Q15">
        <f t="shared" si="5"/>
        <v>38068692544</v>
      </c>
      <c r="R15">
        <f>'INGRESO DE DATOS'!B9</f>
        <v>7</v>
      </c>
      <c r="S15">
        <f t="shared" si="6"/>
        <v>406</v>
      </c>
      <c r="T15">
        <f t="shared" si="7"/>
        <v>23548</v>
      </c>
      <c r="U15">
        <f t="shared" si="8"/>
        <v>1365784</v>
      </c>
      <c r="V15" t="e">
        <f t="shared" ca="1" si="9"/>
        <v>#NAME?</v>
      </c>
      <c r="W15">
        <f t="shared" si="10"/>
        <v>3.3057851239669427</v>
      </c>
      <c r="X15" t="e">
        <f t="shared" ca="1" si="11"/>
        <v>#NAME?</v>
      </c>
    </row>
    <row r="16" spans="1:24">
      <c r="L16">
        <f>'INGRESO DE DATOS'!A10</f>
        <v>77</v>
      </c>
      <c r="M16">
        <f t="shared" si="1"/>
        <v>5929</v>
      </c>
      <c r="N16">
        <f t="shared" si="2"/>
        <v>456533</v>
      </c>
      <c r="O16">
        <f t="shared" si="3"/>
        <v>35153041</v>
      </c>
      <c r="P16">
        <f t="shared" si="4"/>
        <v>2706784157</v>
      </c>
      <c r="Q16">
        <f t="shared" si="5"/>
        <v>208422380089</v>
      </c>
      <c r="R16">
        <f>'INGRESO DE DATOS'!B10</f>
        <v>10</v>
      </c>
      <c r="S16">
        <f t="shared" si="6"/>
        <v>770</v>
      </c>
      <c r="T16">
        <f t="shared" si="7"/>
        <v>59290</v>
      </c>
      <c r="U16">
        <f t="shared" si="8"/>
        <v>4565330</v>
      </c>
      <c r="V16" t="e">
        <f t="shared" ca="1" si="9"/>
        <v>#NAME?</v>
      </c>
      <c r="W16">
        <f t="shared" si="10"/>
        <v>1.3966942148760326</v>
      </c>
      <c r="X16" t="e">
        <f t="shared" ca="1" si="11"/>
        <v>#NAME?</v>
      </c>
    </row>
    <row r="17" spans="4:24">
      <c r="D17" s="3">
        <f>$Q$8</f>
        <v>859047860295</v>
      </c>
      <c r="E17" s="22">
        <f>$U$8</f>
        <v>26626546</v>
      </c>
      <c r="F17" s="3">
        <f>$O$8</f>
        <v>186368535</v>
      </c>
      <c r="G17" s="3">
        <f>$N$8</f>
        <v>2820151</v>
      </c>
      <c r="L17">
        <f>'INGRESO DE DATOS'!A11</f>
        <v>57</v>
      </c>
      <c r="M17">
        <f>POWER(L17,2)</f>
        <v>3249</v>
      </c>
      <c r="N17">
        <f>POWER(L17,3)</f>
        <v>185193</v>
      </c>
      <c r="O17">
        <f>POWER(L17,4)</f>
        <v>10556001</v>
      </c>
      <c r="P17">
        <f>POWER(L17,5)</f>
        <v>601692057</v>
      </c>
      <c r="Q17">
        <f>POWER(L17,6)</f>
        <v>34296447249</v>
      </c>
      <c r="R17">
        <f>'INGRESO DE DATOS'!B11</f>
        <v>9</v>
      </c>
      <c r="S17">
        <f>L17*R17</f>
        <v>513</v>
      </c>
      <c r="T17">
        <f>M17*R17</f>
        <v>29241</v>
      </c>
      <c r="U17">
        <f>N17*R17</f>
        <v>1666737</v>
      </c>
      <c r="V17" t="e">
        <f ca="1">($I$8*N17)+($I$20*M17)+($I$31*L17)+$I$42</f>
        <v>#NAME?</v>
      </c>
      <c r="W17">
        <f>POWER((R17-$N$2),2)</f>
        <v>3.305785123966936E-2</v>
      </c>
      <c r="X17" t="e">
        <f ca="1">POWER(V17-$R$2,2)</f>
        <v>#NAME?</v>
      </c>
    </row>
    <row r="18" spans="4:24">
      <c r="D18" s="3">
        <f>$P$8</f>
        <v>12545691535</v>
      </c>
      <c r="E18" s="22">
        <f>$T$8</f>
        <v>401968</v>
      </c>
      <c r="F18" s="3">
        <f>$N$8</f>
        <v>2820151</v>
      </c>
      <c r="G18" s="3">
        <f>$M$8</f>
        <v>43515</v>
      </c>
      <c r="L18">
        <f>'INGRESO DE DATOS'!A12</f>
        <v>56</v>
      </c>
      <c r="M18">
        <f>POWER(L18,2)</f>
        <v>3136</v>
      </c>
      <c r="N18">
        <f>POWER(L18,3)</f>
        <v>175616</v>
      </c>
      <c r="O18">
        <f>POWER(L18,4)</f>
        <v>9834496</v>
      </c>
      <c r="P18">
        <f>POWER(L18,5)</f>
        <v>550731776</v>
      </c>
      <c r="Q18">
        <f>POWER(L18,6)</f>
        <v>30840979456</v>
      </c>
      <c r="R18">
        <f>'INGRESO DE DATOS'!B12</f>
        <v>10</v>
      </c>
      <c r="S18">
        <f>L18*R18</f>
        <v>560</v>
      </c>
      <c r="T18">
        <f>M18*R18</f>
        <v>31360</v>
      </c>
      <c r="U18">
        <f>N18*R18</f>
        <v>1756160</v>
      </c>
      <c r="V18" t="e">
        <f ca="1">($I$8*N18)+($I$20*M18)+($I$31*L18)+$I$42</f>
        <v>#NAME?</v>
      </c>
      <c r="W18">
        <f>POWER((R18-$N$2),2)</f>
        <v>1.3966942148760326</v>
      </c>
      <c r="X18" t="e">
        <f ca="1">POWER(V18-$R$2,2)</f>
        <v>#NAME?</v>
      </c>
    </row>
    <row r="19" spans="4:24">
      <c r="D19" s="3">
        <f>$O$8</f>
        <v>186368535</v>
      </c>
      <c r="E19" s="22">
        <f>$S$8</f>
        <v>6184</v>
      </c>
      <c r="F19" s="3">
        <f>$M$8</f>
        <v>43515</v>
      </c>
      <c r="G19" s="3">
        <f>$L$8</f>
        <v>685</v>
      </c>
      <c r="I19" s="23">
        <f>MDETERM(D17:G20)/MDETERM(D22:G25)</f>
        <v>-9.4767027897478207E-2</v>
      </c>
      <c r="L19">
        <f>'INGRESO DE DATOS'!A13</f>
        <v>51</v>
      </c>
      <c r="M19">
        <f>POWER(L19,2)</f>
        <v>2601</v>
      </c>
      <c r="N19">
        <f>POWER(L19,3)</f>
        <v>132651</v>
      </c>
      <c r="O19">
        <f>POWER(L19,4)</f>
        <v>6765201</v>
      </c>
      <c r="P19">
        <f>POWER(L19,5)</f>
        <v>345025251</v>
      </c>
      <c r="Q19">
        <f>POWER(L19,6)</f>
        <v>17596287801</v>
      </c>
      <c r="R19">
        <f>'INGRESO DE DATOS'!B13</f>
        <v>6</v>
      </c>
      <c r="S19">
        <f>L19*R19</f>
        <v>306</v>
      </c>
      <c r="T19">
        <f>M19*R19</f>
        <v>15606</v>
      </c>
      <c r="U19">
        <f>N19*R19</f>
        <v>795906</v>
      </c>
      <c r="V19" t="e">
        <f ca="1">($I$8*N19)+($I$20*M19)+($I$31*L19)+$I$42</f>
        <v>#NAME?</v>
      </c>
      <c r="W19">
        <f>POWER((R19-$N$2),2)</f>
        <v>7.9421487603305794</v>
      </c>
      <c r="X19" t="e">
        <f ca="1">POWER(V19-$R$2,2)</f>
        <v>#NAME?</v>
      </c>
    </row>
    <row r="20" spans="4:24">
      <c r="D20" s="3">
        <f>$N$8</f>
        <v>2820151</v>
      </c>
      <c r="E20" s="22">
        <f>$R$8</f>
        <v>97</v>
      </c>
      <c r="F20" s="3">
        <f>$L$8</f>
        <v>685</v>
      </c>
      <c r="G20" s="3">
        <f>$L$2</f>
        <v>11</v>
      </c>
      <c r="I20" s="29" t="e">
        <f ca="1">[1]!xDiv([1]!xMatDet(D17:G20,100),[1]!xMatDet(D22:G25,100),100)</f>
        <v>#NAME?</v>
      </c>
      <c r="L20">
        <f>'INGRESO DE DATOS'!A14</f>
        <v>76</v>
      </c>
      <c r="M20">
        <f>POWER(L20,2)</f>
        <v>5776</v>
      </c>
      <c r="N20">
        <f>POWER(L20,3)</f>
        <v>438976</v>
      </c>
      <c r="O20">
        <f>POWER(L20,4)</f>
        <v>33362176</v>
      </c>
      <c r="P20">
        <f>POWER(L20,5)</f>
        <v>2535525376</v>
      </c>
      <c r="Q20">
        <f>POWER(L20,6)</f>
        <v>192699928576</v>
      </c>
      <c r="R20">
        <f>'INGRESO DE DATOS'!B14</f>
        <v>12</v>
      </c>
      <c r="S20">
        <f>L20*R20</f>
        <v>912</v>
      </c>
      <c r="T20">
        <f>M20*R20</f>
        <v>69312</v>
      </c>
      <c r="U20">
        <f>N20*R20</f>
        <v>5267712</v>
      </c>
      <c r="V20" t="e">
        <f ca="1">($I$8*N20)+($I$20*M20)+($I$31*L20)+$I$42</f>
        <v>#NAME?</v>
      </c>
      <c r="W20">
        <f>POWER((R20-$N$2),2)</f>
        <v>10.12396694214876</v>
      </c>
      <c r="X20" t="e">
        <f ca="1">POWER(V20-$R$2,2)</f>
        <v>#NAME?</v>
      </c>
    </row>
    <row r="21" spans="4:24">
      <c r="D21" s="3"/>
      <c r="E21" s="3"/>
      <c r="F21" s="3"/>
      <c r="G21" s="3"/>
    </row>
    <row r="22" spans="4:24">
      <c r="D22" s="3">
        <f>$Q$8</f>
        <v>859047860295</v>
      </c>
      <c r="E22" s="3">
        <f>$P$8</f>
        <v>12545691535</v>
      </c>
      <c r="F22" s="3">
        <f>$O$8</f>
        <v>186368535</v>
      </c>
      <c r="G22" s="3">
        <f>$N$8</f>
        <v>2820151</v>
      </c>
    </row>
    <row r="23" spans="4:24">
      <c r="D23" s="3">
        <f>$P$8</f>
        <v>12545691535</v>
      </c>
      <c r="E23" s="3">
        <f>$O$8</f>
        <v>186368535</v>
      </c>
      <c r="F23" s="3">
        <f>$N$8</f>
        <v>2820151</v>
      </c>
      <c r="G23" s="3">
        <f>$M$8</f>
        <v>43515</v>
      </c>
    </row>
    <row r="24" spans="4:24">
      <c r="D24" s="3">
        <f>$O$8</f>
        <v>186368535</v>
      </c>
      <c r="E24" s="3">
        <f>$N$8</f>
        <v>2820151</v>
      </c>
      <c r="F24" s="3">
        <f>$M$8</f>
        <v>43515</v>
      </c>
      <c r="G24" s="3">
        <f>$L$8</f>
        <v>685</v>
      </c>
    </row>
    <row r="25" spans="4:24">
      <c r="D25" s="3">
        <f>$N$8</f>
        <v>2820151</v>
      </c>
      <c r="E25" s="3">
        <f>$M$8</f>
        <v>43515</v>
      </c>
      <c r="F25" s="3">
        <f>$L$8</f>
        <v>685</v>
      </c>
      <c r="G25" s="3">
        <f>$L$2</f>
        <v>11</v>
      </c>
    </row>
    <row r="28" spans="4:24">
      <c r="D28" s="3">
        <f>$Q$8</f>
        <v>859047860295</v>
      </c>
      <c r="E28" s="3">
        <f>$P$8</f>
        <v>12545691535</v>
      </c>
      <c r="F28" s="22">
        <f>$U$8</f>
        <v>26626546</v>
      </c>
      <c r="G28" s="3">
        <f>$N$8</f>
        <v>2820151</v>
      </c>
    </row>
    <row r="29" spans="4:24">
      <c r="D29" s="3">
        <f>$P$8</f>
        <v>12545691535</v>
      </c>
      <c r="E29" s="3">
        <f>$O$8</f>
        <v>186368535</v>
      </c>
      <c r="F29" s="22">
        <f>$T$8</f>
        <v>401968</v>
      </c>
      <c r="G29" s="3">
        <f>$M$8</f>
        <v>43515</v>
      </c>
    </row>
    <row r="30" spans="4:24">
      <c r="D30" s="3">
        <f>$O$8</f>
        <v>186368535</v>
      </c>
      <c r="E30" s="3">
        <f>$N$8</f>
        <v>2820151</v>
      </c>
      <c r="F30" s="22">
        <f>$S$8</f>
        <v>6184</v>
      </c>
      <c r="G30" s="3">
        <f>$L$8</f>
        <v>685</v>
      </c>
      <c r="I30" s="23">
        <f>MDETERM(D28:G31)/MDETERM(D33:G36)</f>
        <v>6.5556979431178943</v>
      </c>
    </row>
    <row r="31" spans="4:24">
      <c r="D31" s="3">
        <f>$N$8</f>
        <v>2820151</v>
      </c>
      <c r="E31" s="3">
        <f>$M$8</f>
        <v>43515</v>
      </c>
      <c r="F31" s="22">
        <f>$R$8</f>
        <v>97</v>
      </c>
      <c r="G31" s="3">
        <f>$L$2</f>
        <v>11</v>
      </c>
      <c r="I31" s="29" t="e">
        <f ca="1">[1]!xDiv([1]!xMatDet(D28:G31,100),[1]!xMatDet(D33:G36,100),100)</f>
        <v>#NAME?</v>
      </c>
    </row>
    <row r="32" spans="4:24">
      <c r="D32" s="3"/>
      <c r="E32" s="3"/>
      <c r="F32" s="3"/>
      <c r="G32" s="3"/>
    </row>
    <row r="33" spans="4:9">
      <c r="D33" s="3">
        <f>$Q$8</f>
        <v>859047860295</v>
      </c>
      <c r="E33" s="3">
        <f>$P$8</f>
        <v>12545691535</v>
      </c>
      <c r="F33" s="3">
        <f>$O$8</f>
        <v>186368535</v>
      </c>
      <c r="G33" s="3">
        <f>$N$8</f>
        <v>2820151</v>
      </c>
    </row>
    <row r="34" spans="4:9">
      <c r="D34" s="3">
        <f>$P$8</f>
        <v>12545691535</v>
      </c>
      <c r="E34" s="3">
        <f>$O$8</f>
        <v>186368535</v>
      </c>
      <c r="F34" s="3">
        <f>$N$8</f>
        <v>2820151</v>
      </c>
      <c r="G34" s="3">
        <f>$M$8</f>
        <v>43515</v>
      </c>
    </row>
    <row r="35" spans="4:9">
      <c r="D35" s="3">
        <f>$O$8</f>
        <v>186368535</v>
      </c>
      <c r="E35" s="3">
        <f>$N$8</f>
        <v>2820151</v>
      </c>
      <c r="F35" s="3">
        <f>$M$8</f>
        <v>43515</v>
      </c>
      <c r="G35" s="3">
        <f>$L$8</f>
        <v>685</v>
      </c>
    </row>
    <row r="36" spans="4:9">
      <c r="D36" s="3">
        <f>$N$8</f>
        <v>2820151</v>
      </c>
      <c r="E36" s="3">
        <f>$M$8</f>
        <v>43515</v>
      </c>
      <c r="F36" s="3">
        <f>$L$8</f>
        <v>685</v>
      </c>
      <c r="G36" s="3">
        <f>$L$2</f>
        <v>11</v>
      </c>
    </row>
    <row r="39" spans="4:9">
      <c r="D39" s="3">
        <f>$Q$8</f>
        <v>859047860295</v>
      </c>
      <c r="E39" s="3">
        <f>$P$8</f>
        <v>12545691535</v>
      </c>
      <c r="F39" s="3">
        <f>$O$8</f>
        <v>186368535</v>
      </c>
      <c r="G39" s="22">
        <f>$U$8</f>
        <v>26626546</v>
      </c>
    </row>
    <row r="40" spans="4:9">
      <c r="D40" s="3">
        <f>$P$8</f>
        <v>12545691535</v>
      </c>
      <c r="E40" s="3">
        <f>$O$8</f>
        <v>186368535</v>
      </c>
      <c r="F40" s="3">
        <f>$N$8</f>
        <v>2820151</v>
      </c>
      <c r="G40" s="22">
        <f>$T$8</f>
        <v>401968</v>
      </c>
    </row>
    <row r="41" spans="4:9">
      <c r="D41" s="3">
        <f>$O$8</f>
        <v>186368535</v>
      </c>
      <c r="E41" s="3">
        <f>$N$8</f>
        <v>2820151</v>
      </c>
      <c r="F41" s="3">
        <f>$M$8</f>
        <v>43515</v>
      </c>
      <c r="G41" s="22">
        <f>$S$8</f>
        <v>6184</v>
      </c>
      <c r="I41" s="23">
        <f>MDETERM(D39:G42)/MDETERM(D44:G47)</f>
        <v>-143.19179806916014</v>
      </c>
    </row>
    <row r="42" spans="4:9">
      <c r="D42" s="3">
        <f>$N$8</f>
        <v>2820151</v>
      </c>
      <c r="E42" s="3">
        <f>$M$8</f>
        <v>43515</v>
      </c>
      <c r="F42" s="3">
        <f>$L$8</f>
        <v>685</v>
      </c>
      <c r="G42" s="22">
        <f>$R$8</f>
        <v>97</v>
      </c>
      <c r="I42" s="29" t="e">
        <f ca="1">[1]!xDiv([1]!xMatDet(D39:G42,100),[1]!xMatDet(D44:G47,100),100)</f>
        <v>#NAME?</v>
      </c>
    </row>
    <row r="43" spans="4:9">
      <c r="D43" s="3"/>
      <c r="E43" s="3"/>
      <c r="F43" s="3"/>
      <c r="G43" s="3"/>
    </row>
    <row r="44" spans="4:9">
      <c r="D44" s="3">
        <f>$Q$8</f>
        <v>859047860295</v>
      </c>
      <c r="E44" s="3">
        <f>$P$8</f>
        <v>12545691535</v>
      </c>
      <c r="F44" s="3">
        <f>$O$8</f>
        <v>186368535</v>
      </c>
      <c r="G44" s="3">
        <f>$N$8</f>
        <v>2820151</v>
      </c>
    </row>
    <row r="45" spans="4:9">
      <c r="D45" s="3">
        <f>$P$8</f>
        <v>12545691535</v>
      </c>
      <c r="E45" s="3">
        <f>$O$8</f>
        <v>186368535</v>
      </c>
      <c r="F45" s="3">
        <f>$N$8</f>
        <v>2820151</v>
      </c>
      <c r="G45" s="3">
        <f>$M$8</f>
        <v>43515</v>
      </c>
    </row>
    <row r="46" spans="4:9">
      <c r="D46" s="3">
        <f>$O$8</f>
        <v>186368535</v>
      </c>
      <c r="E46" s="3">
        <f>$N$8</f>
        <v>2820151</v>
      </c>
      <c r="F46" s="3">
        <f>$M$8</f>
        <v>43515</v>
      </c>
      <c r="G46" s="3">
        <f>$L$8</f>
        <v>685</v>
      </c>
    </row>
    <row r="47" spans="4:9">
      <c r="D47" s="3">
        <f>$N$8</f>
        <v>2820151</v>
      </c>
      <c r="E47" s="3">
        <f>$M$8</f>
        <v>43515</v>
      </c>
      <c r="F47" s="3">
        <f>$L$8</f>
        <v>685</v>
      </c>
      <c r="G47" s="3">
        <f>$L$2</f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9"/>
  <dimension ref="A1:AB68"/>
  <sheetViews>
    <sheetView topLeftCell="O1" workbookViewId="0">
      <selection activeCell="R2" sqref="R2"/>
    </sheetView>
  </sheetViews>
  <sheetFormatPr baseColWidth="10" defaultRowHeight="15"/>
  <cols>
    <col min="4" max="7" width="12" bestFit="1" customWidth="1"/>
    <col min="9" max="9" width="11" bestFit="1" customWidth="1"/>
    <col min="10" max="10" width="12.7109375" customWidth="1"/>
    <col min="11" max="11" width="4.7109375" customWidth="1"/>
    <col min="12" max="12" width="6.28515625" customWidth="1"/>
    <col min="14" max="14" width="12.140625" customWidth="1"/>
    <col min="15" max="15" width="12.42578125" customWidth="1"/>
    <col min="17" max="17" width="12" bestFit="1" customWidth="1"/>
    <col min="18" max="18" width="12.28515625" customWidth="1"/>
    <col min="19" max="20" width="12" customWidth="1"/>
    <col min="21" max="21" width="9.28515625" customWidth="1"/>
    <col min="25" max="25" width="13.5703125" customWidth="1"/>
    <col min="27" max="27" width="13.5703125" customWidth="1"/>
    <col min="28" max="28" width="15.85546875" customWidth="1"/>
  </cols>
  <sheetData>
    <row r="1" spans="1:28">
      <c r="A1" s="4" t="s">
        <v>24</v>
      </c>
    </row>
    <row r="2" spans="1:28" ht="15.75">
      <c r="E2" s="31" t="e">
        <f ca="1">Z8</f>
        <v>#NAME?</v>
      </c>
      <c r="G2" s="30" t="e">
        <f ca="1">AB8/AA8</f>
        <v>#NAME?</v>
      </c>
      <c r="M2" s="9">
        <f>COUNT('INGRESO DE DATOS'!A4:A10000)</f>
        <v>11</v>
      </c>
      <c r="O2" s="9">
        <f>AVERAGE(U10:U1000)</f>
        <v>8.8181818181818183</v>
      </c>
      <c r="R2" s="9" t="e">
        <f ca="1">AVERAGE(Z10:Z1000)</f>
        <v>#NAME?</v>
      </c>
      <c r="S2" s="9"/>
      <c r="T2" s="9"/>
    </row>
    <row r="6" spans="1:28">
      <c r="D6" s="22">
        <f>$Y$8</f>
        <v>1795576924</v>
      </c>
      <c r="E6" s="3">
        <f>$S$8</f>
        <v>59732129675791</v>
      </c>
      <c r="F6" s="3">
        <f>$R$8</f>
        <v>859047860295</v>
      </c>
      <c r="G6" s="3">
        <f>$Q$8</f>
        <v>12545691535</v>
      </c>
      <c r="H6" s="3">
        <f>$P$8</f>
        <v>186368535</v>
      </c>
    </row>
    <row r="7" spans="1:28">
      <c r="D7" s="22">
        <f>$X$8</f>
        <v>26626546</v>
      </c>
      <c r="E7" s="3">
        <f>$R$8</f>
        <v>859047860295</v>
      </c>
      <c r="F7" s="3">
        <f>$Q$8</f>
        <v>12545691535</v>
      </c>
      <c r="G7" s="3">
        <f>$P$8</f>
        <v>186368535</v>
      </c>
      <c r="H7" s="3">
        <f>$O$8</f>
        <v>2820151</v>
      </c>
      <c r="J7" s="23">
        <f>MDETERM(D6:H10)/MDETERM(D12:H16)</f>
        <v>-1.8733084347145168E-4</v>
      </c>
    </row>
    <row r="8" spans="1:28">
      <c r="D8" s="22">
        <f>$W$8</f>
        <v>401968</v>
      </c>
      <c r="E8" s="3">
        <f>$Q$8</f>
        <v>12545691535</v>
      </c>
      <c r="F8" s="3">
        <f>$P$8</f>
        <v>186368535</v>
      </c>
      <c r="G8" s="3">
        <f>$O$8</f>
        <v>2820151</v>
      </c>
      <c r="H8" s="3">
        <f>$N$8</f>
        <v>43515</v>
      </c>
      <c r="J8" s="29" t="e">
        <f ca="1">[1]!xDiv([1]!xMatDet(D6:H10,100),[1]!xMatDet(D12:H16,100),100)</f>
        <v>#NAME?</v>
      </c>
      <c r="M8" s="4">
        <f>SUM(M10:M1000)</f>
        <v>685</v>
      </c>
      <c r="N8" s="4">
        <f t="shared" ref="N8:AB8" si="0">SUM(N10:N1000)</f>
        <v>43515</v>
      </c>
      <c r="O8" s="4">
        <f t="shared" si="0"/>
        <v>2820151</v>
      </c>
      <c r="P8" s="4">
        <f>SUM(P10:P1000)</f>
        <v>186368535</v>
      </c>
      <c r="Q8" s="4">
        <f t="shared" si="0"/>
        <v>12545691535</v>
      </c>
      <c r="R8" s="4">
        <f t="shared" si="0"/>
        <v>859047860295</v>
      </c>
      <c r="S8" s="4">
        <f t="shared" si="0"/>
        <v>59732129675791</v>
      </c>
      <c r="T8" s="4">
        <f t="shared" si="0"/>
        <v>4210038387792135</v>
      </c>
      <c r="U8" s="4">
        <f t="shared" si="0"/>
        <v>97</v>
      </c>
      <c r="V8" s="4">
        <f t="shared" si="0"/>
        <v>6184</v>
      </c>
      <c r="W8" s="4">
        <f t="shared" si="0"/>
        <v>401968</v>
      </c>
      <c r="X8" s="4">
        <f t="shared" si="0"/>
        <v>26626546</v>
      </c>
      <c r="Y8" s="4">
        <f t="shared" si="0"/>
        <v>1795576924</v>
      </c>
      <c r="Z8" s="4" t="e">
        <f t="shared" ca="1" si="0"/>
        <v>#NAME?</v>
      </c>
      <c r="AA8" s="21">
        <f t="shared" si="0"/>
        <v>39.636363636363633</v>
      </c>
      <c r="AB8" s="21" t="e">
        <f t="shared" ca="1" si="0"/>
        <v>#NAME?</v>
      </c>
    </row>
    <row r="9" spans="1:28" ht="27" customHeight="1">
      <c r="D9" s="22">
        <f>$V$8</f>
        <v>6184</v>
      </c>
      <c r="E9" s="3">
        <f>$P$8</f>
        <v>186368535</v>
      </c>
      <c r="F9" s="3">
        <f>$O$8</f>
        <v>2820151</v>
      </c>
      <c r="G9" s="3">
        <f>$N$8</f>
        <v>43515</v>
      </c>
      <c r="H9" s="3">
        <f>$M$8</f>
        <v>685</v>
      </c>
    </row>
    <row r="10" spans="1:28">
      <c r="D10" s="22">
        <f>$U$8</f>
        <v>97</v>
      </c>
      <c r="E10" s="3">
        <f>$O$8</f>
        <v>2820151</v>
      </c>
      <c r="F10" s="3">
        <f>$N$8</f>
        <v>43515</v>
      </c>
      <c r="G10" s="3">
        <f>$M$8</f>
        <v>685</v>
      </c>
      <c r="H10" s="3">
        <f>$M$2</f>
        <v>11</v>
      </c>
      <c r="J10" t="s">
        <v>119</v>
      </c>
      <c r="K10" s="63">
        <f>COUNT(M10:M1000)</f>
        <v>11</v>
      </c>
      <c r="M10">
        <f>'INGRESO DE DATOS'!A4</f>
        <v>64</v>
      </c>
      <c r="N10">
        <f>POWER(M10,2)</f>
        <v>4096</v>
      </c>
      <c r="O10">
        <f>POWER(M10,3)</f>
        <v>262144</v>
      </c>
      <c r="P10">
        <f>POWER(M10,4)</f>
        <v>16777216</v>
      </c>
      <c r="Q10">
        <f>POWER(M10,5)</f>
        <v>1073741824</v>
      </c>
      <c r="R10">
        <f>POWER(M10,6)</f>
        <v>68719476736</v>
      </c>
      <c r="S10">
        <f>POWER(M10,7)</f>
        <v>4398046511104</v>
      </c>
      <c r="T10">
        <f>POWER(M10,8)</f>
        <v>281474976710656</v>
      </c>
      <c r="U10">
        <f>'INGRESO DE DATOS'!B4</f>
        <v>8</v>
      </c>
      <c r="V10">
        <f>M10*U10</f>
        <v>512</v>
      </c>
      <c r="W10">
        <f>N10*U10</f>
        <v>32768</v>
      </c>
      <c r="X10">
        <f>O10*U10</f>
        <v>2097152</v>
      </c>
      <c r="Y10">
        <f>P10*U10</f>
        <v>134217728</v>
      </c>
      <c r="Z10" t="e">
        <f ca="1">($J$8*P10)+($J$21*O10)+($J$34*N10)+($J$47*M10)+$J$60</f>
        <v>#NAME?</v>
      </c>
      <c r="AA10">
        <f>POWER((U10-$O$2),2)</f>
        <v>0.669421487603306</v>
      </c>
      <c r="AB10" t="e">
        <f t="shared" ref="AB10:AB16" ca="1" si="1">POWER(Z10-$R$2,2)</f>
        <v>#NAME?</v>
      </c>
    </row>
    <row r="11" spans="1:28">
      <c r="D11" s="3"/>
      <c r="E11" s="3"/>
      <c r="F11" s="3"/>
      <c r="G11" s="3"/>
      <c r="H11" s="3"/>
      <c r="M11">
        <f>'INGRESO DE DATOS'!A5</f>
        <v>71</v>
      </c>
      <c r="N11">
        <f t="shared" ref="N11:N16" si="2">POWER(M11,2)</f>
        <v>5041</v>
      </c>
      <c r="O11">
        <f t="shared" ref="O11:O16" si="3">POWER(M11,3)</f>
        <v>357911</v>
      </c>
      <c r="P11">
        <f t="shared" ref="P11:P16" si="4">POWER(M11,4)</f>
        <v>25411681</v>
      </c>
      <c r="Q11">
        <f t="shared" ref="Q11:Q16" si="5">POWER(M11,5)</f>
        <v>1804229351</v>
      </c>
      <c r="R11">
        <f t="shared" ref="R11:R16" si="6">POWER(M11,6)</f>
        <v>128100283921</v>
      </c>
      <c r="S11">
        <f t="shared" ref="S11:S16" si="7">POWER(M11,7)</f>
        <v>9095120158391</v>
      </c>
      <c r="T11">
        <f t="shared" ref="T11:T16" si="8">POWER(M11,8)</f>
        <v>645753531245761</v>
      </c>
      <c r="U11">
        <f>'INGRESO DE DATOS'!B5</f>
        <v>10</v>
      </c>
      <c r="V11">
        <f t="shared" ref="V11:V16" si="9">M11*U11</f>
        <v>710</v>
      </c>
      <c r="W11">
        <f t="shared" ref="W11:W16" si="10">N11*U11</f>
        <v>50410</v>
      </c>
      <c r="X11">
        <f t="shared" ref="X11:X16" si="11">O11*U11</f>
        <v>3579110</v>
      </c>
      <c r="Y11">
        <f t="shared" ref="Y11:Y16" si="12">P11*U11</f>
        <v>254116810</v>
      </c>
      <c r="Z11" t="e">
        <f t="shared" ref="Z11:Z16" ca="1" si="13">($J$8*P11)+($J$21*O11)+($J$34*N11)+($J$47*M11)+$J$60</f>
        <v>#NAME?</v>
      </c>
      <c r="AA11">
        <f t="shared" ref="AA11:AA16" si="14">POWER((U11-$O$2),2)</f>
        <v>1.3966942148760326</v>
      </c>
      <c r="AB11" t="e">
        <f t="shared" ca="1" si="1"/>
        <v>#NAME?</v>
      </c>
    </row>
    <row r="12" spans="1:28">
      <c r="D12" s="3">
        <f>$T$8</f>
        <v>4210038387792135</v>
      </c>
      <c r="E12" s="3">
        <f>$S$8</f>
        <v>59732129675791</v>
      </c>
      <c r="F12" s="3">
        <f>$R$8</f>
        <v>859047860295</v>
      </c>
      <c r="G12" s="3">
        <f>$Q$8</f>
        <v>12545691535</v>
      </c>
      <c r="H12" s="3">
        <f>$P$8</f>
        <v>186368535</v>
      </c>
      <c r="M12">
        <f>'INGRESO DE DATOS'!A6</f>
        <v>53</v>
      </c>
      <c r="N12">
        <f t="shared" si="2"/>
        <v>2809</v>
      </c>
      <c r="O12">
        <f t="shared" si="3"/>
        <v>148877</v>
      </c>
      <c r="P12">
        <f t="shared" si="4"/>
        <v>7890481</v>
      </c>
      <c r="Q12">
        <f t="shared" si="5"/>
        <v>418195493</v>
      </c>
      <c r="R12">
        <f t="shared" si="6"/>
        <v>22164361129</v>
      </c>
      <c r="S12">
        <f t="shared" si="7"/>
        <v>1174711139837</v>
      </c>
      <c r="T12">
        <f t="shared" si="8"/>
        <v>62259690411361</v>
      </c>
      <c r="U12">
        <f>'INGRESO DE DATOS'!B6</f>
        <v>6</v>
      </c>
      <c r="V12">
        <f t="shared" si="9"/>
        <v>318</v>
      </c>
      <c r="W12">
        <f t="shared" si="10"/>
        <v>16854</v>
      </c>
      <c r="X12">
        <f t="shared" si="11"/>
        <v>893262</v>
      </c>
      <c r="Y12">
        <f t="shared" si="12"/>
        <v>47342886</v>
      </c>
      <c r="Z12" t="e">
        <f t="shared" ca="1" si="13"/>
        <v>#NAME?</v>
      </c>
      <c r="AA12">
        <f t="shared" si="14"/>
        <v>7.9421487603305794</v>
      </c>
      <c r="AB12" t="e">
        <f t="shared" ca="1" si="1"/>
        <v>#NAME?</v>
      </c>
    </row>
    <row r="13" spans="1:28">
      <c r="D13" s="3">
        <f>$S$8</f>
        <v>59732129675791</v>
      </c>
      <c r="E13" s="3">
        <f>$R$8</f>
        <v>859047860295</v>
      </c>
      <c r="F13" s="3">
        <f>$Q$8</f>
        <v>12545691535</v>
      </c>
      <c r="G13" s="3">
        <f>$P$8</f>
        <v>186368535</v>
      </c>
      <c r="H13" s="3">
        <f>$O$8</f>
        <v>2820151</v>
      </c>
      <c r="M13">
        <f>'INGRESO DE DATOS'!A7</f>
        <v>67</v>
      </c>
      <c r="N13">
        <f t="shared" si="2"/>
        <v>4489</v>
      </c>
      <c r="O13">
        <f t="shared" si="3"/>
        <v>300763</v>
      </c>
      <c r="P13">
        <f t="shared" si="4"/>
        <v>20151121</v>
      </c>
      <c r="Q13">
        <f t="shared" si="5"/>
        <v>1350125107</v>
      </c>
      <c r="R13">
        <f t="shared" si="6"/>
        <v>90458382169</v>
      </c>
      <c r="S13">
        <f t="shared" si="7"/>
        <v>6060711605323</v>
      </c>
      <c r="T13">
        <f t="shared" si="8"/>
        <v>406067677556641</v>
      </c>
      <c r="U13">
        <f>'INGRESO DE DATOS'!B7</f>
        <v>11</v>
      </c>
      <c r="V13">
        <f t="shared" si="9"/>
        <v>737</v>
      </c>
      <c r="W13">
        <f t="shared" si="10"/>
        <v>49379</v>
      </c>
      <c r="X13">
        <f t="shared" si="11"/>
        <v>3308393</v>
      </c>
      <c r="Y13">
        <f t="shared" si="12"/>
        <v>221662331</v>
      </c>
      <c r="Z13" t="e">
        <f t="shared" ca="1" si="13"/>
        <v>#NAME?</v>
      </c>
      <c r="AA13">
        <f t="shared" si="14"/>
        <v>4.7603305785123959</v>
      </c>
      <c r="AB13" t="e">
        <f t="shared" ca="1" si="1"/>
        <v>#NAME?</v>
      </c>
    </row>
    <row r="14" spans="1:28">
      <c r="D14" s="3">
        <f>$R$8</f>
        <v>859047860295</v>
      </c>
      <c r="E14" s="3">
        <f>$Q$8</f>
        <v>12545691535</v>
      </c>
      <c r="F14" s="3">
        <f>$P$8</f>
        <v>186368535</v>
      </c>
      <c r="G14" s="3">
        <f>$O$8</f>
        <v>2820151</v>
      </c>
      <c r="H14" s="3">
        <f>$N$8</f>
        <v>43515</v>
      </c>
      <c r="M14">
        <f>'INGRESO DE DATOS'!A8</f>
        <v>55</v>
      </c>
      <c r="N14">
        <f t="shared" si="2"/>
        <v>3025</v>
      </c>
      <c r="O14">
        <f t="shared" si="3"/>
        <v>166375</v>
      </c>
      <c r="P14">
        <f t="shared" si="4"/>
        <v>9150625</v>
      </c>
      <c r="Q14">
        <f t="shared" si="5"/>
        <v>503284375</v>
      </c>
      <c r="R14">
        <f t="shared" si="6"/>
        <v>27680640625</v>
      </c>
      <c r="S14">
        <f t="shared" si="7"/>
        <v>1522435234375</v>
      </c>
      <c r="T14">
        <f t="shared" si="8"/>
        <v>83733937890625</v>
      </c>
      <c r="U14">
        <f>'INGRESO DE DATOS'!B8</f>
        <v>8</v>
      </c>
      <c r="V14">
        <f t="shared" si="9"/>
        <v>440</v>
      </c>
      <c r="W14">
        <f t="shared" si="10"/>
        <v>24200</v>
      </c>
      <c r="X14">
        <f t="shared" si="11"/>
        <v>1331000</v>
      </c>
      <c r="Y14">
        <f t="shared" si="12"/>
        <v>73205000</v>
      </c>
      <c r="Z14" t="e">
        <f t="shared" ca="1" si="13"/>
        <v>#NAME?</v>
      </c>
      <c r="AA14">
        <f t="shared" si="14"/>
        <v>0.669421487603306</v>
      </c>
      <c r="AB14" t="e">
        <f t="shared" ca="1" si="1"/>
        <v>#NAME?</v>
      </c>
    </row>
    <row r="15" spans="1:28">
      <c r="D15" s="3">
        <f>$Q$8</f>
        <v>12545691535</v>
      </c>
      <c r="E15" s="3">
        <f>$P$8</f>
        <v>186368535</v>
      </c>
      <c r="F15" s="3">
        <f>$O$8</f>
        <v>2820151</v>
      </c>
      <c r="G15" s="3">
        <f>$N$8</f>
        <v>43515</v>
      </c>
      <c r="H15" s="3">
        <f>$M$8</f>
        <v>685</v>
      </c>
      <c r="M15">
        <f>'INGRESO DE DATOS'!A9</f>
        <v>58</v>
      </c>
      <c r="N15">
        <f t="shared" si="2"/>
        <v>3364</v>
      </c>
      <c r="O15">
        <f t="shared" si="3"/>
        <v>195112</v>
      </c>
      <c r="P15">
        <f t="shared" si="4"/>
        <v>11316496</v>
      </c>
      <c r="Q15">
        <f t="shared" si="5"/>
        <v>656356768</v>
      </c>
      <c r="R15">
        <f t="shared" si="6"/>
        <v>38068692544</v>
      </c>
      <c r="S15">
        <f t="shared" si="7"/>
        <v>2207984167552</v>
      </c>
      <c r="T15">
        <f t="shared" si="8"/>
        <v>128063081718016</v>
      </c>
      <c r="U15">
        <f>'INGRESO DE DATOS'!B9</f>
        <v>7</v>
      </c>
      <c r="V15">
        <f t="shared" si="9"/>
        <v>406</v>
      </c>
      <c r="W15">
        <f t="shared" si="10"/>
        <v>23548</v>
      </c>
      <c r="X15">
        <f t="shared" si="11"/>
        <v>1365784</v>
      </c>
      <c r="Y15">
        <f t="shared" si="12"/>
        <v>79215472</v>
      </c>
      <c r="Z15" t="e">
        <f t="shared" ca="1" si="13"/>
        <v>#NAME?</v>
      </c>
      <c r="AA15">
        <f t="shared" si="14"/>
        <v>3.3057851239669427</v>
      </c>
      <c r="AB15" t="e">
        <f t="shared" ca="1" si="1"/>
        <v>#NAME?</v>
      </c>
    </row>
    <row r="16" spans="1:28">
      <c r="D16" s="3">
        <f>$P$8</f>
        <v>186368535</v>
      </c>
      <c r="E16" s="3">
        <f>$O$8</f>
        <v>2820151</v>
      </c>
      <c r="F16" s="3">
        <f>$N$8</f>
        <v>43515</v>
      </c>
      <c r="G16" s="3">
        <f>$M$8</f>
        <v>685</v>
      </c>
      <c r="H16" s="3">
        <f>$M$2</f>
        <v>11</v>
      </c>
      <c r="M16">
        <f>'INGRESO DE DATOS'!A10</f>
        <v>77</v>
      </c>
      <c r="N16">
        <f t="shared" si="2"/>
        <v>5929</v>
      </c>
      <c r="O16">
        <f t="shared" si="3"/>
        <v>456533</v>
      </c>
      <c r="P16">
        <f t="shared" si="4"/>
        <v>35153041</v>
      </c>
      <c r="Q16">
        <f t="shared" si="5"/>
        <v>2706784157</v>
      </c>
      <c r="R16">
        <f t="shared" si="6"/>
        <v>208422380089</v>
      </c>
      <c r="S16">
        <f t="shared" si="7"/>
        <v>16048523266853</v>
      </c>
      <c r="T16">
        <f t="shared" si="8"/>
        <v>1235736291547681</v>
      </c>
      <c r="U16">
        <f>'INGRESO DE DATOS'!B10</f>
        <v>10</v>
      </c>
      <c r="V16">
        <f t="shared" si="9"/>
        <v>770</v>
      </c>
      <c r="W16">
        <f t="shared" si="10"/>
        <v>59290</v>
      </c>
      <c r="X16">
        <f t="shared" si="11"/>
        <v>4565330</v>
      </c>
      <c r="Y16">
        <f t="shared" si="12"/>
        <v>351530410</v>
      </c>
      <c r="Z16" t="e">
        <f t="shared" ca="1" si="13"/>
        <v>#NAME?</v>
      </c>
      <c r="AA16">
        <f t="shared" si="14"/>
        <v>1.3966942148760326</v>
      </c>
      <c r="AB16" t="e">
        <f t="shared" ca="1" si="1"/>
        <v>#NAME?</v>
      </c>
    </row>
    <row r="17" spans="4:28">
      <c r="M17">
        <f>'INGRESO DE DATOS'!A11</f>
        <v>57</v>
      </c>
      <c r="N17">
        <f>POWER(M17,2)</f>
        <v>3249</v>
      </c>
      <c r="O17">
        <f>POWER(M17,3)</f>
        <v>185193</v>
      </c>
      <c r="P17">
        <f>POWER(M17,4)</f>
        <v>10556001</v>
      </c>
      <c r="Q17">
        <f>POWER(M17,5)</f>
        <v>601692057</v>
      </c>
      <c r="R17">
        <f>POWER(M17,6)</f>
        <v>34296447249</v>
      </c>
      <c r="S17">
        <f>POWER(M17,7)</f>
        <v>1954897493193</v>
      </c>
      <c r="T17">
        <f>POWER(M17,8)</f>
        <v>111429157112001</v>
      </c>
      <c r="U17">
        <f>'INGRESO DE DATOS'!B11</f>
        <v>9</v>
      </c>
      <c r="V17">
        <f>M17*U17</f>
        <v>513</v>
      </c>
      <c r="W17">
        <f>N17*U17</f>
        <v>29241</v>
      </c>
      <c r="X17">
        <f>O17*U17</f>
        <v>1666737</v>
      </c>
      <c r="Y17">
        <f>P17*U17</f>
        <v>95004009</v>
      </c>
      <c r="Z17" t="e">
        <f ca="1">($J$8*P17)+($J$21*O17)+($J$34*N17)+($J$47*M17)+$J$60</f>
        <v>#NAME?</v>
      </c>
      <c r="AA17">
        <f>POWER((U17-$O$2),2)</f>
        <v>3.305785123966936E-2</v>
      </c>
      <c r="AB17" t="e">
        <f ca="1">POWER(Z17-$R$2,2)</f>
        <v>#NAME?</v>
      </c>
    </row>
    <row r="18" spans="4:28">
      <c r="M18">
        <f>'INGRESO DE DATOS'!A12</f>
        <v>56</v>
      </c>
      <c r="N18">
        <f>POWER(M18,2)</f>
        <v>3136</v>
      </c>
      <c r="O18">
        <f>POWER(M18,3)</f>
        <v>175616</v>
      </c>
      <c r="P18">
        <f>POWER(M18,4)</f>
        <v>9834496</v>
      </c>
      <c r="Q18">
        <f>POWER(M18,5)</f>
        <v>550731776</v>
      </c>
      <c r="R18">
        <f>POWER(M18,6)</f>
        <v>30840979456</v>
      </c>
      <c r="S18">
        <f>POWER(M18,7)</f>
        <v>1727094849536</v>
      </c>
      <c r="T18">
        <f>POWER(M18,8)</f>
        <v>96717311574016</v>
      </c>
      <c r="U18">
        <f>'INGRESO DE DATOS'!B12</f>
        <v>10</v>
      </c>
      <c r="V18">
        <f>M18*U18</f>
        <v>560</v>
      </c>
      <c r="W18">
        <f>N18*U18</f>
        <v>31360</v>
      </c>
      <c r="X18">
        <f>O18*U18</f>
        <v>1756160</v>
      </c>
      <c r="Y18">
        <f>P18*U18</f>
        <v>98344960</v>
      </c>
      <c r="Z18" t="e">
        <f ca="1">($J$8*P18)+($J$21*O18)+($J$34*N18)+($J$47*M18)+$J$60</f>
        <v>#NAME?</v>
      </c>
      <c r="AA18">
        <f>POWER((U18-$O$2),2)</f>
        <v>1.3966942148760326</v>
      </c>
      <c r="AB18" t="e">
        <f ca="1">POWER(Z18-$R$2,2)</f>
        <v>#NAME?</v>
      </c>
    </row>
    <row r="19" spans="4:28">
      <c r="D19" s="3">
        <f>$T$8</f>
        <v>4210038387792135</v>
      </c>
      <c r="E19" s="22">
        <f>$Y$8</f>
        <v>1795576924</v>
      </c>
      <c r="F19" s="3">
        <f>$R$8</f>
        <v>859047860295</v>
      </c>
      <c r="G19" s="3">
        <f>$Q$8</f>
        <v>12545691535</v>
      </c>
      <c r="H19" s="3">
        <f>$P$8</f>
        <v>186368535</v>
      </c>
      <c r="M19">
        <f>'INGRESO DE DATOS'!A13</f>
        <v>51</v>
      </c>
      <c r="N19">
        <f>POWER(M19,2)</f>
        <v>2601</v>
      </c>
      <c r="O19">
        <f>POWER(M19,3)</f>
        <v>132651</v>
      </c>
      <c r="P19">
        <f>POWER(M19,4)</f>
        <v>6765201</v>
      </c>
      <c r="Q19">
        <f>POWER(M19,5)</f>
        <v>345025251</v>
      </c>
      <c r="R19">
        <f>POWER(M19,6)</f>
        <v>17596287801</v>
      </c>
      <c r="S19">
        <f>POWER(M19,7)</f>
        <v>897410677851</v>
      </c>
      <c r="T19">
        <f>POWER(M19,8)</f>
        <v>45767944570401</v>
      </c>
      <c r="U19">
        <f>'INGRESO DE DATOS'!B13</f>
        <v>6</v>
      </c>
      <c r="V19">
        <f>M19*U19</f>
        <v>306</v>
      </c>
      <c r="W19">
        <f>N19*U19</f>
        <v>15606</v>
      </c>
      <c r="X19">
        <f>O19*U19</f>
        <v>795906</v>
      </c>
      <c r="Y19">
        <f>P19*U19</f>
        <v>40591206</v>
      </c>
      <c r="Z19" t="e">
        <f ca="1">($J$8*P19)+($J$21*O19)+($J$34*N19)+($J$47*M19)+$J$60</f>
        <v>#NAME?</v>
      </c>
      <c r="AA19">
        <f>POWER((U19-$O$2),2)</f>
        <v>7.9421487603305794</v>
      </c>
      <c r="AB19" t="e">
        <f ca="1">POWER(Z19-$R$2,2)</f>
        <v>#NAME?</v>
      </c>
    </row>
    <row r="20" spans="4:28">
      <c r="D20" s="3">
        <f>$S$8</f>
        <v>59732129675791</v>
      </c>
      <c r="E20" s="22">
        <f>$X$8</f>
        <v>26626546</v>
      </c>
      <c r="F20" s="3">
        <f>$Q$8</f>
        <v>12545691535</v>
      </c>
      <c r="G20" s="3">
        <f>$P$8</f>
        <v>186368535</v>
      </c>
      <c r="H20" s="3">
        <f>$O$8</f>
        <v>2820151</v>
      </c>
      <c r="J20" s="23">
        <f>MDETERM(D19:H23)/MDETERM(D25:H29)</f>
        <v>4.7997528410886448E-2</v>
      </c>
      <c r="M20">
        <f>'INGRESO DE DATOS'!A14</f>
        <v>76</v>
      </c>
      <c r="N20">
        <f>POWER(M20,2)</f>
        <v>5776</v>
      </c>
      <c r="O20">
        <f>POWER(M20,3)</f>
        <v>438976</v>
      </c>
      <c r="P20">
        <f>POWER(M20,4)</f>
        <v>33362176</v>
      </c>
      <c r="Q20">
        <f>POWER(M20,5)</f>
        <v>2535525376</v>
      </c>
      <c r="R20">
        <f>POWER(M20,6)</f>
        <v>192699928576</v>
      </c>
      <c r="S20">
        <f>POWER(M20,7)</f>
        <v>14645194571776</v>
      </c>
      <c r="T20">
        <f>POWER(M20,8)</f>
        <v>1113034787454976</v>
      </c>
      <c r="U20">
        <f>'INGRESO DE DATOS'!B14</f>
        <v>12</v>
      </c>
      <c r="V20">
        <f>M20*U20</f>
        <v>912</v>
      </c>
      <c r="W20">
        <f>N20*U20</f>
        <v>69312</v>
      </c>
      <c r="X20">
        <f>O20*U20</f>
        <v>5267712</v>
      </c>
      <c r="Y20">
        <f>P20*U20</f>
        <v>400346112</v>
      </c>
      <c r="Z20" t="e">
        <f ca="1">($J$8*P20)+($J$21*O20)+($J$34*N20)+($J$47*M20)+$J$60</f>
        <v>#NAME?</v>
      </c>
      <c r="AA20">
        <f>POWER((U20-$O$2),2)</f>
        <v>10.12396694214876</v>
      </c>
      <c r="AB20" t="e">
        <f ca="1">POWER(Z20-$R$2,2)</f>
        <v>#NAME?</v>
      </c>
    </row>
    <row r="21" spans="4:28">
      <c r="D21" s="3">
        <f>$R$8</f>
        <v>859047860295</v>
      </c>
      <c r="E21" s="22">
        <f>$W$8</f>
        <v>401968</v>
      </c>
      <c r="F21" s="3">
        <f>$P$8</f>
        <v>186368535</v>
      </c>
      <c r="G21" s="3">
        <f>$O$8</f>
        <v>2820151</v>
      </c>
      <c r="H21" s="3">
        <f>$N$8</f>
        <v>43515</v>
      </c>
      <c r="J21" s="29" t="e">
        <f ca="1">[1]!xDiv([1]!xMatDet(D19:H23,100),[1]!xMatDet(D25:H29,100),100)</f>
        <v>#NAME?</v>
      </c>
    </row>
    <row r="22" spans="4:28">
      <c r="D22" s="3">
        <f>$Q$8</f>
        <v>12545691535</v>
      </c>
      <c r="E22" s="22">
        <f>$V$8</f>
        <v>6184</v>
      </c>
      <c r="F22" s="3">
        <f>$O$8</f>
        <v>2820151</v>
      </c>
      <c r="G22" s="3">
        <f>$N$8</f>
        <v>43515</v>
      </c>
      <c r="H22" s="3">
        <f>$M$8</f>
        <v>685</v>
      </c>
    </row>
    <row r="23" spans="4:28">
      <c r="D23" s="3">
        <f>$P$8</f>
        <v>186368535</v>
      </c>
      <c r="E23" s="22">
        <f>$U$8</f>
        <v>97</v>
      </c>
      <c r="F23" s="3">
        <f>$N$8</f>
        <v>43515</v>
      </c>
      <c r="G23" s="3">
        <f>$M$8</f>
        <v>685</v>
      </c>
      <c r="H23" s="3">
        <f>$M$2</f>
        <v>11</v>
      </c>
    </row>
    <row r="24" spans="4:28">
      <c r="D24" s="3"/>
      <c r="E24" s="3"/>
      <c r="F24" s="3"/>
      <c r="G24" s="3"/>
      <c r="H24" s="3"/>
    </row>
    <row r="25" spans="4:28">
      <c r="D25" s="3">
        <f>$T$8</f>
        <v>4210038387792135</v>
      </c>
      <c r="E25" s="3">
        <f>$S$8</f>
        <v>59732129675791</v>
      </c>
      <c r="F25" s="3">
        <f>$R$8</f>
        <v>859047860295</v>
      </c>
      <c r="G25" s="3">
        <f>$Q$8</f>
        <v>12545691535</v>
      </c>
      <c r="H25" s="3">
        <f>$P$8</f>
        <v>186368535</v>
      </c>
    </row>
    <row r="26" spans="4:28">
      <c r="D26" s="3">
        <f>$S$8</f>
        <v>59732129675791</v>
      </c>
      <c r="E26" s="3">
        <f>$R$8</f>
        <v>859047860295</v>
      </c>
      <c r="F26" s="3">
        <f>$Q$8</f>
        <v>12545691535</v>
      </c>
      <c r="G26" s="3">
        <f>$P$8</f>
        <v>186368535</v>
      </c>
      <c r="H26" s="3">
        <f>$O$8</f>
        <v>2820151</v>
      </c>
    </row>
    <row r="27" spans="4:28">
      <c r="D27" s="3">
        <f>$R$8</f>
        <v>859047860295</v>
      </c>
      <c r="E27" s="3">
        <f>$Q$8</f>
        <v>12545691535</v>
      </c>
      <c r="F27" s="3">
        <f>$P$8</f>
        <v>186368535</v>
      </c>
      <c r="G27" s="3">
        <f>$O$8</f>
        <v>2820151</v>
      </c>
      <c r="H27" s="3">
        <f>$N$8</f>
        <v>43515</v>
      </c>
    </row>
    <row r="28" spans="4:28">
      <c r="D28" s="3">
        <f>$Q$8</f>
        <v>12545691535</v>
      </c>
      <c r="E28" s="3">
        <f>$P$8</f>
        <v>186368535</v>
      </c>
      <c r="F28" s="3">
        <f>$O$8</f>
        <v>2820151</v>
      </c>
      <c r="G28" s="3">
        <f>$N$8</f>
        <v>43515</v>
      </c>
      <c r="H28" s="3">
        <f>$M$8</f>
        <v>685</v>
      </c>
    </row>
    <row r="29" spans="4:28">
      <c r="D29" s="3">
        <f>$P$8</f>
        <v>186368535</v>
      </c>
      <c r="E29" s="3">
        <f>$O$8</f>
        <v>2820151</v>
      </c>
      <c r="F29" s="3">
        <f>$N$8</f>
        <v>43515</v>
      </c>
      <c r="G29" s="3">
        <f>$M$8</f>
        <v>685</v>
      </c>
      <c r="H29" s="3">
        <f>$M$2</f>
        <v>11</v>
      </c>
    </row>
    <row r="32" spans="4:28">
      <c r="D32" s="3">
        <f>$T$8</f>
        <v>4210038387792135</v>
      </c>
      <c r="E32" s="3">
        <f>$S$8</f>
        <v>59732129675791</v>
      </c>
      <c r="F32" s="22">
        <f>$Y$8</f>
        <v>1795576924</v>
      </c>
      <c r="G32" s="3">
        <f>$Q$8</f>
        <v>12545691535</v>
      </c>
      <c r="H32" s="3">
        <f>$P$8</f>
        <v>186368535</v>
      </c>
    </row>
    <row r="33" spans="4:10">
      <c r="D33" s="3">
        <f>$S$8</f>
        <v>59732129675791</v>
      </c>
      <c r="E33" s="3">
        <f>$R$8</f>
        <v>859047860295</v>
      </c>
      <c r="F33" s="22">
        <f>$X$8</f>
        <v>26626546</v>
      </c>
      <c r="G33" s="3">
        <f>$P$8</f>
        <v>186368535</v>
      </c>
      <c r="H33" s="3">
        <f>$O$8</f>
        <v>2820151</v>
      </c>
      <c r="J33" s="23">
        <f>MDETERM(D32:H36)/MDETERM(D38:H42)</f>
        <v>-4.5843218577207594</v>
      </c>
    </row>
    <row r="34" spans="4:10">
      <c r="D34" s="3">
        <f>$R$8</f>
        <v>859047860295</v>
      </c>
      <c r="E34" s="3">
        <f>$Q$8</f>
        <v>12545691535</v>
      </c>
      <c r="F34" s="22">
        <f>$W$8</f>
        <v>401968</v>
      </c>
      <c r="G34" s="3">
        <f>$O$8</f>
        <v>2820151</v>
      </c>
      <c r="H34" s="3">
        <f>$N$8</f>
        <v>43515</v>
      </c>
      <c r="J34" s="29" t="e">
        <f ca="1">[1]!xDiv([1]!xMatDet(D32:H36,100),[1]!xMatDet(D38:H42,100),100)</f>
        <v>#NAME?</v>
      </c>
    </row>
    <row r="35" spans="4:10">
      <c r="D35" s="3">
        <f>$Q$8</f>
        <v>12545691535</v>
      </c>
      <c r="E35" s="3">
        <f>$P$8</f>
        <v>186368535</v>
      </c>
      <c r="F35" s="22">
        <f>$V$8</f>
        <v>6184</v>
      </c>
      <c r="G35" s="3">
        <f>$N$8</f>
        <v>43515</v>
      </c>
      <c r="H35" s="3">
        <f>$M$8</f>
        <v>685</v>
      </c>
    </row>
    <row r="36" spans="4:10">
      <c r="D36" s="3">
        <f>$P$8</f>
        <v>186368535</v>
      </c>
      <c r="E36" s="3">
        <f>$O$8</f>
        <v>2820151</v>
      </c>
      <c r="F36" s="22">
        <f>$U$8</f>
        <v>97</v>
      </c>
      <c r="G36" s="3">
        <f>$M$8</f>
        <v>685</v>
      </c>
      <c r="H36" s="3">
        <f>$M$2</f>
        <v>11</v>
      </c>
    </row>
    <row r="37" spans="4:10">
      <c r="D37" s="3"/>
      <c r="E37" s="3"/>
      <c r="F37" s="3"/>
      <c r="G37" s="3"/>
      <c r="H37" s="3"/>
    </row>
    <row r="38" spans="4:10">
      <c r="D38" s="3">
        <f>$T$8</f>
        <v>4210038387792135</v>
      </c>
      <c r="E38" s="3">
        <f>$S$8</f>
        <v>59732129675791</v>
      </c>
      <c r="F38" s="3">
        <f>$R$8</f>
        <v>859047860295</v>
      </c>
      <c r="G38" s="3">
        <f>$Q$8</f>
        <v>12545691535</v>
      </c>
      <c r="H38" s="3">
        <f>$P$8</f>
        <v>186368535</v>
      </c>
    </row>
    <row r="39" spans="4:10">
      <c r="D39" s="3">
        <f>$S$8</f>
        <v>59732129675791</v>
      </c>
      <c r="E39" s="3">
        <f>$R$8</f>
        <v>859047860295</v>
      </c>
      <c r="F39" s="3">
        <f>$Q$8</f>
        <v>12545691535</v>
      </c>
      <c r="G39" s="3">
        <f>$P$8</f>
        <v>186368535</v>
      </c>
      <c r="H39" s="3">
        <f>$O$8</f>
        <v>2820151</v>
      </c>
    </row>
    <row r="40" spans="4:10">
      <c r="D40" s="3">
        <f>$R$8</f>
        <v>859047860295</v>
      </c>
      <c r="E40" s="3">
        <f>$Q$8</f>
        <v>12545691535</v>
      </c>
      <c r="F40" s="3">
        <f>$P$8</f>
        <v>186368535</v>
      </c>
      <c r="G40" s="3">
        <f>$O$8</f>
        <v>2820151</v>
      </c>
      <c r="H40" s="3">
        <f>$N$8</f>
        <v>43515</v>
      </c>
    </row>
    <row r="41" spans="4:10">
      <c r="D41" s="3">
        <f>$Q$8</f>
        <v>12545691535</v>
      </c>
      <c r="E41" s="3">
        <f>$P$8</f>
        <v>186368535</v>
      </c>
      <c r="F41" s="3">
        <f>$O$8</f>
        <v>2820151</v>
      </c>
      <c r="G41" s="3">
        <f>$N$8</f>
        <v>43515</v>
      </c>
      <c r="H41" s="3">
        <f>$M$8</f>
        <v>685</v>
      </c>
    </row>
    <row r="42" spans="4:10">
      <c r="D42" s="3">
        <f>$P$8</f>
        <v>186368535</v>
      </c>
      <c r="E42" s="3">
        <f>$O$8</f>
        <v>2820151</v>
      </c>
      <c r="F42" s="3">
        <f>$N$8</f>
        <v>43515</v>
      </c>
      <c r="G42" s="3">
        <f>$M$8</f>
        <v>685</v>
      </c>
      <c r="H42" s="3">
        <f>$M$2</f>
        <v>11</v>
      </c>
    </row>
    <row r="45" spans="4:10">
      <c r="D45" s="3">
        <f>$T$8</f>
        <v>4210038387792135</v>
      </c>
      <c r="E45" s="3">
        <f>$S$8</f>
        <v>59732129675791</v>
      </c>
      <c r="F45" s="3">
        <f>$R$8</f>
        <v>859047860295</v>
      </c>
      <c r="G45" s="22">
        <f>$Y$8</f>
        <v>1795576924</v>
      </c>
      <c r="H45" s="3">
        <f>$P$8</f>
        <v>186368535</v>
      </c>
    </row>
    <row r="46" spans="4:10">
      <c r="D46" s="3">
        <f>$S$8</f>
        <v>59732129675791</v>
      </c>
      <c r="E46" s="3">
        <f>$R$8</f>
        <v>859047860295</v>
      </c>
      <c r="F46" s="3">
        <f>$Q$8</f>
        <v>12545691535</v>
      </c>
      <c r="G46" s="22">
        <f>$X$8</f>
        <v>26626546</v>
      </c>
      <c r="H46" s="3">
        <f>$O$8</f>
        <v>2820151</v>
      </c>
      <c r="J46" s="23">
        <f>MDETERM(D45:H49)/MDETERM(D51:H55)</f>
        <v>193.614911636486</v>
      </c>
    </row>
    <row r="47" spans="4:10">
      <c r="D47" s="3">
        <f>$R$8</f>
        <v>859047860295</v>
      </c>
      <c r="E47" s="3">
        <f>$Q$8</f>
        <v>12545691535</v>
      </c>
      <c r="F47" s="3">
        <f>$P$8</f>
        <v>186368535</v>
      </c>
      <c r="G47" s="22">
        <f>$W$8</f>
        <v>401968</v>
      </c>
      <c r="H47" s="3">
        <f>$N$8</f>
        <v>43515</v>
      </c>
      <c r="J47" s="29" t="e">
        <f ca="1">[1]!xDiv([1]!xMatDet(D45:H49,100),[1]!xMatDet(D51:H55,100),100)</f>
        <v>#NAME?</v>
      </c>
    </row>
    <row r="48" spans="4:10">
      <c r="D48" s="3">
        <f>$Q$8</f>
        <v>12545691535</v>
      </c>
      <c r="E48" s="3">
        <f>$P$8</f>
        <v>186368535</v>
      </c>
      <c r="F48" s="3">
        <f>$O$8</f>
        <v>2820151</v>
      </c>
      <c r="G48" s="22">
        <f>$V$8</f>
        <v>6184</v>
      </c>
      <c r="H48" s="3">
        <f>$M$8</f>
        <v>685</v>
      </c>
    </row>
    <row r="49" spans="4:10">
      <c r="D49" s="3">
        <f>$P$8</f>
        <v>186368535</v>
      </c>
      <c r="E49" s="3">
        <f>$O$8</f>
        <v>2820151</v>
      </c>
      <c r="F49" s="3">
        <f>$N$8</f>
        <v>43515</v>
      </c>
      <c r="G49" s="22">
        <f>$U$8</f>
        <v>97</v>
      </c>
      <c r="H49" s="3">
        <f>$M$2</f>
        <v>11</v>
      </c>
    </row>
    <row r="50" spans="4:10">
      <c r="D50" s="3"/>
      <c r="E50" s="3"/>
      <c r="F50" s="3"/>
      <c r="G50" s="3"/>
      <c r="H50" s="3"/>
    </row>
    <row r="51" spans="4:10">
      <c r="D51" s="3">
        <f>$T$8</f>
        <v>4210038387792135</v>
      </c>
      <c r="E51" s="3">
        <f>$S$8</f>
        <v>59732129675791</v>
      </c>
      <c r="F51" s="3">
        <f>$R$8</f>
        <v>859047860295</v>
      </c>
      <c r="G51" s="3">
        <f>$Q$8</f>
        <v>12545691535</v>
      </c>
      <c r="H51" s="3">
        <f>$P$8</f>
        <v>186368535</v>
      </c>
    </row>
    <row r="52" spans="4:10">
      <c r="D52" s="3">
        <f>$S$8</f>
        <v>59732129675791</v>
      </c>
      <c r="E52" s="3">
        <f>$R$8</f>
        <v>859047860295</v>
      </c>
      <c r="F52" s="3">
        <f>$Q$8</f>
        <v>12545691535</v>
      </c>
      <c r="G52" s="3">
        <f>$P$8</f>
        <v>186368535</v>
      </c>
      <c r="H52" s="3">
        <f>$O$8</f>
        <v>2820151</v>
      </c>
    </row>
    <row r="53" spans="4:10">
      <c r="D53" s="3">
        <f>$R$8</f>
        <v>859047860295</v>
      </c>
      <c r="E53" s="3">
        <f>$Q$8</f>
        <v>12545691535</v>
      </c>
      <c r="F53" s="3">
        <f>$P$8</f>
        <v>186368535</v>
      </c>
      <c r="G53" s="3">
        <f>$O$8</f>
        <v>2820151</v>
      </c>
      <c r="H53" s="3">
        <f>$N$8</f>
        <v>43515</v>
      </c>
    </row>
    <row r="54" spans="4:10">
      <c r="D54" s="3">
        <f>$Q$8</f>
        <v>12545691535</v>
      </c>
      <c r="E54" s="3">
        <f>$P$8</f>
        <v>186368535</v>
      </c>
      <c r="F54" s="3">
        <f>$O$8</f>
        <v>2820151</v>
      </c>
      <c r="G54" s="3">
        <f>$N$8</f>
        <v>43515</v>
      </c>
      <c r="H54" s="3">
        <f>$M$8</f>
        <v>685</v>
      </c>
    </row>
    <row r="55" spans="4:10">
      <c r="D55" s="3">
        <f>$P$8</f>
        <v>186368535</v>
      </c>
      <c r="E55" s="3">
        <f>$O$8</f>
        <v>2820151</v>
      </c>
      <c r="F55" s="3">
        <f>$N$8</f>
        <v>43515</v>
      </c>
      <c r="G55" s="3">
        <f>$M$8</f>
        <v>685</v>
      </c>
      <c r="H55" s="3">
        <f>$M$2</f>
        <v>11</v>
      </c>
    </row>
    <row r="58" spans="4:10">
      <c r="D58" s="3">
        <f>$T$8</f>
        <v>4210038387792135</v>
      </c>
      <c r="E58" s="3">
        <f>$S$8</f>
        <v>59732129675791</v>
      </c>
      <c r="F58" s="3">
        <f>$R$8</f>
        <v>859047860295</v>
      </c>
      <c r="G58" s="3">
        <f>$Q$8</f>
        <v>12545691535</v>
      </c>
      <c r="H58" s="22">
        <f>$Y$8</f>
        <v>1795576924</v>
      </c>
    </row>
    <row r="59" spans="4:10">
      <c r="D59" s="3">
        <f>$S$8</f>
        <v>59732129675791</v>
      </c>
      <c r="E59" s="3">
        <f>$R$8</f>
        <v>859047860295</v>
      </c>
      <c r="F59" s="3">
        <f>$Q$8</f>
        <v>12545691535</v>
      </c>
      <c r="G59" s="3">
        <f>$P$8</f>
        <v>186368535</v>
      </c>
      <c r="H59" s="22">
        <f>$X$8</f>
        <v>26626546</v>
      </c>
      <c r="J59" s="23">
        <f>MDETERM(D58:H62)/MDETERM(D64:H68)</f>
        <v>-3044.5592377144599</v>
      </c>
    </row>
    <row r="60" spans="4:10">
      <c r="D60" s="3">
        <f>$R$8</f>
        <v>859047860295</v>
      </c>
      <c r="E60" s="3">
        <f>$Q$8</f>
        <v>12545691535</v>
      </c>
      <c r="F60" s="3">
        <f>$P$8</f>
        <v>186368535</v>
      </c>
      <c r="G60" s="3">
        <f>$O$8</f>
        <v>2820151</v>
      </c>
      <c r="H60" s="22">
        <f>$W$8</f>
        <v>401968</v>
      </c>
      <c r="J60" s="29" t="e">
        <f ca="1">[1]!xDiv([1]!xMatDet(D58:H62,100),[1]!xMatDet(D64:H68,100),100)</f>
        <v>#NAME?</v>
      </c>
    </row>
    <row r="61" spans="4:10">
      <c r="D61" s="3">
        <f>$Q$8</f>
        <v>12545691535</v>
      </c>
      <c r="E61" s="3">
        <f>$P$8</f>
        <v>186368535</v>
      </c>
      <c r="F61" s="3">
        <f>$O$8</f>
        <v>2820151</v>
      </c>
      <c r="G61" s="3">
        <f>$N$8</f>
        <v>43515</v>
      </c>
      <c r="H61" s="22">
        <f>$V$8</f>
        <v>6184</v>
      </c>
    </row>
    <row r="62" spans="4:10">
      <c r="D62" s="3">
        <f>$P$8</f>
        <v>186368535</v>
      </c>
      <c r="E62" s="3">
        <f>$O$8</f>
        <v>2820151</v>
      </c>
      <c r="F62" s="3">
        <f>$N$8</f>
        <v>43515</v>
      </c>
      <c r="G62" s="3">
        <f>$M$8</f>
        <v>685</v>
      </c>
      <c r="H62" s="22">
        <f>$U$8</f>
        <v>97</v>
      </c>
    </row>
    <row r="63" spans="4:10">
      <c r="D63" s="3"/>
      <c r="E63" s="3"/>
      <c r="F63" s="3"/>
      <c r="G63" s="3"/>
      <c r="H63" s="3"/>
    </row>
    <row r="64" spans="4:10">
      <c r="D64" s="3">
        <f>$T$8</f>
        <v>4210038387792135</v>
      </c>
      <c r="E64" s="3">
        <f>$S$8</f>
        <v>59732129675791</v>
      </c>
      <c r="F64" s="3">
        <f>$R$8</f>
        <v>859047860295</v>
      </c>
      <c r="G64" s="3">
        <f>$Q$8</f>
        <v>12545691535</v>
      </c>
      <c r="H64" s="3">
        <f>$P$8</f>
        <v>186368535</v>
      </c>
    </row>
    <row r="65" spans="4:8">
      <c r="D65" s="3">
        <f>$S$8</f>
        <v>59732129675791</v>
      </c>
      <c r="E65" s="3">
        <f>$R$8</f>
        <v>859047860295</v>
      </c>
      <c r="F65" s="3">
        <f>$Q$8</f>
        <v>12545691535</v>
      </c>
      <c r="G65" s="3">
        <f>$P$8</f>
        <v>186368535</v>
      </c>
      <c r="H65" s="3">
        <f>$O$8</f>
        <v>2820151</v>
      </c>
    </row>
    <row r="66" spans="4:8">
      <c r="D66" s="3">
        <f>$R$8</f>
        <v>859047860295</v>
      </c>
      <c r="E66" s="3">
        <f>$Q$8</f>
        <v>12545691535</v>
      </c>
      <c r="F66" s="3">
        <f>$P$8</f>
        <v>186368535</v>
      </c>
      <c r="G66" s="3">
        <f>$O$8</f>
        <v>2820151</v>
      </c>
      <c r="H66" s="3">
        <f>$N$8</f>
        <v>43515</v>
      </c>
    </row>
    <row r="67" spans="4:8">
      <c r="D67" s="3">
        <f>$Q$8</f>
        <v>12545691535</v>
      </c>
      <c r="E67" s="3">
        <f>$P$8</f>
        <v>186368535</v>
      </c>
      <c r="F67" s="3">
        <f>$O$8</f>
        <v>2820151</v>
      </c>
      <c r="G67" s="3">
        <f>$N$8</f>
        <v>43515</v>
      </c>
      <c r="H67" s="3">
        <f>$M$8</f>
        <v>685</v>
      </c>
    </row>
    <row r="68" spans="4:8">
      <c r="D68" s="3">
        <f>$P$8</f>
        <v>186368535</v>
      </c>
      <c r="E68" s="3">
        <f>$O$8</f>
        <v>2820151</v>
      </c>
      <c r="F68" s="3">
        <f>$N$8</f>
        <v>43515</v>
      </c>
      <c r="G68" s="3">
        <f>$M$8</f>
        <v>685</v>
      </c>
      <c r="H68" s="3">
        <f>$M$2</f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0"/>
  <dimension ref="A1:AG140"/>
  <sheetViews>
    <sheetView zoomScale="110" zoomScaleNormal="110" workbookViewId="0">
      <selection activeCell="L8" sqref="L8"/>
    </sheetView>
  </sheetViews>
  <sheetFormatPr baseColWidth="10" defaultRowHeight="15"/>
  <cols>
    <col min="5" max="10" width="12" bestFit="1" customWidth="1"/>
    <col min="11" max="11" width="11" bestFit="1" customWidth="1"/>
    <col min="12" max="12" width="12.7109375" customWidth="1"/>
    <col min="13" max="13" width="4.7109375" customWidth="1"/>
    <col min="14" max="14" width="6.28515625" customWidth="1"/>
    <col min="16" max="16" width="12.140625" customWidth="1"/>
    <col min="17" max="17" width="12.42578125" customWidth="1"/>
    <col min="19" max="19" width="12" bestFit="1" customWidth="1"/>
    <col min="20" max="20" width="12.28515625" customWidth="1"/>
    <col min="21" max="24" width="12" customWidth="1"/>
    <col min="25" max="25" width="9.28515625" customWidth="1"/>
    <col min="29" max="29" width="13.5703125" customWidth="1"/>
    <col min="30" max="30" width="12" bestFit="1" customWidth="1"/>
    <col min="32" max="32" width="13.5703125" customWidth="1"/>
    <col min="33" max="33" width="15.85546875" customWidth="1"/>
  </cols>
  <sheetData>
    <row r="1" spans="1:33">
      <c r="A1" s="4" t="s">
        <v>25</v>
      </c>
    </row>
    <row r="2" spans="1:33" ht="15.75">
      <c r="D2" s="31" t="e">
        <f ca="1">AE8</f>
        <v>#NAME?</v>
      </c>
      <c r="G2" s="30" t="e">
        <f ca="1">AG8/AF8</f>
        <v>#NAME?</v>
      </c>
      <c r="O2" s="9">
        <f>COUNT('INGRESO DE DATOS'!A4:A10000)</f>
        <v>11</v>
      </c>
      <c r="Q2" s="9">
        <f>AVERAGE(Y10:Y1000)</f>
        <v>8.8181818181818183</v>
      </c>
      <c r="T2" s="9" t="e">
        <f ca="1">AVERAGE(AE10:AE1000)</f>
        <v>#NAME?</v>
      </c>
      <c r="U2" s="9"/>
      <c r="V2" s="9"/>
      <c r="W2" s="9"/>
      <c r="X2" s="9"/>
    </row>
    <row r="6" spans="1:33">
      <c r="E6" s="22">
        <f>$AD$8</f>
        <v>123100393474</v>
      </c>
      <c r="F6" s="3">
        <f>$W$8</f>
        <v>3.0024635741202643E+17</v>
      </c>
      <c r="G6" s="3">
        <f>$V$8</f>
        <v>4210038387792135</v>
      </c>
      <c r="H6" s="3">
        <f>$U$8</f>
        <v>59732129675791</v>
      </c>
      <c r="I6" s="3">
        <f>$T$8</f>
        <v>859047860295</v>
      </c>
      <c r="J6" s="3">
        <f>$S$8</f>
        <v>12545691535</v>
      </c>
    </row>
    <row r="7" spans="1:33">
      <c r="E7" s="22">
        <f>$AC$8</f>
        <v>1795576924</v>
      </c>
      <c r="F7" s="3">
        <f>$V$8</f>
        <v>4210038387792135</v>
      </c>
      <c r="G7" s="3">
        <f>$U$8</f>
        <v>59732129675791</v>
      </c>
      <c r="H7" s="3">
        <f>$T$8</f>
        <v>859047860295</v>
      </c>
      <c r="I7" s="3">
        <f>$S$8</f>
        <v>12545691535</v>
      </c>
      <c r="J7" s="3">
        <f>$R$8</f>
        <v>186368535</v>
      </c>
      <c r="L7" s="23">
        <f>MDETERM(E6:J11)/MDETERM(E13:J18)</f>
        <v>-5.0443097172167698E-6</v>
      </c>
    </row>
    <row r="8" spans="1:33">
      <c r="E8" s="22">
        <f>$AB$8</f>
        <v>26626546</v>
      </c>
      <c r="F8" s="3">
        <f>$U$8</f>
        <v>59732129675791</v>
      </c>
      <c r="G8" s="3">
        <f>$T$8</f>
        <v>859047860295</v>
      </c>
      <c r="H8" s="3">
        <f>$S$8</f>
        <v>12545691535</v>
      </c>
      <c r="I8" s="3">
        <f>$R$8</f>
        <v>186368535</v>
      </c>
      <c r="J8" s="3">
        <f>$Q$8</f>
        <v>2820151</v>
      </c>
      <c r="L8" s="29" t="e">
        <f ca="1">[1]!xDiv([1]!xMatDet(E6:J11,100),[1]!xMatDet(E13:J18,100),100)</f>
        <v>#NAME?</v>
      </c>
      <c r="O8" s="4">
        <f>SUM(O10:O1000)</f>
        <v>685</v>
      </c>
      <c r="P8" s="4">
        <f t="shared" ref="P8:AG8" si="0">SUM(P10:P1000)</f>
        <v>43515</v>
      </c>
      <c r="Q8" s="4">
        <f t="shared" si="0"/>
        <v>2820151</v>
      </c>
      <c r="R8" s="4">
        <f>SUM(R10:R1000)</f>
        <v>186368535</v>
      </c>
      <c r="S8" s="4">
        <f t="shared" si="0"/>
        <v>12545691535</v>
      </c>
      <c r="T8" s="4">
        <f t="shared" si="0"/>
        <v>859047860295</v>
      </c>
      <c r="U8" s="4">
        <f t="shared" si="0"/>
        <v>59732129675791</v>
      </c>
      <c r="V8" s="4">
        <f t="shared" si="0"/>
        <v>4210038387792135</v>
      </c>
      <c r="W8" s="4">
        <f>SUM(W10:W1000)</f>
        <v>3.0024635741202643E+17</v>
      </c>
      <c r="X8" s="4">
        <f t="shared" si="0"/>
        <v>2.162994034885931E+19</v>
      </c>
      <c r="Y8" s="4">
        <f t="shared" si="0"/>
        <v>97</v>
      </c>
      <c r="Z8" s="4">
        <f t="shared" si="0"/>
        <v>6184</v>
      </c>
      <c r="AA8" s="4">
        <f t="shared" si="0"/>
        <v>401968</v>
      </c>
      <c r="AB8" s="4">
        <f t="shared" si="0"/>
        <v>26626546</v>
      </c>
      <c r="AC8" s="4">
        <f t="shared" si="0"/>
        <v>1795576924</v>
      </c>
      <c r="AD8" s="4">
        <f>SUM(AD10:AD1000)</f>
        <v>123100393474</v>
      </c>
      <c r="AE8" s="4" t="e">
        <f ca="1">SUM(AE10:AE1000)</f>
        <v>#NAME?</v>
      </c>
      <c r="AF8" s="21">
        <f>SUM(AF10:AF1000)</f>
        <v>39.636363636363633</v>
      </c>
      <c r="AG8" s="21" t="e">
        <f t="shared" ca="1" si="0"/>
        <v>#NAME?</v>
      </c>
    </row>
    <row r="9" spans="1:33" ht="27" customHeight="1">
      <c r="E9" s="22">
        <f>$AA$8</f>
        <v>401968</v>
      </c>
      <c r="F9" s="3">
        <f>$T$8</f>
        <v>859047860295</v>
      </c>
      <c r="G9" s="3">
        <f>$S$8</f>
        <v>12545691535</v>
      </c>
      <c r="H9" s="3">
        <f>$R$8</f>
        <v>186368535</v>
      </c>
      <c r="I9" s="3">
        <f>$Q$8</f>
        <v>2820151</v>
      </c>
      <c r="J9" s="3">
        <f>$P$8</f>
        <v>43515</v>
      </c>
    </row>
    <row r="10" spans="1:33">
      <c r="E10" s="22">
        <f>$Z$8</f>
        <v>6184</v>
      </c>
      <c r="F10" s="3">
        <f>$S$8</f>
        <v>12545691535</v>
      </c>
      <c r="G10" s="3">
        <f>$R$8</f>
        <v>186368535</v>
      </c>
      <c r="H10" s="3">
        <f>$Q$8</f>
        <v>2820151</v>
      </c>
      <c r="I10" s="3">
        <f>$P$8</f>
        <v>43515</v>
      </c>
      <c r="J10" s="3">
        <f>$O$8</f>
        <v>685</v>
      </c>
      <c r="L10" t="s">
        <v>119</v>
      </c>
      <c r="M10" s="63">
        <f>COUNT(O10:O1000)</f>
        <v>11</v>
      </c>
      <c r="O10">
        <f>'INGRESO DE DATOS'!A4</f>
        <v>64</v>
      </c>
      <c r="P10">
        <f>POWER(O10,2)</f>
        <v>4096</v>
      </c>
      <c r="Q10">
        <f>POWER(O10,3)</f>
        <v>262144</v>
      </c>
      <c r="R10">
        <f>POWER(O10,4)</f>
        <v>16777216</v>
      </c>
      <c r="S10">
        <f>POWER(O10,5)</f>
        <v>1073741824</v>
      </c>
      <c r="T10">
        <f>POWER(O10,6)</f>
        <v>68719476736</v>
      </c>
      <c r="U10">
        <f>POWER(O10,7)</f>
        <v>4398046511104</v>
      </c>
      <c r="V10">
        <f>POWER(O10,8)</f>
        <v>281474976710656</v>
      </c>
      <c r="W10">
        <f>POWER(O10,9)</f>
        <v>1.8014398509481984E+16</v>
      </c>
      <c r="X10">
        <f>POWER(O10,10)</f>
        <v>1.152921504606847E+18</v>
      </c>
      <c r="Y10">
        <f>'INGRESO DE DATOS'!B4</f>
        <v>8</v>
      </c>
      <c r="Z10">
        <f t="shared" ref="Z10:Z20" si="1">O10*Y10</f>
        <v>512</v>
      </c>
      <c r="AA10">
        <f>P10*Y10</f>
        <v>32768</v>
      </c>
      <c r="AB10">
        <f>Q10*Y10</f>
        <v>2097152</v>
      </c>
      <c r="AC10">
        <f>R10*Y10</f>
        <v>134217728</v>
      </c>
      <c r="AD10">
        <f>S10*Y10</f>
        <v>8589934592</v>
      </c>
      <c r="AE10" t="e">
        <f ca="1">($L$8*S10)+($L$23*R10)+($L$38*Q10)+($L$53*P10)+($L$67*O10)+$L$83</f>
        <v>#NAME?</v>
      </c>
      <c r="AF10">
        <f>POWER((Y10-$Q$2),2)</f>
        <v>0.669421487603306</v>
      </c>
      <c r="AG10" t="e">
        <f ca="1">POWER(AE10-$T$2,2)</f>
        <v>#NAME?</v>
      </c>
    </row>
    <row r="11" spans="1:33">
      <c r="E11" s="22">
        <f>$Y$8</f>
        <v>97</v>
      </c>
      <c r="F11" s="3">
        <f>$R$8</f>
        <v>186368535</v>
      </c>
      <c r="G11" s="3">
        <f>$Q$8</f>
        <v>2820151</v>
      </c>
      <c r="H11" s="3">
        <f>$P$8</f>
        <v>43515</v>
      </c>
      <c r="I11" s="3">
        <f>$O$8</f>
        <v>685</v>
      </c>
      <c r="J11" s="3">
        <f>$O$2</f>
        <v>11</v>
      </c>
      <c r="O11">
        <f>'INGRESO DE DATOS'!A5</f>
        <v>71</v>
      </c>
      <c r="P11">
        <f t="shared" ref="P11:P16" si="2">POWER(O11,2)</f>
        <v>5041</v>
      </c>
      <c r="Q11">
        <f t="shared" ref="Q11:Q16" si="3">POWER(O11,3)</f>
        <v>357911</v>
      </c>
      <c r="R11">
        <f t="shared" ref="R11:R16" si="4">POWER(O11,4)</f>
        <v>25411681</v>
      </c>
      <c r="S11">
        <f t="shared" ref="S11:S16" si="5">POWER(O11,5)</f>
        <v>1804229351</v>
      </c>
      <c r="T11">
        <f t="shared" ref="T11:T16" si="6">POWER(O11,6)</f>
        <v>128100283921</v>
      </c>
      <c r="U11">
        <f t="shared" ref="U11:U16" si="7">POWER(O11,7)</f>
        <v>9095120158391</v>
      </c>
      <c r="V11">
        <f t="shared" ref="V11:V16" si="8">POWER(O11,8)</f>
        <v>645753531245761</v>
      </c>
      <c r="W11">
        <f t="shared" ref="W11:W16" si="9">POWER(O11,9)</f>
        <v>4.5848500718449032E+16</v>
      </c>
      <c r="X11">
        <f t="shared" ref="X11:X16" si="10">POWER(O11,10)</f>
        <v>3.2552435510098811E+18</v>
      </c>
      <c r="Y11">
        <f>'INGRESO DE DATOS'!B5</f>
        <v>10</v>
      </c>
      <c r="Z11">
        <f t="shared" si="1"/>
        <v>710</v>
      </c>
      <c r="AA11">
        <f t="shared" ref="AA11:AA16" si="11">P11*Y11</f>
        <v>50410</v>
      </c>
      <c r="AB11">
        <f t="shared" ref="AB11:AB16" si="12">Q11*Y11</f>
        <v>3579110</v>
      </c>
      <c r="AC11">
        <f t="shared" ref="AC11:AC16" si="13">R11*Y11</f>
        <v>254116810</v>
      </c>
      <c r="AD11">
        <f t="shared" ref="AD11:AD16" si="14">S11*Y11</f>
        <v>18042293510</v>
      </c>
      <c r="AE11" t="e">
        <f t="shared" ref="AE11:AE16" ca="1" si="15">($L$8*S11)+($L$23*R11)+($L$38*Q11)+($L$53*P11)+($L$67*O11)+$L$83</f>
        <v>#NAME?</v>
      </c>
      <c r="AF11">
        <f t="shared" ref="AF11:AF16" si="16">POWER((Y11-$Q$2),2)</f>
        <v>1.3966942148760326</v>
      </c>
      <c r="AG11" t="e">
        <f t="shared" ref="AG11:AG16" ca="1" si="17">POWER(AE11-$T$2,2)</f>
        <v>#NAME?</v>
      </c>
    </row>
    <row r="12" spans="1:33">
      <c r="E12" s="3"/>
      <c r="F12" s="3"/>
      <c r="G12" s="3"/>
      <c r="H12" s="3"/>
      <c r="I12" s="3"/>
      <c r="J12" s="3"/>
      <c r="O12">
        <f>'INGRESO DE DATOS'!A6</f>
        <v>53</v>
      </c>
      <c r="P12">
        <f t="shared" si="2"/>
        <v>2809</v>
      </c>
      <c r="Q12">
        <f t="shared" si="3"/>
        <v>148877</v>
      </c>
      <c r="R12">
        <f t="shared" si="4"/>
        <v>7890481</v>
      </c>
      <c r="S12">
        <f t="shared" si="5"/>
        <v>418195493</v>
      </c>
      <c r="T12">
        <f t="shared" si="6"/>
        <v>22164361129</v>
      </c>
      <c r="U12">
        <f t="shared" si="7"/>
        <v>1174711139837</v>
      </c>
      <c r="V12">
        <f t="shared" si="8"/>
        <v>62259690411361</v>
      </c>
      <c r="W12">
        <f t="shared" si="9"/>
        <v>3299763591802133</v>
      </c>
      <c r="X12">
        <f t="shared" si="10"/>
        <v>1.7488747036551306E+17</v>
      </c>
      <c r="Y12">
        <f>'INGRESO DE DATOS'!B6</f>
        <v>6</v>
      </c>
      <c r="Z12">
        <f t="shared" si="1"/>
        <v>318</v>
      </c>
      <c r="AA12">
        <f t="shared" si="11"/>
        <v>16854</v>
      </c>
      <c r="AB12">
        <f t="shared" si="12"/>
        <v>893262</v>
      </c>
      <c r="AC12">
        <f t="shared" si="13"/>
        <v>47342886</v>
      </c>
      <c r="AD12">
        <f t="shared" si="14"/>
        <v>2509172958</v>
      </c>
      <c r="AE12" t="e">
        <f t="shared" ca="1" si="15"/>
        <v>#NAME?</v>
      </c>
      <c r="AF12">
        <f t="shared" si="16"/>
        <v>7.9421487603305794</v>
      </c>
      <c r="AG12" t="e">
        <f t="shared" ca="1" si="17"/>
        <v>#NAME?</v>
      </c>
    </row>
    <row r="13" spans="1:33">
      <c r="E13" s="3">
        <f>$X$8</f>
        <v>2.162994034885931E+19</v>
      </c>
      <c r="F13" s="3">
        <f>$W$8</f>
        <v>3.0024635741202643E+17</v>
      </c>
      <c r="G13" s="3">
        <f>$V$8</f>
        <v>4210038387792135</v>
      </c>
      <c r="H13" s="3">
        <f>$U$8</f>
        <v>59732129675791</v>
      </c>
      <c r="I13" s="3">
        <f>$T$8</f>
        <v>859047860295</v>
      </c>
      <c r="J13" s="3">
        <f>$S$8</f>
        <v>12545691535</v>
      </c>
      <c r="O13">
        <f>'INGRESO DE DATOS'!A7</f>
        <v>67</v>
      </c>
      <c r="P13">
        <f t="shared" si="2"/>
        <v>4489</v>
      </c>
      <c r="Q13">
        <f t="shared" si="3"/>
        <v>300763</v>
      </c>
      <c r="R13">
        <f t="shared" si="4"/>
        <v>20151121</v>
      </c>
      <c r="S13">
        <f t="shared" si="5"/>
        <v>1350125107</v>
      </c>
      <c r="T13">
        <f t="shared" si="6"/>
        <v>90458382169</v>
      </c>
      <c r="U13">
        <f t="shared" si="7"/>
        <v>6060711605323</v>
      </c>
      <c r="V13">
        <f t="shared" si="8"/>
        <v>406067677556641</v>
      </c>
      <c r="W13">
        <f t="shared" si="9"/>
        <v>2.7206534396294948E+16</v>
      </c>
      <c r="X13">
        <f t="shared" si="10"/>
        <v>1.8228378045517614E+18</v>
      </c>
      <c r="Y13">
        <f>'INGRESO DE DATOS'!B7</f>
        <v>11</v>
      </c>
      <c r="Z13">
        <f t="shared" si="1"/>
        <v>737</v>
      </c>
      <c r="AA13">
        <f t="shared" si="11"/>
        <v>49379</v>
      </c>
      <c r="AB13">
        <f t="shared" si="12"/>
        <v>3308393</v>
      </c>
      <c r="AC13">
        <f t="shared" si="13"/>
        <v>221662331</v>
      </c>
      <c r="AD13">
        <f t="shared" si="14"/>
        <v>14851376177</v>
      </c>
      <c r="AE13" t="e">
        <f t="shared" ca="1" si="15"/>
        <v>#NAME?</v>
      </c>
      <c r="AF13">
        <f t="shared" si="16"/>
        <v>4.7603305785123959</v>
      </c>
      <c r="AG13" t="e">
        <f t="shared" ca="1" si="17"/>
        <v>#NAME?</v>
      </c>
    </row>
    <row r="14" spans="1:33">
      <c r="E14" s="3">
        <f>$W$8</f>
        <v>3.0024635741202643E+17</v>
      </c>
      <c r="F14" s="3">
        <f>$V$8</f>
        <v>4210038387792135</v>
      </c>
      <c r="G14" s="3">
        <f>$U$8</f>
        <v>59732129675791</v>
      </c>
      <c r="H14" s="3">
        <f>$T$8</f>
        <v>859047860295</v>
      </c>
      <c r="I14" s="3">
        <f>$S$8</f>
        <v>12545691535</v>
      </c>
      <c r="J14" s="3">
        <f>$R$8</f>
        <v>186368535</v>
      </c>
      <c r="O14">
        <f>'INGRESO DE DATOS'!A8</f>
        <v>55</v>
      </c>
      <c r="P14">
        <f t="shared" si="2"/>
        <v>3025</v>
      </c>
      <c r="Q14">
        <f t="shared" si="3"/>
        <v>166375</v>
      </c>
      <c r="R14">
        <f t="shared" si="4"/>
        <v>9150625</v>
      </c>
      <c r="S14">
        <f t="shared" si="5"/>
        <v>503284375</v>
      </c>
      <c r="T14">
        <f t="shared" si="6"/>
        <v>27680640625</v>
      </c>
      <c r="U14">
        <f t="shared" si="7"/>
        <v>1522435234375</v>
      </c>
      <c r="V14">
        <f t="shared" si="8"/>
        <v>83733937890625</v>
      </c>
      <c r="W14">
        <f t="shared" si="9"/>
        <v>4605366583984375</v>
      </c>
      <c r="X14">
        <f t="shared" si="10"/>
        <v>2.5329516211914064E+17</v>
      </c>
      <c r="Y14">
        <f>'INGRESO DE DATOS'!B8</f>
        <v>8</v>
      </c>
      <c r="Z14">
        <f t="shared" si="1"/>
        <v>440</v>
      </c>
      <c r="AA14">
        <f t="shared" si="11"/>
        <v>24200</v>
      </c>
      <c r="AB14">
        <f t="shared" si="12"/>
        <v>1331000</v>
      </c>
      <c r="AC14">
        <f t="shared" si="13"/>
        <v>73205000</v>
      </c>
      <c r="AD14">
        <f t="shared" si="14"/>
        <v>4026275000</v>
      </c>
      <c r="AE14" t="e">
        <f t="shared" ca="1" si="15"/>
        <v>#NAME?</v>
      </c>
      <c r="AF14">
        <f t="shared" si="16"/>
        <v>0.669421487603306</v>
      </c>
      <c r="AG14" t="e">
        <f t="shared" ca="1" si="17"/>
        <v>#NAME?</v>
      </c>
    </row>
    <row r="15" spans="1:33">
      <c r="E15" s="3">
        <f>$V$8</f>
        <v>4210038387792135</v>
      </c>
      <c r="F15" s="3">
        <f>$U$8</f>
        <v>59732129675791</v>
      </c>
      <c r="G15" s="3">
        <f>$T$8</f>
        <v>859047860295</v>
      </c>
      <c r="H15" s="3">
        <f>$S$8</f>
        <v>12545691535</v>
      </c>
      <c r="I15" s="3">
        <f>$R$8</f>
        <v>186368535</v>
      </c>
      <c r="J15" s="3">
        <f>$Q$8</f>
        <v>2820151</v>
      </c>
      <c r="O15">
        <f>'INGRESO DE DATOS'!A9</f>
        <v>58</v>
      </c>
      <c r="P15">
        <f t="shared" si="2"/>
        <v>3364</v>
      </c>
      <c r="Q15">
        <f t="shared" si="3"/>
        <v>195112</v>
      </c>
      <c r="R15">
        <f t="shared" si="4"/>
        <v>11316496</v>
      </c>
      <c r="S15">
        <f t="shared" si="5"/>
        <v>656356768</v>
      </c>
      <c r="T15">
        <f t="shared" si="6"/>
        <v>38068692544</v>
      </c>
      <c r="U15">
        <f t="shared" si="7"/>
        <v>2207984167552</v>
      </c>
      <c r="V15">
        <f t="shared" si="8"/>
        <v>128063081718016</v>
      </c>
      <c r="W15">
        <f t="shared" si="9"/>
        <v>7427658739644928</v>
      </c>
      <c r="X15">
        <f t="shared" si="10"/>
        <v>4.3080420689940582E+17</v>
      </c>
      <c r="Y15">
        <f>'INGRESO DE DATOS'!B9</f>
        <v>7</v>
      </c>
      <c r="Z15">
        <f t="shared" si="1"/>
        <v>406</v>
      </c>
      <c r="AA15">
        <f t="shared" si="11"/>
        <v>23548</v>
      </c>
      <c r="AB15">
        <f t="shared" si="12"/>
        <v>1365784</v>
      </c>
      <c r="AC15">
        <f t="shared" si="13"/>
        <v>79215472</v>
      </c>
      <c r="AD15">
        <f t="shared" si="14"/>
        <v>4594497376</v>
      </c>
      <c r="AE15" t="e">
        <f t="shared" ca="1" si="15"/>
        <v>#NAME?</v>
      </c>
      <c r="AF15">
        <f t="shared" si="16"/>
        <v>3.3057851239669427</v>
      </c>
      <c r="AG15" t="e">
        <f t="shared" ca="1" si="17"/>
        <v>#NAME?</v>
      </c>
    </row>
    <row r="16" spans="1:33">
      <c r="E16" s="3">
        <f>$U$8</f>
        <v>59732129675791</v>
      </c>
      <c r="F16" s="3">
        <f>$T$8</f>
        <v>859047860295</v>
      </c>
      <c r="G16" s="3">
        <f>$S$8</f>
        <v>12545691535</v>
      </c>
      <c r="H16" s="3">
        <f>$R$8</f>
        <v>186368535</v>
      </c>
      <c r="I16" s="3">
        <f>$Q$8</f>
        <v>2820151</v>
      </c>
      <c r="J16" s="3">
        <f>$P$8</f>
        <v>43515</v>
      </c>
      <c r="O16">
        <f>'INGRESO DE DATOS'!A10</f>
        <v>77</v>
      </c>
      <c r="P16">
        <f t="shared" si="2"/>
        <v>5929</v>
      </c>
      <c r="Q16">
        <f t="shared" si="3"/>
        <v>456533</v>
      </c>
      <c r="R16">
        <f t="shared" si="4"/>
        <v>35153041</v>
      </c>
      <c r="S16">
        <f t="shared" si="5"/>
        <v>2706784157</v>
      </c>
      <c r="T16">
        <f t="shared" si="6"/>
        <v>208422380089</v>
      </c>
      <c r="U16">
        <f t="shared" si="7"/>
        <v>16048523266853</v>
      </c>
      <c r="V16">
        <f t="shared" si="8"/>
        <v>1235736291547681</v>
      </c>
      <c r="W16">
        <f t="shared" si="9"/>
        <v>9.515169444917144E+16</v>
      </c>
      <c r="X16">
        <f t="shared" si="10"/>
        <v>7.3266804725862011E+18</v>
      </c>
      <c r="Y16">
        <f>'INGRESO DE DATOS'!B10</f>
        <v>10</v>
      </c>
      <c r="Z16">
        <f t="shared" si="1"/>
        <v>770</v>
      </c>
      <c r="AA16">
        <f t="shared" si="11"/>
        <v>59290</v>
      </c>
      <c r="AB16">
        <f t="shared" si="12"/>
        <v>4565330</v>
      </c>
      <c r="AC16">
        <f t="shared" si="13"/>
        <v>351530410</v>
      </c>
      <c r="AD16">
        <f t="shared" si="14"/>
        <v>27067841570</v>
      </c>
      <c r="AE16" t="e">
        <f t="shared" ca="1" si="15"/>
        <v>#NAME?</v>
      </c>
      <c r="AF16">
        <f t="shared" si="16"/>
        <v>1.3966942148760326</v>
      </c>
      <c r="AG16" t="e">
        <f t="shared" ca="1" si="17"/>
        <v>#NAME?</v>
      </c>
    </row>
    <row r="17" spans="5:33">
      <c r="E17" s="3">
        <f>$T$8</f>
        <v>859047860295</v>
      </c>
      <c r="F17" s="3">
        <f>$S$8</f>
        <v>12545691535</v>
      </c>
      <c r="G17" s="3">
        <f>$R$8</f>
        <v>186368535</v>
      </c>
      <c r="H17" s="3">
        <f>$Q$8</f>
        <v>2820151</v>
      </c>
      <c r="I17" s="3">
        <f>$P$8</f>
        <v>43515</v>
      </c>
      <c r="J17" s="3">
        <f>$O$8</f>
        <v>685</v>
      </c>
      <c r="O17">
        <f>'INGRESO DE DATOS'!A11</f>
        <v>57</v>
      </c>
      <c r="P17">
        <f>POWER(O17,2)</f>
        <v>3249</v>
      </c>
      <c r="Q17">
        <f>POWER(O17,3)</f>
        <v>185193</v>
      </c>
      <c r="R17">
        <f>POWER(O17,4)</f>
        <v>10556001</v>
      </c>
      <c r="S17">
        <f>POWER(O17,5)</f>
        <v>601692057</v>
      </c>
      <c r="T17">
        <f>POWER(O17,6)</f>
        <v>34296447249</v>
      </c>
      <c r="U17">
        <f>POWER(O17,7)</f>
        <v>1954897493193</v>
      </c>
      <c r="V17">
        <f>POWER(O17,8)</f>
        <v>111429157112001</v>
      </c>
      <c r="W17">
        <f>POWER(O17,9)</f>
        <v>6351461955384057</v>
      </c>
      <c r="X17">
        <f>POWER(O17,10)</f>
        <v>3.6203333145689126E+17</v>
      </c>
      <c r="Y17">
        <f>'INGRESO DE DATOS'!B11</f>
        <v>9</v>
      </c>
      <c r="Z17">
        <f t="shared" si="1"/>
        <v>513</v>
      </c>
      <c r="AA17">
        <f>P17*Y17</f>
        <v>29241</v>
      </c>
      <c r="AB17">
        <f>Q17*Y17</f>
        <v>1666737</v>
      </c>
      <c r="AC17">
        <f>R17*Y17</f>
        <v>95004009</v>
      </c>
      <c r="AD17">
        <f>S17*Y17</f>
        <v>5415228513</v>
      </c>
      <c r="AE17" t="e">
        <f ca="1">($L$8*S17)+($L$23*R17)+($L$38*Q17)+($L$53*P17)+($L$67*O17)+$L$83</f>
        <v>#NAME?</v>
      </c>
      <c r="AF17">
        <f>POWER((Y17-$Q$2),2)</f>
        <v>3.305785123966936E-2</v>
      </c>
      <c r="AG17" t="e">
        <f ca="1">POWER(AE17-$T$2,2)</f>
        <v>#NAME?</v>
      </c>
    </row>
    <row r="18" spans="5:33">
      <c r="E18" s="3">
        <f>$S$8</f>
        <v>12545691535</v>
      </c>
      <c r="F18" s="3">
        <f>$R$8</f>
        <v>186368535</v>
      </c>
      <c r="G18" s="3">
        <f>$Q$8</f>
        <v>2820151</v>
      </c>
      <c r="H18" s="3">
        <f>$P$8</f>
        <v>43515</v>
      </c>
      <c r="I18" s="3">
        <f>$O$8</f>
        <v>685</v>
      </c>
      <c r="J18" s="3">
        <f>$O$2</f>
        <v>11</v>
      </c>
      <c r="O18">
        <f>'INGRESO DE DATOS'!A12</f>
        <v>56</v>
      </c>
      <c r="P18">
        <f>POWER(O18,2)</f>
        <v>3136</v>
      </c>
      <c r="Q18">
        <f>POWER(O18,3)</f>
        <v>175616</v>
      </c>
      <c r="R18">
        <f>POWER(O18,4)</f>
        <v>9834496</v>
      </c>
      <c r="S18">
        <f>POWER(O18,5)</f>
        <v>550731776</v>
      </c>
      <c r="T18">
        <f>POWER(O18,6)</f>
        <v>30840979456</v>
      </c>
      <c r="U18">
        <f>POWER(O18,7)</f>
        <v>1727094849536</v>
      </c>
      <c r="V18">
        <f>POWER(O18,8)</f>
        <v>96717311574016</v>
      </c>
      <c r="W18">
        <f>POWER(O18,9)</f>
        <v>5416169448144896</v>
      </c>
      <c r="X18">
        <f>POWER(O18,10)</f>
        <v>3.0330548909611418E+17</v>
      </c>
      <c r="Y18">
        <f>'INGRESO DE DATOS'!B12</f>
        <v>10</v>
      </c>
      <c r="Z18">
        <f t="shared" si="1"/>
        <v>560</v>
      </c>
      <c r="AA18">
        <f>P18*Y18</f>
        <v>31360</v>
      </c>
      <c r="AB18">
        <f>Q18*Y18</f>
        <v>1756160</v>
      </c>
      <c r="AC18">
        <f>R18*Y18</f>
        <v>98344960</v>
      </c>
      <c r="AD18">
        <f>S18*Y18</f>
        <v>5507317760</v>
      </c>
      <c r="AE18" t="e">
        <f ca="1">($L$8*S18)+($L$23*R18)+($L$38*Q18)+($L$53*P18)+($L$67*O18)+$L$83</f>
        <v>#NAME?</v>
      </c>
      <c r="AF18">
        <f>POWER((Y18-$Q$2),2)</f>
        <v>1.3966942148760326</v>
      </c>
      <c r="AG18" t="e">
        <f ca="1">POWER(AE18-$T$2,2)</f>
        <v>#NAME?</v>
      </c>
    </row>
    <row r="19" spans="5:33">
      <c r="L19" s="29"/>
      <c r="O19">
        <f>'INGRESO DE DATOS'!A13</f>
        <v>51</v>
      </c>
      <c r="P19">
        <f>POWER(O19,2)</f>
        <v>2601</v>
      </c>
      <c r="Q19">
        <f>POWER(O19,3)</f>
        <v>132651</v>
      </c>
      <c r="R19">
        <f>POWER(O19,4)</f>
        <v>6765201</v>
      </c>
      <c r="S19">
        <f>POWER(O19,5)</f>
        <v>345025251</v>
      </c>
      <c r="T19">
        <f>POWER(O19,6)</f>
        <v>17596287801</v>
      </c>
      <c r="U19">
        <f>POWER(O19,7)</f>
        <v>897410677851</v>
      </c>
      <c r="V19">
        <f>POWER(O19,8)</f>
        <v>45767944570401</v>
      </c>
      <c r="W19">
        <f>POWER(O19,9)</f>
        <v>2334165173090451</v>
      </c>
      <c r="X19">
        <f>POWER(O19,10)</f>
        <v>1.1904242382761301E+17</v>
      </c>
      <c r="Y19">
        <f>'INGRESO DE DATOS'!B13</f>
        <v>6</v>
      </c>
      <c r="Z19">
        <f t="shared" si="1"/>
        <v>306</v>
      </c>
      <c r="AA19">
        <f>P19*Y19</f>
        <v>15606</v>
      </c>
      <c r="AB19">
        <f>Q19*Y19</f>
        <v>795906</v>
      </c>
      <c r="AC19">
        <f>R19*Y19</f>
        <v>40591206</v>
      </c>
      <c r="AD19">
        <f>S19*Y19</f>
        <v>2070151506</v>
      </c>
      <c r="AE19" t="e">
        <f ca="1">($L$8*S19)+($L$23*R19)+($L$38*Q19)+($L$53*P19)+($L$67*O19)+$L$83</f>
        <v>#NAME?</v>
      </c>
      <c r="AF19">
        <f>POWER((Y19-$Q$2),2)</f>
        <v>7.9421487603305794</v>
      </c>
      <c r="AG19" t="e">
        <f ca="1">POWER(AE19-$T$2,2)</f>
        <v>#NAME?</v>
      </c>
    </row>
    <row r="20" spans="5:33">
      <c r="O20">
        <f>'INGRESO DE DATOS'!A14</f>
        <v>76</v>
      </c>
      <c r="P20">
        <f>POWER(O20,2)</f>
        <v>5776</v>
      </c>
      <c r="Q20">
        <f>POWER(O20,3)</f>
        <v>438976</v>
      </c>
      <c r="R20">
        <f>POWER(O20,4)</f>
        <v>33362176</v>
      </c>
      <c r="S20">
        <f>POWER(O20,5)</f>
        <v>2535525376</v>
      </c>
      <c r="T20">
        <f>POWER(O20,6)</f>
        <v>192699928576</v>
      </c>
      <c r="U20">
        <f>POWER(O20,7)</f>
        <v>14645194571776</v>
      </c>
      <c r="V20">
        <f>POWER(O20,8)</f>
        <v>1113034787454976</v>
      </c>
      <c r="W20">
        <f>POWER(O20,9)</f>
        <v>8.4590643846578176E+16</v>
      </c>
      <c r="X20">
        <f>POWER(O20,10)</f>
        <v>6.4288889323399414E+18</v>
      </c>
      <c r="Y20">
        <f>'INGRESO DE DATOS'!B14</f>
        <v>12</v>
      </c>
      <c r="Z20">
        <f t="shared" si="1"/>
        <v>912</v>
      </c>
      <c r="AA20">
        <f>P20*Y20</f>
        <v>69312</v>
      </c>
      <c r="AB20">
        <f>Q20*Y20</f>
        <v>5267712</v>
      </c>
      <c r="AC20">
        <f>R20*Y20</f>
        <v>400346112</v>
      </c>
      <c r="AD20">
        <f>S20*Y20</f>
        <v>30426304512</v>
      </c>
      <c r="AE20" t="e">
        <f ca="1">($L$8*S20)+($L$23*R20)+($L$38*Q20)+($L$53*P20)+($L$67*O20)+$L$83</f>
        <v>#NAME?</v>
      </c>
      <c r="AF20">
        <f>POWER((Y20-$Q$2),2)</f>
        <v>10.12396694214876</v>
      </c>
      <c r="AG20" t="e">
        <f ca="1">POWER(AE20-$T$2,2)</f>
        <v>#NAME?</v>
      </c>
    </row>
    <row r="21" spans="5:33">
      <c r="E21" s="3">
        <f>$X$8</f>
        <v>2.162994034885931E+19</v>
      </c>
      <c r="F21" s="22">
        <f>$AD$8</f>
        <v>123100393474</v>
      </c>
      <c r="G21" s="3">
        <f>$V$8</f>
        <v>4210038387792135</v>
      </c>
      <c r="H21" s="3">
        <f>$U$8</f>
        <v>59732129675791</v>
      </c>
      <c r="I21" s="3">
        <f>$T$8</f>
        <v>859047860295</v>
      </c>
      <c r="J21" s="3">
        <f>$S$8</f>
        <v>12545691535</v>
      </c>
    </row>
    <row r="22" spans="5:33">
      <c r="E22" s="3">
        <f>$W$8</f>
        <v>3.0024635741202643E+17</v>
      </c>
      <c r="F22" s="22">
        <f>$AC$8</f>
        <v>1795576924</v>
      </c>
      <c r="G22" s="3">
        <f>$U$8</f>
        <v>59732129675791</v>
      </c>
      <c r="H22" s="3">
        <f>$T$8</f>
        <v>859047860295</v>
      </c>
      <c r="I22" s="3">
        <f>$S$8</f>
        <v>12545691535</v>
      </c>
      <c r="J22" s="3">
        <f>$R$8</f>
        <v>186368535</v>
      </c>
      <c r="L22" s="23">
        <f>MDETERM(E21:J26)/MDETERM(E28:J33)</f>
        <v>1.421284090059597E-3</v>
      </c>
    </row>
    <row r="23" spans="5:33">
      <c r="E23" s="3">
        <f>$V$8</f>
        <v>4210038387792135</v>
      </c>
      <c r="F23" s="22">
        <f>$AB$8</f>
        <v>26626546</v>
      </c>
      <c r="G23" s="3">
        <f>$T$8</f>
        <v>859047860295</v>
      </c>
      <c r="H23" s="3">
        <f>$S$8</f>
        <v>12545691535</v>
      </c>
      <c r="I23" s="3">
        <f>$R$8</f>
        <v>186368535</v>
      </c>
      <c r="J23" s="3">
        <f>$Q$8</f>
        <v>2820151</v>
      </c>
      <c r="L23" s="29" t="e">
        <f ca="1">[1]!xDiv([1]!xMatDet(E21:J26,100),[1]!xMatDet(E28:J33,100),100)</f>
        <v>#NAME?</v>
      </c>
    </row>
    <row r="24" spans="5:33">
      <c r="E24" s="3">
        <f>$U$8</f>
        <v>59732129675791</v>
      </c>
      <c r="F24" s="22">
        <f>$AA$8</f>
        <v>401968</v>
      </c>
      <c r="G24" s="3">
        <f>$S$8</f>
        <v>12545691535</v>
      </c>
      <c r="H24" s="3">
        <f>$R$8</f>
        <v>186368535</v>
      </c>
      <c r="I24" s="3">
        <f>$Q$8</f>
        <v>2820151</v>
      </c>
      <c r="J24" s="3">
        <f>$P$8</f>
        <v>43515</v>
      </c>
    </row>
    <row r="25" spans="5:33">
      <c r="E25" s="3">
        <f>$T$8</f>
        <v>859047860295</v>
      </c>
      <c r="F25" s="22">
        <f>$Z$8</f>
        <v>6184</v>
      </c>
      <c r="G25" s="3">
        <f>$R$8</f>
        <v>186368535</v>
      </c>
      <c r="H25" s="3">
        <f>$Q$8</f>
        <v>2820151</v>
      </c>
      <c r="I25" s="3">
        <f>$P$8</f>
        <v>43515</v>
      </c>
      <c r="J25" s="3">
        <f>$O$8</f>
        <v>685</v>
      </c>
    </row>
    <row r="26" spans="5:33">
      <c r="E26" s="3">
        <f>$S$8</f>
        <v>12545691535</v>
      </c>
      <c r="F26" s="22">
        <f>$Y$8</f>
        <v>97</v>
      </c>
      <c r="G26" s="3">
        <f>$Q$8</f>
        <v>2820151</v>
      </c>
      <c r="H26" s="3">
        <f>$P$8</f>
        <v>43515</v>
      </c>
      <c r="I26" s="3">
        <f>$O$8</f>
        <v>685</v>
      </c>
      <c r="J26" s="3">
        <f>$O$2</f>
        <v>11</v>
      </c>
      <c r="L26" s="29"/>
    </row>
    <row r="27" spans="5:33">
      <c r="E27" s="3"/>
      <c r="F27" s="3"/>
      <c r="G27" s="3"/>
      <c r="H27" s="3"/>
      <c r="I27" s="3"/>
      <c r="J27" s="3"/>
      <c r="L27" s="29"/>
    </row>
    <row r="28" spans="5:33">
      <c r="E28" s="3">
        <f>$X$8</f>
        <v>2.162994034885931E+19</v>
      </c>
      <c r="F28" s="3">
        <f>$W$8</f>
        <v>3.0024635741202643E+17</v>
      </c>
      <c r="G28" s="3">
        <f>$V$8</f>
        <v>4210038387792135</v>
      </c>
      <c r="H28" s="3">
        <f>$U$8</f>
        <v>59732129675791</v>
      </c>
      <c r="I28" s="3">
        <f>$T$8</f>
        <v>859047860295</v>
      </c>
      <c r="J28" s="3">
        <f>$S$8</f>
        <v>12545691535</v>
      </c>
    </row>
    <row r="29" spans="5:33">
      <c r="E29" s="3">
        <f>$W$8</f>
        <v>3.0024635741202643E+17</v>
      </c>
      <c r="F29" s="3">
        <f>$V$8</f>
        <v>4210038387792135</v>
      </c>
      <c r="G29" s="3">
        <f>$U$8</f>
        <v>59732129675791</v>
      </c>
      <c r="H29" s="3">
        <f>$T$8</f>
        <v>859047860295</v>
      </c>
      <c r="I29" s="3">
        <f>$S$8</f>
        <v>12545691535</v>
      </c>
      <c r="J29" s="3">
        <f>$R$8</f>
        <v>186368535</v>
      </c>
    </row>
    <row r="30" spans="5:33">
      <c r="E30" s="3">
        <f>$V$8</f>
        <v>4210038387792135</v>
      </c>
      <c r="F30" s="3">
        <f>$U$8</f>
        <v>59732129675791</v>
      </c>
      <c r="G30" s="3">
        <f>$T$8</f>
        <v>859047860295</v>
      </c>
      <c r="H30" s="3">
        <f>$S$8</f>
        <v>12545691535</v>
      </c>
      <c r="I30" s="3">
        <f>$R$8</f>
        <v>186368535</v>
      </c>
      <c r="J30" s="3">
        <f>$Q$8</f>
        <v>2820151</v>
      </c>
    </row>
    <row r="31" spans="5:33">
      <c r="E31" s="3">
        <f>$U$8</f>
        <v>59732129675791</v>
      </c>
      <c r="F31" s="3">
        <f>$T$8</f>
        <v>859047860295</v>
      </c>
      <c r="G31" s="3">
        <f>$S$8</f>
        <v>12545691535</v>
      </c>
      <c r="H31" s="3">
        <f>$R$8</f>
        <v>186368535</v>
      </c>
      <c r="I31" s="3">
        <f>$Q$8</f>
        <v>2820151</v>
      </c>
      <c r="J31" s="3">
        <f>$P$8</f>
        <v>43515</v>
      </c>
    </row>
    <row r="32" spans="5:33">
      <c r="E32" s="3">
        <f>$T$8</f>
        <v>859047860295</v>
      </c>
      <c r="F32" s="3">
        <f>$S$8</f>
        <v>12545691535</v>
      </c>
      <c r="G32" s="3">
        <f>$R$8</f>
        <v>186368535</v>
      </c>
      <c r="H32" s="3">
        <f>$Q$8</f>
        <v>2820151</v>
      </c>
      <c r="I32" s="3">
        <f>$P$8</f>
        <v>43515</v>
      </c>
      <c r="J32" s="3">
        <f>$O$8</f>
        <v>685</v>
      </c>
    </row>
    <row r="33" spans="5:12">
      <c r="E33" s="3">
        <f>$S$8</f>
        <v>12545691535</v>
      </c>
      <c r="F33" s="3">
        <f>$R$8</f>
        <v>186368535</v>
      </c>
      <c r="G33" s="3">
        <f>$Q$8</f>
        <v>2820151</v>
      </c>
      <c r="H33" s="3">
        <f>$P$8</f>
        <v>43515</v>
      </c>
      <c r="I33" s="3">
        <f>$O$8</f>
        <v>685</v>
      </c>
      <c r="J33" s="3">
        <f>$O$2</f>
        <v>11</v>
      </c>
    </row>
    <row r="36" spans="5:12">
      <c r="E36" s="3">
        <f>$X$8</f>
        <v>2.162994034885931E+19</v>
      </c>
      <c r="F36" s="3">
        <f>$W$8</f>
        <v>3.0024635741202643E+17</v>
      </c>
      <c r="G36" s="22">
        <f>$AD$8</f>
        <v>123100393474</v>
      </c>
      <c r="H36" s="3">
        <f>$U$8</f>
        <v>59732129675791</v>
      </c>
      <c r="I36" s="3">
        <f>$T$8</f>
        <v>859047860295</v>
      </c>
      <c r="J36" s="3">
        <f>$S$8</f>
        <v>12545691535</v>
      </c>
    </row>
    <row r="37" spans="5:12">
      <c r="E37" s="3">
        <f>$W$8</f>
        <v>3.0024635741202643E+17</v>
      </c>
      <c r="F37" s="3">
        <f>$V$8</f>
        <v>4210038387792135</v>
      </c>
      <c r="G37" s="22">
        <f>$AC$8</f>
        <v>1795576924</v>
      </c>
      <c r="H37" s="3">
        <f>$T$8</f>
        <v>859047860295</v>
      </c>
      <c r="I37" s="3">
        <f>$S$8</f>
        <v>12545691535</v>
      </c>
      <c r="J37" s="3">
        <f>$R$8</f>
        <v>186368535</v>
      </c>
      <c r="L37" s="23">
        <f>MDETERM(E36:J41)/MDETERM(E43:J48)</f>
        <v>-0.15612674043545577</v>
      </c>
    </row>
    <row r="38" spans="5:12">
      <c r="E38" s="3">
        <f>$V$8</f>
        <v>4210038387792135</v>
      </c>
      <c r="F38" s="3">
        <f>$U$8</f>
        <v>59732129675791</v>
      </c>
      <c r="G38" s="22">
        <f>$AB$8</f>
        <v>26626546</v>
      </c>
      <c r="H38" s="3">
        <f>$S$8</f>
        <v>12545691535</v>
      </c>
      <c r="I38" s="3">
        <f>$R$8</f>
        <v>186368535</v>
      </c>
      <c r="J38" s="3">
        <f>$Q$8</f>
        <v>2820151</v>
      </c>
      <c r="L38" s="29" t="e">
        <f ca="1">[1]!xDiv([1]!xMatDet(E36:J41,100),[1]!xMatDet(E43:J48,100),100)</f>
        <v>#NAME?</v>
      </c>
    </row>
    <row r="39" spans="5:12">
      <c r="E39" s="3">
        <f>$U$8</f>
        <v>59732129675791</v>
      </c>
      <c r="F39" s="3">
        <f>$T$8</f>
        <v>859047860295</v>
      </c>
      <c r="G39" s="22">
        <f>$AA$8</f>
        <v>401968</v>
      </c>
      <c r="H39" s="3">
        <f>$R$8</f>
        <v>186368535</v>
      </c>
      <c r="I39" s="3">
        <f>$Q$8</f>
        <v>2820151</v>
      </c>
      <c r="J39" s="3">
        <f>$P$8</f>
        <v>43515</v>
      </c>
    </row>
    <row r="40" spans="5:12">
      <c r="E40" s="3">
        <f>$T$8</f>
        <v>859047860295</v>
      </c>
      <c r="F40" s="3">
        <f>$S$8</f>
        <v>12545691535</v>
      </c>
      <c r="G40" s="22">
        <f>$Z$8</f>
        <v>6184</v>
      </c>
      <c r="H40" s="3">
        <f>$Q$8</f>
        <v>2820151</v>
      </c>
      <c r="I40" s="3">
        <f>$P$8</f>
        <v>43515</v>
      </c>
      <c r="J40" s="3">
        <f>$O$8</f>
        <v>685</v>
      </c>
    </row>
    <row r="41" spans="5:12">
      <c r="E41" s="3">
        <f>$S$8</f>
        <v>12545691535</v>
      </c>
      <c r="F41" s="3">
        <f>$R$8</f>
        <v>186368535</v>
      </c>
      <c r="G41" s="22">
        <f>$Y$8</f>
        <v>97</v>
      </c>
      <c r="H41" s="3">
        <f>$P$8</f>
        <v>43515</v>
      </c>
      <c r="I41" s="3">
        <f>$O$8</f>
        <v>685</v>
      </c>
      <c r="J41" s="3">
        <f>$O$2</f>
        <v>11</v>
      </c>
    </row>
    <row r="42" spans="5:12">
      <c r="E42" s="3"/>
      <c r="F42" s="3"/>
      <c r="G42" s="3"/>
      <c r="H42" s="3"/>
      <c r="I42" s="3"/>
      <c r="J42" s="3"/>
    </row>
    <row r="43" spans="5:12">
      <c r="E43" s="3">
        <f>$X$8</f>
        <v>2.162994034885931E+19</v>
      </c>
      <c r="F43" s="3">
        <f>$W$8</f>
        <v>3.0024635741202643E+17</v>
      </c>
      <c r="G43" s="3">
        <f>$V$8</f>
        <v>4210038387792135</v>
      </c>
      <c r="H43" s="3">
        <f>$U$8</f>
        <v>59732129675791</v>
      </c>
      <c r="I43" s="3">
        <f>$T$8</f>
        <v>859047860295</v>
      </c>
      <c r="J43" s="3">
        <f>$S$8</f>
        <v>12545691535</v>
      </c>
    </row>
    <row r="44" spans="5:12">
      <c r="E44" s="3">
        <f>$W$8</f>
        <v>3.0024635741202643E+17</v>
      </c>
      <c r="F44" s="3">
        <f>$V$8</f>
        <v>4210038387792135</v>
      </c>
      <c r="G44" s="3">
        <f>$U$8</f>
        <v>59732129675791</v>
      </c>
      <c r="H44" s="3">
        <f>$T$8</f>
        <v>859047860295</v>
      </c>
      <c r="I44" s="3">
        <f>$S$8</f>
        <v>12545691535</v>
      </c>
      <c r="J44" s="3">
        <f>$R$8</f>
        <v>186368535</v>
      </c>
    </row>
    <row r="45" spans="5:12">
      <c r="E45" s="3">
        <f>$V$8</f>
        <v>4210038387792135</v>
      </c>
      <c r="F45" s="3">
        <f>$U$8</f>
        <v>59732129675791</v>
      </c>
      <c r="G45" s="3">
        <f>$T$8</f>
        <v>859047860295</v>
      </c>
      <c r="H45" s="3">
        <f>$S$8</f>
        <v>12545691535</v>
      </c>
      <c r="I45" s="3">
        <f>$R$8</f>
        <v>186368535</v>
      </c>
      <c r="J45" s="3">
        <f>$Q$8</f>
        <v>2820151</v>
      </c>
    </row>
    <row r="46" spans="5:12">
      <c r="E46" s="3">
        <f>$U$8</f>
        <v>59732129675791</v>
      </c>
      <c r="F46" s="3">
        <f>$T$8</f>
        <v>859047860295</v>
      </c>
      <c r="G46" s="3">
        <f>$S$8</f>
        <v>12545691535</v>
      </c>
      <c r="H46" s="3">
        <f>$R$8</f>
        <v>186368535</v>
      </c>
      <c r="I46" s="3">
        <f>$Q$8</f>
        <v>2820151</v>
      </c>
      <c r="J46" s="3">
        <f>$P$8</f>
        <v>43515</v>
      </c>
    </row>
    <row r="47" spans="5:12">
      <c r="E47" s="3">
        <f>$T$8</f>
        <v>859047860295</v>
      </c>
      <c r="F47" s="3">
        <f>$S$8</f>
        <v>12545691535</v>
      </c>
      <c r="G47" s="3">
        <f>$R$8</f>
        <v>186368535</v>
      </c>
      <c r="H47" s="3">
        <f>$Q$8</f>
        <v>2820151</v>
      </c>
      <c r="I47" s="3">
        <f>$P$8</f>
        <v>43515</v>
      </c>
      <c r="J47" s="3">
        <f>$O$8</f>
        <v>685</v>
      </c>
    </row>
    <row r="48" spans="5:12">
      <c r="E48" s="3">
        <f>$S$8</f>
        <v>12545691535</v>
      </c>
      <c r="F48" s="3">
        <f>$R$8</f>
        <v>186368535</v>
      </c>
      <c r="G48" s="3">
        <f>$Q$8</f>
        <v>2820151</v>
      </c>
      <c r="H48" s="3">
        <f>$P$8</f>
        <v>43515</v>
      </c>
      <c r="I48" s="3">
        <f>$O$8</f>
        <v>685</v>
      </c>
      <c r="J48" s="3">
        <f>$O$2</f>
        <v>11</v>
      </c>
    </row>
    <row r="51" spans="5:12">
      <c r="E51" s="3">
        <f>$X$8</f>
        <v>2.162994034885931E+19</v>
      </c>
      <c r="F51" s="3">
        <f>$W$8</f>
        <v>3.0024635741202643E+17</v>
      </c>
      <c r="G51" s="3">
        <f>$V$8</f>
        <v>4210038387792135</v>
      </c>
      <c r="H51" s="22">
        <f>$AD$8</f>
        <v>123100393474</v>
      </c>
      <c r="I51" s="3">
        <f>$T$8</f>
        <v>859047860295</v>
      </c>
      <c r="J51" s="3">
        <f>$S$8</f>
        <v>12545691535</v>
      </c>
    </row>
    <row r="52" spans="5:12">
      <c r="E52" s="3">
        <f>$W$8</f>
        <v>3.0024635741202643E+17</v>
      </c>
      <c r="F52" s="3">
        <f>$V$8</f>
        <v>4210038387792135</v>
      </c>
      <c r="G52" s="3">
        <f>$U$8</f>
        <v>59732129675791</v>
      </c>
      <c r="H52" s="22">
        <f>$AC$8</f>
        <v>1795576924</v>
      </c>
      <c r="I52" s="3">
        <f>$S$8</f>
        <v>12545691535</v>
      </c>
      <c r="J52" s="3">
        <f>$R$8</f>
        <v>186368535</v>
      </c>
      <c r="L52" s="23">
        <f>MDETERM(E51:J56)/MDETERM(E58:J63)</f>
        <v>8.2983066034407926</v>
      </c>
    </row>
    <row r="53" spans="5:12">
      <c r="E53" s="3">
        <f>$V$8</f>
        <v>4210038387792135</v>
      </c>
      <c r="F53" s="3">
        <f>$U$8</f>
        <v>59732129675791</v>
      </c>
      <c r="G53" s="3">
        <f>$T$8</f>
        <v>859047860295</v>
      </c>
      <c r="H53" s="22">
        <f>$AB$8</f>
        <v>26626546</v>
      </c>
      <c r="I53" s="3">
        <f>$R$8</f>
        <v>186368535</v>
      </c>
      <c r="J53" s="3">
        <f>$Q$8</f>
        <v>2820151</v>
      </c>
      <c r="L53" s="29" t="e">
        <f ca="1">[1]!xDiv([1]!xMatDet(E51:J56,100),[1]!xMatDet(E58:J63,100),100)</f>
        <v>#NAME?</v>
      </c>
    </row>
    <row r="54" spans="5:12">
      <c r="E54" s="3">
        <f>$U$8</f>
        <v>59732129675791</v>
      </c>
      <c r="F54" s="3">
        <f>$T$8</f>
        <v>859047860295</v>
      </c>
      <c r="G54" s="3">
        <f>$S$8</f>
        <v>12545691535</v>
      </c>
      <c r="H54" s="22">
        <f>$AA$8</f>
        <v>401968</v>
      </c>
      <c r="I54" s="3">
        <f>$Q$8</f>
        <v>2820151</v>
      </c>
      <c r="J54" s="3">
        <f>$P$8</f>
        <v>43515</v>
      </c>
    </row>
    <row r="55" spans="5:12">
      <c r="E55" s="3">
        <f>$T$8</f>
        <v>859047860295</v>
      </c>
      <c r="F55" s="3">
        <f>$S$8</f>
        <v>12545691535</v>
      </c>
      <c r="G55" s="3">
        <f>$R$8</f>
        <v>186368535</v>
      </c>
      <c r="H55" s="22">
        <f>$Z$8</f>
        <v>6184</v>
      </c>
      <c r="I55" s="3">
        <f>$P$8</f>
        <v>43515</v>
      </c>
      <c r="J55" s="3">
        <f>$O$8</f>
        <v>685</v>
      </c>
    </row>
    <row r="56" spans="5:12">
      <c r="E56" s="3">
        <f>$S$8</f>
        <v>12545691535</v>
      </c>
      <c r="F56" s="3">
        <f>$R$8</f>
        <v>186368535</v>
      </c>
      <c r="G56" s="3">
        <f>$Q$8</f>
        <v>2820151</v>
      </c>
      <c r="H56" s="22">
        <f>$Y$8</f>
        <v>97</v>
      </c>
      <c r="I56" s="3">
        <f>$O$8</f>
        <v>685</v>
      </c>
      <c r="J56" s="3">
        <f>$O$2</f>
        <v>11</v>
      </c>
    </row>
    <row r="57" spans="5:12">
      <c r="E57" s="3"/>
      <c r="F57" s="3"/>
      <c r="G57" s="3"/>
      <c r="H57" s="3"/>
      <c r="I57" s="3"/>
      <c r="J57" s="3"/>
    </row>
    <row r="58" spans="5:12">
      <c r="E58" s="3">
        <f>$X$8</f>
        <v>2.162994034885931E+19</v>
      </c>
      <c r="F58" s="3">
        <f>$W$8</f>
        <v>3.0024635741202643E+17</v>
      </c>
      <c r="G58" s="3">
        <f>$V$8</f>
        <v>4210038387792135</v>
      </c>
      <c r="H58" s="3">
        <f>$U$8</f>
        <v>59732129675791</v>
      </c>
      <c r="I58" s="3">
        <f>$T$8</f>
        <v>859047860295</v>
      </c>
      <c r="J58" s="3">
        <f>$S$8</f>
        <v>12545691535</v>
      </c>
    </row>
    <row r="59" spans="5:12">
      <c r="E59" s="3">
        <f>$W$8</f>
        <v>3.0024635741202643E+17</v>
      </c>
      <c r="F59" s="3">
        <f>$V$8</f>
        <v>4210038387792135</v>
      </c>
      <c r="G59" s="3">
        <f>$U$8</f>
        <v>59732129675791</v>
      </c>
      <c r="H59" s="3">
        <f>$T$8</f>
        <v>859047860295</v>
      </c>
      <c r="I59" s="3">
        <f>$S$8</f>
        <v>12545691535</v>
      </c>
      <c r="J59" s="3">
        <f>$R$8</f>
        <v>186368535</v>
      </c>
    </row>
    <row r="60" spans="5:12">
      <c r="E60" s="3">
        <f>$V$8</f>
        <v>4210038387792135</v>
      </c>
      <c r="F60" s="3">
        <f>$U$8</f>
        <v>59732129675791</v>
      </c>
      <c r="G60" s="3">
        <f>$T$8</f>
        <v>859047860295</v>
      </c>
      <c r="H60" s="3">
        <f>$S$8</f>
        <v>12545691535</v>
      </c>
      <c r="I60" s="3">
        <f>$R$8</f>
        <v>186368535</v>
      </c>
      <c r="J60" s="3">
        <f>$Q$8</f>
        <v>2820151</v>
      </c>
    </row>
    <row r="61" spans="5:12">
      <c r="E61" s="3">
        <f>$U$8</f>
        <v>59732129675791</v>
      </c>
      <c r="F61" s="3">
        <f>$T$8</f>
        <v>859047860295</v>
      </c>
      <c r="G61" s="3">
        <f>$S$8</f>
        <v>12545691535</v>
      </c>
      <c r="H61" s="3">
        <f>$R$8</f>
        <v>186368535</v>
      </c>
      <c r="I61" s="3">
        <f>$Q$8</f>
        <v>2820151</v>
      </c>
      <c r="J61" s="3">
        <f>$P$8</f>
        <v>43515</v>
      </c>
    </row>
    <row r="62" spans="5:12">
      <c r="E62" s="3">
        <f>$T$8</f>
        <v>859047860295</v>
      </c>
      <c r="F62" s="3">
        <f>$S$8</f>
        <v>12545691535</v>
      </c>
      <c r="G62" s="3">
        <f>$R$8</f>
        <v>186368535</v>
      </c>
      <c r="H62" s="3">
        <f>$Q$8</f>
        <v>2820151</v>
      </c>
      <c r="I62" s="3">
        <f>$P$8</f>
        <v>43515</v>
      </c>
      <c r="J62" s="3">
        <f>$O$8</f>
        <v>685</v>
      </c>
    </row>
    <row r="63" spans="5:12">
      <c r="E63" s="3">
        <f>$S$8</f>
        <v>12545691535</v>
      </c>
      <c r="F63" s="3">
        <f>$R$8</f>
        <v>186368535</v>
      </c>
      <c r="G63" s="3">
        <f>$Q$8</f>
        <v>2820151</v>
      </c>
      <c r="H63" s="3">
        <f>$P$8</f>
        <v>43515</v>
      </c>
      <c r="I63" s="3">
        <f>$O$8</f>
        <v>685</v>
      </c>
      <c r="J63" s="3">
        <f>$O$2</f>
        <v>11</v>
      </c>
    </row>
    <row r="66" spans="5:12">
      <c r="E66" s="3">
        <f>$X$8</f>
        <v>2.162994034885931E+19</v>
      </c>
      <c r="F66" s="3">
        <f>$W$8</f>
        <v>3.0024635741202643E+17</v>
      </c>
      <c r="G66" s="3">
        <f>$V$8</f>
        <v>4210038387792135</v>
      </c>
      <c r="H66" s="3">
        <f>$U$8</f>
        <v>59732129675791</v>
      </c>
      <c r="I66" s="22">
        <f>$AD$8</f>
        <v>123100393474</v>
      </c>
      <c r="J66" s="3">
        <f>$S$8</f>
        <v>12545691535</v>
      </c>
      <c r="L66" s="23">
        <f>MDETERM(E66:J71)/MDETERM(E73:J78)</f>
        <v>-210.7373680455654</v>
      </c>
    </row>
    <row r="67" spans="5:12">
      <c r="E67" s="3">
        <f>$W$8</f>
        <v>3.0024635741202643E+17</v>
      </c>
      <c r="F67" s="3">
        <f>$V$8</f>
        <v>4210038387792135</v>
      </c>
      <c r="G67" s="3">
        <f>$U$8</f>
        <v>59732129675791</v>
      </c>
      <c r="H67" s="3">
        <f>$T$8</f>
        <v>859047860295</v>
      </c>
      <c r="I67" s="22">
        <f>$AC$8</f>
        <v>1795576924</v>
      </c>
      <c r="J67" s="3">
        <f>$R$8</f>
        <v>186368535</v>
      </c>
      <c r="L67" s="29" t="e">
        <f ca="1">[1]!xDiv([1]!xMatDet(E66:J71,100),[1]!xMatDet(E73:J78,100),100)</f>
        <v>#NAME?</v>
      </c>
    </row>
    <row r="68" spans="5:12">
      <c r="E68" s="3">
        <f>$V$8</f>
        <v>4210038387792135</v>
      </c>
      <c r="F68" s="3">
        <f>$U$8</f>
        <v>59732129675791</v>
      </c>
      <c r="G68" s="3">
        <f>$T$8</f>
        <v>859047860295</v>
      </c>
      <c r="H68" s="3">
        <f>$S$8</f>
        <v>12545691535</v>
      </c>
      <c r="I68" s="22">
        <f>$AB$8</f>
        <v>26626546</v>
      </c>
      <c r="J68" s="3">
        <f>$Q$8</f>
        <v>2820151</v>
      </c>
      <c r="L68" s="23"/>
    </row>
    <row r="69" spans="5:12">
      <c r="E69" s="3">
        <f>$U$8</f>
        <v>59732129675791</v>
      </c>
      <c r="F69" s="3">
        <f>$T$8</f>
        <v>859047860295</v>
      </c>
      <c r="G69" s="3">
        <f>$S$8</f>
        <v>12545691535</v>
      </c>
      <c r="H69" s="3">
        <f>$R$8</f>
        <v>186368535</v>
      </c>
      <c r="I69" s="22">
        <f>$AA$8</f>
        <v>401968</v>
      </c>
      <c r="J69" s="3">
        <f>$P$8</f>
        <v>43515</v>
      </c>
    </row>
    <row r="70" spans="5:12">
      <c r="E70" s="3">
        <f>$T$8</f>
        <v>859047860295</v>
      </c>
      <c r="F70" s="3">
        <f>$S$8</f>
        <v>12545691535</v>
      </c>
      <c r="G70" s="3">
        <f>$R$8</f>
        <v>186368535</v>
      </c>
      <c r="H70" s="3">
        <f>$Q$8</f>
        <v>2820151</v>
      </c>
      <c r="I70" s="22">
        <f>$Z$8</f>
        <v>6184</v>
      </c>
      <c r="J70" s="3">
        <f>$O$8</f>
        <v>685</v>
      </c>
    </row>
    <row r="71" spans="5:12">
      <c r="E71" s="3">
        <f>$S$8</f>
        <v>12545691535</v>
      </c>
      <c r="F71" s="3">
        <f>$R$8</f>
        <v>186368535</v>
      </c>
      <c r="G71" s="3">
        <f>$Q$8</f>
        <v>2820151</v>
      </c>
      <c r="H71" s="3">
        <f>$P$8</f>
        <v>43515</v>
      </c>
      <c r="I71" s="22">
        <f>$Y$8</f>
        <v>97</v>
      </c>
      <c r="J71" s="3">
        <f>$O$2</f>
        <v>11</v>
      </c>
    </row>
    <row r="72" spans="5:12">
      <c r="E72" s="3"/>
      <c r="F72" s="3"/>
      <c r="G72" s="3"/>
      <c r="H72" s="3"/>
      <c r="I72" s="3"/>
      <c r="J72" s="3"/>
    </row>
    <row r="73" spans="5:12">
      <c r="E73" s="3">
        <f>$X$8</f>
        <v>2.162994034885931E+19</v>
      </c>
      <c r="F73" s="3">
        <f>$W$8</f>
        <v>3.0024635741202643E+17</v>
      </c>
      <c r="G73" s="3">
        <f>$V$8</f>
        <v>4210038387792135</v>
      </c>
      <c r="H73" s="3">
        <f>$U$8</f>
        <v>59732129675791</v>
      </c>
      <c r="I73" s="3">
        <f>$T$8</f>
        <v>859047860295</v>
      </c>
      <c r="J73" s="3">
        <f>$S$8</f>
        <v>12545691535</v>
      </c>
    </row>
    <row r="74" spans="5:12">
      <c r="E74" s="3">
        <f>$W$8</f>
        <v>3.0024635741202643E+17</v>
      </c>
      <c r="F74" s="3">
        <f>$V$8</f>
        <v>4210038387792135</v>
      </c>
      <c r="G74" s="3">
        <f>$U$8</f>
        <v>59732129675791</v>
      </c>
      <c r="H74" s="3">
        <f>$T$8</f>
        <v>859047860295</v>
      </c>
      <c r="I74" s="3">
        <f>$S$8</f>
        <v>12545691535</v>
      </c>
      <c r="J74" s="3">
        <f>$R$8</f>
        <v>186368535</v>
      </c>
    </row>
    <row r="75" spans="5:12">
      <c r="E75" s="3">
        <f>$V$8</f>
        <v>4210038387792135</v>
      </c>
      <c r="F75" s="3">
        <f>$U$8</f>
        <v>59732129675791</v>
      </c>
      <c r="G75" s="3">
        <f>$T$8</f>
        <v>859047860295</v>
      </c>
      <c r="H75" s="3">
        <f>$S$8</f>
        <v>12545691535</v>
      </c>
      <c r="I75" s="3">
        <f>$R$8</f>
        <v>186368535</v>
      </c>
      <c r="J75" s="3">
        <f>$Q$8</f>
        <v>2820151</v>
      </c>
    </row>
    <row r="76" spans="5:12">
      <c r="E76" s="3">
        <f>$U$8</f>
        <v>59732129675791</v>
      </c>
      <c r="F76" s="3">
        <f>$T$8</f>
        <v>859047860295</v>
      </c>
      <c r="G76" s="3">
        <f>$S$8</f>
        <v>12545691535</v>
      </c>
      <c r="H76" s="3">
        <f>$R$8</f>
        <v>186368535</v>
      </c>
      <c r="I76" s="3">
        <f>$Q$8</f>
        <v>2820151</v>
      </c>
      <c r="J76" s="3">
        <f>$P$8</f>
        <v>43515</v>
      </c>
    </row>
    <row r="77" spans="5:12">
      <c r="E77" s="3">
        <f>$T$8</f>
        <v>859047860295</v>
      </c>
      <c r="F77" s="3">
        <f>$S$8</f>
        <v>12545691535</v>
      </c>
      <c r="G77" s="3">
        <f>$R$8</f>
        <v>186368535</v>
      </c>
      <c r="H77" s="3">
        <f>$Q$8</f>
        <v>2820151</v>
      </c>
      <c r="I77" s="3">
        <f>$P$8</f>
        <v>43515</v>
      </c>
      <c r="J77" s="3">
        <f>$O$8</f>
        <v>685</v>
      </c>
    </row>
    <row r="78" spans="5:12">
      <c r="E78" s="3">
        <f>$S$8</f>
        <v>12545691535</v>
      </c>
      <c r="F78" s="3">
        <f>$R$8</f>
        <v>186368535</v>
      </c>
      <c r="G78" s="3">
        <f>$Q$8</f>
        <v>2820151</v>
      </c>
      <c r="H78" s="3">
        <f>$P$8</f>
        <v>43515</v>
      </c>
      <c r="I78" s="3">
        <f>$O$8</f>
        <v>685</v>
      </c>
      <c r="J78" s="3">
        <f>$O$2</f>
        <v>11</v>
      </c>
    </row>
    <row r="81" spans="5:12">
      <c r="E81" s="3">
        <f>$X$8</f>
        <v>2.162994034885931E+19</v>
      </c>
      <c r="F81" s="3">
        <f>$W$8</f>
        <v>3.0024635741202643E+17</v>
      </c>
      <c r="G81" s="3">
        <f>$V$8</f>
        <v>4210038387792135</v>
      </c>
      <c r="H81" s="3">
        <f>$U$8</f>
        <v>59732129675791</v>
      </c>
      <c r="I81" s="3">
        <f>$T$8</f>
        <v>859047860295</v>
      </c>
      <c r="J81" s="22">
        <f>$AD$8</f>
        <v>123100393474</v>
      </c>
    </row>
    <row r="82" spans="5:12">
      <c r="E82" s="3">
        <f>$W$8</f>
        <v>3.0024635741202643E+17</v>
      </c>
      <c r="F82" s="3">
        <f>$V$8</f>
        <v>4210038387792135</v>
      </c>
      <c r="G82" s="3">
        <f>$U$8</f>
        <v>59732129675791</v>
      </c>
      <c r="H82" s="3">
        <f>$T$8</f>
        <v>859047860295</v>
      </c>
      <c r="I82" s="3">
        <f>$S$8</f>
        <v>12545691535</v>
      </c>
      <c r="J82" s="22">
        <f>$AC$8</f>
        <v>1795576924</v>
      </c>
      <c r="L82" s="23">
        <f>MDETERM(E81:J86)/MDETERM(E88:J93)</f>
        <v>2004.8351112563278</v>
      </c>
    </row>
    <row r="83" spans="5:12">
      <c r="E83" s="3">
        <f>$V$8</f>
        <v>4210038387792135</v>
      </c>
      <c r="F83" s="3">
        <f>$U$8</f>
        <v>59732129675791</v>
      </c>
      <c r="G83" s="3">
        <f>$T$8</f>
        <v>859047860295</v>
      </c>
      <c r="H83" s="3">
        <f>$S$8</f>
        <v>12545691535</v>
      </c>
      <c r="I83" s="3">
        <f>$R$8</f>
        <v>186368535</v>
      </c>
      <c r="J83" s="22">
        <f>$AB$8</f>
        <v>26626546</v>
      </c>
      <c r="L83" s="29" t="e">
        <f ca="1">[1]!xDiv([1]!xMatDet(E81:J86,100),[1]!xMatDet(E88:J93,100),100)</f>
        <v>#NAME?</v>
      </c>
    </row>
    <row r="84" spans="5:12">
      <c r="E84" s="3">
        <f>$U$8</f>
        <v>59732129675791</v>
      </c>
      <c r="F84" s="3">
        <f>$T$8</f>
        <v>859047860295</v>
      </c>
      <c r="G84" s="3">
        <f>$S$8</f>
        <v>12545691535</v>
      </c>
      <c r="H84" s="3">
        <f>$R$8</f>
        <v>186368535</v>
      </c>
      <c r="I84" s="3">
        <f>$Q$8</f>
        <v>2820151</v>
      </c>
      <c r="J84" s="22">
        <f>$AA$8</f>
        <v>401968</v>
      </c>
    </row>
    <row r="85" spans="5:12">
      <c r="E85" s="3">
        <f>$T$8</f>
        <v>859047860295</v>
      </c>
      <c r="F85" s="3">
        <f>$S$8</f>
        <v>12545691535</v>
      </c>
      <c r="G85" s="3">
        <f>$R$8</f>
        <v>186368535</v>
      </c>
      <c r="H85" s="3">
        <f>$Q$8</f>
        <v>2820151</v>
      </c>
      <c r="I85" s="3">
        <f>$P$8</f>
        <v>43515</v>
      </c>
      <c r="J85" s="22">
        <f>$Z$8</f>
        <v>6184</v>
      </c>
    </row>
    <row r="86" spans="5:12">
      <c r="E86" s="3">
        <f>$S$8</f>
        <v>12545691535</v>
      </c>
      <c r="F86" s="3">
        <f>$R$8</f>
        <v>186368535</v>
      </c>
      <c r="G86" s="3">
        <f>$Q$8</f>
        <v>2820151</v>
      </c>
      <c r="H86" s="3">
        <f>$P$8</f>
        <v>43515</v>
      </c>
      <c r="I86" s="3">
        <f>$O$8</f>
        <v>685</v>
      </c>
      <c r="J86" s="22">
        <f>$Y$8</f>
        <v>97</v>
      </c>
    </row>
    <row r="87" spans="5:12">
      <c r="E87" s="3"/>
      <c r="F87" s="3"/>
      <c r="G87" s="3"/>
      <c r="H87" s="3"/>
      <c r="I87" s="3"/>
      <c r="J87" s="3"/>
    </row>
    <row r="88" spans="5:12">
      <c r="E88" s="3">
        <f>$X$8</f>
        <v>2.162994034885931E+19</v>
      </c>
      <c r="F88" s="3">
        <f>$W$8</f>
        <v>3.0024635741202643E+17</v>
      </c>
      <c r="G88" s="3">
        <f>$V$8</f>
        <v>4210038387792135</v>
      </c>
      <c r="H88" s="3">
        <f>$U$8</f>
        <v>59732129675791</v>
      </c>
      <c r="I88" s="3">
        <f>$T$8</f>
        <v>859047860295</v>
      </c>
      <c r="J88" s="3">
        <f>$S$8</f>
        <v>12545691535</v>
      </c>
    </row>
    <row r="89" spans="5:12">
      <c r="E89" s="3">
        <f>$W$8</f>
        <v>3.0024635741202643E+17</v>
      </c>
      <c r="F89" s="3">
        <f>$V$8</f>
        <v>4210038387792135</v>
      </c>
      <c r="G89" s="3">
        <f>$U$8</f>
        <v>59732129675791</v>
      </c>
      <c r="H89" s="3">
        <f>$T$8</f>
        <v>859047860295</v>
      </c>
      <c r="I89" s="3">
        <f>$S$8</f>
        <v>12545691535</v>
      </c>
      <c r="J89" s="3">
        <f>$R$8</f>
        <v>186368535</v>
      </c>
    </row>
    <row r="90" spans="5:12">
      <c r="E90" s="3">
        <f>$V$8</f>
        <v>4210038387792135</v>
      </c>
      <c r="F90" s="3">
        <f>$U$8</f>
        <v>59732129675791</v>
      </c>
      <c r="G90" s="3">
        <f>$T$8</f>
        <v>859047860295</v>
      </c>
      <c r="H90" s="3">
        <f>$S$8</f>
        <v>12545691535</v>
      </c>
      <c r="I90" s="3">
        <f>$R$8</f>
        <v>186368535</v>
      </c>
      <c r="J90" s="3">
        <f>$Q$8</f>
        <v>2820151</v>
      </c>
    </row>
    <row r="91" spans="5:12">
      <c r="E91" s="3">
        <f>$U$8</f>
        <v>59732129675791</v>
      </c>
      <c r="F91" s="3">
        <f>$T$8</f>
        <v>859047860295</v>
      </c>
      <c r="G91" s="3">
        <f>$S$8</f>
        <v>12545691535</v>
      </c>
      <c r="H91" s="3">
        <f>$R$8</f>
        <v>186368535</v>
      </c>
      <c r="I91" s="3">
        <f>$Q$8</f>
        <v>2820151</v>
      </c>
      <c r="J91" s="3">
        <f>$P$8</f>
        <v>43515</v>
      </c>
    </row>
    <row r="92" spans="5:12">
      <c r="E92" s="3">
        <f>$T$8</f>
        <v>859047860295</v>
      </c>
      <c r="F92" s="3">
        <f>$S$8</f>
        <v>12545691535</v>
      </c>
      <c r="G92" s="3">
        <f>$R$8</f>
        <v>186368535</v>
      </c>
      <c r="H92" s="3">
        <f>$Q$8</f>
        <v>2820151</v>
      </c>
      <c r="I92" s="3">
        <f>$P$8</f>
        <v>43515</v>
      </c>
      <c r="J92" s="3">
        <f>$O$8</f>
        <v>685</v>
      </c>
    </row>
    <row r="93" spans="5:12">
      <c r="E93" s="3">
        <f>$S$8</f>
        <v>12545691535</v>
      </c>
      <c r="F93" s="3">
        <f>$R$8</f>
        <v>186368535</v>
      </c>
      <c r="G93" s="3">
        <f>$Q$8</f>
        <v>2820151</v>
      </c>
      <c r="H93" s="3">
        <f>$P$8</f>
        <v>43515</v>
      </c>
      <c r="I93" s="3">
        <f>$O$8</f>
        <v>685</v>
      </c>
      <c r="J93" s="3">
        <f>$O$2</f>
        <v>11</v>
      </c>
    </row>
    <row r="113" spans="6:6">
      <c r="F113" s="23"/>
    </row>
    <row r="114" spans="6:6">
      <c r="F114" s="29"/>
    </row>
    <row r="126" spans="6:6">
      <c r="F126" s="23"/>
    </row>
    <row r="127" spans="6:6">
      <c r="F127" s="29"/>
    </row>
    <row r="139" spans="6:6">
      <c r="F139" s="23"/>
    </row>
    <row r="140" spans="6:6">
      <c r="F140" s="2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1"/>
  <dimension ref="A1:AJ227"/>
  <sheetViews>
    <sheetView zoomScale="90" zoomScaleNormal="90" workbookViewId="0">
      <selection activeCell="L110" sqref="L110"/>
    </sheetView>
  </sheetViews>
  <sheetFormatPr baseColWidth="10" defaultRowHeight="15"/>
  <cols>
    <col min="4" max="10" width="12" bestFit="1" customWidth="1"/>
    <col min="11" max="11" width="11" bestFit="1" customWidth="1"/>
    <col min="12" max="12" width="12.7109375" customWidth="1"/>
    <col min="13" max="13" width="4.7109375" customWidth="1"/>
    <col min="14" max="14" width="6.28515625" customWidth="1"/>
    <col min="16" max="16" width="12.140625" customWidth="1"/>
    <col min="17" max="17" width="12.42578125" customWidth="1"/>
    <col min="19" max="19" width="12" bestFit="1" customWidth="1"/>
    <col min="20" max="20" width="12.28515625" customWidth="1"/>
    <col min="21" max="26" width="12" customWidth="1"/>
    <col min="27" max="27" width="9.28515625" customWidth="1"/>
    <col min="31" max="31" width="13.5703125" customWidth="1"/>
    <col min="32" max="32" width="12" bestFit="1" customWidth="1"/>
    <col min="33" max="33" width="12" customWidth="1"/>
    <col min="35" max="35" width="13.5703125" customWidth="1"/>
    <col min="36" max="36" width="15.85546875" customWidth="1"/>
  </cols>
  <sheetData>
    <row r="1" spans="1:36">
      <c r="A1" s="4" t="s">
        <v>26</v>
      </c>
    </row>
    <row r="2" spans="1:36" ht="15.75">
      <c r="D2" s="31" t="e">
        <f ca="1">AH8</f>
        <v>#NAME?</v>
      </c>
      <c r="G2" s="30" t="e">
        <f ca="1">AJ8/AI8</f>
        <v>#NAME?</v>
      </c>
      <c r="O2" s="9">
        <f>COUNT('INGRESO DE DATOS'!A4:A10000)</f>
        <v>11</v>
      </c>
      <c r="Q2" s="9">
        <f>AVERAGE(AA10:AA1000)</f>
        <v>8.8181818181818183</v>
      </c>
      <c r="T2" s="9" t="e">
        <f ca="1">AVERAGE(AH10:AH1000)</f>
        <v>#NAME?</v>
      </c>
      <c r="U2" s="9"/>
      <c r="V2" s="9"/>
      <c r="W2" s="9"/>
      <c r="X2" s="9"/>
      <c r="Y2" s="9"/>
      <c r="Z2" s="9"/>
    </row>
    <row r="6" spans="1:36">
      <c r="D6" s="22">
        <f>$AG$8</f>
        <v>8565991486948</v>
      </c>
      <c r="E6" s="3">
        <f>$Y$8</f>
        <v>1.5716684413122047E+21</v>
      </c>
      <c r="F6" s="3">
        <f>$X$8</f>
        <v>2.162994034885931E+19</v>
      </c>
      <c r="G6" s="3">
        <f>$W$8</f>
        <v>3.0024635741202643E+17</v>
      </c>
      <c r="H6" s="3">
        <f>$V$8</f>
        <v>4210038387792135</v>
      </c>
      <c r="I6" s="3">
        <f>$U$8</f>
        <v>59732129675791</v>
      </c>
      <c r="J6" s="3">
        <f>$T$8</f>
        <v>859047860295</v>
      </c>
    </row>
    <row r="7" spans="1:36">
      <c r="D7" s="22">
        <f>$AF$8</f>
        <v>123100393474</v>
      </c>
      <c r="E7" s="3">
        <f>$X$8</f>
        <v>2.162994034885931E+19</v>
      </c>
      <c r="F7" s="3">
        <f>$W$8</f>
        <v>3.0024635741202643E+17</v>
      </c>
      <c r="G7" s="3">
        <f>$V$8</f>
        <v>4210038387792135</v>
      </c>
      <c r="H7" s="3">
        <f>$U$8</f>
        <v>59732129675791</v>
      </c>
      <c r="I7" s="3">
        <f>$T$8</f>
        <v>859047860295</v>
      </c>
      <c r="J7" s="3">
        <f>$S$8</f>
        <v>12545691535</v>
      </c>
      <c r="L7" s="23">
        <f>MDETERM(D6:J12)/MDETERM(D14:J20)</f>
        <v>3.1400203634277857E-7</v>
      </c>
    </row>
    <row r="8" spans="1:36">
      <c r="D8" s="22">
        <f>$AE$8</f>
        <v>1795576924</v>
      </c>
      <c r="E8" s="3">
        <f>$W$8</f>
        <v>3.0024635741202643E+17</v>
      </c>
      <c r="F8" s="3">
        <f>$V$8</f>
        <v>4210038387792135</v>
      </c>
      <c r="G8" s="3">
        <f>$U$8</f>
        <v>59732129675791</v>
      </c>
      <c r="H8" s="3">
        <f>$T$8</f>
        <v>859047860295</v>
      </c>
      <c r="I8" s="3">
        <f>$S$8</f>
        <v>12545691535</v>
      </c>
      <c r="J8" s="3">
        <f>$R$8</f>
        <v>186368535</v>
      </c>
      <c r="L8" s="29" t="e">
        <f ca="1">[1]!xDiv([1]!xMatDet(D6:J12,100),[1]!xMatDet(D14:J20,100),100)</f>
        <v>#NAME?</v>
      </c>
      <c r="O8" s="4">
        <f>SUM(O10:O1000)</f>
        <v>685</v>
      </c>
      <c r="P8" s="4">
        <f t="shared" ref="P8:AJ8" si="0">SUM(P10:P1000)</f>
        <v>43515</v>
      </c>
      <c r="Q8" s="4">
        <f t="shared" si="0"/>
        <v>2820151</v>
      </c>
      <c r="R8" s="4">
        <f>SUM(R10:R1000)</f>
        <v>186368535</v>
      </c>
      <c r="S8" s="4">
        <f t="shared" si="0"/>
        <v>12545691535</v>
      </c>
      <c r="T8" s="4">
        <f t="shared" si="0"/>
        <v>859047860295</v>
      </c>
      <c r="U8" s="4">
        <f t="shared" si="0"/>
        <v>59732129675791</v>
      </c>
      <c r="V8" s="4">
        <f t="shared" si="0"/>
        <v>4210038387792135</v>
      </c>
      <c r="W8" s="4">
        <f>SUM(W10:W1000)</f>
        <v>3.0024635741202643E+17</v>
      </c>
      <c r="X8" s="4">
        <f t="shared" si="0"/>
        <v>2.162994034885931E+19</v>
      </c>
      <c r="Y8" s="4">
        <f t="shared" si="0"/>
        <v>1.5716684413122047E+21</v>
      </c>
      <c r="Z8" s="4">
        <f t="shared" si="0"/>
        <v>1.1503166289706361E+23</v>
      </c>
      <c r="AA8" s="4">
        <f t="shared" si="0"/>
        <v>97</v>
      </c>
      <c r="AB8" s="4">
        <f t="shared" si="0"/>
        <v>6184</v>
      </c>
      <c r="AC8" s="4">
        <f t="shared" si="0"/>
        <v>401968</v>
      </c>
      <c r="AD8" s="4">
        <f t="shared" si="0"/>
        <v>26626546</v>
      </c>
      <c r="AE8" s="4">
        <f t="shared" si="0"/>
        <v>1795576924</v>
      </c>
      <c r="AF8" s="4">
        <f>SUM(AF10:AF1000)</f>
        <v>123100393474</v>
      </c>
      <c r="AG8" s="4">
        <f>SUM(AG10:AG1000)</f>
        <v>8565991486948</v>
      </c>
      <c r="AH8" s="4" t="e">
        <f t="shared" ca="1" si="0"/>
        <v>#NAME?</v>
      </c>
      <c r="AI8" s="21">
        <f t="shared" si="0"/>
        <v>39.636363636363633</v>
      </c>
      <c r="AJ8" s="21" t="e">
        <f t="shared" ca="1" si="0"/>
        <v>#NAME?</v>
      </c>
    </row>
    <row r="9" spans="1:36" ht="27" customHeight="1">
      <c r="D9" s="22">
        <f>$AD$8</f>
        <v>26626546</v>
      </c>
      <c r="E9" s="3">
        <f>$V$8</f>
        <v>4210038387792135</v>
      </c>
      <c r="F9" s="3">
        <f>$U$8</f>
        <v>59732129675791</v>
      </c>
      <c r="G9" s="3">
        <f>$T$8</f>
        <v>859047860295</v>
      </c>
      <c r="H9" s="3">
        <f>$S$8</f>
        <v>12545691535</v>
      </c>
      <c r="I9" s="3">
        <f>$R$8</f>
        <v>186368535</v>
      </c>
      <c r="J9" s="3">
        <f>$Q$8</f>
        <v>2820151</v>
      </c>
    </row>
    <row r="10" spans="1:36">
      <c r="D10" s="22">
        <f>$AC$8</f>
        <v>401968</v>
      </c>
      <c r="E10" s="3">
        <f>$U$8</f>
        <v>59732129675791</v>
      </c>
      <c r="F10" s="3">
        <f>$T$8</f>
        <v>859047860295</v>
      </c>
      <c r="G10" s="3">
        <f>$S$8</f>
        <v>12545691535</v>
      </c>
      <c r="H10" s="3">
        <f>$R$8</f>
        <v>186368535</v>
      </c>
      <c r="I10" s="3">
        <f>$Q$8</f>
        <v>2820151</v>
      </c>
      <c r="J10" s="3">
        <f>$P$8</f>
        <v>43515</v>
      </c>
      <c r="L10" t="s">
        <v>119</v>
      </c>
      <c r="M10" s="63">
        <f>COUNT(O10:O1000)</f>
        <v>11</v>
      </c>
      <c r="O10">
        <f>'INGRESO DE DATOS'!A4</f>
        <v>64</v>
      </c>
      <c r="P10">
        <f>POWER(O10,2)</f>
        <v>4096</v>
      </c>
      <c r="Q10">
        <f>POWER(O10,3)</f>
        <v>262144</v>
      </c>
      <c r="R10">
        <f>POWER(O10,4)</f>
        <v>16777216</v>
      </c>
      <c r="S10">
        <f>POWER(O10,5)</f>
        <v>1073741824</v>
      </c>
      <c r="T10">
        <f>POWER(O10,6)</f>
        <v>68719476736</v>
      </c>
      <c r="U10">
        <f>POWER(O10,7)</f>
        <v>4398046511104</v>
      </c>
      <c r="V10">
        <f>POWER(O10,8)</f>
        <v>281474976710656</v>
      </c>
      <c r="W10">
        <f>POWER(O10,9)</f>
        <v>1.8014398509481984E+16</v>
      </c>
      <c r="X10">
        <f>POWER(O10,10)</f>
        <v>1.152921504606847E+18</v>
      </c>
      <c r="Y10">
        <f>POWER(O10,11)</f>
        <v>7.3786976294838206E+19</v>
      </c>
      <c r="Z10">
        <f>POWER(O10,12)</f>
        <v>4.7223664828696452E+21</v>
      </c>
      <c r="AA10">
        <f>'INGRESO DE DATOS'!B4</f>
        <v>8</v>
      </c>
      <c r="AB10">
        <f t="shared" ref="AB10:AB20" si="1">O10*AA10</f>
        <v>512</v>
      </c>
      <c r="AC10">
        <f>P10*AA10</f>
        <v>32768</v>
      </c>
      <c r="AD10">
        <f>Q10*AA10</f>
        <v>2097152</v>
      </c>
      <c r="AE10">
        <f>R10*AA10</f>
        <v>134217728</v>
      </c>
      <c r="AF10">
        <f>S10*AA10</f>
        <v>8589934592</v>
      </c>
      <c r="AG10">
        <f>T10*AA10</f>
        <v>549755813888</v>
      </c>
      <c r="AH10" t="e">
        <f ca="1">($L$8*T10)+($L$25*S10)+($L$42*R10)+($L$59*Q10)+($L$75*P10)+($L$93*O10)+$L$110</f>
        <v>#NAME?</v>
      </c>
      <c r="AI10">
        <f>POWER((AA10-$Q$2),2)</f>
        <v>0.669421487603306</v>
      </c>
      <c r="AJ10" t="e">
        <f ca="1">POWER(AH10-$T$2,2)</f>
        <v>#NAME?</v>
      </c>
    </row>
    <row r="11" spans="1:36">
      <c r="D11" s="22">
        <f>$AB$8</f>
        <v>6184</v>
      </c>
      <c r="E11" s="3">
        <f>$T$8</f>
        <v>859047860295</v>
      </c>
      <c r="F11" s="3">
        <f>$S$8</f>
        <v>12545691535</v>
      </c>
      <c r="G11" s="3">
        <f>$R$8</f>
        <v>186368535</v>
      </c>
      <c r="H11" s="3">
        <f>$Q$8</f>
        <v>2820151</v>
      </c>
      <c r="I11" s="3">
        <f>$P$8</f>
        <v>43515</v>
      </c>
      <c r="J11" s="3">
        <f>$O$8</f>
        <v>685</v>
      </c>
      <c r="O11">
        <f>'INGRESO DE DATOS'!A5</f>
        <v>71</v>
      </c>
      <c r="P11">
        <f t="shared" ref="P11:P16" si="2">POWER(O11,2)</f>
        <v>5041</v>
      </c>
      <c r="Q11">
        <f t="shared" ref="Q11:Q16" si="3">POWER(O11,3)</f>
        <v>357911</v>
      </c>
      <c r="R11">
        <f t="shared" ref="R11:R16" si="4">POWER(O11,4)</f>
        <v>25411681</v>
      </c>
      <c r="S11">
        <f t="shared" ref="S11:S16" si="5">POWER(O11,5)</f>
        <v>1804229351</v>
      </c>
      <c r="T11">
        <f t="shared" ref="T11:T16" si="6">POWER(O11,6)</f>
        <v>128100283921</v>
      </c>
      <c r="U11">
        <f t="shared" ref="U11:U16" si="7">POWER(O11,7)</f>
        <v>9095120158391</v>
      </c>
      <c r="V11">
        <f t="shared" ref="V11:V16" si="8">POWER(O11,8)</f>
        <v>645753531245761</v>
      </c>
      <c r="W11">
        <f t="shared" ref="W11:W16" si="9">POWER(O11,9)</f>
        <v>4.5848500718449032E+16</v>
      </c>
      <c r="X11">
        <f t="shared" ref="X11:X16" si="10">POWER(O11,10)</f>
        <v>3.2552435510098811E+18</v>
      </c>
      <c r="Y11">
        <f t="shared" ref="Y11:Y16" si="11">POWER(O11,11)</f>
        <v>2.3112229212170158E+20</v>
      </c>
      <c r="Z11">
        <f t="shared" ref="Z11:Z16" si="12">POWER(O11,12)</f>
        <v>1.6409682740640811E+22</v>
      </c>
      <c r="AA11">
        <f>'INGRESO DE DATOS'!B5</f>
        <v>10</v>
      </c>
      <c r="AB11">
        <f t="shared" si="1"/>
        <v>710</v>
      </c>
      <c r="AC11">
        <f t="shared" ref="AC11:AC16" si="13">P11*AA11</f>
        <v>50410</v>
      </c>
      <c r="AD11">
        <f t="shared" ref="AD11:AD16" si="14">Q11*AA11</f>
        <v>3579110</v>
      </c>
      <c r="AE11">
        <f t="shared" ref="AE11:AE16" si="15">R11*AA11</f>
        <v>254116810</v>
      </c>
      <c r="AF11">
        <f t="shared" ref="AF11:AF16" si="16">S11*AA11</f>
        <v>18042293510</v>
      </c>
      <c r="AG11">
        <f t="shared" ref="AG11:AG16" si="17">T11*AA11</f>
        <v>1281002839210</v>
      </c>
      <c r="AH11" t="e">
        <f t="shared" ref="AH11:AH16" ca="1" si="18">($L$8*T11)+($L$25*S11)+($L$42*R11)+($L$59*Q11)+($L$75*P11)+($L$93*O11)+$L$110</f>
        <v>#NAME?</v>
      </c>
      <c r="AI11">
        <f t="shared" ref="AI11:AI16" si="19">POWER((AA11-$Q$2),2)</f>
        <v>1.3966942148760326</v>
      </c>
      <c r="AJ11" t="e">
        <f t="shared" ref="AJ11:AJ16" ca="1" si="20">POWER(AH11-$T$2,2)</f>
        <v>#NAME?</v>
      </c>
    </row>
    <row r="12" spans="1:36">
      <c r="D12" s="22">
        <f>$AA$8</f>
        <v>97</v>
      </c>
      <c r="E12" s="3">
        <f>$S$8</f>
        <v>12545691535</v>
      </c>
      <c r="F12" s="3">
        <f>$R$8</f>
        <v>186368535</v>
      </c>
      <c r="G12" s="3">
        <f>$Q$8</f>
        <v>2820151</v>
      </c>
      <c r="H12" s="3">
        <f>$P$8</f>
        <v>43515</v>
      </c>
      <c r="I12" s="3">
        <f>$O$8</f>
        <v>685</v>
      </c>
      <c r="J12" s="3">
        <f>$O$2</f>
        <v>11</v>
      </c>
      <c r="O12">
        <f>'INGRESO DE DATOS'!A6</f>
        <v>53</v>
      </c>
      <c r="P12">
        <f t="shared" si="2"/>
        <v>2809</v>
      </c>
      <c r="Q12">
        <f t="shared" si="3"/>
        <v>148877</v>
      </c>
      <c r="R12">
        <f t="shared" si="4"/>
        <v>7890481</v>
      </c>
      <c r="S12">
        <f t="shared" si="5"/>
        <v>418195493</v>
      </c>
      <c r="T12">
        <f t="shared" si="6"/>
        <v>22164361129</v>
      </c>
      <c r="U12">
        <f t="shared" si="7"/>
        <v>1174711139837</v>
      </c>
      <c r="V12">
        <f t="shared" si="8"/>
        <v>62259690411361</v>
      </c>
      <c r="W12">
        <f t="shared" si="9"/>
        <v>3299763591802133</v>
      </c>
      <c r="X12">
        <f t="shared" si="10"/>
        <v>1.7488747036551306E+17</v>
      </c>
      <c r="Y12">
        <f t="shared" si="11"/>
        <v>9.2690359293721907E+18</v>
      </c>
      <c r="Z12">
        <f t="shared" si="12"/>
        <v>4.9125890425672617E+20</v>
      </c>
      <c r="AA12">
        <f>'INGRESO DE DATOS'!B6</f>
        <v>6</v>
      </c>
      <c r="AB12">
        <f t="shared" si="1"/>
        <v>318</v>
      </c>
      <c r="AC12">
        <f t="shared" si="13"/>
        <v>16854</v>
      </c>
      <c r="AD12">
        <f t="shared" si="14"/>
        <v>893262</v>
      </c>
      <c r="AE12">
        <f t="shared" si="15"/>
        <v>47342886</v>
      </c>
      <c r="AF12">
        <f t="shared" si="16"/>
        <v>2509172958</v>
      </c>
      <c r="AG12">
        <f t="shared" si="17"/>
        <v>132986166774</v>
      </c>
      <c r="AH12" t="e">
        <f t="shared" ca="1" si="18"/>
        <v>#NAME?</v>
      </c>
      <c r="AI12">
        <f t="shared" si="19"/>
        <v>7.9421487603305794</v>
      </c>
      <c r="AJ12" t="e">
        <f t="shared" ca="1" si="20"/>
        <v>#NAME?</v>
      </c>
    </row>
    <row r="13" spans="1:36">
      <c r="D13" s="3"/>
      <c r="E13" s="3"/>
      <c r="F13" s="3"/>
      <c r="G13" s="3"/>
      <c r="H13" s="3"/>
      <c r="I13" s="3"/>
      <c r="J13" s="3"/>
      <c r="O13">
        <f>'INGRESO DE DATOS'!A7</f>
        <v>67</v>
      </c>
      <c r="P13">
        <f t="shared" si="2"/>
        <v>4489</v>
      </c>
      <c r="Q13">
        <f t="shared" si="3"/>
        <v>300763</v>
      </c>
      <c r="R13">
        <f t="shared" si="4"/>
        <v>20151121</v>
      </c>
      <c r="S13">
        <f t="shared" si="5"/>
        <v>1350125107</v>
      </c>
      <c r="T13">
        <f t="shared" si="6"/>
        <v>90458382169</v>
      </c>
      <c r="U13">
        <f t="shared" si="7"/>
        <v>6060711605323</v>
      </c>
      <c r="V13">
        <f t="shared" si="8"/>
        <v>406067677556641</v>
      </c>
      <c r="W13">
        <f t="shared" si="9"/>
        <v>2.7206534396294948E+16</v>
      </c>
      <c r="X13">
        <f t="shared" si="10"/>
        <v>1.8228378045517614E+18</v>
      </c>
      <c r="Y13">
        <f t="shared" si="11"/>
        <v>1.2213013290496801E+20</v>
      </c>
      <c r="Z13">
        <f t="shared" si="12"/>
        <v>8.1827189046328573E+21</v>
      </c>
      <c r="AA13">
        <f>'INGRESO DE DATOS'!B7</f>
        <v>11</v>
      </c>
      <c r="AB13">
        <f t="shared" si="1"/>
        <v>737</v>
      </c>
      <c r="AC13">
        <f t="shared" si="13"/>
        <v>49379</v>
      </c>
      <c r="AD13">
        <f t="shared" si="14"/>
        <v>3308393</v>
      </c>
      <c r="AE13">
        <f t="shared" si="15"/>
        <v>221662331</v>
      </c>
      <c r="AF13">
        <f t="shared" si="16"/>
        <v>14851376177</v>
      </c>
      <c r="AG13">
        <f t="shared" si="17"/>
        <v>995042203859</v>
      </c>
      <c r="AH13" t="e">
        <f t="shared" ca="1" si="18"/>
        <v>#NAME?</v>
      </c>
      <c r="AI13">
        <f t="shared" si="19"/>
        <v>4.7603305785123959</v>
      </c>
      <c r="AJ13" t="e">
        <f t="shared" ca="1" si="20"/>
        <v>#NAME?</v>
      </c>
    </row>
    <row r="14" spans="1:36">
      <c r="D14" s="3">
        <f>$Z$8</f>
        <v>1.1503166289706361E+23</v>
      </c>
      <c r="E14" s="3">
        <f>$Y$8</f>
        <v>1.5716684413122047E+21</v>
      </c>
      <c r="F14" s="3">
        <f>$X$8</f>
        <v>2.162994034885931E+19</v>
      </c>
      <c r="G14" s="3">
        <f>$W$8</f>
        <v>3.0024635741202643E+17</v>
      </c>
      <c r="H14" s="3">
        <f>$V$8</f>
        <v>4210038387792135</v>
      </c>
      <c r="I14" s="3">
        <f>$U$8</f>
        <v>59732129675791</v>
      </c>
      <c r="J14" s="3">
        <f>$T$8</f>
        <v>859047860295</v>
      </c>
      <c r="O14">
        <f>'INGRESO DE DATOS'!A8</f>
        <v>55</v>
      </c>
      <c r="P14">
        <f t="shared" si="2"/>
        <v>3025</v>
      </c>
      <c r="Q14">
        <f t="shared" si="3"/>
        <v>166375</v>
      </c>
      <c r="R14">
        <f t="shared" si="4"/>
        <v>9150625</v>
      </c>
      <c r="S14">
        <f t="shared" si="5"/>
        <v>503284375</v>
      </c>
      <c r="T14">
        <f t="shared" si="6"/>
        <v>27680640625</v>
      </c>
      <c r="U14">
        <f t="shared" si="7"/>
        <v>1522435234375</v>
      </c>
      <c r="V14">
        <f t="shared" si="8"/>
        <v>83733937890625</v>
      </c>
      <c r="W14">
        <f t="shared" si="9"/>
        <v>4605366583984375</v>
      </c>
      <c r="X14">
        <f t="shared" si="10"/>
        <v>2.5329516211914064E+17</v>
      </c>
      <c r="Y14">
        <f t="shared" si="11"/>
        <v>1.3931233916552735E+19</v>
      </c>
      <c r="Z14">
        <f t="shared" si="12"/>
        <v>7.6621786541040035E+20</v>
      </c>
      <c r="AA14">
        <f>'INGRESO DE DATOS'!B8</f>
        <v>8</v>
      </c>
      <c r="AB14">
        <f t="shared" si="1"/>
        <v>440</v>
      </c>
      <c r="AC14">
        <f t="shared" si="13"/>
        <v>24200</v>
      </c>
      <c r="AD14">
        <f t="shared" si="14"/>
        <v>1331000</v>
      </c>
      <c r="AE14">
        <f t="shared" si="15"/>
        <v>73205000</v>
      </c>
      <c r="AF14">
        <f t="shared" si="16"/>
        <v>4026275000</v>
      </c>
      <c r="AG14">
        <f t="shared" si="17"/>
        <v>221445125000</v>
      </c>
      <c r="AH14" t="e">
        <f t="shared" ca="1" si="18"/>
        <v>#NAME?</v>
      </c>
      <c r="AI14">
        <f t="shared" si="19"/>
        <v>0.669421487603306</v>
      </c>
      <c r="AJ14" t="e">
        <f t="shared" ca="1" si="20"/>
        <v>#NAME?</v>
      </c>
    </row>
    <row r="15" spans="1:36">
      <c r="D15" s="3">
        <f>$Y$8</f>
        <v>1.5716684413122047E+21</v>
      </c>
      <c r="E15" s="3">
        <f>$X$8</f>
        <v>2.162994034885931E+19</v>
      </c>
      <c r="F15" s="3">
        <f>$W$8</f>
        <v>3.0024635741202643E+17</v>
      </c>
      <c r="G15" s="3">
        <f>$V$8</f>
        <v>4210038387792135</v>
      </c>
      <c r="H15" s="3">
        <f>$U$8</f>
        <v>59732129675791</v>
      </c>
      <c r="I15" s="3">
        <f>$T$8</f>
        <v>859047860295</v>
      </c>
      <c r="J15" s="3">
        <f>$S$8</f>
        <v>12545691535</v>
      </c>
      <c r="O15">
        <f>'INGRESO DE DATOS'!A9</f>
        <v>58</v>
      </c>
      <c r="P15">
        <f t="shared" si="2"/>
        <v>3364</v>
      </c>
      <c r="Q15">
        <f t="shared" si="3"/>
        <v>195112</v>
      </c>
      <c r="R15">
        <f t="shared" si="4"/>
        <v>11316496</v>
      </c>
      <c r="S15">
        <f t="shared" si="5"/>
        <v>656356768</v>
      </c>
      <c r="T15">
        <f t="shared" si="6"/>
        <v>38068692544</v>
      </c>
      <c r="U15">
        <f t="shared" si="7"/>
        <v>2207984167552</v>
      </c>
      <c r="V15">
        <f t="shared" si="8"/>
        <v>128063081718016</v>
      </c>
      <c r="W15">
        <f t="shared" si="9"/>
        <v>7427658739644928</v>
      </c>
      <c r="X15">
        <f t="shared" si="10"/>
        <v>4.3080420689940582E+17</v>
      </c>
      <c r="Y15">
        <f t="shared" si="11"/>
        <v>2.4986644000165536E+19</v>
      </c>
      <c r="Z15">
        <f t="shared" si="12"/>
        <v>1.4492253520096013E+21</v>
      </c>
      <c r="AA15">
        <f>'INGRESO DE DATOS'!B9</f>
        <v>7</v>
      </c>
      <c r="AB15">
        <f t="shared" si="1"/>
        <v>406</v>
      </c>
      <c r="AC15">
        <f t="shared" si="13"/>
        <v>23548</v>
      </c>
      <c r="AD15">
        <f t="shared" si="14"/>
        <v>1365784</v>
      </c>
      <c r="AE15">
        <f t="shared" si="15"/>
        <v>79215472</v>
      </c>
      <c r="AF15">
        <f t="shared" si="16"/>
        <v>4594497376</v>
      </c>
      <c r="AG15">
        <f t="shared" si="17"/>
        <v>266480847808</v>
      </c>
      <c r="AH15" t="e">
        <f t="shared" ca="1" si="18"/>
        <v>#NAME?</v>
      </c>
      <c r="AI15">
        <f t="shared" si="19"/>
        <v>3.3057851239669427</v>
      </c>
      <c r="AJ15" t="e">
        <f t="shared" ca="1" si="20"/>
        <v>#NAME?</v>
      </c>
    </row>
    <row r="16" spans="1:36">
      <c r="D16" s="3">
        <f>$X$8</f>
        <v>2.162994034885931E+19</v>
      </c>
      <c r="E16" s="3">
        <f>$W$8</f>
        <v>3.0024635741202643E+17</v>
      </c>
      <c r="F16" s="3">
        <f>$V$8</f>
        <v>4210038387792135</v>
      </c>
      <c r="G16" s="3">
        <f>$U$8</f>
        <v>59732129675791</v>
      </c>
      <c r="H16" s="3">
        <f>$T$8</f>
        <v>859047860295</v>
      </c>
      <c r="I16" s="3">
        <f>$S$8</f>
        <v>12545691535</v>
      </c>
      <c r="J16" s="3">
        <f>$R$8</f>
        <v>186368535</v>
      </c>
      <c r="O16">
        <f>'INGRESO DE DATOS'!A10</f>
        <v>77</v>
      </c>
      <c r="P16">
        <f t="shared" si="2"/>
        <v>5929</v>
      </c>
      <c r="Q16">
        <f t="shared" si="3"/>
        <v>456533</v>
      </c>
      <c r="R16">
        <f t="shared" si="4"/>
        <v>35153041</v>
      </c>
      <c r="S16">
        <f t="shared" si="5"/>
        <v>2706784157</v>
      </c>
      <c r="T16">
        <f t="shared" si="6"/>
        <v>208422380089</v>
      </c>
      <c r="U16">
        <f t="shared" si="7"/>
        <v>16048523266853</v>
      </c>
      <c r="V16">
        <f t="shared" si="8"/>
        <v>1235736291547681</v>
      </c>
      <c r="W16">
        <f t="shared" si="9"/>
        <v>9.515169444917144E+16</v>
      </c>
      <c r="X16">
        <f t="shared" si="10"/>
        <v>7.3266804725862011E+18</v>
      </c>
      <c r="Y16">
        <f t="shared" si="11"/>
        <v>5.6415439638913745E+20</v>
      </c>
      <c r="Z16">
        <f t="shared" si="12"/>
        <v>4.3439888521963585E+22</v>
      </c>
      <c r="AA16">
        <f>'INGRESO DE DATOS'!B10</f>
        <v>10</v>
      </c>
      <c r="AB16">
        <f t="shared" si="1"/>
        <v>770</v>
      </c>
      <c r="AC16">
        <f t="shared" si="13"/>
        <v>59290</v>
      </c>
      <c r="AD16">
        <f t="shared" si="14"/>
        <v>4565330</v>
      </c>
      <c r="AE16">
        <f t="shared" si="15"/>
        <v>351530410</v>
      </c>
      <c r="AF16">
        <f t="shared" si="16"/>
        <v>27067841570</v>
      </c>
      <c r="AG16">
        <f t="shared" si="17"/>
        <v>2084223800890</v>
      </c>
      <c r="AH16" t="e">
        <f t="shared" ca="1" si="18"/>
        <v>#NAME?</v>
      </c>
      <c r="AI16">
        <f t="shared" si="19"/>
        <v>1.3966942148760326</v>
      </c>
      <c r="AJ16" t="e">
        <f t="shared" ca="1" si="20"/>
        <v>#NAME?</v>
      </c>
    </row>
    <row r="17" spans="4:36">
      <c r="D17" s="3">
        <f>$W$8</f>
        <v>3.0024635741202643E+17</v>
      </c>
      <c r="E17" s="3">
        <f>$V$8</f>
        <v>4210038387792135</v>
      </c>
      <c r="F17" s="3">
        <f>$U$8</f>
        <v>59732129675791</v>
      </c>
      <c r="G17" s="3">
        <f>$T$8</f>
        <v>859047860295</v>
      </c>
      <c r="H17" s="3">
        <f>$S$8</f>
        <v>12545691535</v>
      </c>
      <c r="I17" s="3">
        <f>$R$8</f>
        <v>186368535</v>
      </c>
      <c r="J17" s="3">
        <f>$Q$8</f>
        <v>2820151</v>
      </c>
      <c r="O17">
        <f>'INGRESO DE DATOS'!A11</f>
        <v>57</v>
      </c>
      <c r="P17">
        <f>POWER(O17,2)</f>
        <v>3249</v>
      </c>
      <c r="Q17">
        <f>POWER(O17,3)</f>
        <v>185193</v>
      </c>
      <c r="R17">
        <f>POWER(O17,4)</f>
        <v>10556001</v>
      </c>
      <c r="S17">
        <f>POWER(O17,5)</f>
        <v>601692057</v>
      </c>
      <c r="T17">
        <f>POWER(O17,6)</f>
        <v>34296447249</v>
      </c>
      <c r="U17">
        <f>POWER(O17,7)</f>
        <v>1954897493193</v>
      </c>
      <c r="V17">
        <f>POWER(O17,8)</f>
        <v>111429157112001</v>
      </c>
      <c r="W17">
        <f>POWER(O17,9)</f>
        <v>6351461955384057</v>
      </c>
      <c r="X17">
        <f>POWER(O17,10)</f>
        <v>3.6203333145689126E+17</v>
      </c>
      <c r="Y17">
        <f>POWER(O17,11)</f>
        <v>2.0635899893042803E+19</v>
      </c>
      <c r="Z17">
        <f>POWER(O17,12)</f>
        <v>1.1762462939034397E+21</v>
      </c>
      <c r="AA17">
        <f>'INGRESO DE DATOS'!B11</f>
        <v>9</v>
      </c>
      <c r="AB17">
        <f t="shared" si="1"/>
        <v>513</v>
      </c>
      <c r="AC17">
        <f>P17*AA17</f>
        <v>29241</v>
      </c>
      <c r="AD17">
        <f>Q17*AA17</f>
        <v>1666737</v>
      </c>
      <c r="AE17">
        <f>R17*AA17</f>
        <v>95004009</v>
      </c>
      <c r="AF17">
        <f>S17*AA17</f>
        <v>5415228513</v>
      </c>
      <c r="AG17">
        <f>T17*AA17</f>
        <v>308668025241</v>
      </c>
      <c r="AH17" t="e">
        <f ca="1">($L$8*T17)+($L$25*S17)+($L$42*R17)+($L$59*Q17)+($L$75*P17)+($L$93*O17)+$L$110</f>
        <v>#NAME?</v>
      </c>
      <c r="AI17">
        <f>POWER((AA17-$Q$2),2)</f>
        <v>3.305785123966936E-2</v>
      </c>
      <c r="AJ17" t="e">
        <f ca="1">POWER(AH17-$T$2,2)</f>
        <v>#NAME?</v>
      </c>
    </row>
    <row r="18" spans="4:36">
      <c r="D18" s="3">
        <f>$V$8</f>
        <v>4210038387792135</v>
      </c>
      <c r="E18" s="3">
        <f>$U$8</f>
        <v>59732129675791</v>
      </c>
      <c r="F18" s="3">
        <f>$T$8</f>
        <v>859047860295</v>
      </c>
      <c r="G18" s="3">
        <f>$S$8</f>
        <v>12545691535</v>
      </c>
      <c r="H18" s="3">
        <f>$R$8</f>
        <v>186368535</v>
      </c>
      <c r="I18" s="3">
        <f>$Q$8</f>
        <v>2820151</v>
      </c>
      <c r="J18" s="3">
        <f>$P$8</f>
        <v>43515</v>
      </c>
      <c r="O18">
        <f>'INGRESO DE DATOS'!A12</f>
        <v>56</v>
      </c>
      <c r="P18">
        <f>POWER(O18,2)</f>
        <v>3136</v>
      </c>
      <c r="Q18">
        <f>POWER(O18,3)</f>
        <v>175616</v>
      </c>
      <c r="R18">
        <f>POWER(O18,4)</f>
        <v>9834496</v>
      </c>
      <c r="S18">
        <f>POWER(O18,5)</f>
        <v>550731776</v>
      </c>
      <c r="T18">
        <f>POWER(O18,6)</f>
        <v>30840979456</v>
      </c>
      <c r="U18">
        <f>POWER(O18,7)</f>
        <v>1727094849536</v>
      </c>
      <c r="V18">
        <f>POWER(O18,8)</f>
        <v>96717311574016</v>
      </c>
      <c r="W18">
        <f>POWER(O18,9)</f>
        <v>5416169448144896</v>
      </c>
      <c r="X18">
        <f>POWER(O18,10)</f>
        <v>3.0330548909611418E+17</v>
      </c>
      <c r="Y18">
        <f>POWER(O18,11)</f>
        <v>1.6985107389382394E+19</v>
      </c>
      <c r="Z18">
        <f>POWER(O18,12)</f>
        <v>9.5116601380541406E+20</v>
      </c>
      <c r="AA18">
        <f>'INGRESO DE DATOS'!B12</f>
        <v>10</v>
      </c>
      <c r="AB18">
        <f t="shared" si="1"/>
        <v>560</v>
      </c>
      <c r="AC18">
        <f>P18*AA18</f>
        <v>31360</v>
      </c>
      <c r="AD18">
        <f>Q18*AA18</f>
        <v>1756160</v>
      </c>
      <c r="AE18">
        <f>R18*AA18</f>
        <v>98344960</v>
      </c>
      <c r="AF18">
        <f>S18*AA18</f>
        <v>5507317760</v>
      </c>
      <c r="AG18">
        <f>T18*AA18</f>
        <v>308409794560</v>
      </c>
      <c r="AH18" t="e">
        <f ca="1">($L$8*T18)+($L$25*S18)+($L$42*R18)+($L$59*Q18)+($L$75*P18)+($L$93*O18)+$L$110</f>
        <v>#NAME?</v>
      </c>
      <c r="AI18">
        <f>POWER((AA18-$Q$2),2)</f>
        <v>1.3966942148760326</v>
      </c>
      <c r="AJ18" t="e">
        <f ca="1">POWER(AH18-$T$2,2)</f>
        <v>#NAME?</v>
      </c>
    </row>
    <row r="19" spans="4:36">
      <c r="D19" s="3">
        <f>$U$8</f>
        <v>59732129675791</v>
      </c>
      <c r="E19" s="3">
        <f>$T$8</f>
        <v>859047860295</v>
      </c>
      <c r="F19" s="3">
        <f>$S$8</f>
        <v>12545691535</v>
      </c>
      <c r="G19" s="3">
        <f>$R$8</f>
        <v>186368535</v>
      </c>
      <c r="H19" s="3">
        <f>$Q$8</f>
        <v>2820151</v>
      </c>
      <c r="I19" s="3">
        <f>$P$8</f>
        <v>43515</v>
      </c>
      <c r="J19" s="3">
        <f>$O$8</f>
        <v>685</v>
      </c>
      <c r="L19" s="29"/>
      <c r="O19">
        <f>'INGRESO DE DATOS'!A13</f>
        <v>51</v>
      </c>
      <c r="P19">
        <f>POWER(O19,2)</f>
        <v>2601</v>
      </c>
      <c r="Q19">
        <f>POWER(O19,3)</f>
        <v>132651</v>
      </c>
      <c r="R19">
        <f>POWER(O19,4)</f>
        <v>6765201</v>
      </c>
      <c r="S19">
        <f>POWER(O19,5)</f>
        <v>345025251</v>
      </c>
      <c r="T19">
        <f>POWER(O19,6)</f>
        <v>17596287801</v>
      </c>
      <c r="U19">
        <f>POWER(O19,7)</f>
        <v>897410677851</v>
      </c>
      <c r="V19">
        <f>POWER(O19,8)</f>
        <v>45767944570401</v>
      </c>
      <c r="W19">
        <f>POWER(O19,9)</f>
        <v>2334165173090451</v>
      </c>
      <c r="X19">
        <f>POWER(O19,10)</f>
        <v>1.1904242382761301E+17</v>
      </c>
      <c r="Y19">
        <f>POWER(O19,11)</f>
        <v>6.0711636152082627E+18</v>
      </c>
      <c r="Z19">
        <f>POWER(O19,12)</f>
        <v>3.0962934437562142E+20</v>
      </c>
      <c r="AA19">
        <f>'INGRESO DE DATOS'!B13</f>
        <v>6</v>
      </c>
      <c r="AB19">
        <f t="shared" si="1"/>
        <v>306</v>
      </c>
      <c r="AC19">
        <f>P19*AA19</f>
        <v>15606</v>
      </c>
      <c r="AD19">
        <f>Q19*AA19</f>
        <v>795906</v>
      </c>
      <c r="AE19">
        <f>R19*AA19</f>
        <v>40591206</v>
      </c>
      <c r="AF19">
        <f>S19*AA19</f>
        <v>2070151506</v>
      </c>
      <c r="AG19">
        <f>T19*AA19</f>
        <v>105577726806</v>
      </c>
      <c r="AH19" t="e">
        <f ca="1">($L$8*T19)+($L$25*S19)+($L$42*R19)+($L$59*Q19)+($L$75*P19)+($L$93*O19)+$L$110</f>
        <v>#NAME?</v>
      </c>
      <c r="AI19">
        <f>POWER((AA19-$Q$2),2)</f>
        <v>7.9421487603305794</v>
      </c>
      <c r="AJ19" t="e">
        <f ca="1">POWER(AH19-$T$2,2)</f>
        <v>#NAME?</v>
      </c>
    </row>
    <row r="20" spans="4:36">
      <c r="D20" s="3">
        <f>$T$8</f>
        <v>859047860295</v>
      </c>
      <c r="E20" s="3">
        <f>$S$8</f>
        <v>12545691535</v>
      </c>
      <c r="F20" s="3">
        <f>$R$8</f>
        <v>186368535</v>
      </c>
      <c r="G20" s="3">
        <f>$Q$8</f>
        <v>2820151</v>
      </c>
      <c r="H20" s="3">
        <f>$P$8</f>
        <v>43515</v>
      </c>
      <c r="I20" s="3">
        <f>$O$8</f>
        <v>685</v>
      </c>
      <c r="J20" s="3">
        <f>$O$2</f>
        <v>11</v>
      </c>
      <c r="O20">
        <f>'INGRESO DE DATOS'!A14</f>
        <v>76</v>
      </c>
      <c r="P20">
        <f>POWER(O20,2)</f>
        <v>5776</v>
      </c>
      <c r="Q20">
        <f>POWER(O20,3)</f>
        <v>438976</v>
      </c>
      <c r="R20">
        <f>POWER(O20,4)</f>
        <v>33362176</v>
      </c>
      <c r="S20">
        <f>POWER(O20,5)</f>
        <v>2535525376</v>
      </c>
      <c r="T20">
        <f>POWER(O20,6)</f>
        <v>192699928576</v>
      </c>
      <c r="U20">
        <f>POWER(O20,7)</f>
        <v>14645194571776</v>
      </c>
      <c r="V20">
        <f>POWER(O20,8)</f>
        <v>1113034787454976</v>
      </c>
      <c r="W20">
        <f>POWER(O20,9)</f>
        <v>8.4590643846578176E+16</v>
      </c>
      <c r="X20">
        <f>POWER(O20,10)</f>
        <v>6.4288889323399414E+18</v>
      </c>
      <c r="Y20">
        <f>POWER(O20,11)</f>
        <v>4.8859555885783554E+20</v>
      </c>
      <c r="Z20">
        <f>POWER(O20,12)</f>
        <v>3.7133262473195501E+22</v>
      </c>
      <c r="AA20">
        <f>'INGRESO DE DATOS'!B14</f>
        <v>12</v>
      </c>
      <c r="AB20">
        <f t="shared" si="1"/>
        <v>912</v>
      </c>
      <c r="AC20">
        <f>P20*AA20</f>
        <v>69312</v>
      </c>
      <c r="AD20">
        <f>Q20*AA20</f>
        <v>5267712</v>
      </c>
      <c r="AE20">
        <f>R20*AA20</f>
        <v>400346112</v>
      </c>
      <c r="AF20">
        <f>S20*AA20</f>
        <v>30426304512</v>
      </c>
      <c r="AG20">
        <f>T20*AA20</f>
        <v>2312399142912</v>
      </c>
      <c r="AH20" t="e">
        <f ca="1">($L$8*T20)+($L$25*S20)+($L$42*R20)+($L$59*Q20)+($L$75*P20)+($L$93*O20)+$L$110</f>
        <v>#NAME?</v>
      </c>
      <c r="AI20">
        <f>POWER((AA20-$Q$2),2)</f>
        <v>10.12396694214876</v>
      </c>
      <c r="AJ20" t="e">
        <f ca="1">POWER(AH20-$T$2,2)</f>
        <v>#NAME?</v>
      </c>
    </row>
    <row r="23" spans="4:36">
      <c r="D23" s="3">
        <f>$Z$8</f>
        <v>1.1503166289706361E+23</v>
      </c>
      <c r="E23" s="22">
        <f>$AG$8</f>
        <v>8565991486948</v>
      </c>
      <c r="F23" s="3">
        <f>$X$8</f>
        <v>2.162994034885931E+19</v>
      </c>
      <c r="G23" s="3">
        <f>$W$8</f>
        <v>3.0024635741202643E+17</v>
      </c>
      <c r="H23" s="3">
        <f>$V$8</f>
        <v>4210038387792135</v>
      </c>
      <c r="I23" s="3">
        <f>$U$8</f>
        <v>59732129675791</v>
      </c>
      <c r="J23" s="3">
        <f>$T$8</f>
        <v>859047860295</v>
      </c>
    </row>
    <row r="24" spans="4:36">
      <c r="D24" s="3">
        <f>$Y$8</f>
        <v>1.5716684413122047E+21</v>
      </c>
      <c r="E24" s="22">
        <f>$AF$8</f>
        <v>123100393474</v>
      </c>
      <c r="F24" s="3">
        <f>$W$8</f>
        <v>3.0024635741202643E+17</v>
      </c>
      <c r="G24" s="3">
        <f>$V$8</f>
        <v>4210038387792135</v>
      </c>
      <c r="H24" s="3">
        <f>$U$8</f>
        <v>59732129675791</v>
      </c>
      <c r="I24" s="3">
        <f>$T$8</f>
        <v>859047860295</v>
      </c>
      <c r="J24" s="3">
        <f>$S$8</f>
        <v>12545691535</v>
      </c>
      <c r="L24" s="23">
        <f>MDETERM(D23:J29)/MDETERM(D31:J37)</f>
        <v>-1.2459514605298868E-4</v>
      </c>
    </row>
    <row r="25" spans="4:36">
      <c r="D25" s="3">
        <f>$X$8</f>
        <v>2.162994034885931E+19</v>
      </c>
      <c r="E25" s="22">
        <f>$AE$8</f>
        <v>1795576924</v>
      </c>
      <c r="F25" s="3">
        <f>$V$8</f>
        <v>4210038387792135</v>
      </c>
      <c r="G25" s="3">
        <f>$U$8</f>
        <v>59732129675791</v>
      </c>
      <c r="H25" s="3">
        <f>$T$8</f>
        <v>859047860295</v>
      </c>
      <c r="I25" s="3">
        <f>$S$8</f>
        <v>12545691535</v>
      </c>
      <c r="J25" s="3">
        <f>$R$8</f>
        <v>186368535</v>
      </c>
      <c r="L25" s="29" t="e">
        <f ca="1">[1]!xDiv([1]!xMatDet(D23:J29,100),[1]!xMatDet(D31:J37,100),100)</f>
        <v>#NAME?</v>
      </c>
    </row>
    <row r="26" spans="4:36">
      <c r="D26" s="3">
        <f>$W$8</f>
        <v>3.0024635741202643E+17</v>
      </c>
      <c r="E26" s="22">
        <f>$AD$8</f>
        <v>26626546</v>
      </c>
      <c r="F26" s="3">
        <f>$U$8</f>
        <v>59732129675791</v>
      </c>
      <c r="G26" s="3">
        <f>$T$8</f>
        <v>859047860295</v>
      </c>
      <c r="H26" s="3">
        <f>$S$8</f>
        <v>12545691535</v>
      </c>
      <c r="I26" s="3">
        <f>$R$8</f>
        <v>186368535</v>
      </c>
      <c r="J26" s="3">
        <f>$Q$8</f>
        <v>2820151</v>
      </c>
    </row>
    <row r="27" spans="4:36">
      <c r="D27" s="3">
        <f>$V$8</f>
        <v>4210038387792135</v>
      </c>
      <c r="E27" s="22">
        <f>$AC$8</f>
        <v>401968</v>
      </c>
      <c r="F27" s="3">
        <f>$T$8</f>
        <v>859047860295</v>
      </c>
      <c r="G27" s="3">
        <f>$S$8</f>
        <v>12545691535</v>
      </c>
      <c r="H27" s="3">
        <f>$R$8</f>
        <v>186368535</v>
      </c>
      <c r="I27" s="3">
        <f>$Q$8</f>
        <v>2820151</v>
      </c>
      <c r="J27" s="3">
        <f>$P$8</f>
        <v>43515</v>
      </c>
    </row>
    <row r="28" spans="4:36">
      <c r="D28" s="3">
        <f>$U$8</f>
        <v>59732129675791</v>
      </c>
      <c r="E28" s="22">
        <f>$AB$8</f>
        <v>6184</v>
      </c>
      <c r="F28" s="3">
        <f>$S$8</f>
        <v>12545691535</v>
      </c>
      <c r="G28" s="3">
        <f>$R$8</f>
        <v>186368535</v>
      </c>
      <c r="H28" s="3">
        <f>$Q$8</f>
        <v>2820151</v>
      </c>
      <c r="I28" s="3">
        <f>$P$8</f>
        <v>43515</v>
      </c>
      <c r="J28" s="3">
        <f>$O$8</f>
        <v>685</v>
      </c>
      <c r="L28" s="29"/>
    </row>
    <row r="29" spans="4:36">
      <c r="D29" s="3">
        <f>$T$8</f>
        <v>859047860295</v>
      </c>
      <c r="E29" s="22">
        <f>$AA$8</f>
        <v>97</v>
      </c>
      <c r="F29" s="3">
        <f>$R$8</f>
        <v>186368535</v>
      </c>
      <c r="G29" s="3">
        <f>$Q$8</f>
        <v>2820151</v>
      </c>
      <c r="H29" s="3">
        <f>$P$8</f>
        <v>43515</v>
      </c>
      <c r="I29" s="3">
        <f>$O$8</f>
        <v>685</v>
      </c>
      <c r="J29" s="3">
        <f>$O$2</f>
        <v>11</v>
      </c>
      <c r="L29" s="29"/>
    </row>
    <row r="30" spans="4:36">
      <c r="D30" s="3"/>
      <c r="E30" s="3"/>
      <c r="F30" s="3"/>
      <c r="G30" s="3"/>
      <c r="H30" s="3"/>
      <c r="I30" s="3"/>
      <c r="J30" s="3"/>
    </row>
    <row r="31" spans="4:36">
      <c r="D31" s="3">
        <f>$Z$8</f>
        <v>1.1503166289706361E+23</v>
      </c>
      <c r="E31" s="3">
        <f>$Y$8</f>
        <v>1.5716684413122047E+21</v>
      </c>
      <c r="F31" s="3">
        <f>$X$8</f>
        <v>2.162994034885931E+19</v>
      </c>
      <c r="G31" s="3">
        <f>$W$8</f>
        <v>3.0024635741202643E+17</v>
      </c>
      <c r="H31" s="3">
        <f>$V$8</f>
        <v>4210038387792135</v>
      </c>
      <c r="I31" s="3">
        <f>$U$8</f>
        <v>59732129675791</v>
      </c>
      <c r="J31" s="3">
        <f>$T$8</f>
        <v>859047860295</v>
      </c>
    </row>
    <row r="32" spans="4:36">
      <c r="D32" s="3">
        <f>$Y$8</f>
        <v>1.5716684413122047E+21</v>
      </c>
      <c r="E32" s="3">
        <f>$X$8</f>
        <v>2.162994034885931E+19</v>
      </c>
      <c r="F32" s="3">
        <f>$W$8</f>
        <v>3.0024635741202643E+17</v>
      </c>
      <c r="G32" s="3">
        <f>$V$8</f>
        <v>4210038387792135</v>
      </c>
      <c r="H32" s="3">
        <f>$U$8</f>
        <v>59732129675791</v>
      </c>
      <c r="I32" s="3">
        <f>$T$8</f>
        <v>859047860295</v>
      </c>
      <c r="J32" s="3">
        <f>$S$8</f>
        <v>12545691535</v>
      </c>
    </row>
    <row r="33" spans="4:12">
      <c r="D33" s="3">
        <f>$X$8</f>
        <v>2.162994034885931E+19</v>
      </c>
      <c r="E33" s="3">
        <f>$W$8</f>
        <v>3.0024635741202643E+17</v>
      </c>
      <c r="F33" s="3">
        <f>$V$8</f>
        <v>4210038387792135</v>
      </c>
      <c r="G33" s="3">
        <f>$U$8</f>
        <v>59732129675791</v>
      </c>
      <c r="H33" s="3">
        <f>$T$8</f>
        <v>859047860295</v>
      </c>
      <c r="I33" s="3">
        <f>$S$8</f>
        <v>12545691535</v>
      </c>
      <c r="J33" s="3">
        <f>$R$8</f>
        <v>186368535</v>
      </c>
    </row>
    <row r="34" spans="4:12">
      <c r="D34" s="3">
        <f>$W$8</f>
        <v>3.0024635741202643E+17</v>
      </c>
      <c r="E34" s="3">
        <f>$V$8</f>
        <v>4210038387792135</v>
      </c>
      <c r="F34" s="3">
        <f>$U$8</f>
        <v>59732129675791</v>
      </c>
      <c r="G34" s="3">
        <f>$T$8</f>
        <v>859047860295</v>
      </c>
      <c r="H34" s="3">
        <f>$S$8</f>
        <v>12545691535</v>
      </c>
      <c r="I34" s="3">
        <f>$R$8</f>
        <v>186368535</v>
      </c>
      <c r="J34" s="3">
        <f>$Q$8</f>
        <v>2820151</v>
      </c>
    </row>
    <row r="35" spans="4:12">
      <c r="D35" s="3">
        <f>$V$8</f>
        <v>4210038387792135</v>
      </c>
      <c r="E35" s="3">
        <f>$U$8</f>
        <v>59732129675791</v>
      </c>
      <c r="F35" s="3">
        <f>$T$8</f>
        <v>859047860295</v>
      </c>
      <c r="G35" s="3">
        <f>$S$8</f>
        <v>12545691535</v>
      </c>
      <c r="H35" s="3">
        <f>$R$8</f>
        <v>186368535</v>
      </c>
      <c r="I35" s="3">
        <f>$Q$8</f>
        <v>2820151</v>
      </c>
      <c r="J35" s="3">
        <f>$P$8</f>
        <v>43515</v>
      </c>
    </row>
    <row r="36" spans="4:12">
      <c r="D36" s="3">
        <f>$U$8</f>
        <v>59732129675791</v>
      </c>
      <c r="E36" s="3">
        <f>$T$8</f>
        <v>859047860295</v>
      </c>
      <c r="F36" s="3">
        <f>$S$8</f>
        <v>12545691535</v>
      </c>
      <c r="G36" s="3">
        <f>$R$8</f>
        <v>186368535</v>
      </c>
      <c r="H36" s="3">
        <f>$Q$8</f>
        <v>2820151</v>
      </c>
      <c r="I36" s="3">
        <f>$P$8</f>
        <v>43515</v>
      </c>
      <c r="J36" s="3">
        <f>$O$8</f>
        <v>685</v>
      </c>
    </row>
    <row r="37" spans="4:12">
      <c r="D37" s="3">
        <f>$T$8</f>
        <v>859047860295</v>
      </c>
      <c r="E37" s="3">
        <f>$S$8</f>
        <v>12545691535</v>
      </c>
      <c r="F37" s="3">
        <f>$R$8</f>
        <v>186368535</v>
      </c>
      <c r="G37" s="3">
        <f>$Q$8</f>
        <v>2820151</v>
      </c>
      <c r="H37" s="3">
        <f>$P$8</f>
        <v>43515</v>
      </c>
      <c r="I37" s="3">
        <f>$O$8</f>
        <v>685</v>
      </c>
      <c r="J37" s="3">
        <f>$O$2</f>
        <v>11</v>
      </c>
    </row>
    <row r="40" spans="4:12">
      <c r="D40" s="3">
        <f>$Z$8</f>
        <v>1.1503166289706361E+23</v>
      </c>
      <c r="E40" s="3">
        <f>$Y$8</f>
        <v>1.5716684413122047E+21</v>
      </c>
      <c r="F40" s="22">
        <f>$AG$8</f>
        <v>8565991486948</v>
      </c>
      <c r="G40" s="3">
        <f>$W$8</f>
        <v>3.0024635741202643E+17</v>
      </c>
      <c r="H40" s="3">
        <f>$V$8</f>
        <v>4210038387792135</v>
      </c>
      <c r="I40" s="3">
        <f>$U$8</f>
        <v>59732129675791</v>
      </c>
      <c r="J40" s="3">
        <f>$T$8</f>
        <v>859047860295</v>
      </c>
    </row>
    <row r="41" spans="4:12">
      <c r="D41" s="3">
        <f>$Y$8</f>
        <v>1.5716684413122047E+21</v>
      </c>
      <c r="E41" s="3">
        <f>$X$8</f>
        <v>2.162994034885931E+19</v>
      </c>
      <c r="F41" s="22">
        <f>$AF$8</f>
        <v>123100393474</v>
      </c>
      <c r="G41" s="3">
        <f>$V$8</f>
        <v>4210038387792135</v>
      </c>
      <c r="H41" s="3">
        <f>$U$8</f>
        <v>59732129675791</v>
      </c>
      <c r="I41" s="3">
        <f>$T$8</f>
        <v>859047860295</v>
      </c>
      <c r="J41" s="3">
        <f>$S$8</f>
        <v>12545691535</v>
      </c>
      <c r="L41" s="23">
        <f>MDETERM(D40:J46)/MDETERM(D48:J54)</f>
        <v>2.0348047942160209E-2</v>
      </c>
    </row>
    <row r="42" spans="4:12">
      <c r="D42" s="3">
        <f>$X$8</f>
        <v>2.162994034885931E+19</v>
      </c>
      <c r="E42" s="3">
        <f>$W$8</f>
        <v>3.0024635741202643E+17</v>
      </c>
      <c r="F42" s="22">
        <f>$AE$8</f>
        <v>1795576924</v>
      </c>
      <c r="G42" s="3">
        <f>$U$8</f>
        <v>59732129675791</v>
      </c>
      <c r="H42" s="3">
        <f>$T$8</f>
        <v>859047860295</v>
      </c>
      <c r="I42" s="3">
        <f>$S$8</f>
        <v>12545691535</v>
      </c>
      <c r="J42" s="3">
        <f>$R$8</f>
        <v>186368535</v>
      </c>
      <c r="L42" s="29" t="e">
        <f ca="1">[1]!xDiv([1]!xMatDet(D40:J46,100),[1]!xMatDet(D48:J54,100),100)</f>
        <v>#NAME?</v>
      </c>
    </row>
    <row r="43" spans="4:12">
      <c r="D43" s="3">
        <f>$W$8</f>
        <v>3.0024635741202643E+17</v>
      </c>
      <c r="E43" s="3">
        <f>$V$8</f>
        <v>4210038387792135</v>
      </c>
      <c r="F43" s="22">
        <f>$AD$8</f>
        <v>26626546</v>
      </c>
      <c r="G43" s="3">
        <f>$T$8</f>
        <v>859047860295</v>
      </c>
      <c r="H43" s="3">
        <f>$S$8</f>
        <v>12545691535</v>
      </c>
      <c r="I43" s="3">
        <f>$R$8</f>
        <v>186368535</v>
      </c>
      <c r="J43" s="3">
        <f>$Q$8</f>
        <v>2820151</v>
      </c>
    </row>
    <row r="44" spans="4:12">
      <c r="D44" s="3">
        <f>$V$8</f>
        <v>4210038387792135</v>
      </c>
      <c r="E44" s="3">
        <f>$U$8</f>
        <v>59732129675791</v>
      </c>
      <c r="F44" s="22">
        <f>$AC$8</f>
        <v>401968</v>
      </c>
      <c r="G44" s="3">
        <f>$S$8</f>
        <v>12545691535</v>
      </c>
      <c r="H44" s="3">
        <f>$R$8</f>
        <v>186368535</v>
      </c>
      <c r="I44" s="3">
        <f>$Q$8</f>
        <v>2820151</v>
      </c>
      <c r="J44" s="3">
        <f>$P$8</f>
        <v>43515</v>
      </c>
    </row>
    <row r="45" spans="4:12">
      <c r="D45" s="3">
        <f>$U$8</f>
        <v>59732129675791</v>
      </c>
      <c r="E45" s="3">
        <f>$T$8</f>
        <v>859047860295</v>
      </c>
      <c r="F45" s="22">
        <f>$AB$8</f>
        <v>6184</v>
      </c>
      <c r="G45" s="3">
        <f>$R$8</f>
        <v>186368535</v>
      </c>
      <c r="H45" s="3">
        <f>$Q$8</f>
        <v>2820151</v>
      </c>
      <c r="I45" s="3">
        <f>$P$8</f>
        <v>43515</v>
      </c>
      <c r="J45" s="3">
        <f>$O$8</f>
        <v>685</v>
      </c>
    </row>
    <row r="46" spans="4:12">
      <c r="D46" s="3">
        <f>$T$8</f>
        <v>859047860295</v>
      </c>
      <c r="E46" s="3">
        <f>$S$8</f>
        <v>12545691535</v>
      </c>
      <c r="F46" s="22">
        <f>$AA$8</f>
        <v>97</v>
      </c>
      <c r="G46" s="3">
        <f>$Q$8</f>
        <v>2820151</v>
      </c>
      <c r="H46" s="3">
        <f>$P$8</f>
        <v>43515</v>
      </c>
      <c r="I46" s="3">
        <f>$O$8</f>
        <v>685</v>
      </c>
      <c r="J46" s="3">
        <f>$O$2</f>
        <v>11</v>
      </c>
    </row>
    <row r="47" spans="4:12">
      <c r="D47" s="3"/>
      <c r="E47" s="3"/>
      <c r="F47" s="3"/>
      <c r="G47" s="3"/>
      <c r="H47" s="3"/>
      <c r="I47" s="3"/>
      <c r="J47" s="3"/>
    </row>
    <row r="48" spans="4:12">
      <c r="D48" s="3">
        <f>$Z$8</f>
        <v>1.1503166289706361E+23</v>
      </c>
      <c r="E48" s="3">
        <f>$Y$8</f>
        <v>1.5716684413122047E+21</v>
      </c>
      <c r="F48" s="3">
        <f>$X$8</f>
        <v>2.162994034885931E+19</v>
      </c>
      <c r="G48" s="3">
        <f>$W$8</f>
        <v>3.0024635741202643E+17</v>
      </c>
      <c r="H48" s="3">
        <f>$V$8</f>
        <v>4210038387792135</v>
      </c>
      <c r="I48" s="3">
        <f>$U$8</f>
        <v>59732129675791</v>
      </c>
      <c r="J48" s="3">
        <f>$T$8</f>
        <v>859047860295</v>
      </c>
    </row>
    <row r="49" spans="4:12">
      <c r="D49" s="3">
        <f>$Y$8</f>
        <v>1.5716684413122047E+21</v>
      </c>
      <c r="E49" s="3">
        <f>$X$8</f>
        <v>2.162994034885931E+19</v>
      </c>
      <c r="F49" s="3">
        <f>$W$8</f>
        <v>3.0024635741202643E+17</v>
      </c>
      <c r="G49" s="3">
        <f>$V$8</f>
        <v>4210038387792135</v>
      </c>
      <c r="H49" s="3">
        <f>$U$8</f>
        <v>59732129675791</v>
      </c>
      <c r="I49" s="3">
        <f>$T$8</f>
        <v>859047860295</v>
      </c>
      <c r="J49" s="3">
        <f>$S$8</f>
        <v>12545691535</v>
      </c>
    </row>
    <row r="50" spans="4:12">
      <c r="D50" s="3">
        <f>$X$8</f>
        <v>2.162994034885931E+19</v>
      </c>
      <c r="E50" s="3">
        <f>$W$8</f>
        <v>3.0024635741202643E+17</v>
      </c>
      <c r="F50" s="3">
        <f>$V$8</f>
        <v>4210038387792135</v>
      </c>
      <c r="G50" s="3">
        <f>$U$8</f>
        <v>59732129675791</v>
      </c>
      <c r="H50" s="3">
        <f>$T$8</f>
        <v>859047860295</v>
      </c>
      <c r="I50" s="3">
        <f>$S$8</f>
        <v>12545691535</v>
      </c>
      <c r="J50" s="3">
        <f>$R$8</f>
        <v>186368535</v>
      </c>
    </row>
    <row r="51" spans="4:12">
      <c r="D51" s="3">
        <f>$W$8</f>
        <v>3.0024635741202643E+17</v>
      </c>
      <c r="E51" s="3">
        <f>$V$8</f>
        <v>4210038387792135</v>
      </c>
      <c r="F51" s="3">
        <f>$U$8</f>
        <v>59732129675791</v>
      </c>
      <c r="G51" s="3">
        <f>$T$8</f>
        <v>859047860295</v>
      </c>
      <c r="H51" s="3">
        <f>$S$8</f>
        <v>12545691535</v>
      </c>
      <c r="I51" s="3">
        <f>$R$8</f>
        <v>186368535</v>
      </c>
      <c r="J51" s="3">
        <f>$Q$8</f>
        <v>2820151</v>
      </c>
    </row>
    <row r="52" spans="4:12">
      <c r="D52" s="3">
        <f>$V$8</f>
        <v>4210038387792135</v>
      </c>
      <c r="E52" s="3">
        <f>$U$8</f>
        <v>59732129675791</v>
      </c>
      <c r="F52" s="3">
        <f>$T$8</f>
        <v>859047860295</v>
      </c>
      <c r="G52" s="3">
        <f>$S$8</f>
        <v>12545691535</v>
      </c>
      <c r="H52" s="3">
        <f>$R$8</f>
        <v>186368535</v>
      </c>
      <c r="I52" s="3">
        <f>$Q$8</f>
        <v>2820151</v>
      </c>
      <c r="J52" s="3">
        <f>$P$8</f>
        <v>43515</v>
      </c>
    </row>
    <row r="53" spans="4:12">
      <c r="D53" s="3">
        <f>$U$8</f>
        <v>59732129675791</v>
      </c>
      <c r="E53" s="3">
        <f>$T$8</f>
        <v>859047860295</v>
      </c>
      <c r="F53" s="3">
        <f>$S$8</f>
        <v>12545691535</v>
      </c>
      <c r="G53" s="3">
        <f>$R$8</f>
        <v>186368535</v>
      </c>
      <c r="H53" s="3">
        <f>$Q$8</f>
        <v>2820151</v>
      </c>
      <c r="I53" s="3">
        <f>$P$8</f>
        <v>43515</v>
      </c>
      <c r="J53" s="3">
        <f>$O$8</f>
        <v>685</v>
      </c>
    </row>
    <row r="54" spans="4:12">
      <c r="D54" s="3">
        <f>$T$8</f>
        <v>859047860295</v>
      </c>
      <c r="E54" s="3">
        <f>$S$8</f>
        <v>12545691535</v>
      </c>
      <c r="F54" s="3">
        <f>$R$8</f>
        <v>186368535</v>
      </c>
      <c r="G54" s="3">
        <f>$Q$8</f>
        <v>2820151</v>
      </c>
      <c r="H54" s="3">
        <f>$P$8</f>
        <v>43515</v>
      </c>
      <c r="I54" s="3">
        <f>$O$8</f>
        <v>685</v>
      </c>
      <c r="J54" s="3">
        <f>$O$2</f>
        <v>11</v>
      </c>
    </row>
    <row r="57" spans="4:12">
      <c r="D57" s="3">
        <f>$Z$8</f>
        <v>1.1503166289706361E+23</v>
      </c>
      <c r="E57" s="3">
        <f>$Y$8</f>
        <v>1.5716684413122047E+21</v>
      </c>
      <c r="F57" s="3">
        <f>$X$8</f>
        <v>2.162994034885931E+19</v>
      </c>
      <c r="G57" s="22">
        <f>$AG$8</f>
        <v>8565991486948</v>
      </c>
      <c r="H57" s="3">
        <f>$V$8</f>
        <v>4210038387792135</v>
      </c>
      <c r="I57" s="3">
        <f>$U$8</f>
        <v>59732129675791</v>
      </c>
      <c r="J57" s="3">
        <f>$T$8</f>
        <v>859047860295</v>
      </c>
    </row>
    <row r="58" spans="4:12">
      <c r="D58" s="3">
        <f>$Y$8</f>
        <v>1.5716684413122047E+21</v>
      </c>
      <c r="E58" s="3">
        <f>$X$8</f>
        <v>2.162994034885931E+19</v>
      </c>
      <c r="F58" s="3">
        <f>$W$8</f>
        <v>3.0024635741202643E+17</v>
      </c>
      <c r="G58" s="22">
        <f>$AF$8</f>
        <v>123100393474</v>
      </c>
      <c r="H58" s="3">
        <f>$U$8</f>
        <v>59732129675791</v>
      </c>
      <c r="I58" s="3">
        <f>$T$8</f>
        <v>859047860295</v>
      </c>
      <c r="J58" s="3">
        <f>$S$8</f>
        <v>12545691535</v>
      </c>
      <c r="L58" s="23">
        <f>MDETERM(D57:J63)/MDETERM(D65:J71)</f>
        <v>-1.7474809844071604</v>
      </c>
    </row>
    <row r="59" spans="4:12">
      <c r="D59" s="3">
        <f>$X$8</f>
        <v>2.162994034885931E+19</v>
      </c>
      <c r="E59" s="3">
        <f>$W$8</f>
        <v>3.0024635741202643E+17</v>
      </c>
      <c r="F59" s="3">
        <f>$V$8</f>
        <v>4210038387792135</v>
      </c>
      <c r="G59" s="22">
        <f>$AE$8</f>
        <v>1795576924</v>
      </c>
      <c r="H59" s="3">
        <f>$T$8</f>
        <v>859047860295</v>
      </c>
      <c r="I59" s="3">
        <f>$S$8</f>
        <v>12545691535</v>
      </c>
      <c r="J59" s="3">
        <f>$R$8</f>
        <v>186368535</v>
      </c>
      <c r="L59" s="29" t="e">
        <f ca="1">[1]!xDiv([1]!xMatDet(D57:J63,100),[1]!xMatDet(D65:J71,100),100)</f>
        <v>#NAME?</v>
      </c>
    </row>
    <row r="60" spans="4:12">
      <c r="D60" s="3">
        <f>$W$8</f>
        <v>3.0024635741202643E+17</v>
      </c>
      <c r="E60" s="3">
        <f>$V$8</f>
        <v>4210038387792135</v>
      </c>
      <c r="F60" s="3">
        <f>$U$8</f>
        <v>59732129675791</v>
      </c>
      <c r="G60" s="22">
        <f>$AD$8</f>
        <v>26626546</v>
      </c>
      <c r="H60" s="3">
        <f>$S$8</f>
        <v>12545691535</v>
      </c>
      <c r="I60" s="3">
        <f>$R$8</f>
        <v>186368535</v>
      </c>
      <c r="J60" s="3">
        <f>$Q$8</f>
        <v>2820151</v>
      </c>
    </row>
    <row r="61" spans="4:12">
      <c r="D61" s="3">
        <f>$V$8</f>
        <v>4210038387792135</v>
      </c>
      <c r="E61" s="3">
        <f>$U$8</f>
        <v>59732129675791</v>
      </c>
      <c r="F61" s="3">
        <f>$T$8</f>
        <v>859047860295</v>
      </c>
      <c r="G61" s="22">
        <f>$AC$8</f>
        <v>401968</v>
      </c>
      <c r="H61" s="3">
        <f>$R$8</f>
        <v>186368535</v>
      </c>
      <c r="I61" s="3">
        <f>$Q$8</f>
        <v>2820151</v>
      </c>
      <c r="J61" s="3">
        <f>$P$8</f>
        <v>43515</v>
      </c>
    </row>
    <row r="62" spans="4:12">
      <c r="D62" s="3">
        <f>$U$8</f>
        <v>59732129675791</v>
      </c>
      <c r="E62" s="3">
        <f>$T$8</f>
        <v>859047860295</v>
      </c>
      <c r="F62" s="3">
        <f>$S$8</f>
        <v>12545691535</v>
      </c>
      <c r="G62" s="22">
        <f>$AB$8</f>
        <v>6184</v>
      </c>
      <c r="H62" s="3">
        <f>$Q$8</f>
        <v>2820151</v>
      </c>
      <c r="I62" s="3">
        <f>$P$8</f>
        <v>43515</v>
      </c>
      <c r="J62" s="3">
        <f>$O$8</f>
        <v>685</v>
      </c>
    </row>
    <row r="63" spans="4:12">
      <c r="D63" s="3">
        <f>$T$8</f>
        <v>859047860295</v>
      </c>
      <c r="E63" s="3">
        <f>$S$8</f>
        <v>12545691535</v>
      </c>
      <c r="F63" s="3">
        <f>$R$8</f>
        <v>186368535</v>
      </c>
      <c r="G63" s="22">
        <f>$AA$8</f>
        <v>97</v>
      </c>
      <c r="H63" s="3">
        <f>$P$8</f>
        <v>43515</v>
      </c>
      <c r="I63" s="3">
        <f>$O$8</f>
        <v>685</v>
      </c>
      <c r="J63" s="3">
        <f>$O$2</f>
        <v>11</v>
      </c>
    </row>
    <row r="64" spans="4:12">
      <c r="D64" s="3"/>
      <c r="E64" s="3"/>
      <c r="F64" s="3"/>
      <c r="G64" s="3"/>
      <c r="H64" s="3"/>
      <c r="I64" s="3"/>
      <c r="J64" s="3"/>
    </row>
    <row r="65" spans="4:14">
      <c r="D65" s="3">
        <f>$Z$8</f>
        <v>1.1503166289706361E+23</v>
      </c>
      <c r="E65" s="3">
        <f>$Y$8</f>
        <v>1.5716684413122047E+21</v>
      </c>
      <c r="F65" s="3">
        <f>$X$8</f>
        <v>2.162994034885931E+19</v>
      </c>
      <c r="G65" s="3">
        <f>$W$8</f>
        <v>3.0024635741202643E+17</v>
      </c>
      <c r="H65" s="3">
        <f>$V$8</f>
        <v>4210038387792135</v>
      </c>
      <c r="I65" s="3">
        <f>$U$8</f>
        <v>59732129675791</v>
      </c>
      <c r="J65" s="3">
        <f>$T$8</f>
        <v>859047860295</v>
      </c>
    </row>
    <row r="66" spans="4:14">
      <c r="D66" s="3">
        <f>$Y$8</f>
        <v>1.5716684413122047E+21</v>
      </c>
      <c r="E66" s="3">
        <f>$X$8</f>
        <v>2.162994034885931E+19</v>
      </c>
      <c r="F66" s="3">
        <f>$W$8</f>
        <v>3.0024635741202643E+17</v>
      </c>
      <c r="G66" s="3">
        <f>$V$8</f>
        <v>4210038387792135</v>
      </c>
      <c r="H66" s="3">
        <f>$U$8</f>
        <v>59732129675791</v>
      </c>
      <c r="I66" s="3">
        <f>$T$8</f>
        <v>859047860295</v>
      </c>
      <c r="J66" s="3">
        <f>$S$8</f>
        <v>12545691535</v>
      </c>
    </row>
    <row r="67" spans="4:14">
      <c r="D67" s="3">
        <f>$X$8</f>
        <v>2.162994034885931E+19</v>
      </c>
      <c r="E67" s="3">
        <f>$W$8</f>
        <v>3.0024635741202643E+17</v>
      </c>
      <c r="F67" s="3">
        <f>$V$8</f>
        <v>4210038387792135</v>
      </c>
      <c r="G67" s="3">
        <f>$U$8</f>
        <v>59732129675791</v>
      </c>
      <c r="H67" s="3">
        <f>$T$8</f>
        <v>859047860295</v>
      </c>
      <c r="I67" s="3">
        <f>$S$8</f>
        <v>12545691535</v>
      </c>
      <c r="J67" s="3">
        <f>$R$8</f>
        <v>186368535</v>
      </c>
    </row>
    <row r="68" spans="4:14">
      <c r="D68" s="3">
        <f>$W$8</f>
        <v>3.0024635741202643E+17</v>
      </c>
      <c r="E68" s="3">
        <f>$V$8</f>
        <v>4210038387792135</v>
      </c>
      <c r="F68" s="3">
        <f>$U$8</f>
        <v>59732129675791</v>
      </c>
      <c r="G68" s="3">
        <f>$T$8</f>
        <v>859047860295</v>
      </c>
      <c r="H68" s="3">
        <f>$S$8</f>
        <v>12545691535</v>
      </c>
      <c r="I68" s="3">
        <f>$R$8</f>
        <v>186368535</v>
      </c>
      <c r="J68" s="3">
        <f>$Q$8</f>
        <v>2820151</v>
      </c>
    </row>
    <row r="69" spans="4:14">
      <c r="D69" s="3">
        <f>$V$8</f>
        <v>4210038387792135</v>
      </c>
      <c r="E69" s="3">
        <f>$U$8</f>
        <v>59732129675791</v>
      </c>
      <c r="F69" s="3">
        <f>$T$8</f>
        <v>859047860295</v>
      </c>
      <c r="G69" s="3">
        <f>$S$8</f>
        <v>12545691535</v>
      </c>
      <c r="H69" s="3">
        <f>$R$8</f>
        <v>186368535</v>
      </c>
      <c r="I69" s="3">
        <f>$Q$8</f>
        <v>2820151</v>
      </c>
      <c r="J69" s="3">
        <f>$P$8</f>
        <v>43515</v>
      </c>
    </row>
    <row r="70" spans="4:14">
      <c r="D70" s="3">
        <f>$U$8</f>
        <v>59732129675791</v>
      </c>
      <c r="E70" s="3">
        <f>$T$8</f>
        <v>859047860295</v>
      </c>
      <c r="F70" s="3">
        <f>$S$8</f>
        <v>12545691535</v>
      </c>
      <c r="G70" s="3">
        <f>$R$8</f>
        <v>186368535</v>
      </c>
      <c r="H70" s="3">
        <f>$Q$8</f>
        <v>2820151</v>
      </c>
      <c r="I70" s="3">
        <f>$P$8</f>
        <v>43515</v>
      </c>
      <c r="J70" s="3">
        <f>$O$8</f>
        <v>685</v>
      </c>
    </row>
    <row r="71" spans="4:14">
      <c r="D71" s="3">
        <f>$T$8</f>
        <v>859047860295</v>
      </c>
      <c r="E71" s="3">
        <f>$S$8</f>
        <v>12545691535</v>
      </c>
      <c r="F71" s="3">
        <f>$R$8</f>
        <v>186368535</v>
      </c>
      <c r="G71" s="3">
        <f>$Q$8</f>
        <v>2820151</v>
      </c>
      <c r="H71" s="3">
        <f>$P$8</f>
        <v>43515</v>
      </c>
      <c r="I71" s="3">
        <f>$O$8</f>
        <v>685</v>
      </c>
      <c r="J71" s="3">
        <f>$O$2</f>
        <v>11</v>
      </c>
    </row>
    <row r="74" spans="4:14">
      <c r="D74" s="3">
        <f>$Z$8</f>
        <v>1.1503166289706361E+23</v>
      </c>
      <c r="E74" s="3">
        <f>$Y$8</f>
        <v>1.5716684413122047E+21</v>
      </c>
      <c r="F74" s="3">
        <f>$X$8</f>
        <v>2.162994034885931E+19</v>
      </c>
      <c r="G74" s="3">
        <f>$W$8</f>
        <v>3.0024635741202643E+17</v>
      </c>
      <c r="H74" s="22">
        <f>$AG$8</f>
        <v>8565991486948</v>
      </c>
      <c r="I74" s="3">
        <f>$U$8</f>
        <v>59732129675791</v>
      </c>
      <c r="J74" s="3">
        <f>$T$8</f>
        <v>859047860295</v>
      </c>
      <c r="L74" s="23">
        <f>MDETERM(D74:J80)/MDETERM(D82:J88)</f>
        <v>83.247833852518653</v>
      </c>
    </row>
    <row r="75" spans="4:14">
      <c r="D75" s="3">
        <f>$Y$8</f>
        <v>1.5716684413122047E+21</v>
      </c>
      <c r="E75" s="3">
        <f>$X$8</f>
        <v>2.162994034885931E+19</v>
      </c>
      <c r="F75" s="3">
        <f>$W$8</f>
        <v>3.0024635741202643E+17</v>
      </c>
      <c r="G75" s="3">
        <f>$V$8</f>
        <v>4210038387792135</v>
      </c>
      <c r="H75" s="22">
        <f>$AF$8</f>
        <v>123100393474</v>
      </c>
      <c r="I75" s="3">
        <f>$T$8</f>
        <v>859047860295</v>
      </c>
      <c r="J75" s="3">
        <f>$S$8</f>
        <v>12545691535</v>
      </c>
      <c r="L75" s="29" t="e">
        <f ca="1">[1]!xDiv([1]!xMatDet(D74:J80,100),[1]!xMatDet(D82:J88,100),100)</f>
        <v>#NAME?</v>
      </c>
    </row>
    <row r="76" spans="4:14">
      <c r="D76" s="3">
        <f>$X$8</f>
        <v>2.162994034885931E+19</v>
      </c>
      <c r="E76" s="3">
        <f>$W$8</f>
        <v>3.0024635741202643E+17</v>
      </c>
      <c r="F76" s="3">
        <f>$V$8</f>
        <v>4210038387792135</v>
      </c>
      <c r="G76" s="3">
        <f>$U$8</f>
        <v>59732129675791</v>
      </c>
      <c r="H76" s="22">
        <f>$AE$8</f>
        <v>1795576924</v>
      </c>
      <c r="I76" s="3">
        <f>$S$8</f>
        <v>12545691535</v>
      </c>
      <c r="J76" s="3">
        <f>$R$8</f>
        <v>186368535</v>
      </c>
      <c r="N76" s="23"/>
    </row>
    <row r="77" spans="4:14">
      <c r="D77" s="3">
        <f>$W$8</f>
        <v>3.0024635741202643E+17</v>
      </c>
      <c r="E77" s="3">
        <f>$V$8</f>
        <v>4210038387792135</v>
      </c>
      <c r="F77" s="3">
        <f>$U$8</f>
        <v>59732129675791</v>
      </c>
      <c r="G77" s="3">
        <f>$T$8</f>
        <v>859047860295</v>
      </c>
      <c r="H77" s="22">
        <f>$AD$8</f>
        <v>26626546</v>
      </c>
      <c r="I77" s="3">
        <f>$R$8</f>
        <v>186368535</v>
      </c>
      <c r="J77" s="3">
        <f>$Q$8</f>
        <v>2820151</v>
      </c>
      <c r="N77" s="29"/>
    </row>
    <row r="78" spans="4:14">
      <c r="D78" s="3">
        <f>$V$8</f>
        <v>4210038387792135</v>
      </c>
      <c r="E78" s="3">
        <f>$U$8</f>
        <v>59732129675791</v>
      </c>
      <c r="F78" s="3">
        <f>$T$8</f>
        <v>859047860295</v>
      </c>
      <c r="G78" s="3">
        <f>$S$8</f>
        <v>12545691535</v>
      </c>
      <c r="H78" s="22">
        <f>$AC$8</f>
        <v>401968</v>
      </c>
      <c r="I78" s="3">
        <f>$Q$8</f>
        <v>2820151</v>
      </c>
      <c r="J78" s="3">
        <f>$P$8</f>
        <v>43515</v>
      </c>
      <c r="N78" s="23"/>
    </row>
    <row r="79" spans="4:14">
      <c r="D79" s="3">
        <f>$U$8</f>
        <v>59732129675791</v>
      </c>
      <c r="E79" s="3">
        <f>$T$8</f>
        <v>859047860295</v>
      </c>
      <c r="F79" s="3">
        <f>$S$8</f>
        <v>12545691535</v>
      </c>
      <c r="G79" s="3">
        <f>$R$8</f>
        <v>186368535</v>
      </c>
      <c r="H79" s="22">
        <f>$AB$8</f>
        <v>6184</v>
      </c>
      <c r="I79" s="3">
        <f>$P$8</f>
        <v>43515</v>
      </c>
      <c r="J79" s="3">
        <f>$O$8</f>
        <v>685</v>
      </c>
    </row>
    <row r="80" spans="4:14">
      <c r="D80" s="3">
        <f>$T$8</f>
        <v>859047860295</v>
      </c>
      <c r="E80" s="3">
        <f>$S$8</f>
        <v>12545691535</v>
      </c>
      <c r="F80" s="3">
        <f>$R$8</f>
        <v>186368535</v>
      </c>
      <c r="G80" s="3">
        <f>$Q$8</f>
        <v>2820151</v>
      </c>
      <c r="H80" s="22">
        <f>$AA$8</f>
        <v>97</v>
      </c>
      <c r="I80" s="3">
        <f>$O$8</f>
        <v>685</v>
      </c>
      <c r="J80" s="3">
        <f>$O$2</f>
        <v>11</v>
      </c>
    </row>
    <row r="81" spans="4:12">
      <c r="D81" s="3"/>
      <c r="E81" s="3"/>
      <c r="F81" s="3"/>
      <c r="G81" s="3"/>
      <c r="H81" s="3"/>
      <c r="I81" s="3"/>
      <c r="J81" s="3"/>
    </row>
    <row r="82" spans="4:12">
      <c r="D82" s="3">
        <f>$Z$8</f>
        <v>1.1503166289706361E+23</v>
      </c>
      <c r="E82" s="3">
        <f>$Y$8</f>
        <v>1.5716684413122047E+21</v>
      </c>
      <c r="F82" s="3">
        <f>$X$8</f>
        <v>2.162994034885931E+19</v>
      </c>
      <c r="G82" s="3">
        <f>$W$8</f>
        <v>3.0024635741202643E+17</v>
      </c>
      <c r="H82" s="3">
        <f>$V$8</f>
        <v>4210038387792135</v>
      </c>
      <c r="I82" s="3">
        <f>$U$8</f>
        <v>59732129675791</v>
      </c>
      <c r="J82" s="3">
        <f>$T$8</f>
        <v>859047860295</v>
      </c>
    </row>
    <row r="83" spans="4:12">
      <c r="D83" s="3">
        <f>$Y$8</f>
        <v>1.5716684413122047E+21</v>
      </c>
      <c r="E83" s="3">
        <f>$X$8</f>
        <v>2.162994034885931E+19</v>
      </c>
      <c r="F83" s="3">
        <f>$W$8</f>
        <v>3.0024635741202643E+17</v>
      </c>
      <c r="G83" s="3">
        <f>$V$8</f>
        <v>4210038387792135</v>
      </c>
      <c r="H83" s="3">
        <f>$U$8</f>
        <v>59732129675791</v>
      </c>
      <c r="I83" s="3">
        <f>$T$8</f>
        <v>859047860295</v>
      </c>
      <c r="J83" s="3">
        <f>$S$8</f>
        <v>12545691535</v>
      </c>
    </row>
    <row r="84" spans="4:12">
      <c r="D84" s="3">
        <f>$X$8</f>
        <v>2.162994034885931E+19</v>
      </c>
      <c r="E84" s="3">
        <f>$W$8</f>
        <v>3.0024635741202643E+17</v>
      </c>
      <c r="F84" s="3">
        <f>$V$8</f>
        <v>4210038387792135</v>
      </c>
      <c r="G84" s="3">
        <f>$U$8</f>
        <v>59732129675791</v>
      </c>
      <c r="H84" s="3">
        <f>$T$8</f>
        <v>859047860295</v>
      </c>
      <c r="I84" s="3">
        <f>$S$8</f>
        <v>12545691535</v>
      </c>
      <c r="J84" s="3">
        <f>$R$8</f>
        <v>186368535</v>
      </c>
    </row>
    <row r="85" spans="4:12">
      <c r="D85" s="3">
        <f>$W$8</f>
        <v>3.0024635741202643E+17</v>
      </c>
      <c r="E85" s="3">
        <f>$V$8</f>
        <v>4210038387792135</v>
      </c>
      <c r="F85" s="3">
        <f>$U$8</f>
        <v>59732129675791</v>
      </c>
      <c r="G85" s="3">
        <f>$T$8</f>
        <v>859047860295</v>
      </c>
      <c r="H85" s="3">
        <f>$S$8</f>
        <v>12545691535</v>
      </c>
      <c r="I85" s="3">
        <f>$R$8</f>
        <v>186368535</v>
      </c>
      <c r="J85" s="3">
        <f>$Q$8</f>
        <v>2820151</v>
      </c>
    </row>
    <row r="86" spans="4:12">
      <c r="D86" s="3">
        <f>$V$8</f>
        <v>4210038387792135</v>
      </c>
      <c r="E86" s="3">
        <f>$U$8</f>
        <v>59732129675791</v>
      </c>
      <c r="F86" s="3">
        <f>$T$8</f>
        <v>859047860295</v>
      </c>
      <c r="G86" s="3">
        <f>$S$8</f>
        <v>12545691535</v>
      </c>
      <c r="H86" s="3">
        <f>$R$8</f>
        <v>186368535</v>
      </c>
      <c r="I86" s="3">
        <f>$Q$8</f>
        <v>2820151</v>
      </c>
      <c r="J86" s="3">
        <f>$P$8</f>
        <v>43515</v>
      </c>
    </row>
    <row r="87" spans="4:12">
      <c r="D87" s="3">
        <f>$U$8</f>
        <v>59732129675791</v>
      </c>
      <c r="E87" s="3">
        <f>$T$8</f>
        <v>859047860295</v>
      </c>
      <c r="F87" s="3">
        <f>$S$8</f>
        <v>12545691535</v>
      </c>
      <c r="G87" s="3">
        <f>$R$8</f>
        <v>186368535</v>
      </c>
      <c r="H87" s="3">
        <f>$Q$8</f>
        <v>2820151</v>
      </c>
      <c r="I87" s="3">
        <f>$P$8</f>
        <v>43515</v>
      </c>
      <c r="J87" s="3">
        <f>$O$8</f>
        <v>685</v>
      </c>
    </row>
    <row r="88" spans="4:12">
      <c r="D88" s="3">
        <f>$T$8</f>
        <v>859047860295</v>
      </c>
      <c r="E88" s="3">
        <f>$S$8</f>
        <v>12545691535</v>
      </c>
      <c r="F88" s="3">
        <f>$R$8</f>
        <v>186368535</v>
      </c>
      <c r="G88" s="3">
        <f>$Q$8</f>
        <v>2820151</v>
      </c>
      <c r="H88" s="3">
        <f>$P$8</f>
        <v>43515</v>
      </c>
      <c r="I88" s="3">
        <f>$O$8</f>
        <v>685</v>
      </c>
      <c r="J88" s="3">
        <f>$O$2</f>
        <v>11</v>
      </c>
    </row>
    <row r="91" spans="4:12">
      <c r="D91" s="3">
        <f>$Z$8</f>
        <v>1.1503166289706361E+23</v>
      </c>
      <c r="E91" s="3">
        <f>$Y$8</f>
        <v>1.5716684413122047E+21</v>
      </c>
      <c r="F91" s="3">
        <f>$X$8</f>
        <v>2.162994034885931E+19</v>
      </c>
      <c r="G91" s="3">
        <f>$W$8</f>
        <v>3.0024635741202643E+17</v>
      </c>
      <c r="H91" s="3">
        <f>$V$8</f>
        <v>4210038387792135</v>
      </c>
      <c r="I91" s="22">
        <f>$AG$8</f>
        <v>8565991486948</v>
      </c>
      <c r="J91" s="3">
        <f>$T$8</f>
        <v>859047860295</v>
      </c>
    </row>
    <row r="92" spans="4:12">
      <c r="D92" s="3">
        <f>$Y$8</f>
        <v>1.5716684413122047E+21</v>
      </c>
      <c r="E92" s="3">
        <f>$X$8</f>
        <v>2.162994034885931E+19</v>
      </c>
      <c r="F92" s="3">
        <f>$W$8</f>
        <v>3.0024635741202643E+17</v>
      </c>
      <c r="G92" s="3">
        <f>$V$8</f>
        <v>4210038387792135</v>
      </c>
      <c r="H92" s="3">
        <f>$U$8</f>
        <v>59732129675791</v>
      </c>
      <c r="I92" s="22">
        <f>$AF$8</f>
        <v>123100393474</v>
      </c>
      <c r="J92" s="3">
        <f>$S$8</f>
        <v>12545691535</v>
      </c>
      <c r="L92" s="23">
        <f>MDETERM(D91:J97)/MDETERM(D99:J105)</f>
        <v>-2085.5529877236095</v>
      </c>
    </row>
    <row r="93" spans="4:12">
      <c r="D93" s="3">
        <f>$X$8</f>
        <v>2.162994034885931E+19</v>
      </c>
      <c r="E93" s="3">
        <f>$W$8</f>
        <v>3.0024635741202643E+17</v>
      </c>
      <c r="F93" s="3">
        <f>$V$8</f>
        <v>4210038387792135</v>
      </c>
      <c r="G93" s="3">
        <f>$U$8</f>
        <v>59732129675791</v>
      </c>
      <c r="H93" s="3">
        <f>$T$8</f>
        <v>859047860295</v>
      </c>
      <c r="I93" s="22">
        <f>$AE$8</f>
        <v>1795576924</v>
      </c>
      <c r="J93" s="3">
        <f>$R$8</f>
        <v>186368535</v>
      </c>
      <c r="L93" s="29" t="e">
        <f ca="1">[1]!xDiv([1]!xMatDet(D91:J97,100),[1]!xMatDet(D99:J105,100),100)</f>
        <v>#NAME?</v>
      </c>
    </row>
    <row r="94" spans="4:12">
      <c r="D94" s="3">
        <f>$W$8</f>
        <v>3.0024635741202643E+17</v>
      </c>
      <c r="E94" s="3">
        <f>$V$8</f>
        <v>4210038387792135</v>
      </c>
      <c r="F94" s="3">
        <f>$U$8</f>
        <v>59732129675791</v>
      </c>
      <c r="G94" s="3">
        <f>$T$8</f>
        <v>859047860295</v>
      </c>
      <c r="H94" s="3">
        <f>$S$8</f>
        <v>12545691535</v>
      </c>
      <c r="I94" s="22">
        <f>$AD$8</f>
        <v>26626546</v>
      </c>
      <c r="J94" s="3">
        <f>$Q$8</f>
        <v>2820151</v>
      </c>
    </row>
    <row r="95" spans="4:12">
      <c r="D95" s="3">
        <f>$V$8</f>
        <v>4210038387792135</v>
      </c>
      <c r="E95" s="3">
        <f>$U$8</f>
        <v>59732129675791</v>
      </c>
      <c r="F95" s="3">
        <f>$T$8</f>
        <v>859047860295</v>
      </c>
      <c r="G95" s="3">
        <f>$S$8</f>
        <v>12545691535</v>
      </c>
      <c r="H95" s="3">
        <f>$R$8</f>
        <v>186368535</v>
      </c>
      <c r="I95" s="22">
        <f>$AC$8</f>
        <v>401968</v>
      </c>
      <c r="J95" s="3">
        <f>$P$8</f>
        <v>43515</v>
      </c>
    </row>
    <row r="96" spans="4:12">
      <c r="D96" s="3">
        <f>$U$8</f>
        <v>59732129675791</v>
      </c>
      <c r="E96" s="3">
        <f>$T$8</f>
        <v>859047860295</v>
      </c>
      <c r="F96" s="3">
        <f>$S$8</f>
        <v>12545691535</v>
      </c>
      <c r="G96" s="3">
        <f>$R$8</f>
        <v>186368535</v>
      </c>
      <c r="H96" s="3">
        <f>$Q$8</f>
        <v>2820151</v>
      </c>
      <c r="I96" s="22">
        <f>$AB$8</f>
        <v>6184</v>
      </c>
      <c r="J96" s="3">
        <f>$O$8</f>
        <v>685</v>
      </c>
    </row>
    <row r="97" spans="4:12">
      <c r="D97" s="3">
        <f>$T$8</f>
        <v>859047860295</v>
      </c>
      <c r="E97" s="3">
        <f>$S$8</f>
        <v>12545691535</v>
      </c>
      <c r="F97" s="3">
        <f>$R$8</f>
        <v>186368535</v>
      </c>
      <c r="G97" s="3">
        <f>$Q$8</f>
        <v>2820151</v>
      </c>
      <c r="H97" s="3">
        <f>$P$8</f>
        <v>43515</v>
      </c>
      <c r="I97" s="22">
        <f>$AA$8</f>
        <v>97</v>
      </c>
      <c r="J97" s="3">
        <f>$O$2</f>
        <v>11</v>
      </c>
    </row>
    <row r="98" spans="4:12">
      <c r="D98" s="3"/>
      <c r="E98" s="3"/>
      <c r="F98" s="3"/>
      <c r="G98" s="3"/>
      <c r="H98" s="3"/>
      <c r="I98" s="3"/>
      <c r="J98" s="3"/>
    </row>
    <row r="99" spans="4:12">
      <c r="D99" s="3">
        <f>$Z$8</f>
        <v>1.1503166289706361E+23</v>
      </c>
      <c r="E99" s="3">
        <f>$Y$8</f>
        <v>1.5716684413122047E+21</v>
      </c>
      <c r="F99" s="3">
        <f>$X$8</f>
        <v>2.162994034885931E+19</v>
      </c>
      <c r="G99" s="3">
        <f>$W$8</f>
        <v>3.0024635741202643E+17</v>
      </c>
      <c r="H99" s="3">
        <f>$V$8</f>
        <v>4210038387792135</v>
      </c>
      <c r="I99" s="3">
        <f>$U$8</f>
        <v>59732129675791</v>
      </c>
      <c r="J99" s="3">
        <f>$T$8</f>
        <v>859047860295</v>
      </c>
    </row>
    <row r="100" spans="4:12">
      <c r="D100" s="3">
        <f>$Y$8</f>
        <v>1.5716684413122047E+21</v>
      </c>
      <c r="E100" s="3">
        <f>$X$8</f>
        <v>2.162994034885931E+19</v>
      </c>
      <c r="F100" s="3">
        <f>$W$8</f>
        <v>3.0024635741202643E+17</v>
      </c>
      <c r="G100" s="3">
        <f>$V$8</f>
        <v>4210038387792135</v>
      </c>
      <c r="H100" s="3">
        <f>$U$8</f>
        <v>59732129675791</v>
      </c>
      <c r="I100" s="3">
        <f>$T$8</f>
        <v>859047860295</v>
      </c>
      <c r="J100" s="3">
        <f>$S$8</f>
        <v>12545691535</v>
      </c>
    </row>
    <row r="101" spans="4:12">
      <c r="D101" s="3">
        <f>$X$8</f>
        <v>2.162994034885931E+19</v>
      </c>
      <c r="E101" s="3">
        <f>$W$8</f>
        <v>3.0024635741202643E+17</v>
      </c>
      <c r="F101" s="3">
        <f>$V$8</f>
        <v>4210038387792135</v>
      </c>
      <c r="G101" s="3">
        <f>$U$8</f>
        <v>59732129675791</v>
      </c>
      <c r="H101" s="3">
        <f>$T$8</f>
        <v>859047860295</v>
      </c>
      <c r="I101" s="3">
        <f>$S$8</f>
        <v>12545691535</v>
      </c>
      <c r="J101" s="3">
        <f>$R$8</f>
        <v>186368535</v>
      </c>
    </row>
    <row r="102" spans="4:12">
      <c r="D102" s="3">
        <f>$W$8</f>
        <v>3.0024635741202643E+17</v>
      </c>
      <c r="E102" s="3">
        <f>$V$8</f>
        <v>4210038387792135</v>
      </c>
      <c r="F102" s="3">
        <f>$U$8</f>
        <v>59732129675791</v>
      </c>
      <c r="G102" s="3">
        <f>$T$8</f>
        <v>859047860295</v>
      </c>
      <c r="H102" s="3">
        <f>$S$8</f>
        <v>12545691535</v>
      </c>
      <c r="I102" s="3">
        <f>$R$8</f>
        <v>186368535</v>
      </c>
      <c r="J102" s="3">
        <f>$Q$8</f>
        <v>2820151</v>
      </c>
    </row>
    <row r="103" spans="4:12">
      <c r="D103" s="3">
        <f>$V$8</f>
        <v>4210038387792135</v>
      </c>
      <c r="E103" s="3">
        <f>$U$8</f>
        <v>59732129675791</v>
      </c>
      <c r="F103" s="3">
        <f>$T$8</f>
        <v>859047860295</v>
      </c>
      <c r="G103" s="3">
        <f>$S$8</f>
        <v>12545691535</v>
      </c>
      <c r="H103" s="3">
        <f>$R$8</f>
        <v>186368535</v>
      </c>
      <c r="I103" s="3">
        <f>$Q$8</f>
        <v>2820151</v>
      </c>
      <c r="J103" s="3">
        <f>$P$8</f>
        <v>43515</v>
      </c>
    </row>
    <row r="104" spans="4:12">
      <c r="D104" s="3">
        <f>$U$8</f>
        <v>59732129675791</v>
      </c>
      <c r="E104" s="3">
        <f>$T$8</f>
        <v>859047860295</v>
      </c>
      <c r="F104" s="3">
        <f>$S$8</f>
        <v>12545691535</v>
      </c>
      <c r="G104" s="3">
        <f>$R$8</f>
        <v>186368535</v>
      </c>
      <c r="H104" s="3">
        <f>$Q$8</f>
        <v>2820151</v>
      </c>
      <c r="I104" s="3">
        <f>$P$8</f>
        <v>43515</v>
      </c>
      <c r="J104" s="3">
        <f>$O$8</f>
        <v>685</v>
      </c>
    </row>
    <row r="105" spans="4:12">
      <c r="D105" s="3">
        <f>$T$8</f>
        <v>859047860295</v>
      </c>
      <c r="E105" s="3">
        <f>$S$8</f>
        <v>12545691535</v>
      </c>
      <c r="F105" s="3">
        <f>$R$8</f>
        <v>186368535</v>
      </c>
      <c r="G105" s="3">
        <f>$Q$8</f>
        <v>2820151</v>
      </c>
      <c r="H105" s="3">
        <f>$P$8</f>
        <v>43515</v>
      </c>
      <c r="I105" s="3">
        <f>$O$8</f>
        <v>685</v>
      </c>
      <c r="J105" s="3">
        <f>$O$2</f>
        <v>11</v>
      </c>
    </row>
    <row r="108" spans="4:12">
      <c r="D108" s="3">
        <f>$Z$8</f>
        <v>1.1503166289706361E+23</v>
      </c>
      <c r="E108" s="3">
        <f>$Y$8</f>
        <v>1.5716684413122047E+21</v>
      </c>
      <c r="F108" s="3">
        <f>$X$8</f>
        <v>2.162994034885931E+19</v>
      </c>
      <c r="G108" s="3">
        <f>$W$8</f>
        <v>3.0024635741202643E+17</v>
      </c>
      <c r="H108" s="3">
        <f>$V$8</f>
        <v>4210038387792135</v>
      </c>
      <c r="I108" s="3">
        <f>$U$8</f>
        <v>59732129675791</v>
      </c>
      <c r="J108" s="22">
        <f>$AG$8</f>
        <v>8565991486948</v>
      </c>
    </row>
    <row r="109" spans="4:12">
      <c r="D109" s="3">
        <f>$Y$8</f>
        <v>1.5716684413122047E+21</v>
      </c>
      <c r="E109" s="3">
        <f>$X$8</f>
        <v>2.162994034885931E+19</v>
      </c>
      <c r="F109" s="3">
        <f>$W$8</f>
        <v>3.0024635741202643E+17</v>
      </c>
      <c r="G109" s="3">
        <f>$V$8</f>
        <v>4210038387792135</v>
      </c>
      <c r="H109" s="3">
        <f>$U$8</f>
        <v>59732129675791</v>
      </c>
      <c r="I109" s="3">
        <f>$T$8</f>
        <v>859047860295</v>
      </c>
      <c r="J109" s="22">
        <f>$AF$8</f>
        <v>123100393474</v>
      </c>
      <c r="L109" s="23">
        <f>MDETERM(D108:J114)/MDETERM(D116:J122)</f>
        <v>21464.234914224071</v>
      </c>
    </row>
    <row r="110" spans="4:12">
      <c r="D110" s="3">
        <f>$X$8</f>
        <v>2.162994034885931E+19</v>
      </c>
      <c r="E110" s="3">
        <f>$W$8</f>
        <v>3.0024635741202643E+17</v>
      </c>
      <c r="F110" s="3">
        <f>$V$8</f>
        <v>4210038387792135</v>
      </c>
      <c r="G110" s="3">
        <f>$U$8</f>
        <v>59732129675791</v>
      </c>
      <c r="H110" s="3">
        <f>$T$8</f>
        <v>859047860295</v>
      </c>
      <c r="I110" s="3">
        <f>$S$8</f>
        <v>12545691535</v>
      </c>
      <c r="J110" s="22">
        <f>$AE$8</f>
        <v>1795576924</v>
      </c>
      <c r="L110" s="29" t="e">
        <f ca="1">[1]!xDiv([1]!xMatDet(D108:J114,100),[1]!xMatDet(D116:J122,100),100)</f>
        <v>#NAME?</v>
      </c>
    </row>
    <row r="111" spans="4:12">
      <c r="D111" s="3">
        <f>$W$8</f>
        <v>3.0024635741202643E+17</v>
      </c>
      <c r="E111" s="3">
        <f>$V$8</f>
        <v>4210038387792135</v>
      </c>
      <c r="F111" s="3">
        <f>$U$8</f>
        <v>59732129675791</v>
      </c>
      <c r="G111" s="3">
        <f>$T$8</f>
        <v>859047860295</v>
      </c>
      <c r="H111" s="3">
        <f>$S$8</f>
        <v>12545691535</v>
      </c>
      <c r="I111" s="3">
        <f>$R$8</f>
        <v>186368535</v>
      </c>
      <c r="J111" s="22">
        <f>$AD$8</f>
        <v>26626546</v>
      </c>
    </row>
    <row r="112" spans="4:12">
      <c r="D112" s="3">
        <f>$V$8</f>
        <v>4210038387792135</v>
      </c>
      <c r="E112" s="3">
        <f>$U$8</f>
        <v>59732129675791</v>
      </c>
      <c r="F112" s="3">
        <f>$T$8</f>
        <v>859047860295</v>
      </c>
      <c r="G112" s="3">
        <f>$S$8</f>
        <v>12545691535</v>
      </c>
      <c r="H112" s="3">
        <f>$R$8</f>
        <v>186368535</v>
      </c>
      <c r="I112" s="3">
        <f>$Q$8</f>
        <v>2820151</v>
      </c>
      <c r="J112" s="22">
        <f>$AC$8</f>
        <v>401968</v>
      </c>
    </row>
    <row r="113" spans="4:10">
      <c r="D113" s="3">
        <f>$U$8</f>
        <v>59732129675791</v>
      </c>
      <c r="E113" s="3">
        <f>$T$8</f>
        <v>859047860295</v>
      </c>
      <c r="F113" s="3">
        <f>$S$8</f>
        <v>12545691535</v>
      </c>
      <c r="G113" s="3">
        <f>$R$8</f>
        <v>186368535</v>
      </c>
      <c r="H113" s="3">
        <f>$Q$8</f>
        <v>2820151</v>
      </c>
      <c r="I113" s="3">
        <f>$P$8</f>
        <v>43515</v>
      </c>
      <c r="J113" s="22">
        <f>$AB$8</f>
        <v>6184</v>
      </c>
    </row>
    <row r="114" spans="4:10">
      <c r="D114" s="3">
        <f>$T$8</f>
        <v>859047860295</v>
      </c>
      <c r="E114" s="3">
        <f>$S$8</f>
        <v>12545691535</v>
      </c>
      <c r="F114" s="3">
        <f>$R$8</f>
        <v>186368535</v>
      </c>
      <c r="G114" s="3">
        <f>$Q$8</f>
        <v>2820151</v>
      </c>
      <c r="H114" s="3">
        <f>$P$8</f>
        <v>43515</v>
      </c>
      <c r="I114" s="3">
        <f>$O$8</f>
        <v>685</v>
      </c>
      <c r="J114" s="22">
        <f>$AA$8</f>
        <v>97</v>
      </c>
    </row>
    <row r="115" spans="4:10">
      <c r="D115" s="3"/>
      <c r="E115" s="3"/>
      <c r="F115" s="3"/>
      <c r="G115" s="3"/>
      <c r="H115" s="3"/>
      <c r="I115" s="3"/>
      <c r="J115" s="3"/>
    </row>
    <row r="116" spans="4:10">
      <c r="D116" s="3">
        <f>$Z$8</f>
        <v>1.1503166289706361E+23</v>
      </c>
      <c r="E116" s="3">
        <f>$Y$8</f>
        <v>1.5716684413122047E+21</v>
      </c>
      <c r="F116" s="3">
        <f>$X$8</f>
        <v>2.162994034885931E+19</v>
      </c>
      <c r="G116" s="3">
        <f>$W$8</f>
        <v>3.0024635741202643E+17</v>
      </c>
      <c r="H116" s="3">
        <f>$V$8</f>
        <v>4210038387792135</v>
      </c>
      <c r="I116" s="3">
        <f>$U$8</f>
        <v>59732129675791</v>
      </c>
      <c r="J116" s="3">
        <f>$T$8</f>
        <v>859047860295</v>
      </c>
    </row>
    <row r="117" spans="4:10">
      <c r="D117" s="3">
        <f>$Y$8</f>
        <v>1.5716684413122047E+21</v>
      </c>
      <c r="E117" s="3">
        <f>$X$8</f>
        <v>2.162994034885931E+19</v>
      </c>
      <c r="F117" s="3">
        <f>$W$8</f>
        <v>3.0024635741202643E+17</v>
      </c>
      <c r="G117" s="3">
        <f>$V$8</f>
        <v>4210038387792135</v>
      </c>
      <c r="H117" s="3">
        <f>$U$8</f>
        <v>59732129675791</v>
      </c>
      <c r="I117" s="3">
        <f>$T$8</f>
        <v>859047860295</v>
      </c>
      <c r="J117" s="3">
        <f>$S$8</f>
        <v>12545691535</v>
      </c>
    </row>
    <row r="118" spans="4:10">
      <c r="D118" s="3">
        <f>$X$8</f>
        <v>2.162994034885931E+19</v>
      </c>
      <c r="E118" s="3">
        <f>$W$8</f>
        <v>3.0024635741202643E+17</v>
      </c>
      <c r="F118" s="3">
        <f>$V$8</f>
        <v>4210038387792135</v>
      </c>
      <c r="G118" s="3">
        <f>$U$8</f>
        <v>59732129675791</v>
      </c>
      <c r="H118" s="3">
        <f>$T$8</f>
        <v>859047860295</v>
      </c>
      <c r="I118" s="3">
        <f>$S$8</f>
        <v>12545691535</v>
      </c>
      <c r="J118" s="3">
        <f>$R$8</f>
        <v>186368535</v>
      </c>
    </row>
    <row r="119" spans="4:10">
      <c r="D119" s="3">
        <f>$W$8</f>
        <v>3.0024635741202643E+17</v>
      </c>
      <c r="E119" s="3">
        <f>$V$8</f>
        <v>4210038387792135</v>
      </c>
      <c r="F119" s="3">
        <f>$U$8</f>
        <v>59732129675791</v>
      </c>
      <c r="G119" s="3">
        <f>$T$8</f>
        <v>859047860295</v>
      </c>
      <c r="H119" s="3">
        <f>$S$8</f>
        <v>12545691535</v>
      </c>
      <c r="I119" s="3">
        <f>$R$8</f>
        <v>186368535</v>
      </c>
      <c r="J119" s="3">
        <f>$Q$8</f>
        <v>2820151</v>
      </c>
    </row>
    <row r="120" spans="4:10">
      <c r="D120" s="3">
        <f>$V$8</f>
        <v>4210038387792135</v>
      </c>
      <c r="E120" s="3">
        <f>$U$8</f>
        <v>59732129675791</v>
      </c>
      <c r="F120" s="3">
        <f>$T$8</f>
        <v>859047860295</v>
      </c>
      <c r="G120" s="3">
        <f>$S$8</f>
        <v>12545691535</v>
      </c>
      <c r="H120" s="3">
        <f>$R$8</f>
        <v>186368535</v>
      </c>
      <c r="I120" s="3">
        <f>$Q$8</f>
        <v>2820151</v>
      </c>
      <c r="J120" s="3">
        <f>$P$8</f>
        <v>43515</v>
      </c>
    </row>
    <row r="121" spans="4:10">
      <c r="D121" s="3">
        <f>$U$8</f>
        <v>59732129675791</v>
      </c>
      <c r="E121" s="3">
        <f>$T$8</f>
        <v>859047860295</v>
      </c>
      <c r="F121" s="3">
        <f>$S$8</f>
        <v>12545691535</v>
      </c>
      <c r="G121" s="3">
        <f>$R$8</f>
        <v>186368535</v>
      </c>
      <c r="H121" s="3">
        <f>$Q$8</f>
        <v>2820151</v>
      </c>
      <c r="I121" s="3">
        <f>$P$8</f>
        <v>43515</v>
      </c>
      <c r="J121" s="3">
        <f>$O$8</f>
        <v>685</v>
      </c>
    </row>
    <row r="122" spans="4:10">
      <c r="D122" s="3">
        <f>$T$8</f>
        <v>859047860295</v>
      </c>
      <c r="E122" s="3">
        <f>$S$8</f>
        <v>12545691535</v>
      </c>
      <c r="F122" s="3">
        <f>$R$8</f>
        <v>186368535</v>
      </c>
      <c r="G122" s="3">
        <f>$Q$8</f>
        <v>2820151</v>
      </c>
      <c r="H122" s="3">
        <f>$P$8</f>
        <v>43515</v>
      </c>
      <c r="I122" s="3">
        <f>$O$8</f>
        <v>685</v>
      </c>
      <c r="J122" s="3">
        <f>$O$2</f>
        <v>11</v>
      </c>
    </row>
    <row r="126" spans="4:10">
      <c r="F126" s="23"/>
    </row>
    <row r="127" spans="4:10">
      <c r="F127" s="29"/>
    </row>
    <row r="139" spans="6:6">
      <c r="F139" s="23"/>
    </row>
    <row r="140" spans="6:6">
      <c r="F140" s="29"/>
    </row>
    <row r="181" spans="6:6">
      <c r="F181" s="23"/>
    </row>
    <row r="182" spans="6:6">
      <c r="F182" s="29"/>
    </row>
    <row r="196" spans="6:6">
      <c r="F196" s="23"/>
    </row>
    <row r="197" spans="6:6">
      <c r="F197" s="29"/>
    </row>
    <row r="226" spans="6:6">
      <c r="F226" s="23"/>
    </row>
    <row r="227" spans="6:6">
      <c r="F227" s="2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2"/>
  <dimension ref="A1:AM235"/>
  <sheetViews>
    <sheetView topLeftCell="AB1" workbookViewId="0">
      <selection activeCell="L141" sqref="L141"/>
    </sheetView>
  </sheetViews>
  <sheetFormatPr baseColWidth="10" defaultRowHeight="15"/>
  <cols>
    <col min="3" max="10" width="12" bestFit="1" customWidth="1"/>
    <col min="11" max="11" width="11" bestFit="1" customWidth="1"/>
    <col min="12" max="12" width="12.7109375" customWidth="1"/>
    <col min="13" max="13" width="4.7109375" customWidth="1"/>
    <col min="14" max="14" width="6.28515625" customWidth="1"/>
    <col min="16" max="16" width="12.140625" customWidth="1"/>
    <col min="17" max="17" width="12.42578125" customWidth="1"/>
    <col min="19" max="19" width="12" bestFit="1" customWidth="1"/>
    <col min="20" max="20" width="12.28515625" customWidth="1"/>
    <col min="21" max="28" width="12" customWidth="1"/>
    <col min="29" max="29" width="9.28515625" customWidth="1"/>
    <col min="33" max="33" width="13.5703125" customWidth="1"/>
    <col min="34" max="34" width="12" bestFit="1" customWidth="1"/>
    <col min="35" max="36" width="12" customWidth="1"/>
    <col min="38" max="38" width="13.5703125" customWidth="1"/>
    <col min="39" max="39" width="15.85546875" customWidth="1"/>
  </cols>
  <sheetData>
    <row r="1" spans="1:39">
      <c r="A1" s="4" t="s">
        <v>27</v>
      </c>
    </row>
    <row r="2" spans="1:39" ht="15.75">
      <c r="D2" s="31" t="e">
        <f ca="1">AK8</f>
        <v>#NAME?</v>
      </c>
      <c r="G2" s="30" t="e">
        <f ca="1">AM8/AL8</f>
        <v>#NAME?</v>
      </c>
      <c r="O2" s="9">
        <f>COUNT('INGRESO DE DATOS'!A4:A10000)</f>
        <v>11</v>
      </c>
      <c r="Q2" s="9">
        <f>AVERAGE(AC10:AC1000)</f>
        <v>8.8181818181818183</v>
      </c>
      <c r="T2" s="9" t="e">
        <f ca="1">AVERAGE(AK10:AK1000)</f>
        <v>#NAME?</v>
      </c>
      <c r="U2" s="9"/>
      <c r="V2" s="9"/>
      <c r="W2" s="9"/>
      <c r="X2" s="9"/>
      <c r="Y2" s="9"/>
      <c r="Z2" s="9"/>
      <c r="AA2" s="9"/>
      <c r="AB2" s="9"/>
    </row>
    <row r="6" spans="1:39">
      <c r="C6" s="22">
        <f>$AJ$8</f>
        <v>603964096749226</v>
      </c>
      <c r="D6" s="3">
        <f>$AA$8</f>
        <v>8.4708966672821023E+24</v>
      </c>
      <c r="E6" s="3">
        <f>$Z$8</f>
        <v>1.1503166289706361E+23</v>
      </c>
      <c r="F6" s="3">
        <f>$Y$8</f>
        <v>1.5716684413122047E+21</v>
      </c>
      <c r="G6" s="3">
        <f>$X$8</f>
        <v>2.162994034885931E+19</v>
      </c>
      <c r="H6" s="3">
        <f>$W$8</f>
        <v>3.0024635741202643E+17</v>
      </c>
      <c r="I6" s="3">
        <f>$V$8</f>
        <v>4210038387792135</v>
      </c>
      <c r="J6" s="3">
        <f>$U$8</f>
        <v>59732129675791</v>
      </c>
    </row>
    <row r="7" spans="1:39">
      <c r="C7" s="22">
        <f>$AI$8</f>
        <v>8565991486948</v>
      </c>
      <c r="D7" s="3">
        <f>$Z$8</f>
        <v>1.1503166289706361E+23</v>
      </c>
      <c r="E7" s="3">
        <f>$Y$8</f>
        <v>1.5716684413122047E+21</v>
      </c>
      <c r="F7" s="3">
        <f>$X$8</f>
        <v>2.162994034885931E+19</v>
      </c>
      <c r="G7" s="3">
        <f>$W$8</f>
        <v>3.0024635741202643E+17</v>
      </c>
      <c r="H7" s="3">
        <f>$V$8</f>
        <v>4210038387792135</v>
      </c>
      <c r="I7" s="3">
        <f>$U$8</f>
        <v>59732129675791</v>
      </c>
      <c r="J7" s="3">
        <f>$T$8</f>
        <v>859047860295</v>
      </c>
      <c r="L7" s="23">
        <f>MDETERM(C6:J13)/MDETERM(C15:J22)</f>
        <v>-2.3080990802427461E-7</v>
      </c>
    </row>
    <row r="8" spans="1:39">
      <c r="C8" s="22">
        <f>$AH$8</f>
        <v>123100393474</v>
      </c>
      <c r="D8" s="3">
        <f>$Y$8</f>
        <v>1.5716684413122047E+21</v>
      </c>
      <c r="E8" s="3">
        <f>$X$8</f>
        <v>2.162994034885931E+19</v>
      </c>
      <c r="F8" s="3">
        <f>$W$8</f>
        <v>3.0024635741202643E+17</v>
      </c>
      <c r="G8" s="3">
        <f>$V$8</f>
        <v>4210038387792135</v>
      </c>
      <c r="H8" s="3">
        <f>$U$8</f>
        <v>59732129675791</v>
      </c>
      <c r="I8" s="3">
        <f>$T$8</f>
        <v>859047860295</v>
      </c>
      <c r="J8" s="3">
        <f>$S$8</f>
        <v>12545691535</v>
      </c>
      <c r="L8" s="29" t="e">
        <f ca="1">[1]!xDiv([1]!xMatDet(C6:J13,100),[1]!xMatDet(C15:J22,100),100)</f>
        <v>#NAME?</v>
      </c>
      <c r="O8" s="4">
        <f>SUM(O10:O1000)</f>
        <v>685</v>
      </c>
      <c r="P8" s="4">
        <f t="shared" ref="P8:AL8" si="0">SUM(P10:P1000)</f>
        <v>43515</v>
      </c>
      <c r="Q8" s="4">
        <f t="shared" si="0"/>
        <v>2820151</v>
      </c>
      <c r="R8" s="4">
        <f>SUM(R10:R1000)</f>
        <v>186368535</v>
      </c>
      <c r="S8" s="4">
        <f t="shared" si="0"/>
        <v>12545691535</v>
      </c>
      <c r="T8" s="4">
        <f t="shared" si="0"/>
        <v>859047860295</v>
      </c>
      <c r="U8" s="4">
        <f t="shared" si="0"/>
        <v>59732129675791</v>
      </c>
      <c r="V8" s="4">
        <f t="shared" si="0"/>
        <v>4210038387792135</v>
      </c>
      <c r="W8" s="4">
        <f>SUM(W10:W1000)</f>
        <v>3.0024635741202643E+17</v>
      </c>
      <c r="X8" s="4">
        <f t="shared" si="0"/>
        <v>2.162994034885931E+19</v>
      </c>
      <c r="Y8" s="4">
        <f t="shared" si="0"/>
        <v>1.5716684413122047E+21</v>
      </c>
      <c r="Z8" s="4">
        <f t="shared" si="0"/>
        <v>1.1503166289706361E+23</v>
      </c>
      <c r="AA8" s="4">
        <f t="shared" si="0"/>
        <v>8.4708966672821023E+24</v>
      </c>
      <c r="AB8" s="4">
        <f t="shared" si="0"/>
        <v>6.2701584820619147E+26</v>
      </c>
      <c r="AC8" s="4">
        <f t="shared" si="0"/>
        <v>97</v>
      </c>
      <c r="AD8" s="4">
        <f t="shared" si="0"/>
        <v>6184</v>
      </c>
      <c r="AE8" s="4">
        <f t="shared" si="0"/>
        <v>401968</v>
      </c>
      <c r="AF8" s="4">
        <f t="shared" si="0"/>
        <v>26626546</v>
      </c>
      <c r="AG8" s="4">
        <f t="shared" si="0"/>
        <v>1795576924</v>
      </c>
      <c r="AH8" s="4">
        <f>SUM(AH10:AH1000)</f>
        <v>123100393474</v>
      </c>
      <c r="AI8" s="4">
        <f>SUM(AI10:AI1000)</f>
        <v>8565991486948</v>
      </c>
      <c r="AJ8" s="4">
        <f>SUM(AJ10:AJ1000)</f>
        <v>603964096749226</v>
      </c>
      <c r="AK8" s="4" t="e">
        <f t="shared" ca="1" si="0"/>
        <v>#NAME?</v>
      </c>
      <c r="AL8" s="21">
        <f t="shared" si="0"/>
        <v>39.636363636363633</v>
      </c>
      <c r="AM8" s="21" t="e">
        <f ca="1">SUM(AM10:AM1000)</f>
        <v>#NAME?</v>
      </c>
    </row>
    <row r="9" spans="1:39" ht="27" customHeight="1">
      <c r="C9" s="22">
        <f>$AG$8</f>
        <v>1795576924</v>
      </c>
      <c r="D9" s="3">
        <f>$X$8</f>
        <v>2.162994034885931E+19</v>
      </c>
      <c r="E9" s="3">
        <f>$W$8</f>
        <v>3.0024635741202643E+17</v>
      </c>
      <c r="F9" s="3">
        <f>$V$8</f>
        <v>4210038387792135</v>
      </c>
      <c r="G9" s="3">
        <f>$U$8</f>
        <v>59732129675791</v>
      </c>
      <c r="H9" s="3">
        <f>$T$8</f>
        <v>859047860295</v>
      </c>
      <c r="I9" s="3">
        <f>$S$8</f>
        <v>12545691535</v>
      </c>
      <c r="J9" s="3">
        <f>$R$8</f>
        <v>186368535</v>
      </c>
    </row>
    <row r="10" spans="1:39">
      <c r="C10" s="22">
        <f>$AF$8</f>
        <v>26626546</v>
      </c>
      <c r="D10" s="3">
        <f>$W$8</f>
        <v>3.0024635741202643E+17</v>
      </c>
      <c r="E10" s="3">
        <f>$V$8</f>
        <v>4210038387792135</v>
      </c>
      <c r="F10" s="3">
        <f>$U$8</f>
        <v>59732129675791</v>
      </c>
      <c r="G10" s="3">
        <f>$T$8</f>
        <v>859047860295</v>
      </c>
      <c r="H10" s="3">
        <f>$S$8</f>
        <v>12545691535</v>
      </c>
      <c r="I10" s="3">
        <f>$R$8</f>
        <v>186368535</v>
      </c>
      <c r="J10" s="3">
        <f>$Q$8</f>
        <v>2820151</v>
      </c>
      <c r="L10" t="s">
        <v>119</v>
      </c>
      <c r="M10" s="63">
        <f>COUNT(O10:O1000)</f>
        <v>11</v>
      </c>
      <c r="O10">
        <f>'INGRESO DE DATOS'!A4</f>
        <v>64</v>
      </c>
      <c r="P10">
        <f>POWER(O10,2)</f>
        <v>4096</v>
      </c>
      <c r="Q10">
        <f>POWER(O10,3)</f>
        <v>262144</v>
      </c>
      <c r="R10">
        <f>POWER(O10,4)</f>
        <v>16777216</v>
      </c>
      <c r="S10">
        <f>POWER(O10,5)</f>
        <v>1073741824</v>
      </c>
      <c r="T10">
        <f>POWER(O10,6)</f>
        <v>68719476736</v>
      </c>
      <c r="U10">
        <f>POWER(O10,7)</f>
        <v>4398046511104</v>
      </c>
      <c r="V10">
        <f>POWER(O10,8)</f>
        <v>281474976710656</v>
      </c>
      <c r="W10">
        <f>POWER(O10,9)</f>
        <v>1.8014398509481984E+16</v>
      </c>
      <c r="X10">
        <f>POWER(O10,10)</f>
        <v>1.152921504606847E+18</v>
      </c>
      <c r="Y10">
        <f>POWER(O10,11)</f>
        <v>7.3786976294838206E+19</v>
      </c>
      <c r="Z10">
        <f>POWER(O10,12)</f>
        <v>4.7223664828696452E+21</v>
      </c>
      <c r="AA10">
        <f>POWER(O10,13)</f>
        <v>3.0223145490365729E+23</v>
      </c>
      <c r="AB10">
        <f>POWER(O10,14)</f>
        <v>1.9342813113834067E+25</v>
      </c>
      <c r="AC10">
        <f>'INGRESO DE DATOS'!B4</f>
        <v>8</v>
      </c>
      <c r="AD10">
        <f t="shared" ref="AD10:AD20" si="1">O10*AC10</f>
        <v>512</v>
      </c>
      <c r="AE10">
        <f>P10*AC10</f>
        <v>32768</v>
      </c>
      <c r="AF10">
        <f>Q10*AC10</f>
        <v>2097152</v>
      </c>
      <c r="AG10">
        <f>R10*AC10</f>
        <v>134217728</v>
      </c>
      <c r="AH10">
        <f>S10*AC10</f>
        <v>8589934592</v>
      </c>
      <c r="AI10">
        <f>T10*AC10</f>
        <v>549755813888</v>
      </c>
      <c r="AJ10">
        <f>U10*AC10</f>
        <v>35184372088832</v>
      </c>
      <c r="AK10" t="e">
        <f ca="1">($L$8*U10)+($L$27*T10)+($L$46*S10)+($L$65*R10)+($L$84*Q10)+($L$103*P10)+($L$122*O10)+$L$141</f>
        <v>#NAME?</v>
      </c>
      <c r="AL10">
        <f t="shared" ref="AL10:AL20" si="2">POWER((AC10-$Q$2),2)</f>
        <v>0.669421487603306</v>
      </c>
      <c r="AM10" t="e">
        <f t="shared" ref="AM10:AM20" ca="1" si="3">POWER(AK10-$T$2,2)</f>
        <v>#NAME?</v>
      </c>
    </row>
    <row r="11" spans="1:39">
      <c r="C11" s="22">
        <f>$AE$8</f>
        <v>401968</v>
      </c>
      <c r="D11" s="3">
        <f>$V$8</f>
        <v>4210038387792135</v>
      </c>
      <c r="E11" s="3">
        <f>$U$8</f>
        <v>59732129675791</v>
      </c>
      <c r="F11" s="3">
        <f>$T$8</f>
        <v>859047860295</v>
      </c>
      <c r="G11" s="3">
        <f>$S$8</f>
        <v>12545691535</v>
      </c>
      <c r="H11" s="3">
        <f>$R$8</f>
        <v>186368535</v>
      </c>
      <c r="I11" s="3">
        <f>$Q$8</f>
        <v>2820151</v>
      </c>
      <c r="J11" s="3">
        <f>$P$8</f>
        <v>43515</v>
      </c>
      <c r="O11">
        <f>'INGRESO DE DATOS'!A5</f>
        <v>71</v>
      </c>
      <c r="P11">
        <f t="shared" ref="P11:P16" si="4">POWER(O11,2)</f>
        <v>5041</v>
      </c>
      <c r="Q11">
        <f t="shared" ref="Q11:Q16" si="5">POWER(O11,3)</f>
        <v>357911</v>
      </c>
      <c r="R11">
        <f t="shared" ref="R11:R16" si="6">POWER(O11,4)</f>
        <v>25411681</v>
      </c>
      <c r="S11">
        <f t="shared" ref="S11:S16" si="7">POWER(O11,5)</f>
        <v>1804229351</v>
      </c>
      <c r="T11">
        <f t="shared" ref="T11:T16" si="8">POWER(O11,6)</f>
        <v>128100283921</v>
      </c>
      <c r="U11">
        <f t="shared" ref="U11:U16" si="9">POWER(O11,7)</f>
        <v>9095120158391</v>
      </c>
      <c r="V11">
        <f t="shared" ref="V11:V16" si="10">POWER(O11,8)</f>
        <v>645753531245761</v>
      </c>
      <c r="W11">
        <f t="shared" ref="W11:W16" si="11">POWER(O11,9)</f>
        <v>4.5848500718449032E+16</v>
      </c>
      <c r="X11">
        <f t="shared" ref="X11:X16" si="12">POWER(O11,10)</f>
        <v>3.2552435510098811E+18</v>
      </c>
      <c r="Y11">
        <f t="shared" ref="Y11:Y16" si="13">POWER(O11,11)</f>
        <v>2.3112229212170158E+20</v>
      </c>
      <c r="Z11">
        <f t="shared" ref="Z11:Z16" si="14">POWER(O11,12)</f>
        <v>1.6409682740640811E+22</v>
      </c>
      <c r="AA11">
        <f t="shared" ref="AA11:AA16" si="15">POWER(O11,13)</f>
        <v>1.1650874745854976E+24</v>
      </c>
      <c r="AB11">
        <f t="shared" ref="AB11:AB16" si="16">POWER(O11,14)</f>
        <v>8.2721210695570328E+25</v>
      </c>
      <c r="AC11">
        <f>'INGRESO DE DATOS'!B5</f>
        <v>10</v>
      </c>
      <c r="AD11">
        <f t="shared" si="1"/>
        <v>710</v>
      </c>
      <c r="AE11">
        <f t="shared" ref="AE11:AE16" si="17">P11*AC11</f>
        <v>50410</v>
      </c>
      <c r="AF11">
        <f t="shared" ref="AF11:AF16" si="18">Q11*AC11</f>
        <v>3579110</v>
      </c>
      <c r="AG11">
        <f t="shared" ref="AG11:AG16" si="19">R11*AC11</f>
        <v>254116810</v>
      </c>
      <c r="AH11">
        <f t="shared" ref="AH11:AH16" si="20">S11*AC11</f>
        <v>18042293510</v>
      </c>
      <c r="AI11">
        <f t="shared" ref="AI11:AI16" si="21">T11*AC11</f>
        <v>1281002839210</v>
      </c>
      <c r="AJ11">
        <f t="shared" ref="AJ11:AJ16" si="22">U11*AC11</f>
        <v>90951201583910</v>
      </c>
      <c r="AK11" t="e">
        <f t="shared" ref="AK11:AK16" ca="1" si="23">($L$8*U11)+($L$27*T11)+($L$46*S11)+($L$65*R11)+($L$84*Q11)+($L$103*P11)+($L$122*O11)+$L$141</f>
        <v>#NAME?</v>
      </c>
      <c r="AL11">
        <f t="shared" si="2"/>
        <v>1.3966942148760326</v>
      </c>
      <c r="AM11" t="e">
        <f t="shared" ca="1" si="3"/>
        <v>#NAME?</v>
      </c>
    </row>
    <row r="12" spans="1:39">
      <c r="C12" s="22">
        <f>$AD$8</f>
        <v>6184</v>
      </c>
      <c r="D12" s="3">
        <f>$U$8</f>
        <v>59732129675791</v>
      </c>
      <c r="E12" s="3">
        <f>$T$8</f>
        <v>859047860295</v>
      </c>
      <c r="F12" s="3">
        <f>$S$8</f>
        <v>12545691535</v>
      </c>
      <c r="G12" s="3">
        <f>$R$8</f>
        <v>186368535</v>
      </c>
      <c r="H12" s="3">
        <f>$Q$8</f>
        <v>2820151</v>
      </c>
      <c r="I12" s="3">
        <f>$P$8</f>
        <v>43515</v>
      </c>
      <c r="J12" s="3">
        <f>$O$8</f>
        <v>685</v>
      </c>
      <c r="O12">
        <f>'INGRESO DE DATOS'!A6</f>
        <v>53</v>
      </c>
      <c r="P12">
        <f t="shared" si="4"/>
        <v>2809</v>
      </c>
      <c r="Q12">
        <f t="shared" si="5"/>
        <v>148877</v>
      </c>
      <c r="R12">
        <f t="shared" si="6"/>
        <v>7890481</v>
      </c>
      <c r="S12">
        <f t="shared" si="7"/>
        <v>418195493</v>
      </c>
      <c r="T12">
        <f t="shared" si="8"/>
        <v>22164361129</v>
      </c>
      <c r="U12">
        <f t="shared" si="9"/>
        <v>1174711139837</v>
      </c>
      <c r="V12">
        <f t="shared" si="10"/>
        <v>62259690411361</v>
      </c>
      <c r="W12">
        <f t="shared" si="11"/>
        <v>3299763591802133</v>
      </c>
      <c r="X12">
        <f t="shared" si="12"/>
        <v>1.7488747036551306E+17</v>
      </c>
      <c r="Y12">
        <f t="shared" si="13"/>
        <v>9.2690359293721907E+18</v>
      </c>
      <c r="Z12">
        <f t="shared" si="14"/>
        <v>4.9125890425672617E+20</v>
      </c>
      <c r="AA12">
        <f t="shared" si="15"/>
        <v>2.6036721925606487E+22</v>
      </c>
      <c r="AB12">
        <f t="shared" si="16"/>
        <v>1.3799462620571438E+24</v>
      </c>
      <c r="AC12">
        <f>'INGRESO DE DATOS'!B6</f>
        <v>6</v>
      </c>
      <c r="AD12">
        <f t="shared" si="1"/>
        <v>318</v>
      </c>
      <c r="AE12">
        <f t="shared" si="17"/>
        <v>16854</v>
      </c>
      <c r="AF12">
        <f t="shared" si="18"/>
        <v>893262</v>
      </c>
      <c r="AG12">
        <f t="shared" si="19"/>
        <v>47342886</v>
      </c>
      <c r="AH12">
        <f t="shared" si="20"/>
        <v>2509172958</v>
      </c>
      <c r="AI12">
        <f t="shared" si="21"/>
        <v>132986166774</v>
      </c>
      <c r="AJ12">
        <f t="shared" si="22"/>
        <v>7048266839022</v>
      </c>
      <c r="AK12" t="e">
        <f t="shared" ca="1" si="23"/>
        <v>#NAME?</v>
      </c>
      <c r="AL12">
        <f t="shared" si="2"/>
        <v>7.9421487603305794</v>
      </c>
      <c r="AM12" t="e">
        <f t="shared" ca="1" si="3"/>
        <v>#NAME?</v>
      </c>
    </row>
    <row r="13" spans="1:39">
      <c r="C13" s="33">
        <f>$AC$8</f>
        <v>97</v>
      </c>
      <c r="D13" s="34">
        <f>$T$8</f>
        <v>859047860295</v>
      </c>
      <c r="E13" s="34">
        <f>$S$8</f>
        <v>12545691535</v>
      </c>
      <c r="F13" s="34">
        <f>$R$8</f>
        <v>186368535</v>
      </c>
      <c r="G13" s="34">
        <f>$Q$8</f>
        <v>2820151</v>
      </c>
      <c r="H13" s="34">
        <f>$P$8</f>
        <v>43515</v>
      </c>
      <c r="I13" s="34">
        <f>$O$8</f>
        <v>685</v>
      </c>
      <c r="J13" s="34">
        <f>$O$2</f>
        <v>11</v>
      </c>
      <c r="O13">
        <f>'INGRESO DE DATOS'!A7</f>
        <v>67</v>
      </c>
      <c r="P13">
        <f t="shared" si="4"/>
        <v>4489</v>
      </c>
      <c r="Q13">
        <f t="shared" si="5"/>
        <v>300763</v>
      </c>
      <c r="R13">
        <f t="shared" si="6"/>
        <v>20151121</v>
      </c>
      <c r="S13">
        <f t="shared" si="7"/>
        <v>1350125107</v>
      </c>
      <c r="T13">
        <f t="shared" si="8"/>
        <v>90458382169</v>
      </c>
      <c r="U13">
        <f t="shared" si="9"/>
        <v>6060711605323</v>
      </c>
      <c r="V13">
        <f t="shared" si="10"/>
        <v>406067677556641</v>
      </c>
      <c r="W13">
        <f t="shared" si="11"/>
        <v>2.7206534396294948E+16</v>
      </c>
      <c r="X13">
        <f t="shared" si="12"/>
        <v>1.8228378045517614E+18</v>
      </c>
      <c r="Y13">
        <f t="shared" si="13"/>
        <v>1.2213013290496801E+20</v>
      </c>
      <c r="Z13">
        <f t="shared" si="14"/>
        <v>8.1827189046328573E+21</v>
      </c>
      <c r="AA13">
        <f t="shared" si="15"/>
        <v>5.4824216661040143E+23</v>
      </c>
      <c r="AB13">
        <f t="shared" si="16"/>
        <v>3.6732225162896894E+25</v>
      </c>
      <c r="AC13">
        <f>'INGRESO DE DATOS'!B7</f>
        <v>11</v>
      </c>
      <c r="AD13">
        <f t="shared" si="1"/>
        <v>737</v>
      </c>
      <c r="AE13">
        <f t="shared" si="17"/>
        <v>49379</v>
      </c>
      <c r="AF13">
        <f t="shared" si="18"/>
        <v>3308393</v>
      </c>
      <c r="AG13">
        <f t="shared" si="19"/>
        <v>221662331</v>
      </c>
      <c r="AH13">
        <f t="shared" si="20"/>
        <v>14851376177</v>
      </c>
      <c r="AI13">
        <f t="shared" si="21"/>
        <v>995042203859</v>
      </c>
      <c r="AJ13">
        <f t="shared" si="22"/>
        <v>66667827658553</v>
      </c>
      <c r="AK13" t="e">
        <f t="shared" ca="1" si="23"/>
        <v>#NAME?</v>
      </c>
      <c r="AL13">
        <f t="shared" si="2"/>
        <v>4.7603305785123959</v>
      </c>
      <c r="AM13" t="e">
        <f t="shared" ca="1" si="3"/>
        <v>#NAME?</v>
      </c>
    </row>
    <row r="14" spans="1:39">
      <c r="C14" s="3"/>
      <c r="D14" s="3"/>
      <c r="E14" s="3"/>
      <c r="F14" s="3"/>
      <c r="G14" s="3"/>
      <c r="H14" s="3"/>
      <c r="I14" s="3"/>
      <c r="J14" s="3"/>
      <c r="O14">
        <f>'INGRESO DE DATOS'!A8</f>
        <v>55</v>
      </c>
      <c r="P14">
        <f t="shared" si="4"/>
        <v>3025</v>
      </c>
      <c r="Q14">
        <f t="shared" si="5"/>
        <v>166375</v>
      </c>
      <c r="R14">
        <f t="shared" si="6"/>
        <v>9150625</v>
      </c>
      <c r="S14">
        <f t="shared" si="7"/>
        <v>503284375</v>
      </c>
      <c r="T14">
        <f t="shared" si="8"/>
        <v>27680640625</v>
      </c>
      <c r="U14">
        <f t="shared" si="9"/>
        <v>1522435234375</v>
      </c>
      <c r="V14">
        <f t="shared" si="10"/>
        <v>83733937890625</v>
      </c>
      <c r="W14">
        <f t="shared" si="11"/>
        <v>4605366583984375</v>
      </c>
      <c r="X14">
        <f t="shared" si="12"/>
        <v>2.5329516211914064E+17</v>
      </c>
      <c r="Y14">
        <f t="shared" si="13"/>
        <v>1.3931233916552735E+19</v>
      </c>
      <c r="Z14">
        <f t="shared" si="14"/>
        <v>7.6621786541040035E+20</v>
      </c>
      <c r="AA14">
        <f t="shared" si="15"/>
        <v>4.2141982597572024E+22</v>
      </c>
      <c r="AB14">
        <f t="shared" si="16"/>
        <v>2.3178090428664613E+24</v>
      </c>
      <c r="AC14">
        <f>'INGRESO DE DATOS'!B8</f>
        <v>8</v>
      </c>
      <c r="AD14">
        <f t="shared" si="1"/>
        <v>440</v>
      </c>
      <c r="AE14">
        <f t="shared" si="17"/>
        <v>24200</v>
      </c>
      <c r="AF14">
        <f t="shared" si="18"/>
        <v>1331000</v>
      </c>
      <c r="AG14">
        <f t="shared" si="19"/>
        <v>73205000</v>
      </c>
      <c r="AH14">
        <f t="shared" si="20"/>
        <v>4026275000</v>
      </c>
      <c r="AI14">
        <f t="shared" si="21"/>
        <v>221445125000</v>
      </c>
      <c r="AJ14">
        <f t="shared" si="22"/>
        <v>12179481875000</v>
      </c>
      <c r="AK14" t="e">
        <f t="shared" ca="1" si="23"/>
        <v>#NAME?</v>
      </c>
      <c r="AL14">
        <f t="shared" si="2"/>
        <v>0.669421487603306</v>
      </c>
      <c r="AM14" t="e">
        <f t="shared" ca="1" si="3"/>
        <v>#NAME?</v>
      </c>
    </row>
    <row r="15" spans="1:39">
      <c r="C15" s="35">
        <f>$AB$8</f>
        <v>6.2701584820619147E+26</v>
      </c>
      <c r="D15" s="35">
        <f>$AA$8</f>
        <v>8.4708966672821023E+24</v>
      </c>
      <c r="E15" s="35">
        <f>$Z$8</f>
        <v>1.1503166289706361E+23</v>
      </c>
      <c r="F15" s="35">
        <f>$Y$8</f>
        <v>1.5716684413122047E+21</v>
      </c>
      <c r="G15" s="35">
        <f>$X$8</f>
        <v>2.162994034885931E+19</v>
      </c>
      <c r="H15" s="35">
        <f>$W$8</f>
        <v>3.0024635741202643E+17</v>
      </c>
      <c r="I15" s="35">
        <f>$V$8</f>
        <v>4210038387792135</v>
      </c>
      <c r="J15" s="35">
        <f>$U$8</f>
        <v>59732129675791</v>
      </c>
      <c r="O15">
        <f>'INGRESO DE DATOS'!A9</f>
        <v>58</v>
      </c>
      <c r="P15">
        <f t="shared" si="4"/>
        <v>3364</v>
      </c>
      <c r="Q15">
        <f t="shared" si="5"/>
        <v>195112</v>
      </c>
      <c r="R15">
        <f t="shared" si="6"/>
        <v>11316496</v>
      </c>
      <c r="S15">
        <f t="shared" si="7"/>
        <v>656356768</v>
      </c>
      <c r="T15">
        <f t="shared" si="8"/>
        <v>38068692544</v>
      </c>
      <c r="U15">
        <f t="shared" si="9"/>
        <v>2207984167552</v>
      </c>
      <c r="V15">
        <f t="shared" si="10"/>
        <v>128063081718016</v>
      </c>
      <c r="W15">
        <f t="shared" si="11"/>
        <v>7427658739644928</v>
      </c>
      <c r="X15">
        <f t="shared" si="12"/>
        <v>4.3080420689940582E+17</v>
      </c>
      <c r="Y15">
        <f t="shared" si="13"/>
        <v>2.4986644000165536E+19</v>
      </c>
      <c r="Z15">
        <f t="shared" si="14"/>
        <v>1.4492253520096013E+21</v>
      </c>
      <c r="AA15">
        <f t="shared" si="15"/>
        <v>8.4055070416556861E+22</v>
      </c>
      <c r="AB15">
        <f t="shared" si="16"/>
        <v>4.8751940841602985E+24</v>
      </c>
      <c r="AC15">
        <f>'INGRESO DE DATOS'!B9</f>
        <v>7</v>
      </c>
      <c r="AD15">
        <f t="shared" si="1"/>
        <v>406</v>
      </c>
      <c r="AE15">
        <f t="shared" si="17"/>
        <v>23548</v>
      </c>
      <c r="AF15">
        <f t="shared" si="18"/>
        <v>1365784</v>
      </c>
      <c r="AG15">
        <f t="shared" si="19"/>
        <v>79215472</v>
      </c>
      <c r="AH15">
        <f t="shared" si="20"/>
        <v>4594497376</v>
      </c>
      <c r="AI15">
        <f t="shared" si="21"/>
        <v>266480847808</v>
      </c>
      <c r="AJ15">
        <f t="shared" si="22"/>
        <v>15455889172864</v>
      </c>
      <c r="AK15" t="e">
        <f t="shared" ca="1" si="23"/>
        <v>#NAME?</v>
      </c>
      <c r="AL15">
        <f t="shared" si="2"/>
        <v>3.3057851239669427</v>
      </c>
      <c r="AM15" t="e">
        <f t="shared" ca="1" si="3"/>
        <v>#NAME?</v>
      </c>
    </row>
    <row r="16" spans="1:39">
      <c r="C16" s="3">
        <f>$AA$8</f>
        <v>8.4708966672821023E+24</v>
      </c>
      <c r="D16" s="3">
        <f>$Z$8</f>
        <v>1.1503166289706361E+23</v>
      </c>
      <c r="E16" s="3">
        <f>$Y$8</f>
        <v>1.5716684413122047E+21</v>
      </c>
      <c r="F16" s="3">
        <f>$X$8</f>
        <v>2.162994034885931E+19</v>
      </c>
      <c r="G16" s="3">
        <f>$W$8</f>
        <v>3.0024635741202643E+17</v>
      </c>
      <c r="H16" s="3">
        <f>$V$8</f>
        <v>4210038387792135</v>
      </c>
      <c r="I16" s="3">
        <f>$U$8</f>
        <v>59732129675791</v>
      </c>
      <c r="J16" s="3">
        <f>$T$8</f>
        <v>859047860295</v>
      </c>
      <c r="O16">
        <f>'INGRESO DE DATOS'!A10</f>
        <v>77</v>
      </c>
      <c r="P16">
        <f t="shared" si="4"/>
        <v>5929</v>
      </c>
      <c r="Q16">
        <f t="shared" si="5"/>
        <v>456533</v>
      </c>
      <c r="R16">
        <f t="shared" si="6"/>
        <v>35153041</v>
      </c>
      <c r="S16">
        <f t="shared" si="7"/>
        <v>2706784157</v>
      </c>
      <c r="T16">
        <f t="shared" si="8"/>
        <v>208422380089</v>
      </c>
      <c r="U16">
        <f t="shared" si="9"/>
        <v>16048523266853</v>
      </c>
      <c r="V16">
        <f t="shared" si="10"/>
        <v>1235736291547681</v>
      </c>
      <c r="W16">
        <f t="shared" si="11"/>
        <v>9.515169444917144E+16</v>
      </c>
      <c r="X16">
        <f t="shared" si="12"/>
        <v>7.3266804725862011E+18</v>
      </c>
      <c r="Y16">
        <f t="shared" si="13"/>
        <v>5.6415439638913745E+20</v>
      </c>
      <c r="Z16">
        <f t="shared" si="14"/>
        <v>4.3439888521963585E+22</v>
      </c>
      <c r="AA16">
        <f t="shared" si="15"/>
        <v>3.3448714161911961E+24</v>
      </c>
      <c r="AB16">
        <f t="shared" si="16"/>
        <v>2.5755509904672209E+26</v>
      </c>
      <c r="AC16">
        <f>'INGRESO DE DATOS'!B10</f>
        <v>10</v>
      </c>
      <c r="AD16">
        <f t="shared" si="1"/>
        <v>770</v>
      </c>
      <c r="AE16">
        <f t="shared" si="17"/>
        <v>59290</v>
      </c>
      <c r="AF16">
        <f t="shared" si="18"/>
        <v>4565330</v>
      </c>
      <c r="AG16">
        <f t="shared" si="19"/>
        <v>351530410</v>
      </c>
      <c r="AH16">
        <f t="shared" si="20"/>
        <v>27067841570</v>
      </c>
      <c r="AI16">
        <f t="shared" si="21"/>
        <v>2084223800890</v>
      </c>
      <c r="AJ16">
        <f t="shared" si="22"/>
        <v>160485232668530</v>
      </c>
      <c r="AK16" t="e">
        <f t="shared" ca="1" si="23"/>
        <v>#NAME?</v>
      </c>
      <c r="AL16">
        <f t="shared" si="2"/>
        <v>1.3966942148760326</v>
      </c>
      <c r="AM16" t="e">
        <f t="shared" ca="1" si="3"/>
        <v>#NAME?</v>
      </c>
    </row>
    <row r="17" spans="3:39">
      <c r="C17" s="3">
        <f>$Z$8</f>
        <v>1.1503166289706361E+23</v>
      </c>
      <c r="D17" s="3">
        <f>$Y$8</f>
        <v>1.5716684413122047E+21</v>
      </c>
      <c r="E17" s="3">
        <f>$X$8</f>
        <v>2.162994034885931E+19</v>
      </c>
      <c r="F17" s="3">
        <f>$W$8</f>
        <v>3.0024635741202643E+17</v>
      </c>
      <c r="G17" s="3">
        <f>$V$8</f>
        <v>4210038387792135</v>
      </c>
      <c r="H17" s="3">
        <f>$U$8</f>
        <v>59732129675791</v>
      </c>
      <c r="I17" s="3">
        <f>$T$8</f>
        <v>859047860295</v>
      </c>
      <c r="J17" s="3">
        <f>$S$8</f>
        <v>12545691535</v>
      </c>
      <c r="O17">
        <f>'INGRESO DE DATOS'!A11</f>
        <v>57</v>
      </c>
      <c r="P17">
        <f>POWER(O17,2)</f>
        <v>3249</v>
      </c>
      <c r="Q17">
        <f>POWER(O17,3)</f>
        <v>185193</v>
      </c>
      <c r="R17">
        <f>POWER(O17,4)</f>
        <v>10556001</v>
      </c>
      <c r="S17">
        <f>POWER(O17,5)</f>
        <v>601692057</v>
      </c>
      <c r="T17">
        <f>POWER(O17,6)</f>
        <v>34296447249</v>
      </c>
      <c r="U17">
        <f>POWER(O17,7)</f>
        <v>1954897493193</v>
      </c>
      <c r="V17">
        <f>POWER(O17,8)</f>
        <v>111429157112001</v>
      </c>
      <c r="W17">
        <f>POWER(O17,9)</f>
        <v>6351461955384057</v>
      </c>
      <c r="X17">
        <f>POWER(O17,10)</f>
        <v>3.6203333145689126E+17</v>
      </c>
      <c r="Y17">
        <f>POWER(O17,11)</f>
        <v>2.0635899893042803E+19</v>
      </c>
      <c r="Z17">
        <f>POWER(O17,12)</f>
        <v>1.1762462939034397E+21</v>
      </c>
      <c r="AA17">
        <f>POWER(O17,13)</f>
        <v>6.7046038752496057E+22</v>
      </c>
      <c r="AB17">
        <f>POWER(O17,14)</f>
        <v>3.8216242088922757E+24</v>
      </c>
      <c r="AC17">
        <f>'INGRESO DE DATOS'!B11</f>
        <v>9</v>
      </c>
      <c r="AD17">
        <f t="shared" si="1"/>
        <v>513</v>
      </c>
      <c r="AE17">
        <f>P17*AC17</f>
        <v>29241</v>
      </c>
      <c r="AF17">
        <f>Q17*AC17</f>
        <v>1666737</v>
      </c>
      <c r="AG17">
        <f>R17*AC17</f>
        <v>95004009</v>
      </c>
      <c r="AH17">
        <f>S17*AC17</f>
        <v>5415228513</v>
      </c>
      <c r="AI17">
        <f>T17*AC17</f>
        <v>308668025241</v>
      </c>
      <c r="AJ17">
        <f>U17*AC17</f>
        <v>17594077438737</v>
      </c>
      <c r="AK17" t="e">
        <f ca="1">($L$8*U17)+($L$27*T17)+($L$46*S17)+($L$65*R17)+($L$84*Q17)+($L$103*P17)+($L$122*O17)+$L$141</f>
        <v>#NAME?</v>
      </c>
      <c r="AL17">
        <f t="shared" si="2"/>
        <v>3.305785123966936E-2</v>
      </c>
      <c r="AM17" t="e">
        <f t="shared" ca="1" si="3"/>
        <v>#NAME?</v>
      </c>
    </row>
    <row r="18" spans="3:39">
      <c r="C18" s="3">
        <f>$Y$8</f>
        <v>1.5716684413122047E+21</v>
      </c>
      <c r="D18" s="3">
        <f>$X$8</f>
        <v>2.162994034885931E+19</v>
      </c>
      <c r="E18" s="3">
        <f>$W$8</f>
        <v>3.0024635741202643E+17</v>
      </c>
      <c r="F18" s="3">
        <f>$V$8</f>
        <v>4210038387792135</v>
      </c>
      <c r="G18" s="3">
        <f>$U$8</f>
        <v>59732129675791</v>
      </c>
      <c r="H18" s="3">
        <f>$T$8</f>
        <v>859047860295</v>
      </c>
      <c r="I18" s="3">
        <f>$S$8</f>
        <v>12545691535</v>
      </c>
      <c r="J18" s="3">
        <f>$R$8</f>
        <v>186368535</v>
      </c>
      <c r="O18">
        <f>'INGRESO DE DATOS'!A12</f>
        <v>56</v>
      </c>
      <c r="P18">
        <f>POWER(O18,2)</f>
        <v>3136</v>
      </c>
      <c r="Q18">
        <f>POWER(O18,3)</f>
        <v>175616</v>
      </c>
      <c r="R18">
        <f>POWER(O18,4)</f>
        <v>9834496</v>
      </c>
      <c r="S18">
        <f>POWER(O18,5)</f>
        <v>550731776</v>
      </c>
      <c r="T18">
        <f>POWER(O18,6)</f>
        <v>30840979456</v>
      </c>
      <c r="U18">
        <f>POWER(O18,7)</f>
        <v>1727094849536</v>
      </c>
      <c r="V18">
        <f>POWER(O18,8)</f>
        <v>96717311574016</v>
      </c>
      <c r="W18">
        <f>POWER(O18,9)</f>
        <v>5416169448144896</v>
      </c>
      <c r="X18">
        <f>POWER(O18,10)</f>
        <v>3.0330548909611418E+17</v>
      </c>
      <c r="Y18">
        <f>POWER(O18,11)</f>
        <v>1.6985107389382394E+19</v>
      </c>
      <c r="Z18">
        <f>POWER(O18,12)</f>
        <v>9.5116601380541406E+20</v>
      </c>
      <c r="AA18">
        <f>POWER(O18,13)</f>
        <v>5.3265296773103187E+22</v>
      </c>
      <c r="AB18">
        <f>POWER(O18,14)</f>
        <v>2.9828566192937785E+24</v>
      </c>
      <c r="AC18">
        <f>'INGRESO DE DATOS'!B12</f>
        <v>10</v>
      </c>
      <c r="AD18">
        <f t="shared" si="1"/>
        <v>560</v>
      </c>
      <c r="AE18">
        <f>P18*AC18</f>
        <v>31360</v>
      </c>
      <c r="AF18">
        <f>Q18*AC18</f>
        <v>1756160</v>
      </c>
      <c r="AG18">
        <f>R18*AC18</f>
        <v>98344960</v>
      </c>
      <c r="AH18">
        <f>S18*AC18</f>
        <v>5507317760</v>
      </c>
      <c r="AI18">
        <f>T18*AC18</f>
        <v>308409794560</v>
      </c>
      <c r="AJ18">
        <f>U18*AC18</f>
        <v>17270948495360</v>
      </c>
      <c r="AK18" t="e">
        <f ca="1">($L$8*U18)+($L$27*T18)+($L$46*S18)+($L$65*R18)+($L$84*Q18)+($L$103*P18)+($L$122*O18)+$L$141</f>
        <v>#NAME?</v>
      </c>
      <c r="AL18">
        <f t="shared" si="2"/>
        <v>1.3966942148760326</v>
      </c>
      <c r="AM18" t="e">
        <f t="shared" ca="1" si="3"/>
        <v>#NAME?</v>
      </c>
    </row>
    <row r="19" spans="3:39">
      <c r="C19" s="3">
        <f>$X$8</f>
        <v>2.162994034885931E+19</v>
      </c>
      <c r="D19" s="3">
        <f>$W$8</f>
        <v>3.0024635741202643E+17</v>
      </c>
      <c r="E19" s="3">
        <f>$V$8</f>
        <v>4210038387792135</v>
      </c>
      <c r="F19" s="3">
        <f>$U$8</f>
        <v>59732129675791</v>
      </c>
      <c r="G19" s="3">
        <f>$T$8</f>
        <v>859047860295</v>
      </c>
      <c r="H19" s="3">
        <f>$S$8</f>
        <v>12545691535</v>
      </c>
      <c r="I19" s="3">
        <f>$R$8</f>
        <v>186368535</v>
      </c>
      <c r="J19" s="3">
        <f>$Q$8</f>
        <v>2820151</v>
      </c>
      <c r="L19" s="29"/>
      <c r="O19">
        <f>'INGRESO DE DATOS'!A13</f>
        <v>51</v>
      </c>
      <c r="P19">
        <f>POWER(O19,2)</f>
        <v>2601</v>
      </c>
      <c r="Q19">
        <f>POWER(O19,3)</f>
        <v>132651</v>
      </c>
      <c r="R19">
        <f>POWER(O19,4)</f>
        <v>6765201</v>
      </c>
      <c r="S19">
        <f>POWER(O19,5)</f>
        <v>345025251</v>
      </c>
      <c r="T19">
        <f>POWER(O19,6)</f>
        <v>17596287801</v>
      </c>
      <c r="U19">
        <f>POWER(O19,7)</f>
        <v>897410677851</v>
      </c>
      <c r="V19">
        <f>POWER(O19,8)</f>
        <v>45767944570401</v>
      </c>
      <c r="W19">
        <f>POWER(O19,9)</f>
        <v>2334165173090451</v>
      </c>
      <c r="X19">
        <f>POWER(O19,10)</f>
        <v>1.1904242382761301E+17</v>
      </c>
      <c r="Y19">
        <f>POWER(O19,11)</f>
        <v>6.0711636152082627E+18</v>
      </c>
      <c r="Z19">
        <f>POWER(O19,12)</f>
        <v>3.0962934437562142E+20</v>
      </c>
      <c r="AA19">
        <f>POWER(O19,13)</f>
        <v>1.5791096563156692E+22</v>
      </c>
      <c r="AB19">
        <f>POWER(O19,14)</f>
        <v>8.0534592472099134E+23</v>
      </c>
      <c r="AC19">
        <f>'INGRESO DE DATOS'!B13</f>
        <v>6</v>
      </c>
      <c r="AD19">
        <f t="shared" si="1"/>
        <v>306</v>
      </c>
      <c r="AE19">
        <f>P19*AC19</f>
        <v>15606</v>
      </c>
      <c r="AF19">
        <f>Q19*AC19</f>
        <v>795906</v>
      </c>
      <c r="AG19">
        <f>R19*AC19</f>
        <v>40591206</v>
      </c>
      <c r="AH19">
        <f>S19*AC19</f>
        <v>2070151506</v>
      </c>
      <c r="AI19">
        <f>T19*AC19</f>
        <v>105577726806</v>
      </c>
      <c r="AJ19">
        <f>U19*AC19</f>
        <v>5384464067106</v>
      </c>
      <c r="AK19" t="e">
        <f ca="1">($L$8*U19)+($L$27*T19)+($L$46*S19)+($L$65*R19)+($L$84*Q19)+($L$103*P19)+($L$122*O19)+$L$141</f>
        <v>#NAME?</v>
      </c>
      <c r="AL19">
        <f t="shared" si="2"/>
        <v>7.9421487603305794</v>
      </c>
      <c r="AM19" t="e">
        <f t="shared" ca="1" si="3"/>
        <v>#NAME?</v>
      </c>
    </row>
    <row r="20" spans="3:39">
      <c r="C20" s="3">
        <f>$W$8</f>
        <v>3.0024635741202643E+17</v>
      </c>
      <c r="D20" s="3">
        <f>$V$8</f>
        <v>4210038387792135</v>
      </c>
      <c r="E20" s="3">
        <f>$U$8</f>
        <v>59732129675791</v>
      </c>
      <c r="F20" s="3">
        <f>$T$8</f>
        <v>859047860295</v>
      </c>
      <c r="G20" s="3">
        <f>$S$8</f>
        <v>12545691535</v>
      </c>
      <c r="H20" s="3">
        <f>$R$8</f>
        <v>186368535</v>
      </c>
      <c r="I20" s="3">
        <f>$Q$8</f>
        <v>2820151</v>
      </c>
      <c r="J20" s="3">
        <f>$P$8</f>
        <v>43515</v>
      </c>
      <c r="L20" s="29"/>
      <c r="O20">
        <f>'INGRESO DE DATOS'!A14</f>
        <v>76</v>
      </c>
      <c r="P20">
        <f>POWER(O20,2)</f>
        <v>5776</v>
      </c>
      <c r="Q20">
        <f>POWER(O20,3)</f>
        <v>438976</v>
      </c>
      <c r="R20">
        <f>POWER(O20,4)</f>
        <v>33362176</v>
      </c>
      <c r="S20">
        <f>POWER(O20,5)</f>
        <v>2535525376</v>
      </c>
      <c r="T20">
        <f>POWER(O20,6)</f>
        <v>192699928576</v>
      </c>
      <c r="U20">
        <f>POWER(O20,7)</f>
        <v>14645194571776</v>
      </c>
      <c r="V20">
        <f>POWER(O20,8)</f>
        <v>1113034787454976</v>
      </c>
      <c r="W20">
        <f>POWER(O20,9)</f>
        <v>8.4590643846578176E+16</v>
      </c>
      <c r="X20">
        <f>POWER(O20,10)</f>
        <v>6.4288889323399414E+18</v>
      </c>
      <c r="Y20">
        <f>POWER(O20,11)</f>
        <v>4.8859555885783554E+20</v>
      </c>
      <c r="Z20">
        <f>POWER(O20,12)</f>
        <v>3.7133262473195501E+22</v>
      </c>
      <c r="AA20">
        <f>POWER(O20,13)</f>
        <v>2.8221279479628579E+24</v>
      </c>
      <c r="AB20">
        <f>POWER(O20,14)</f>
        <v>2.1448172404517721E+26</v>
      </c>
      <c r="AC20">
        <f>'INGRESO DE DATOS'!B14</f>
        <v>12</v>
      </c>
      <c r="AD20">
        <f t="shared" si="1"/>
        <v>912</v>
      </c>
      <c r="AE20">
        <f>P20*AC20</f>
        <v>69312</v>
      </c>
      <c r="AF20">
        <f>Q20*AC20</f>
        <v>5267712</v>
      </c>
      <c r="AG20">
        <f>R20*AC20</f>
        <v>400346112</v>
      </c>
      <c r="AH20">
        <f>S20*AC20</f>
        <v>30426304512</v>
      </c>
      <c r="AI20">
        <f>T20*AC20</f>
        <v>2312399142912</v>
      </c>
      <c r="AJ20">
        <f>U20*AC20</f>
        <v>175742334861312</v>
      </c>
      <c r="AK20" t="e">
        <f ca="1">($L$8*U20)+($L$27*T20)+($L$46*S20)+($L$65*R20)+($L$84*Q20)+($L$103*P20)+($L$122*O20)+$L$141</f>
        <v>#NAME?</v>
      </c>
      <c r="AL20">
        <f t="shared" si="2"/>
        <v>10.12396694214876</v>
      </c>
      <c r="AM20" t="e">
        <f t="shared" ca="1" si="3"/>
        <v>#NAME?</v>
      </c>
    </row>
    <row r="21" spans="3:39">
      <c r="C21" s="3">
        <f>$V$8</f>
        <v>4210038387792135</v>
      </c>
      <c r="D21" s="3">
        <f>$U$8</f>
        <v>59732129675791</v>
      </c>
      <c r="E21" s="3">
        <f>$T$8</f>
        <v>859047860295</v>
      </c>
      <c r="F21" s="3">
        <f>$S$8</f>
        <v>12545691535</v>
      </c>
      <c r="G21" s="3">
        <f>$R$8</f>
        <v>186368535</v>
      </c>
      <c r="H21" s="3">
        <f>$Q$8</f>
        <v>2820151</v>
      </c>
      <c r="I21" s="3">
        <f>$P$8</f>
        <v>43515</v>
      </c>
      <c r="J21" s="3">
        <f>$O$8</f>
        <v>685</v>
      </c>
    </row>
    <row r="22" spans="3:39">
      <c r="C22" s="3">
        <f>$U$8</f>
        <v>59732129675791</v>
      </c>
      <c r="D22" s="3">
        <f>$T$8</f>
        <v>859047860295</v>
      </c>
      <c r="E22" s="3">
        <f>$S$8</f>
        <v>12545691535</v>
      </c>
      <c r="F22" s="3">
        <f>$R$8</f>
        <v>186368535</v>
      </c>
      <c r="G22" s="3">
        <f>$Q$8</f>
        <v>2820151</v>
      </c>
      <c r="H22" s="3">
        <f>$P$8</f>
        <v>43515</v>
      </c>
      <c r="I22" s="3">
        <f>$O$8</f>
        <v>685</v>
      </c>
      <c r="J22" s="3">
        <f>$O$2</f>
        <v>11</v>
      </c>
    </row>
    <row r="25" spans="3:39">
      <c r="C25" s="3">
        <f>$AB$8</f>
        <v>6.2701584820619147E+26</v>
      </c>
      <c r="D25" s="22">
        <f>$AJ$8</f>
        <v>603964096749226</v>
      </c>
      <c r="E25" s="3">
        <f>$Z$8</f>
        <v>1.1503166289706361E+23</v>
      </c>
      <c r="F25" s="3">
        <f>$Y$8</f>
        <v>1.5716684413122047E+21</v>
      </c>
      <c r="G25" s="3">
        <f>$X$8</f>
        <v>2.162994034885931E+19</v>
      </c>
      <c r="H25" s="3">
        <f>$W$8</f>
        <v>3.0024635741202643E+17</v>
      </c>
      <c r="I25" s="3">
        <f>$V$8</f>
        <v>4210038387792135</v>
      </c>
      <c r="J25" s="3">
        <f>$U$8</f>
        <v>59732129675791</v>
      </c>
    </row>
    <row r="26" spans="3:39">
      <c r="C26" s="3">
        <f>$AA$8</f>
        <v>8.4708966672821023E+24</v>
      </c>
      <c r="D26" s="22">
        <f>$AI$8</f>
        <v>8565991486948</v>
      </c>
      <c r="E26" s="3">
        <f>$Y$8</f>
        <v>1.5716684413122047E+21</v>
      </c>
      <c r="F26" s="3">
        <f>$X$8</f>
        <v>2.162994034885931E+19</v>
      </c>
      <c r="G26" s="3">
        <f>$W$8</f>
        <v>3.0024635741202643E+17</v>
      </c>
      <c r="H26" s="3">
        <f>$V$8</f>
        <v>4210038387792135</v>
      </c>
      <c r="I26" s="3">
        <f>$U$8</f>
        <v>59732129675791</v>
      </c>
      <c r="J26" s="3">
        <f>$T$8</f>
        <v>859047860295</v>
      </c>
      <c r="L26" s="23">
        <f>MDETERM(C25:J32)/MDETERM(C34:J41)</f>
        <v>1.0265604683744981E-4</v>
      </c>
    </row>
    <row r="27" spans="3:39">
      <c r="C27" s="3">
        <f>$Z$8</f>
        <v>1.1503166289706361E+23</v>
      </c>
      <c r="D27" s="22">
        <f>$AH$8</f>
        <v>123100393474</v>
      </c>
      <c r="E27" s="3">
        <f>$X$8</f>
        <v>2.162994034885931E+19</v>
      </c>
      <c r="F27" s="3">
        <f>$W$8</f>
        <v>3.0024635741202643E+17</v>
      </c>
      <c r="G27" s="3">
        <f>$V$8</f>
        <v>4210038387792135</v>
      </c>
      <c r="H27" s="3">
        <f>$U$8</f>
        <v>59732129675791</v>
      </c>
      <c r="I27" s="3">
        <f>$T$8</f>
        <v>859047860295</v>
      </c>
      <c r="J27" s="3">
        <f>$S$8</f>
        <v>12545691535</v>
      </c>
      <c r="L27" s="32" t="e">
        <f ca="1">[1]!xDiv([1]!xMatDet(C25:J32,100),[1]!xMatDet(C34:J41,100),100)</f>
        <v>#NAME?</v>
      </c>
    </row>
    <row r="28" spans="3:39">
      <c r="C28" s="3">
        <f>$Y$8</f>
        <v>1.5716684413122047E+21</v>
      </c>
      <c r="D28" s="22">
        <f>$AG$8</f>
        <v>1795576924</v>
      </c>
      <c r="E28" s="3">
        <f>$W$8</f>
        <v>3.0024635741202643E+17</v>
      </c>
      <c r="F28" s="3">
        <f>$V$8</f>
        <v>4210038387792135</v>
      </c>
      <c r="G28" s="3">
        <f>$U$8</f>
        <v>59732129675791</v>
      </c>
      <c r="H28" s="3">
        <f>$T$8</f>
        <v>859047860295</v>
      </c>
      <c r="I28" s="3">
        <f>$S$8</f>
        <v>12545691535</v>
      </c>
      <c r="J28" s="3">
        <f>$R$8</f>
        <v>186368535</v>
      </c>
    </row>
    <row r="29" spans="3:39">
      <c r="C29" s="3">
        <f>$X$8</f>
        <v>2.162994034885931E+19</v>
      </c>
      <c r="D29" s="22">
        <f>$AF$8</f>
        <v>26626546</v>
      </c>
      <c r="E29" s="3">
        <f>$V$8</f>
        <v>4210038387792135</v>
      </c>
      <c r="F29" s="3">
        <f>$U$8</f>
        <v>59732129675791</v>
      </c>
      <c r="G29" s="3">
        <f>$T$8</f>
        <v>859047860295</v>
      </c>
      <c r="H29" s="3">
        <f>$S$8</f>
        <v>12545691535</v>
      </c>
      <c r="I29" s="3">
        <f>$R$8</f>
        <v>186368535</v>
      </c>
      <c r="J29" s="3">
        <f>$Q$8</f>
        <v>2820151</v>
      </c>
    </row>
    <row r="30" spans="3:39">
      <c r="C30" s="3">
        <f>$W$8</f>
        <v>3.0024635741202643E+17</v>
      </c>
      <c r="D30" s="22">
        <f>$AE$8</f>
        <v>401968</v>
      </c>
      <c r="E30" s="3">
        <f>$U$8</f>
        <v>59732129675791</v>
      </c>
      <c r="F30" s="3">
        <f>$T$8</f>
        <v>859047860295</v>
      </c>
      <c r="G30" s="3">
        <f>$S$8</f>
        <v>12545691535</v>
      </c>
      <c r="H30" s="3">
        <f>$R$8</f>
        <v>186368535</v>
      </c>
      <c r="I30" s="3">
        <f>$Q$8</f>
        <v>2820151</v>
      </c>
      <c r="J30" s="3">
        <f>$P$8</f>
        <v>43515</v>
      </c>
      <c r="L30" s="29"/>
    </row>
    <row r="31" spans="3:39">
      <c r="C31" s="3">
        <f>$V$8</f>
        <v>4210038387792135</v>
      </c>
      <c r="D31" s="22">
        <f>$AD$8</f>
        <v>6184</v>
      </c>
      <c r="E31" s="3">
        <f>$T$8</f>
        <v>859047860295</v>
      </c>
      <c r="F31" s="3">
        <f>$S$8</f>
        <v>12545691535</v>
      </c>
      <c r="G31" s="3">
        <f>$R$8</f>
        <v>186368535</v>
      </c>
      <c r="H31" s="3">
        <f>$Q$8</f>
        <v>2820151</v>
      </c>
      <c r="I31" s="3">
        <f>$P$8</f>
        <v>43515</v>
      </c>
      <c r="J31" s="3">
        <f>$O$8</f>
        <v>685</v>
      </c>
    </row>
    <row r="32" spans="3:39">
      <c r="C32" s="3">
        <f>$U$8</f>
        <v>59732129675791</v>
      </c>
      <c r="D32" s="33">
        <f>$AC$8</f>
        <v>97</v>
      </c>
      <c r="E32" s="34">
        <f>$S$8</f>
        <v>12545691535</v>
      </c>
      <c r="F32" s="34">
        <f>$R$8</f>
        <v>186368535</v>
      </c>
      <c r="G32" s="34">
        <f>$Q$8</f>
        <v>2820151</v>
      </c>
      <c r="H32" s="34">
        <f>$P$8</f>
        <v>43515</v>
      </c>
      <c r="I32" s="34">
        <f>$O$8</f>
        <v>685</v>
      </c>
      <c r="J32" s="34">
        <f>$O$2</f>
        <v>11</v>
      </c>
    </row>
    <row r="33" spans="3:12">
      <c r="C33" s="3"/>
      <c r="D33" s="3"/>
      <c r="E33" s="3"/>
      <c r="F33" s="3"/>
      <c r="G33" s="3"/>
      <c r="H33" s="3"/>
      <c r="I33" s="3"/>
      <c r="J33" s="3"/>
    </row>
    <row r="34" spans="3:12">
      <c r="C34" s="35">
        <f>$AB$8</f>
        <v>6.2701584820619147E+26</v>
      </c>
      <c r="D34" s="35">
        <f>$AA$8</f>
        <v>8.4708966672821023E+24</v>
      </c>
      <c r="E34" s="35">
        <f>$Z$8</f>
        <v>1.1503166289706361E+23</v>
      </c>
      <c r="F34" s="35">
        <f>$Y$8</f>
        <v>1.5716684413122047E+21</v>
      </c>
      <c r="G34" s="35">
        <f>$X$8</f>
        <v>2.162994034885931E+19</v>
      </c>
      <c r="H34" s="35">
        <f>$W$8</f>
        <v>3.0024635741202643E+17</v>
      </c>
      <c r="I34" s="35">
        <f>$V$8</f>
        <v>4210038387792135</v>
      </c>
      <c r="J34" s="35">
        <f>$U$8</f>
        <v>59732129675791</v>
      </c>
    </row>
    <row r="35" spans="3:12">
      <c r="C35" s="3">
        <f>$AA$8</f>
        <v>8.4708966672821023E+24</v>
      </c>
      <c r="D35" s="3">
        <f>$Z$8</f>
        <v>1.1503166289706361E+23</v>
      </c>
      <c r="E35" s="3">
        <f>$Y$8</f>
        <v>1.5716684413122047E+21</v>
      </c>
      <c r="F35" s="3">
        <f>$X$8</f>
        <v>2.162994034885931E+19</v>
      </c>
      <c r="G35" s="3">
        <f>$W$8</f>
        <v>3.0024635741202643E+17</v>
      </c>
      <c r="H35" s="3">
        <f>$V$8</f>
        <v>4210038387792135</v>
      </c>
      <c r="I35" s="3">
        <f>$U$8</f>
        <v>59732129675791</v>
      </c>
      <c r="J35" s="3">
        <f>$T$8</f>
        <v>859047860295</v>
      </c>
    </row>
    <row r="36" spans="3:12">
      <c r="C36" s="3">
        <f>$Z$8</f>
        <v>1.1503166289706361E+23</v>
      </c>
      <c r="D36" s="3">
        <f>$Y$8</f>
        <v>1.5716684413122047E+21</v>
      </c>
      <c r="E36" s="3">
        <f>$X$8</f>
        <v>2.162994034885931E+19</v>
      </c>
      <c r="F36" s="3">
        <f>$W$8</f>
        <v>3.0024635741202643E+17</v>
      </c>
      <c r="G36" s="3">
        <f>$V$8</f>
        <v>4210038387792135</v>
      </c>
      <c r="H36" s="3">
        <f>$U$8</f>
        <v>59732129675791</v>
      </c>
      <c r="I36" s="3">
        <f>$T$8</f>
        <v>859047860295</v>
      </c>
      <c r="J36" s="3">
        <f>$S$8</f>
        <v>12545691535</v>
      </c>
    </row>
    <row r="37" spans="3:12">
      <c r="C37" s="3">
        <f>$Y$8</f>
        <v>1.5716684413122047E+21</v>
      </c>
      <c r="D37" s="3">
        <f>$X$8</f>
        <v>2.162994034885931E+19</v>
      </c>
      <c r="E37" s="3">
        <f>$W$8</f>
        <v>3.0024635741202643E+17</v>
      </c>
      <c r="F37" s="3">
        <f>$V$8</f>
        <v>4210038387792135</v>
      </c>
      <c r="G37" s="3">
        <f>$U$8</f>
        <v>59732129675791</v>
      </c>
      <c r="H37" s="3">
        <f>$T$8</f>
        <v>859047860295</v>
      </c>
      <c r="I37" s="3">
        <f>$S$8</f>
        <v>12545691535</v>
      </c>
      <c r="J37" s="3">
        <f>$R$8</f>
        <v>186368535</v>
      </c>
    </row>
    <row r="38" spans="3:12">
      <c r="C38" s="3">
        <f>$X$8</f>
        <v>2.162994034885931E+19</v>
      </c>
      <c r="D38" s="3">
        <f>$W$8</f>
        <v>3.0024635741202643E+17</v>
      </c>
      <c r="E38" s="3">
        <f>$V$8</f>
        <v>4210038387792135</v>
      </c>
      <c r="F38" s="3">
        <f>$U$8</f>
        <v>59732129675791</v>
      </c>
      <c r="G38" s="3">
        <f>$T$8</f>
        <v>859047860295</v>
      </c>
      <c r="H38" s="3">
        <f>$S$8</f>
        <v>12545691535</v>
      </c>
      <c r="I38" s="3">
        <f>$R$8</f>
        <v>186368535</v>
      </c>
      <c r="J38" s="3">
        <f>$Q$8</f>
        <v>2820151</v>
      </c>
    </row>
    <row r="39" spans="3:12">
      <c r="C39" s="3">
        <f>$W$8</f>
        <v>3.0024635741202643E+17</v>
      </c>
      <c r="D39" s="3">
        <f>$V$8</f>
        <v>4210038387792135</v>
      </c>
      <c r="E39" s="3">
        <f>$U$8</f>
        <v>59732129675791</v>
      </c>
      <c r="F39" s="3">
        <f>$T$8</f>
        <v>859047860295</v>
      </c>
      <c r="G39" s="3">
        <f>$S$8</f>
        <v>12545691535</v>
      </c>
      <c r="H39" s="3">
        <f>$R$8</f>
        <v>186368535</v>
      </c>
      <c r="I39" s="3">
        <f>$Q$8</f>
        <v>2820151</v>
      </c>
      <c r="J39" s="3">
        <f>$P$8</f>
        <v>43515</v>
      </c>
    </row>
    <row r="40" spans="3:12">
      <c r="C40" s="3">
        <f>$V$8</f>
        <v>4210038387792135</v>
      </c>
      <c r="D40" s="3">
        <f>$U$8</f>
        <v>59732129675791</v>
      </c>
      <c r="E40" s="3">
        <f>$T$8</f>
        <v>859047860295</v>
      </c>
      <c r="F40" s="3">
        <f>$S$8</f>
        <v>12545691535</v>
      </c>
      <c r="G40" s="3">
        <f>$R$8</f>
        <v>186368535</v>
      </c>
      <c r="H40" s="3">
        <f>$Q$8</f>
        <v>2820151</v>
      </c>
      <c r="I40" s="3">
        <f>$P$8</f>
        <v>43515</v>
      </c>
      <c r="J40" s="3">
        <f>$O$8</f>
        <v>685</v>
      </c>
    </row>
    <row r="41" spans="3:12">
      <c r="C41" s="3">
        <f>$U$8</f>
        <v>59732129675791</v>
      </c>
      <c r="D41" s="3">
        <f>$T$8</f>
        <v>859047860295</v>
      </c>
      <c r="E41" s="3">
        <f>$S$8</f>
        <v>12545691535</v>
      </c>
      <c r="F41" s="3">
        <f>$R$8</f>
        <v>186368535</v>
      </c>
      <c r="G41" s="3">
        <f>$Q$8</f>
        <v>2820151</v>
      </c>
      <c r="H41" s="3">
        <f>$P$8</f>
        <v>43515</v>
      </c>
      <c r="I41" s="3">
        <f>$O$8</f>
        <v>685</v>
      </c>
      <c r="J41" s="3">
        <f>$O$2</f>
        <v>11</v>
      </c>
    </row>
    <row r="44" spans="3:12">
      <c r="C44" s="3">
        <f>$AB$8</f>
        <v>6.2701584820619147E+26</v>
      </c>
      <c r="D44" s="3">
        <f>$AA$8</f>
        <v>8.4708966672821023E+24</v>
      </c>
      <c r="E44" s="22">
        <f>$AJ$8</f>
        <v>603964096749226</v>
      </c>
      <c r="F44" s="3">
        <f>$Y$8</f>
        <v>1.5716684413122047E+21</v>
      </c>
      <c r="G44" s="3">
        <f>$X$8</f>
        <v>2.162994034885931E+19</v>
      </c>
      <c r="H44" s="3">
        <f>$W$8</f>
        <v>3.0024635741202643E+17</v>
      </c>
      <c r="I44" s="3">
        <f>$V$8</f>
        <v>4210038387792135</v>
      </c>
      <c r="J44" s="3">
        <f>$U$8</f>
        <v>59732129675791</v>
      </c>
    </row>
    <row r="45" spans="3:12">
      <c r="C45" s="3">
        <f>$AA$8</f>
        <v>8.4708966672821023E+24</v>
      </c>
      <c r="D45" s="3">
        <f>$Z$8</f>
        <v>1.1503166289706361E+23</v>
      </c>
      <c r="E45" s="22">
        <f>$AI$8</f>
        <v>8565991486948</v>
      </c>
      <c r="F45" s="3">
        <f>$X$8</f>
        <v>2.162994034885931E+19</v>
      </c>
      <c r="G45" s="3">
        <f>$W$8</f>
        <v>3.0024635741202643E+17</v>
      </c>
      <c r="H45" s="3">
        <f>$V$8</f>
        <v>4210038387792135</v>
      </c>
      <c r="I45" s="3">
        <f>$U$8</f>
        <v>59732129675791</v>
      </c>
      <c r="J45" s="3">
        <f>$T$8</f>
        <v>859047860295</v>
      </c>
      <c r="L45" s="23">
        <f>MDETERM(C44:J51)/MDETERM(C53:J60)</f>
        <v>-1.9702341346470868E-2</v>
      </c>
    </row>
    <row r="46" spans="3:12">
      <c r="C46" s="3">
        <f>$Z$8</f>
        <v>1.1503166289706361E+23</v>
      </c>
      <c r="D46" s="3">
        <f>$Y$8</f>
        <v>1.5716684413122047E+21</v>
      </c>
      <c r="E46" s="22">
        <f>$AH$8</f>
        <v>123100393474</v>
      </c>
      <c r="F46" s="3">
        <f>$W$8</f>
        <v>3.0024635741202643E+17</v>
      </c>
      <c r="G46" s="3">
        <f>$V$8</f>
        <v>4210038387792135</v>
      </c>
      <c r="H46" s="3">
        <f>$U$8</f>
        <v>59732129675791</v>
      </c>
      <c r="I46" s="3">
        <f>$T$8</f>
        <v>859047860295</v>
      </c>
      <c r="J46" s="3">
        <f>$S$8</f>
        <v>12545691535</v>
      </c>
      <c r="L46" s="32" t="e">
        <f ca="1">[1]!xDiv([1]!xMatDet(C44:J51,100),[1]!xMatDet(C53:J60,100),100)</f>
        <v>#NAME?</v>
      </c>
    </row>
    <row r="47" spans="3:12">
      <c r="C47" s="3">
        <f>$Y$8</f>
        <v>1.5716684413122047E+21</v>
      </c>
      <c r="D47" s="3">
        <f>$X$8</f>
        <v>2.162994034885931E+19</v>
      </c>
      <c r="E47" s="22">
        <f>$AG$8</f>
        <v>1795576924</v>
      </c>
      <c r="F47" s="3">
        <f>$V$8</f>
        <v>4210038387792135</v>
      </c>
      <c r="G47" s="3">
        <f>$U$8</f>
        <v>59732129675791</v>
      </c>
      <c r="H47" s="3">
        <f>$T$8</f>
        <v>859047860295</v>
      </c>
      <c r="I47" s="3">
        <f>$S$8</f>
        <v>12545691535</v>
      </c>
      <c r="J47" s="3">
        <f>$R$8</f>
        <v>186368535</v>
      </c>
    </row>
    <row r="48" spans="3:12">
      <c r="C48" s="3">
        <f>$X$8</f>
        <v>2.162994034885931E+19</v>
      </c>
      <c r="D48" s="3">
        <f>$W$8</f>
        <v>3.0024635741202643E+17</v>
      </c>
      <c r="E48" s="22">
        <f>$AF$8</f>
        <v>26626546</v>
      </c>
      <c r="F48" s="3">
        <f>$U$8</f>
        <v>59732129675791</v>
      </c>
      <c r="G48" s="3">
        <f>$T$8</f>
        <v>859047860295</v>
      </c>
      <c r="H48" s="3">
        <f>$S$8</f>
        <v>12545691535</v>
      </c>
      <c r="I48" s="3">
        <f>$R$8</f>
        <v>186368535</v>
      </c>
      <c r="J48" s="3">
        <f>$Q$8</f>
        <v>2820151</v>
      </c>
    </row>
    <row r="49" spans="3:12">
      <c r="C49" s="3">
        <f>$W$8</f>
        <v>3.0024635741202643E+17</v>
      </c>
      <c r="D49" s="3">
        <f>$V$8</f>
        <v>4210038387792135</v>
      </c>
      <c r="E49" s="22">
        <f>$AE$8</f>
        <v>401968</v>
      </c>
      <c r="F49" s="3">
        <f>$T$8</f>
        <v>859047860295</v>
      </c>
      <c r="G49" s="3">
        <f>$S$8</f>
        <v>12545691535</v>
      </c>
      <c r="H49" s="3">
        <f>$R$8</f>
        <v>186368535</v>
      </c>
      <c r="I49" s="3">
        <f>$Q$8</f>
        <v>2820151</v>
      </c>
      <c r="J49" s="3">
        <f>$P$8</f>
        <v>43515</v>
      </c>
    </row>
    <row r="50" spans="3:12">
      <c r="C50" s="3">
        <f>$V$8</f>
        <v>4210038387792135</v>
      </c>
      <c r="D50" s="3">
        <f>$U$8</f>
        <v>59732129675791</v>
      </c>
      <c r="E50" s="22">
        <f>$AD$8</f>
        <v>6184</v>
      </c>
      <c r="F50" s="3">
        <f>$S$8</f>
        <v>12545691535</v>
      </c>
      <c r="G50" s="3">
        <f>$R$8</f>
        <v>186368535</v>
      </c>
      <c r="H50" s="3">
        <f>$Q$8</f>
        <v>2820151</v>
      </c>
      <c r="I50" s="3">
        <f>$P$8</f>
        <v>43515</v>
      </c>
      <c r="J50" s="3">
        <f>$O$8</f>
        <v>685</v>
      </c>
    </row>
    <row r="51" spans="3:12">
      <c r="C51" s="3">
        <f>$U$8</f>
        <v>59732129675791</v>
      </c>
      <c r="D51" s="3">
        <f>$T$8</f>
        <v>859047860295</v>
      </c>
      <c r="E51" s="22">
        <f>$AC$8</f>
        <v>97</v>
      </c>
      <c r="F51" s="3">
        <f>$R$8</f>
        <v>186368535</v>
      </c>
      <c r="G51" s="3">
        <f>$Q$8</f>
        <v>2820151</v>
      </c>
      <c r="H51" s="3">
        <f>$P$8</f>
        <v>43515</v>
      </c>
      <c r="I51" s="3">
        <f>$O$8</f>
        <v>685</v>
      </c>
      <c r="J51" s="3">
        <f>$O$2</f>
        <v>11</v>
      </c>
    </row>
    <row r="52" spans="3:12">
      <c r="C52" s="3"/>
      <c r="D52" s="3"/>
      <c r="E52" s="3"/>
      <c r="F52" s="3"/>
      <c r="G52" s="3"/>
      <c r="H52" s="3"/>
      <c r="I52" s="3"/>
      <c r="J52" s="3"/>
    </row>
    <row r="53" spans="3:12">
      <c r="C53" s="35">
        <f>$AB$8</f>
        <v>6.2701584820619147E+26</v>
      </c>
      <c r="D53" s="35">
        <f>$AA$8</f>
        <v>8.4708966672821023E+24</v>
      </c>
      <c r="E53" s="35">
        <f>$Z$8</f>
        <v>1.1503166289706361E+23</v>
      </c>
      <c r="F53" s="35">
        <f>$Y$8</f>
        <v>1.5716684413122047E+21</v>
      </c>
      <c r="G53" s="35">
        <f>$X$8</f>
        <v>2.162994034885931E+19</v>
      </c>
      <c r="H53" s="35">
        <f>$W$8</f>
        <v>3.0024635741202643E+17</v>
      </c>
      <c r="I53" s="35">
        <f>$V$8</f>
        <v>4210038387792135</v>
      </c>
      <c r="J53" s="35">
        <f>$U$8</f>
        <v>59732129675791</v>
      </c>
    </row>
    <row r="54" spans="3:12">
      <c r="C54" s="3">
        <f>$AA$8</f>
        <v>8.4708966672821023E+24</v>
      </c>
      <c r="D54" s="3">
        <f>$Z$8</f>
        <v>1.1503166289706361E+23</v>
      </c>
      <c r="E54" s="3">
        <f>$Y$8</f>
        <v>1.5716684413122047E+21</v>
      </c>
      <c r="F54" s="3">
        <f>$X$8</f>
        <v>2.162994034885931E+19</v>
      </c>
      <c r="G54" s="3">
        <f>$W$8</f>
        <v>3.0024635741202643E+17</v>
      </c>
      <c r="H54" s="3">
        <f>$V$8</f>
        <v>4210038387792135</v>
      </c>
      <c r="I54" s="3">
        <f>$U$8</f>
        <v>59732129675791</v>
      </c>
      <c r="J54" s="3">
        <f>$T$8</f>
        <v>859047860295</v>
      </c>
    </row>
    <row r="55" spans="3:12">
      <c r="C55" s="3">
        <f>$Z$8</f>
        <v>1.1503166289706361E+23</v>
      </c>
      <c r="D55" s="3">
        <f>$Y$8</f>
        <v>1.5716684413122047E+21</v>
      </c>
      <c r="E55" s="3">
        <f>$X$8</f>
        <v>2.162994034885931E+19</v>
      </c>
      <c r="F55" s="3">
        <f>$W$8</f>
        <v>3.0024635741202643E+17</v>
      </c>
      <c r="G55" s="3">
        <f>$V$8</f>
        <v>4210038387792135</v>
      </c>
      <c r="H55" s="3">
        <f>$U$8</f>
        <v>59732129675791</v>
      </c>
      <c r="I55" s="3">
        <f>$T$8</f>
        <v>859047860295</v>
      </c>
      <c r="J55" s="3">
        <f>$S$8</f>
        <v>12545691535</v>
      </c>
    </row>
    <row r="56" spans="3:12">
      <c r="C56" s="3">
        <f>$Y$8</f>
        <v>1.5716684413122047E+21</v>
      </c>
      <c r="D56" s="3">
        <f>$X$8</f>
        <v>2.162994034885931E+19</v>
      </c>
      <c r="E56" s="3">
        <f>$W$8</f>
        <v>3.0024635741202643E+17</v>
      </c>
      <c r="F56" s="3">
        <f>$V$8</f>
        <v>4210038387792135</v>
      </c>
      <c r="G56" s="3">
        <f>$U$8</f>
        <v>59732129675791</v>
      </c>
      <c r="H56" s="3">
        <f>$T$8</f>
        <v>859047860295</v>
      </c>
      <c r="I56" s="3">
        <f>$S$8</f>
        <v>12545691535</v>
      </c>
      <c r="J56" s="3">
        <f>$R$8</f>
        <v>186368535</v>
      </c>
    </row>
    <row r="57" spans="3:12">
      <c r="C57" s="3">
        <f>$X$8</f>
        <v>2.162994034885931E+19</v>
      </c>
      <c r="D57" s="3">
        <f>$W$8</f>
        <v>3.0024635741202643E+17</v>
      </c>
      <c r="E57" s="3">
        <f>$V$8</f>
        <v>4210038387792135</v>
      </c>
      <c r="F57" s="3">
        <f>$U$8</f>
        <v>59732129675791</v>
      </c>
      <c r="G57" s="3">
        <f>$T$8</f>
        <v>859047860295</v>
      </c>
      <c r="H57" s="3">
        <f>$S$8</f>
        <v>12545691535</v>
      </c>
      <c r="I57" s="3">
        <f>$R$8</f>
        <v>186368535</v>
      </c>
      <c r="J57" s="3">
        <f>$Q$8</f>
        <v>2820151</v>
      </c>
    </row>
    <row r="58" spans="3:12">
      <c r="C58" s="3">
        <f>$W$8</f>
        <v>3.0024635741202643E+17</v>
      </c>
      <c r="D58" s="3">
        <f>$V$8</f>
        <v>4210038387792135</v>
      </c>
      <c r="E58" s="3">
        <f>$U$8</f>
        <v>59732129675791</v>
      </c>
      <c r="F58" s="3">
        <f>$T$8</f>
        <v>859047860295</v>
      </c>
      <c r="G58" s="3">
        <f>$S$8</f>
        <v>12545691535</v>
      </c>
      <c r="H58" s="3">
        <f>$R$8</f>
        <v>186368535</v>
      </c>
      <c r="I58" s="3">
        <f>$Q$8</f>
        <v>2820151</v>
      </c>
      <c r="J58" s="3">
        <f>$P$8</f>
        <v>43515</v>
      </c>
    </row>
    <row r="59" spans="3:12">
      <c r="C59" s="3">
        <f>$V$8</f>
        <v>4210038387792135</v>
      </c>
      <c r="D59" s="3">
        <f>$U$8</f>
        <v>59732129675791</v>
      </c>
      <c r="E59" s="3">
        <f>$T$8</f>
        <v>859047860295</v>
      </c>
      <c r="F59" s="3">
        <f>$S$8</f>
        <v>12545691535</v>
      </c>
      <c r="G59" s="3">
        <f>$R$8</f>
        <v>186368535</v>
      </c>
      <c r="H59" s="3">
        <f>$Q$8</f>
        <v>2820151</v>
      </c>
      <c r="I59" s="3">
        <f>$P$8</f>
        <v>43515</v>
      </c>
      <c r="J59" s="3">
        <f>$O$8</f>
        <v>685</v>
      </c>
    </row>
    <row r="60" spans="3:12">
      <c r="C60" s="3">
        <f>$U$8</f>
        <v>59732129675791</v>
      </c>
      <c r="D60" s="3">
        <f>$T$8</f>
        <v>859047860295</v>
      </c>
      <c r="E60" s="3">
        <f>$S$8</f>
        <v>12545691535</v>
      </c>
      <c r="F60" s="3">
        <f>$R$8</f>
        <v>186368535</v>
      </c>
      <c r="G60" s="3">
        <f>$Q$8</f>
        <v>2820151</v>
      </c>
      <c r="H60" s="3">
        <f>$P$8</f>
        <v>43515</v>
      </c>
      <c r="I60" s="3">
        <f>$O$8</f>
        <v>685</v>
      </c>
      <c r="J60" s="3">
        <f>$O$2</f>
        <v>11</v>
      </c>
    </row>
    <row r="63" spans="3:12">
      <c r="C63" s="3">
        <f>$AB$8</f>
        <v>6.2701584820619147E+26</v>
      </c>
      <c r="D63" s="3">
        <f>$AA$8</f>
        <v>8.4708966672821023E+24</v>
      </c>
      <c r="E63" s="3">
        <f>$Z$8</f>
        <v>1.1503166289706361E+23</v>
      </c>
      <c r="F63" s="22">
        <f>$AJ$8</f>
        <v>603964096749226</v>
      </c>
      <c r="G63" s="3">
        <f>$X$8</f>
        <v>2.162994034885931E+19</v>
      </c>
      <c r="H63" s="3">
        <f>$W$8</f>
        <v>3.0024635741202643E+17</v>
      </c>
      <c r="I63" s="3">
        <f>$V$8</f>
        <v>4210038387792135</v>
      </c>
      <c r="J63" s="3">
        <f>$U$8</f>
        <v>59732129675791</v>
      </c>
    </row>
    <row r="64" spans="3:12">
      <c r="C64" s="3">
        <f>$AA$8</f>
        <v>8.4708966672821023E+24</v>
      </c>
      <c r="D64" s="3">
        <f>$Z$8</f>
        <v>1.1503166289706361E+23</v>
      </c>
      <c r="E64" s="3">
        <f>$Y$8</f>
        <v>1.5716684413122047E+21</v>
      </c>
      <c r="F64" s="22">
        <f>$AI$8</f>
        <v>8565991486948</v>
      </c>
      <c r="G64" s="3">
        <f>$W$8</f>
        <v>3.0024635741202643E+17</v>
      </c>
      <c r="H64" s="3">
        <f>$V$8</f>
        <v>4210038387792135</v>
      </c>
      <c r="I64" s="3">
        <f>$U$8</f>
        <v>59732129675791</v>
      </c>
      <c r="J64" s="3">
        <f>$T$8</f>
        <v>859047860295</v>
      </c>
      <c r="L64" s="23">
        <f>MDETERM(C63:J70)/MDETERM(C72:J79)</f>
        <v>2.0935302901526254</v>
      </c>
    </row>
    <row r="65" spans="3:14">
      <c r="C65" s="3">
        <f>$Z$8</f>
        <v>1.1503166289706361E+23</v>
      </c>
      <c r="D65" s="3">
        <f>$Y$8</f>
        <v>1.5716684413122047E+21</v>
      </c>
      <c r="E65" s="3">
        <f>$X$8</f>
        <v>2.162994034885931E+19</v>
      </c>
      <c r="F65" s="22">
        <f>$AH$8</f>
        <v>123100393474</v>
      </c>
      <c r="G65" s="3">
        <f>$V$8</f>
        <v>4210038387792135</v>
      </c>
      <c r="H65" s="3">
        <f>$U$8</f>
        <v>59732129675791</v>
      </c>
      <c r="I65" s="3">
        <f>$T$8</f>
        <v>859047860295</v>
      </c>
      <c r="J65" s="3">
        <f>$S$8</f>
        <v>12545691535</v>
      </c>
      <c r="L65" s="32" t="e">
        <f ca="1">[1]!xDiv([1]!xMatDet(C63:J70,100),[1]!xMatDet(C72:J79,100),100)</f>
        <v>#NAME?</v>
      </c>
    </row>
    <row r="66" spans="3:14">
      <c r="C66" s="3">
        <f>$Y$8</f>
        <v>1.5716684413122047E+21</v>
      </c>
      <c r="D66" s="3">
        <f>$X$8</f>
        <v>2.162994034885931E+19</v>
      </c>
      <c r="E66" s="3">
        <f>$W$8</f>
        <v>3.0024635741202643E+17</v>
      </c>
      <c r="F66" s="22">
        <f>$AG$8</f>
        <v>1795576924</v>
      </c>
      <c r="G66" s="3">
        <f>$U$8</f>
        <v>59732129675791</v>
      </c>
      <c r="H66" s="3">
        <f>$T$8</f>
        <v>859047860295</v>
      </c>
      <c r="I66" s="3">
        <f>$S$8</f>
        <v>12545691535</v>
      </c>
      <c r="J66" s="3">
        <f>$R$8</f>
        <v>186368535</v>
      </c>
    </row>
    <row r="67" spans="3:14">
      <c r="C67" s="3">
        <f>$X$8</f>
        <v>2.162994034885931E+19</v>
      </c>
      <c r="D67" s="3">
        <f>$W$8</f>
        <v>3.0024635741202643E+17</v>
      </c>
      <c r="E67" s="3">
        <f>$V$8</f>
        <v>4210038387792135</v>
      </c>
      <c r="F67" s="22">
        <f>$AF$8</f>
        <v>26626546</v>
      </c>
      <c r="G67" s="3">
        <f>$T$8</f>
        <v>859047860295</v>
      </c>
      <c r="H67" s="3">
        <f>$S$8</f>
        <v>12545691535</v>
      </c>
      <c r="I67" s="3">
        <f>$R$8</f>
        <v>186368535</v>
      </c>
      <c r="J67" s="3">
        <f>$Q$8</f>
        <v>2820151</v>
      </c>
    </row>
    <row r="68" spans="3:14">
      <c r="C68" s="3">
        <f>$W$8</f>
        <v>3.0024635741202643E+17</v>
      </c>
      <c r="D68" s="3">
        <f>$V$8</f>
        <v>4210038387792135</v>
      </c>
      <c r="E68" s="3">
        <f>$U$8</f>
        <v>59732129675791</v>
      </c>
      <c r="F68" s="22">
        <f>$AE$8</f>
        <v>401968</v>
      </c>
      <c r="G68" s="3">
        <f>$S$8</f>
        <v>12545691535</v>
      </c>
      <c r="H68" s="3">
        <f>$R$8</f>
        <v>186368535</v>
      </c>
      <c r="I68" s="3">
        <f>$Q$8</f>
        <v>2820151</v>
      </c>
      <c r="J68" s="3">
        <f>$P$8</f>
        <v>43515</v>
      </c>
    </row>
    <row r="69" spans="3:14">
      <c r="C69" s="3">
        <f>$V$8</f>
        <v>4210038387792135</v>
      </c>
      <c r="D69" s="3">
        <f>$U$8</f>
        <v>59732129675791</v>
      </c>
      <c r="E69" s="3">
        <f>$T$8</f>
        <v>859047860295</v>
      </c>
      <c r="F69" s="22">
        <f>$AD$8</f>
        <v>6184</v>
      </c>
      <c r="G69" s="3">
        <f>$R$8</f>
        <v>186368535</v>
      </c>
      <c r="H69" s="3">
        <f>$Q$8</f>
        <v>2820151</v>
      </c>
      <c r="I69" s="3">
        <f>$P$8</f>
        <v>43515</v>
      </c>
      <c r="J69" s="3">
        <f>$O$8</f>
        <v>685</v>
      </c>
    </row>
    <row r="70" spans="3:14">
      <c r="C70" s="3">
        <f>$U$8</f>
        <v>59732129675791</v>
      </c>
      <c r="D70" s="3">
        <f>$T$8</f>
        <v>859047860295</v>
      </c>
      <c r="E70" s="3">
        <f>$S$8</f>
        <v>12545691535</v>
      </c>
      <c r="F70" s="33">
        <f>$AC$8</f>
        <v>97</v>
      </c>
      <c r="G70" s="34">
        <f>$Q$8</f>
        <v>2820151</v>
      </c>
      <c r="H70" s="34">
        <f>$P$8</f>
        <v>43515</v>
      </c>
      <c r="I70" s="34">
        <f>$O$8</f>
        <v>685</v>
      </c>
      <c r="J70" s="34">
        <f>$O$2</f>
        <v>11</v>
      </c>
    </row>
    <row r="71" spans="3:14">
      <c r="C71" s="3"/>
      <c r="D71" s="3"/>
      <c r="E71" s="3"/>
      <c r="F71" s="3"/>
      <c r="G71" s="3"/>
      <c r="H71" s="3"/>
      <c r="I71" s="3"/>
      <c r="J71" s="3"/>
    </row>
    <row r="72" spans="3:14">
      <c r="C72" s="35">
        <f>$AB$8</f>
        <v>6.2701584820619147E+26</v>
      </c>
      <c r="D72" s="35">
        <f>$AA$8</f>
        <v>8.4708966672821023E+24</v>
      </c>
      <c r="E72" s="35">
        <f>$Z$8</f>
        <v>1.1503166289706361E+23</v>
      </c>
      <c r="F72" s="35">
        <f>$Y$8</f>
        <v>1.5716684413122047E+21</v>
      </c>
      <c r="G72" s="35">
        <f>$X$8</f>
        <v>2.162994034885931E+19</v>
      </c>
      <c r="H72" s="35">
        <f>$W$8</f>
        <v>3.0024635741202643E+17</v>
      </c>
      <c r="I72" s="35">
        <f>$V$8</f>
        <v>4210038387792135</v>
      </c>
      <c r="J72" s="35">
        <f>$U$8</f>
        <v>59732129675791</v>
      </c>
    </row>
    <row r="73" spans="3:14">
      <c r="C73" s="3">
        <f>$AA$8</f>
        <v>8.4708966672821023E+24</v>
      </c>
      <c r="D73" s="3">
        <f>$Z$8</f>
        <v>1.1503166289706361E+23</v>
      </c>
      <c r="E73" s="3">
        <f>$Y$8</f>
        <v>1.5716684413122047E+21</v>
      </c>
      <c r="F73" s="3">
        <f>$X$8</f>
        <v>2.162994034885931E+19</v>
      </c>
      <c r="G73" s="3">
        <f>$W$8</f>
        <v>3.0024635741202643E+17</v>
      </c>
      <c r="H73" s="3">
        <f>$V$8</f>
        <v>4210038387792135</v>
      </c>
      <c r="I73" s="3">
        <f>$U$8</f>
        <v>59732129675791</v>
      </c>
      <c r="J73" s="3">
        <f>$T$8</f>
        <v>859047860295</v>
      </c>
    </row>
    <row r="74" spans="3:14">
      <c r="C74" s="3">
        <f>$Z$8</f>
        <v>1.1503166289706361E+23</v>
      </c>
      <c r="D74" s="3">
        <f>$Y$8</f>
        <v>1.5716684413122047E+21</v>
      </c>
      <c r="E74" s="3">
        <f>$X$8</f>
        <v>2.162994034885931E+19</v>
      </c>
      <c r="F74" s="3">
        <f>$W$8</f>
        <v>3.0024635741202643E+17</v>
      </c>
      <c r="G74" s="3">
        <f>$V$8</f>
        <v>4210038387792135</v>
      </c>
      <c r="H74" s="3">
        <f>$U$8</f>
        <v>59732129675791</v>
      </c>
      <c r="I74" s="3">
        <f>$T$8</f>
        <v>859047860295</v>
      </c>
      <c r="J74" s="3">
        <f>$S$8</f>
        <v>12545691535</v>
      </c>
    </row>
    <row r="75" spans="3:14">
      <c r="C75" s="3">
        <f>$Y$8</f>
        <v>1.5716684413122047E+21</v>
      </c>
      <c r="D75" s="3">
        <f>$X$8</f>
        <v>2.162994034885931E+19</v>
      </c>
      <c r="E75" s="3">
        <f>$W$8</f>
        <v>3.0024635741202643E+17</v>
      </c>
      <c r="F75" s="3">
        <f>$V$8</f>
        <v>4210038387792135</v>
      </c>
      <c r="G75" s="3">
        <f>$U$8</f>
        <v>59732129675791</v>
      </c>
      <c r="H75" s="3">
        <f>$T$8</f>
        <v>859047860295</v>
      </c>
      <c r="I75" s="3">
        <f>$S$8</f>
        <v>12545691535</v>
      </c>
      <c r="J75" s="3">
        <f>$R$8</f>
        <v>186368535</v>
      </c>
    </row>
    <row r="76" spans="3:14">
      <c r="C76" s="3">
        <f>$X$8</f>
        <v>2.162994034885931E+19</v>
      </c>
      <c r="D76" s="3">
        <f>$W$8</f>
        <v>3.0024635741202643E+17</v>
      </c>
      <c r="E76" s="3">
        <f>$V$8</f>
        <v>4210038387792135</v>
      </c>
      <c r="F76" s="3">
        <f>$U$8</f>
        <v>59732129675791</v>
      </c>
      <c r="G76" s="3">
        <f>$T$8</f>
        <v>859047860295</v>
      </c>
      <c r="H76" s="3">
        <f>$S$8</f>
        <v>12545691535</v>
      </c>
      <c r="I76" s="3">
        <f>$R$8</f>
        <v>186368535</v>
      </c>
      <c r="J76" s="3">
        <f>$Q$8</f>
        <v>2820151</v>
      </c>
      <c r="N76" s="23"/>
    </row>
    <row r="77" spans="3:14">
      <c r="C77" s="3">
        <f>$W$8</f>
        <v>3.0024635741202643E+17</v>
      </c>
      <c r="D77" s="3">
        <f>$V$8</f>
        <v>4210038387792135</v>
      </c>
      <c r="E77" s="3">
        <f>$U$8</f>
        <v>59732129675791</v>
      </c>
      <c r="F77" s="3">
        <f>$T$8</f>
        <v>859047860295</v>
      </c>
      <c r="G77" s="3">
        <f>$S$8</f>
        <v>12545691535</v>
      </c>
      <c r="H77" s="3">
        <f>$R$8</f>
        <v>186368535</v>
      </c>
      <c r="I77" s="3">
        <f>$Q$8</f>
        <v>2820151</v>
      </c>
      <c r="J77" s="3">
        <f>$P$8</f>
        <v>43515</v>
      </c>
      <c r="N77" s="29"/>
    </row>
    <row r="78" spans="3:14">
      <c r="C78" s="3">
        <f>$V$8</f>
        <v>4210038387792135</v>
      </c>
      <c r="D78" s="3">
        <f>$U$8</f>
        <v>59732129675791</v>
      </c>
      <c r="E78" s="3">
        <f>$T$8</f>
        <v>859047860295</v>
      </c>
      <c r="F78" s="3">
        <f>$S$8</f>
        <v>12545691535</v>
      </c>
      <c r="G78" s="3">
        <f>$R$8</f>
        <v>186368535</v>
      </c>
      <c r="H78" s="3">
        <f>$Q$8</f>
        <v>2820151</v>
      </c>
      <c r="I78" s="3">
        <f>$P$8</f>
        <v>43515</v>
      </c>
      <c r="J78" s="3">
        <f>$O$8</f>
        <v>685</v>
      </c>
      <c r="N78" s="23"/>
    </row>
    <row r="79" spans="3:14">
      <c r="C79" s="3">
        <f>$U$8</f>
        <v>59732129675791</v>
      </c>
      <c r="D79" s="3">
        <f>$T$8</f>
        <v>859047860295</v>
      </c>
      <c r="E79" s="3">
        <f>$S$8</f>
        <v>12545691535</v>
      </c>
      <c r="F79" s="3">
        <f>$R$8</f>
        <v>186368535</v>
      </c>
      <c r="G79" s="3">
        <f>$Q$8</f>
        <v>2820151</v>
      </c>
      <c r="H79" s="3">
        <f>$P$8</f>
        <v>43515</v>
      </c>
      <c r="I79" s="3">
        <f>$O$8</f>
        <v>685</v>
      </c>
      <c r="J79" s="3">
        <f>$O$2</f>
        <v>11</v>
      </c>
    </row>
    <row r="82" spans="3:12">
      <c r="C82" s="3">
        <f>$AB$8</f>
        <v>6.2701584820619147E+26</v>
      </c>
      <c r="D82" s="3">
        <f>$AA$8</f>
        <v>8.4708966672821023E+24</v>
      </c>
      <c r="E82" s="3">
        <f>$Z$8</f>
        <v>1.1503166289706361E+23</v>
      </c>
      <c r="F82" s="3">
        <f>$Y$8</f>
        <v>1.5716684413122047E+21</v>
      </c>
      <c r="G82" s="22">
        <f>$AJ$8</f>
        <v>603964096749226</v>
      </c>
      <c r="H82" s="3">
        <f>$W$8</f>
        <v>3.0024635741202643E+17</v>
      </c>
      <c r="I82" s="3">
        <f>$V$8</f>
        <v>4210038387792135</v>
      </c>
      <c r="J82" s="3">
        <f>$U$8</f>
        <v>59732129675791</v>
      </c>
    </row>
    <row r="83" spans="3:12">
      <c r="C83" s="3">
        <f>$AA$8</f>
        <v>8.4708966672821023E+24</v>
      </c>
      <c r="D83" s="3">
        <f>$Z$8</f>
        <v>1.1503166289706361E+23</v>
      </c>
      <c r="E83" s="3">
        <f>$Y$8</f>
        <v>1.5716684413122047E+21</v>
      </c>
      <c r="F83" s="3">
        <f>$X$8</f>
        <v>2.162994034885931E+19</v>
      </c>
      <c r="G83" s="22">
        <f>$AI$8</f>
        <v>8565991486948</v>
      </c>
      <c r="H83" s="3">
        <f>$V$8</f>
        <v>4210038387792135</v>
      </c>
      <c r="I83" s="3">
        <f>$U$8</f>
        <v>59732129675791</v>
      </c>
      <c r="J83" s="3">
        <f>$T$8</f>
        <v>859047860295</v>
      </c>
      <c r="L83" s="23">
        <f>MDETERM(C82:J89)/MDETERM(C91:J98)</f>
        <v>-132.98216557879991</v>
      </c>
    </row>
    <row r="84" spans="3:12">
      <c r="C84" s="3">
        <f>$Z$8</f>
        <v>1.1503166289706361E+23</v>
      </c>
      <c r="D84" s="3">
        <f>$Y$8</f>
        <v>1.5716684413122047E+21</v>
      </c>
      <c r="E84" s="3">
        <f>$X$8</f>
        <v>2.162994034885931E+19</v>
      </c>
      <c r="F84" s="3">
        <f>$W$8</f>
        <v>3.0024635741202643E+17</v>
      </c>
      <c r="G84" s="22">
        <f>$AH$8</f>
        <v>123100393474</v>
      </c>
      <c r="H84" s="3">
        <f>$U$8</f>
        <v>59732129675791</v>
      </c>
      <c r="I84" s="3">
        <f>$T$8</f>
        <v>859047860295</v>
      </c>
      <c r="J84" s="3">
        <f>$S$8</f>
        <v>12545691535</v>
      </c>
      <c r="L84" s="32" t="e">
        <f ca="1">[1]!xDiv([1]!xMatDet(C82:J89,100),[1]!xMatDet(C91:J98,100),100)</f>
        <v>#NAME?</v>
      </c>
    </row>
    <row r="85" spans="3:12">
      <c r="C85" s="3">
        <f>$Y$8</f>
        <v>1.5716684413122047E+21</v>
      </c>
      <c r="D85" s="3">
        <f>$X$8</f>
        <v>2.162994034885931E+19</v>
      </c>
      <c r="E85" s="3">
        <f>$W$8</f>
        <v>3.0024635741202643E+17</v>
      </c>
      <c r="F85" s="3">
        <f>$V$8</f>
        <v>4210038387792135</v>
      </c>
      <c r="G85" s="22">
        <f>$AG$8</f>
        <v>1795576924</v>
      </c>
      <c r="H85" s="3">
        <f>$T$8</f>
        <v>859047860295</v>
      </c>
      <c r="I85" s="3">
        <f>$S$8</f>
        <v>12545691535</v>
      </c>
      <c r="J85" s="3">
        <f>$R$8</f>
        <v>186368535</v>
      </c>
    </row>
    <row r="86" spans="3:12">
      <c r="C86" s="3">
        <f>$X$8</f>
        <v>2.162994034885931E+19</v>
      </c>
      <c r="D86" s="3">
        <f>$W$8</f>
        <v>3.0024635741202643E+17</v>
      </c>
      <c r="E86" s="3">
        <f>$V$8</f>
        <v>4210038387792135</v>
      </c>
      <c r="F86" s="3">
        <f>$U$8</f>
        <v>59732129675791</v>
      </c>
      <c r="G86" s="22">
        <f>$AF$8</f>
        <v>26626546</v>
      </c>
      <c r="H86" s="3">
        <f>$S$8</f>
        <v>12545691535</v>
      </c>
      <c r="I86" s="3">
        <f>$R$8</f>
        <v>186368535</v>
      </c>
      <c r="J86" s="3">
        <f>$Q$8</f>
        <v>2820151</v>
      </c>
    </row>
    <row r="87" spans="3:12">
      <c r="C87" s="3">
        <f>$W$8</f>
        <v>3.0024635741202643E+17</v>
      </c>
      <c r="D87" s="3">
        <f>$V$8</f>
        <v>4210038387792135</v>
      </c>
      <c r="E87" s="3">
        <f>$U$8</f>
        <v>59732129675791</v>
      </c>
      <c r="F87" s="3">
        <f>$T$8</f>
        <v>859047860295</v>
      </c>
      <c r="G87" s="22">
        <f>$AE$8</f>
        <v>401968</v>
      </c>
      <c r="H87" s="3">
        <f>$R$8</f>
        <v>186368535</v>
      </c>
      <c r="I87" s="3">
        <f>$Q$8</f>
        <v>2820151</v>
      </c>
      <c r="J87" s="3">
        <f>$P$8</f>
        <v>43515</v>
      </c>
    </row>
    <row r="88" spans="3:12">
      <c r="C88" s="3">
        <f>$V$8</f>
        <v>4210038387792135</v>
      </c>
      <c r="D88" s="3">
        <f>$U$8</f>
        <v>59732129675791</v>
      </c>
      <c r="E88" s="3">
        <f>$T$8</f>
        <v>859047860295</v>
      </c>
      <c r="F88" s="3">
        <f>$S$8</f>
        <v>12545691535</v>
      </c>
      <c r="G88" s="22">
        <f>$AD$8</f>
        <v>6184</v>
      </c>
      <c r="H88" s="3">
        <f>$Q$8</f>
        <v>2820151</v>
      </c>
      <c r="I88" s="3">
        <f>$P$8</f>
        <v>43515</v>
      </c>
      <c r="J88" s="3">
        <f>$O$8</f>
        <v>685</v>
      </c>
    </row>
    <row r="89" spans="3:12">
      <c r="C89" s="3">
        <f>$U$8</f>
        <v>59732129675791</v>
      </c>
      <c r="D89" s="3">
        <f>$T$8</f>
        <v>859047860295</v>
      </c>
      <c r="E89" s="3">
        <f>$S$8</f>
        <v>12545691535</v>
      </c>
      <c r="F89" s="3">
        <f>$R$8</f>
        <v>186368535</v>
      </c>
      <c r="G89" s="33">
        <f>$AC$8</f>
        <v>97</v>
      </c>
      <c r="H89" s="34">
        <f>$P$8</f>
        <v>43515</v>
      </c>
      <c r="I89" s="34">
        <f>$O$8</f>
        <v>685</v>
      </c>
      <c r="J89" s="34">
        <f>$O$2</f>
        <v>11</v>
      </c>
    </row>
    <row r="90" spans="3:12">
      <c r="C90" s="3"/>
      <c r="D90" s="3"/>
      <c r="E90" s="3"/>
      <c r="F90" s="3"/>
      <c r="G90" s="3"/>
      <c r="H90" s="3"/>
      <c r="I90" s="3"/>
      <c r="J90" s="3"/>
    </row>
    <row r="91" spans="3:12">
      <c r="C91" s="35">
        <f>$AB$8</f>
        <v>6.2701584820619147E+26</v>
      </c>
      <c r="D91" s="35">
        <f>$AA$8</f>
        <v>8.4708966672821023E+24</v>
      </c>
      <c r="E91" s="35">
        <f>$Z$8</f>
        <v>1.1503166289706361E+23</v>
      </c>
      <c r="F91" s="35">
        <f>$Y$8</f>
        <v>1.5716684413122047E+21</v>
      </c>
      <c r="G91" s="35">
        <f>$X$8</f>
        <v>2.162994034885931E+19</v>
      </c>
      <c r="H91" s="35">
        <f>$W$8</f>
        <v>3.0024635741202643E+17</v>
      </c>
      <c r="I91" s="35">
        <f>$V$8</f>
        <v>4210038387792135</v>
      </c>
      <c r="J91" s="35">
        <f>$U$8</f>
        <v>59732129675791</v>
      </c>
    </row>
    <row r="92" spans="3:12">
      <c r="C92" s="3">
        <f>$AA$8</f>
        <v>8.4708966672821023E+24</v>
      </c>
      <c r="D92" s="3">
        <f>$Z$8</f>
        <v>1.1503166289706361E+23</v>
      </c>
      <c r="E92" s="3">
        <f>$Y$8</f>
        <v>1.5716684413122047E+21</v>
      </c>
      <c r="F92" s="3">
        <f>$X$8</f>
        <v>2.162994034885931E+19</v>
      </c>
      <c r="G92" s="3">
        <f>$W$8</f>
        <v>3.0024635741202643E+17</v>
      </c>
      <c r="H92" s="3">
        <f>$V$8</f>
        <v>4210038387792135</v>
      </c>
      <c r="I92" s="3">
        <f>$U$8</f>
        <v>59732129675791</v>
      </c>
      <c r="J92" s="3">
        <f>$T$8</f>
        <v>859047860295</v>
      </c>
    </row>
    <row r="93" spans="3:12">
      <c r="C93" s="3">
        <f>$Z$8</f>
        <v>1.1503166289706361E+23</v>
      </c>
      <c r="D93" s="3">
        <f>$Y$8</f>
        <v>1.5716684413122047E+21</v>
      </c>
      <c r="E93" s="3">
        <f>$X$8</f>
        <v>2.162994034885931E+19</v>
      </c>
      <c r="F93" s="3">
        <f>$W$8</f>
        <v>3.0024635741202643E+17</v>
      </c>
      <c r="G93" s="3">
        <f>$V$8</f>
        <v>4210038387792135</v>
      </c>
      <c r="H93" s="3">
        <f>$U$8</f>
        <v>59732129675791</v>
      </c>
      <c r="I93" s="3">
        <f>$T$8</f>
        <v>859047860295</v>
      </c>
      <c r="J93" s="3">
        <f>$S$8</f>
        <v>12545691535</v>
      </c>
    </row>
    <row r="94" spans="3:12">
      <c r="C94" s="3">
        <f>$Y$8</f>
        <v>1.5716684413122047E+21</v>
      </c>
      <c r="D94" s="3">
        <f>$X$8</f>
        <v>2.162994034885931E+19</v>
      </c>
      <c r="E94" s="3">
        <f>$W$8</f>
        <v>3.0024635741202643E+17</v>
      </c>
      <c r="F94" s="3">
        <f>$V$8</f>
        <v>4210038387792135</v>
      </c>
      <c r="G94" s="3">
        <f>$U$8</f>
        <v>59732129675791</v>
      </c>
      <c r="H94" s="3">
        <f>$T$8</f>
        <v>859047860295</v>
      </c>
      <c r="I94" s="3">
        <f>$S$8</f>
        <v>12545691535</v>
      </c>
      <c r="J94" s="3">
        <f>$R$8</f>
        <v>186368535</v>
      </c>
    </row>
    <row r="95" spans="3:12">
      <c r="C95" s="3">
        <f>$X$8</f>
        <v>2.162994034885931E+19</v>
      </c>
      <c r="D95" s="3">
        <f>$W$8</f>
        <v>3.0024635741202643E+17</v>
      </c>
      <c r="E95" s="3">
        <f>$V$8</f>
        <v>4210038387792135</v>
      </c>
      <c r="F95" s="3">
        <f>$U$8</f>
        <v>59732129675791</v>
      </c>
      <c r="G95" s="3">
        <f>$T$8</f>
        <v>859047860295</v>
      </c>
      <c r="H95" s="3">
        <f>$S$8</f>
        <v>12545691535</v>
      </c>
      <c r="I95" s="3">
        <f>$R$8</f>
        <v>186368535</v>
      </c>
      <c r="J95" s="3">
        <f>$Q$8</f>
        <v>2820151</v>
      </c>
    </row>
    <row r="96" spans="3:12">
      <c r="C96" s="3">
        <f>$W$8</f>
        <v>3.0024635741202643E+17</v>
      </c>
      <c r="D96" s="3">
        <f>$V$8</f>
        <v>4210038387792135</v>
      </c>
      <c r="E96" s="3">
        <f>$U$8</f>
        <v>59732129675791</v>
      </c>
      <c r="F96" s="3">
        <f>$T$8</f>
        <v>859047860295</v>
      </c>
      <c r="G96" s="3">
        <f>$S$8</f>
        <v>12545691535</v>
      </c>
      <c r="H96" s="3">
        <f>$R$8</f>
        <v>186368535</v>
      </c>
      <c r="I96" s="3">
        <f>$Q$8</f>
        <v>2820151</v>
      </c>
      <c r="J96" s="3">
        <f>$P$8</f>
        <v>43515</v>
      </c>
    </row>
    <row r="97" spans="3:12">
      <c r="C97" s="3">
        <f>$V$8</f>
        <v>4210038387792135</v>
      </c>
      <c r="D97" s="3">
        <f>$U$8</f>
        <v>59732129675791</v>
      </c>
      <c r="E97" s="3">
        <f>$T$8</f>
        <v>859047860295</v>
      </c>
      <c r="F97" s="3">
        <f>$S$8</f>
        <v>12545691535</v>
      </c>
      <c r="G97" s="3">
        <f>$R$8</f>
        <v>186368535</v>
      </c>
      <c r="H97" s="3">
        <f>$Q$8</f>
        <v>2820151</v>
      </c>
      <c r="I97" s="3">
        <f>$P$8</f>
        <v>43515</v>
      </c>
      <c r="J97" s="3">
        <f>$O$8</f>
        <v>685</v>
      </c>
    </row>
    <row r="98" spans="3:12">
      <c r="C98" s="3">
        <f>$U$8</f>
        <v>59732129675791</v>
      </c>
      <c r="D98" s="3">
        <f>$T$8</f>
        <v>859047860295</v>
      </c>
      <c r="E98" s="3">
        <f>$S$8</f>
        <v>12545691535</v>
      </c>
      <c r="F98" s="3">
        <f>$R$8</f>
        <v>186368535</v>
      </c>
      <c r="G98" s="3">
        <f>$Q$8</f>
        <v>2820151</v>
      </c>
      <c r="H98" s="3">
        <f>$P$8</f>
        <v>43515</v>
      </c>
      <c r="I98" s="3">
        <f>$O$8</f>
        <v>685</v>
      </c>
      <c r="J98" s="3">
        <f>$O$2</f>
        <v>11</v>
      </c>
    </row>
    <row r="101" spans="3:12">
      <c r="C101" s="3">
        <f>$AB$8</f>
        <v>6.2701584820619147E+26</v>
      </c>
      <c r="D101" s="3">
        <f>$AA$8</f>
        <v>8.4708966672821023E+24</v>
      </c>
      <c r="E101" s="3">
        <f>$Z$8</f>
        <v>1.1503166289706361E+23</v>
      </c>
      <c r="F101" s="3">
        <f>$Y$8</f>
        <v>1.5716684413122047E+21</v>
      </c>
      <c r="G101" s="3">
        <f>$X$8</f>
        <v>2.162994034885931E+19</v>
      </c>
      <c r="H101" s="22">
        <f>$AJ$8</f>
        <v>603964096749226</v>
      </c>
      <c r="I101" s="3">
        <f>$V$8</f>
        <v>4210038387792135</v>
      </c>
      <c r="J101" s="3">
        <f>$U$8</f>
        <v>59732129675791</v>
      </c>
    </row>
    <row r="102" spans="3:12">
      <c r="C102" s="3">
        <f>$AA$8</f>
        <v>8.4708966672821023E+24</v>
      </c>
      <c r="D102" s="3">
        <f>$Z$8</f>
        <v>1.1503166289706361E+23</v>
      </c>
      <c r="E102" s="3">
        <f>$Y$8</f>
        <v>1.5716684413122047E+21</v>
      </c>
      <c r="F102" s="3">
        <f>$X$8</f>
        <v>2.162994034885931E+19</v>
      </c>
      <c r="G102" s="3">
        <f>$W$8</f>
        <v>3.0024635741202643E+17</v>
      </c>
      <c r="H102" s="22">
        <f>$AI$8</f>
        <v>8565991486948</v>
      </c>
      <c r="I102" s="3">
        <f>$U$8</f>
        <v>59732129675791</v>
      </c>
      <c r="J102" s="3">
        <f>$T$8</f>
        <v>859047860295</v>
      </c>
      <c r="L102" s="23">
        <f>MDETERM(C101:J108)/MDETERM(C110:J117)</f>
        <v>5048.8527807706569</v>
      </c>
    </row>
    <row r="103" spans="3:12">
      <c r="C103" s="3">
        <f>$Z$8</f>
        <v>1.1503166289706361E+23</v>
      </c>
      <c r="D103" s="3">
        <f>$Y$8</f>
        <v>1.5716684413122047E+21</v>
      </c>
      <c r="E103" s="3">
        <f>$X$8</f>
        <v>2.162994034885931E+19</v>
      </c>
      <c r="F103" s="3">
        <f>$W$8</f>
        <v>3.0024635741202643E+17</v>
      </c>
      <c r="G103" s="3">
        <f>$V$8</f>
        <v>4210038387792135</v>
      </c>
      <c r="H103" s="22">
        <f>$AH$8</f>
        <v>123100393474</v>
      </c>
      <c r="I103" s="3">
        <f>$T$8</f>
        <v>859047860295</v>
      </c>
      <c r="J103" s="3">
        <f>$S$8</f>
        <v>12545691535</v>
      </c>
      <c r="L103" s="32" t="e">
        <f ca="1">[1]!xDiv([1]!xMatDet(C101:J108,100),[1]!xMatDet(C110:J117,100),100)</f>
        <v>#NAME?</v>
      </c>
    </row>
    <row r="104" spans="3:12">
      <c r="C104" s="3">
        <f>$Y$8</f>
        <v>1.5716684413122047E+21</v>
      </c>
      <c r="D104" s="3">
        <f>$X$8</f>
        <v>2.162994034885931E+19</v>
      </c>
      <c r="E104" s="3">
        <f>$W$8</f>
        <v>3.0024635741202643E+17</v>
      </c>
      <c r="F104" s="3">
        <f>$V$8</f>
        <v>4210038387792135</v>
      </c>
      <c r="G104" s="3">
        <f>$U$8</f>
        <v>59732129675791</v>
      </c>
      <c r="H104" s="22">
        <f>$AG$8</f>
        <v>1795576924</v>
      </c>
      <c r="I104" s="3">
        <f>$S$8</f>
        <v>12545691535</v>
      </c>
      <c r="J104" s="3">
        <f>$R$8</f>
        <v>186368535</v>
      </c>
    </row>
    <row r="105" spans="3:12">
      <c r="C105" s="3">
        <f>$X$8</f>
        <v>2.162994034885931E+19</v>
      </c>
      <c r="D105" s="3">
        <f>$W$8</f>
        <v>3.0024635741202643E+17</v>
      </c>
      <c r="E105" s="3">
        <f>$V$8</f>
        <v>4210038387792135</v>
      </c>
      <c r="F105" s="3">
        <f>$U$8</f>
        <v>59732129675791</v>
      </c>
      <c r="G105" s="3">
        <f>$T$8</f>
        <v>859047860295</v>
      </c>
      <c r="H105" s="22">
        <f>$AF$8</f>
        <v>26626546</v>
      </c>
      <c r="I105" s="3">
        <f>$R$8</f>
        <v>186368535</v>
      </c>
      <c r="J105" s="3">
        <f>$Q$8</f>
        <v>2820151</v>
      </c>
    </row>
    <row r="106" spans="3:12">
      <c r="C106" s="3">
        <f>$W$8</f>
        <v>3.0024635741202643E+17</v>
      </c>
      <c r="D106" s="3">
        <f>$V$8</f>
        <v>4210038387792135</v>
      </c>
      <c r="E106" s="3">
        <f>$U$8</f>
        <v>59732129675791</v>
      </c>
      <c r="F106" s="3">
        <f>$T$8</f>
        <v>859047860295</v>
      </c>
      <c r="G106" s="3">
        <f>$S$8</f>
        <v>12545691535</v>
      </c>
      <c r="H106" s="22">
        <f>$AE$8</f>
        <v>401968</v>
      </c>
      <c r="I106" s="3">
        <f>$Q$8</f>
        <v>2820151</v>
      </c>
      <c r="J106" s="3">
        <f>$P$8</f>
        <v>43515</v>
      </c>
    </row>
    <row r="107" spans="3:12">
      <c r="C107" s="3">
        <f>$V$8</f>
        <v>4210038387792135</v>
      </c>
      <c r="D107" s="3">
        <f>$U$8</f>
        <v>59732129675791</v>
      </c>
      <c r="E107" s="3">
        <f>$T$8</f>
        <v>859047860295</v>
      </c>
      <c r="F107" s="3">
        <f>$S$8</f>
        <v>12545691535</v>
      </c>
      <c r="G107" s="3">
        <f>$R$8</f>
        <v>186368535</v>
      </c>
      <c r="H107" s="22">
        <f>$AD$8</f>
        <v>6184</v>
      </c>
      <c r="I107" s="3">
        <f>$P$8</f>
        <v>43515</v>
      </c>
      <c r="J107" s="3">
        <f>$O$8</f>
        <v>685</v>
      </c>
    </row>
    <row r="108" spans="3:12">
      <c r="C108" s="3">
        <f>$U$8</f>
        <v>59732129675791</v>
      </c>
      <c r="D108" s="3">
        <f>$T$8</f>
        <v>859047860295</v>
      </c>
      <c r="E108" s="3">
        <f>$S$8</f>
        <v>12545691535</v>
      </c>
      <c r="F108" s="3">
        <f>$R$8</f>
        <v>186368535</v>
      </c>
      <c r="G108" s="3">
        <f>$Q$8</f>
        <v>2820151</v>
      </c>
      <c r="H108" s="33">
        <f>$AC$8</f>
        <v>97</v>
      </c>
      <c r="I108" s="34">
        <f>$O$8</f>
        <v>685</v>
      </c>
      <c r="J108" s="34">
        <f>$O$2</f>
        <v>11</v>
      </c>
    </row>
    <row r="109" spans="3:12">
      <c r="C109" s="3"/>
      <c r="D109" s="3"/>
      <c r="E109" s="3"/>
      <c r="F109" s="3"/>
      <c r="G109" s="3"/>
      <c r="H109" s="3"/>
      <c r="I109" s="3"/>
      <c r="J109" s="3"/>
    </row>
    <row r="110" spans="3:12">
      <c r="C110" s="35">
        <f>$AB$8</f>
        <v>6.2701584820619147E+26</v>
      </c>
      <c r="D110" s="35">
        <f>$AA$8</f>
        <v>8.4708966672821023E+24</v>
      </c>
      <c r="E110" s="35">
        <f>$Z$8</f>
        <v>1.1503166289706361E+23</v>
      </c>
      <c r="F110" s="35">
        <f>$Y$8</f>
        <v>1.5716684413122047E+21</v>
      </c>
      <c r="G110" s="35">
        <f>$X$8</f>
        <v>2.162994034885931E+19</v>
      </c>
      <c r="H110" s="35">
        <f>$W$8</f>
        <v>3.0024635741202643E+17</v>
      </c>
      <c r="I110" s="35">
        <f>$V$8</f>
        <v>4210038387792135</v>
      </c>
      <c r="J110" s="35">
        <f>$U$8</f>
        <v>59732129675791</v>
      </c>
    </row>
    <row r="111" spans="3:12">
      <c r="C111" s="3">
        <f>$AA$8</f>
        <v>8.4708966672821023E+24</v>
      </c>
      <c r="D111" s="3">
        <f>$Z$8</f>
        <v>1.1503166289706361E+23</v>
      </c>
      <c r="E111" s="3">
        <f>$Y$8</f>
        <v>1.5716684413122047E+21</v>
      </c>
      <c r="F111" s="3">
        <f>$X$8</f>
        <v>2.162994034885931E+19</v>
      </c>
      <c r="G111" s="3">
        <f>$W$8</f>
        <v>3.0024635741202643E+17</v>
      </c>
      <c r="H111" s="3">
        <f>$V$8</f>
        <v>4210038387792135</v>
      </c>
      <c r="I111" s="3">
        <f>$U$8</f>
        <v>59732129675791</v>
      </c>
      <c r="J111" s="3">
        <f>$T$8</f>
        <v>859047860295</v>
      </c>
    </row>
    <row r="112" spans="3:12">
      <c r="C112" s="3">
        <f>$Z$8</f>
        <v>1.1503166289706361E+23</v>
      </c>
      <c r="D112" s="3">
        <f>$Y$8</f>
        <v>1.5716684413122047E+21</v>
      </c>
      <c r="E112" s="3">
        <f>$X$8</f>
        <v>2.162994034885931E+19</v>
      </c>
      <c r="F112" s="3">
        <f>$W$8</f>
        <v>3.0024635741202643E+17</v>
      </c>
      <c r="G112" s="3">
        <f>$V$8</f>
        <v>4210038387792135</v>
      </c>
      <c r="H112" s="3">
        <f>$U$8</f>
        <v>59732129675791</v>
      </c>
      <c r="I112" s="3">
        <f>$T$8</f>
        <v>859047860295</v>
      </c>
      <c r="J112" s="3">
        <f>$S$8</f>
        <v>12545691535</v>
      </c>
    </row>
    <row r="113" spans="3:12">
      <c r="C113" s="3">
        <f>$Y$8</f>
        <v>1.5716684413122047E+21</v>
      </c>
      <c r="D113" s="3">
        <f>$X$8</f>
        <v>2.162994034885931E+19</v>
      </c>
      <c r="E113" s="3">
        <f>$W$8</f>
        <v>3.0024635741202643E+17</v>
      </c>
      <c r="F113" s="3">
        <f>$V$8</f>
        <v>4210038387792135</v>
      </c>
      <c r="G113" s="3">
        <f>$U$8</f>
        <v>59732129675791</v>
      </c>
      <c r="H113" s="3">
        <f>$T$8</f>
        <v>859047860295</v>
      </c>
      <c r="I113" s="3">
        <f>$S$8</f>
        <v>12545691535</v>
      </c>
      <c r="J113" s="3">
        <f>$R$8</f>
        <v>186368535</v>
      </c>
    </row>
    <row r="114" spans="3:12">
      <c r="C114" s="3">
        <f>$X$8</f>
        <v>2.162994034885931E+19</v>
      </c>
      <c r="D114" s="3">
        <f>$W$8</f>
        <v>3.0024635741202643E+17</v>
      </c>
      <c r="E114" s="3">
        <f>$V$8</f>
        <v>4210038387792135</v>
      </c>
      <c r="F114" s="3">
        <f>$U$8</f>
        <v>59732129675791</v>
      </c>
      <c r="G114" s="3">
        <f>$T$8</f>
        <v>859047860295</v>
      </c>
      <c r="H114" s="3">
        <f>$S$8</f>
        <v>12545691535</v>
      </c>
      <c r="I114" s="3">
        <f>$R$8</f>
        <v>186368535</v>
      </c>
      <c r="J114" s="3">
        <f>$Q$8</f>
        <v>2820151</v>
      </c>
    </row>
    <row r="115" spans="3:12">
      <c r="C115" s="3">
        <f>$W$8</f>
        <v>3.0024635741202643E+17</v>
      </c>
      <c r="D115" s="3">
        <f>$V$8</f>
        <v>4210038387792135</v>
      </c>
      <c r="E115" s="3">
        <f>$U$8</f>
        <v>59732129675791</v>
      </c>
      <c r="F115" s="3">
        <f>$T$8</f>
        <v>859047860295</v>
      </c>
      <c r="G115" s="3">
        <f>$S$8</f>
        <v>12545691535</v>
      </c>
      <c r="H115" s="3">
        <f>$R$8</f>
        <v>186368535</v>
      </c>
      <c r="I115" s="3">
        <f>$Q$8</f>
        <v>2820151</v>
      </c>
      <c r="J115" s="3">
        <f>$P$8</f>
        <v>43515</v>
      </c>
    </row>
    <row r="116" spans="3:12">
      <c r="C116" s="3">
        <f>$V$8</f>
        <v>4210038387792135</v>
      </c>
      <c r="D116" s="3">
        <f>$U$8</f>
        <v>59732129675791</v>
      </c>
      <c r="E116" s="3">
        <f>$T$8</f>
        <v>859047860295</v>
      </c>
      <c r="F116" s="3">
        <f>$S$8</f>
        <v>12545691535</v>
      </c>
      <c r="G116" s="3">
        <f>$R$8</f>
        <v>186368535</v>
      </c>
      <c r="H116" s="3">
        <f>$Q$8</f>
        <v>2820151</v>
      </c>
      <c r="I116" s="3">
        <f>$P$8</f>
        <v>43515</v>
      </c>
      <c r="J116" s="3">
        <f>$O$8</f>
        <v>685</v>
      </c>
    </row>
    <row r="117" spans="3:12">
      <c r="C117" s="3">
        <f>$U$8</f>
        <v>59732129675791</v>
      </c>
      <c r="D117" s="3">
        <f>$T$8</f>
        <v>859047860295</v>
      </c>
      <c r="E117" s="3">
        <f>$S$8</f>
        <v>12545691535</v>
      </c>
      <c r="F117" s="3">
        <f>$R$8</f>
        <v>186368535</v>
      </c>
      <c r="G117" s="3">
        <f>$Q$8</f>
        <v>2820151</v>
      </c>
      <c r="H117" s="3">
        <f>$P$8</f>
        <v>43515</v>
      </c>
      <c r="I117" s="3">
        <f>$O$8</f>
        <v>685</v>
      </c>
      <c r="J117" s="3">
        <f>$O$2</f>
        <v>11</v>
      </c>
    </row>
    <row r="120" spans="3:12">
      <c r="C120" s="3">
        <f>$AB$8</f>
        <v>6.2701584820619147E+26</v>
      </c>
      <c r="D120" s="3">
        <f>$AA$8</f>
        <v>8.4708966672821023E+24</v>
      </c>
      <c r="E120" s="3">
        <f>$Z$8</f>
        <v>1.1503166289706361E+23</v>
      </c>
      <c r="F120" s="3">
        <f>$Y$8</f>
        <v>1.5716684413122047E+21</v>
      </c>
      <c r="G120" s="3">
        <f>$X$8</f>
        <v>2.162994034885931E+19</v>
      </c>
      <c r="H120" s="3">
        <f>$W$8</f>
        <v>3.0024635741202643E+17</v>
      </c>
      <c r="I120" s="22">
        <f>$AJ$8</f>
        <v>603964096749226</v>
      </c>
      <c r="J120" s="3">
        <f>$U$8</f>
        <v>59732129675791</v>
      </c>
    </row>
    <row r="121" spans="3:12">
      <c r="C121" s="3">
        <f>$AA$8</f>
        <v>8.4708966672821023E+24</v>
      </c>
      <c r="D121" s="3">
        <f>$Z$8</f>
        <v>1.1503166289706361E+23</v>
      </c>
      <c r="E121" s="3">
        <f>$Y$8</f>
        <v>1.5716684413122047E+21</v>
      </c>
      <c r="F121" s="3">
        <f>$X$8</f>
        <v>2.162994034885931E+19</v>
      </c>
      <c r="G121" s="3">
        <f>$W$8</f>
        <v>3.0024635741202643E+17</v>
      </c>
      <c r="H121" s="3">
        <f>$V$8</f>
        <v>4210038387792135</v>
      </c>
      <c r="I121" s="22">
        <f>$AI$8</f>
        <v>8565991486948</v>
      </c>
      <c r="J121" s="3">
        <f>$T$8</f>
        <v>859047860295</v>
      </c>
      <c r="L121" s="23">
        <f>MDETERM(C120:J127)/MDETERM(C129:J136)</f>
        <v>-106072.48860688056</v>
      </c>
    </row>
    <row r="122" spans="3:12">
      <c r="C122" s="3">
        <f>$Z$8</f>
        <v>1.1503166289706361E+23</v>
      </c>
      <c r="D122" s="3">
        <f>$Y$8</f>
        <v>1.5716684413122047E+21</v>
      </c>
      <c r="E122" s="3">
        <f>$X$8</f>
        <v>2.162994034885931E+19</v>
      </c>
      <c r="F122" s="3">
        <f>$W$8</f>
        <v>3.0024635741202643E+17</v>
      </c>
      <c r="G122" s="3">
        <f>$V$8</f>
        <v>4210038387792135</v>
      </c>
      <c r="H122" s="3">
        <f>$U$8</f>
        <v>59732129675791</v>
      </c>
      <c r="I122" s="22">
        <f>$AH$8</f>
        <v>123100393474</v>
      </c>
      <c r="J122" s="3">
        <f>$S$8</f>
        <v>12545691535</v>
      </c>
      <c r="L122" s="32" t="e">
        <f ca="1">[1]!xDiv([1]!xMatDet(C120:J127,100),[1]!xMatDet(C129:J136,100),100)</f>
        <v>#NAME?</v>
      </c>
    </row>
    <row r="123" spans="3:12">
      <c r="C123" s="3">
        <f>$Y$8</f>
        <v>1.5716684413122047E+21</v>
      </c>
      <c r="D123" s="3">
        <f>$X$8</f>
        <v>2.162994034885931E+19</v>
      </c>
      <c r="E123" s="3">
        <f>$W$8</f>
        <v>3.0024635741202643E+17</v>
      </c>
      <c r="F123" s="3">
        <f>$V$8</f>
        <v>4210038387792135</v>
      </c>
      <c r="G123" s="3">
        <f>$U$8</f>
        <v>59732129675791</v>
      </c>
      <c r="H123" s="3">
        <f>$T$8</f>
        <v>859047860295</v>
      </c>
      <c r="I123" s="22">
        <f>$AG$8</f>
        <v>1795576924</v>
      </c>
      <c r="J123" s="3">
        <f>$R$8</f>
        <v>186368535</v>
      </c>
    </row>
    <row r="124" spans="3:12">
      <c r="C124" s="3">
        <f>$X$8</f>
        <v>2.162994034885931E+19</v>
      </c>
      <c r="D124" s="3">
        <f>$W$8</f>
        <v>3.0024635741202643E+17</v>
      </c>
      <c r="E124" s="3">
        <f>$V$8</f>
        <v>4210038387792135</v>
      </c>
      <c r="F124" s="3">
        <f>$U$8</f>
        <v>59732129675791</v>
      </c>
      <c r="G124" s="3">
        <f>$T$8</f>
        <v>859047860295</v>
      </c>
      <c r="H124" s="3">
        <f>$S$8</f>
        <v>12545691535</v>
      </c>
      <c r="I124" s="22">
        <f>$AF$8</f>
        <v>26626546</v>
      </c>
      <c r="J124" s="3">
        <f>$Q$8</f>
        <v>2820151</v>
      </c>
    </row>
    <row r="125" spans="3:12">
      <c r="C125" s="3">
        <f>$W$8</f>
        <v>3.0024635741202643E+17</v>
      </c>
      <c r="D125" s="3">
        <f>$V$8</f>
        <v>4210038387792135</v>
      </c>
      <c r="E125" s="3">
        <f>$U$8</f>
        <v>59732129675791</v>
      </c>
      <c r="F125" s="3">
        <f>$T$8</f>
        <v>859047860295</v>
      </c>
      <c r="G125" s="3">
        <f>$S$8</f>
        <v>12545691535</v>
      </c>
      <c r="H125" s="3">
        <f>$R$8</f>
        <v>186368535</v>
      </c>
      <c r="I125" s="22">
        <f>$AE$8</f>
        <v>401968</v>
      </c>
      <c r="J125" s="3">
        <f>$P$8</f>
        <v>43515</v>
      </c>
    </row>
    <row r="126" spans="3:12">
      <c r="C126" s="3">
        <f>$V$8</f>
        <v>4210038387792135</v>
      </c>
      <c r="D126" s="3">
        <f>$U$8</f>
        <v>59732129675791</v>
      </c>
      <c r="E126" s="3">
        <f>$T$8</f>
        <v>859047860295</v>
      </c>
      <c r="F126" s="3">
        <f>$S$8</f>
        <v>12545691535</v>
      </c>
      <c r="G126" s="3">
        <f>$R$8</f>
        <v>186368535</v>
      </c>
      <c r="H126" s="3">
        <f>$Q$8</f>
        <v>2820151</v>
      </c>
      <c r="I126" s="22">
        <f>$AD$8</f>
        <v>6184</v>
      </c>
      <c r="J126" s="3">
        <f>$O$8</f>
        <v>685</v>
      </c>
    </row>
    <row r="127" spans="3:12">
      <c r="C127" s="3">
        <f>$U$8</f>
        <v>59732129675791</v>
      </c>
      <c r="D127" s="3">
        <f>$T$8</f>
        <v>859047860295</v>
      </c>
      <c r="E127" s="3">
        <f>$S$8</f>
        <v>12545691535</v>
      </c>
      <c r="F127" s="3">
        <f>$R$8</f>
        <v>186368535</v>
      </c>
      <c r="G127" s="3">
        <f>$Q$8</f>
        <v>2820151</v>
      </c>
      <c r="H127" s="3">
        <f>$P$8</f>
        <v>43515</v>
      </c>
      <c r="I127" s="33">
        <f>$AC$8</f>
        <v>97</v>
      </c>
      <c r="J127" s="34">
        <f>$O$2</f>
        <v>11</v>
      </c>
    </row>
    <row r="128" spans="3:12">
      <c r="C128" s="3"/>
      <c r="D128" s="3"/>
      <c r="E128" s="3"/>
      <c r="F128" s="3"/>
      <c r="G128" s="3"/>
      <c r="H128" s="3"/>
      <c r="I128" s="3"/>
      <c r="J128" s="3"/>
    </row>
    <row r="129" spans="3:12">
      <c r="C129" s="3">
        <f>$AB$8</f>
        <v>6.2701584820619147E+26</v>
      </c>
      <c r="D129" s="3">
        <f>$AA$8</f>
        <v>8.4708966672821023E+24</v>
      </c>
      <c r="E129" s="3">
        <f>$Z$8</f>
        <v>1.1503166289706361E+23</v>
      </c>
      <c r="F129" s="3">
        <f>$Y$8</f>
        <v>1.5716684413122047E+21</v>
      </c>
      <c r="G129" s="3">
        <f>$X$8</f>
        <v>2.162994034885931E+19</v>
      </c>
      <c r="H129" s="3">
        <f>$W$8</f>
        <v>3.0024635741202643E+17</v>
      </c>
      <c r="I129" s="3">
        <f>$V$8</f>
        <v>4210038387792135</v>
      </c>
      <c r="J129" s="3">
        <f>$U$8</f>
        <v>59732129675791</v>
      </c>
    </row>
    <row r="130" spans="3:12">
      <c r="C130" s="3">
        <f>$AA$8</f>
        <v>8.4708966672821023E+24</v>
      </c>
      <c r="D130" s="3">
        <f>$Z$8</f>
        <v>1.1503166289706361E+23</v>
      </c>
      <c r="E130" s="3">
        <f>$Y$8</f>
        <v>1.5716684413122047E+21</v>
      </c>
      <c r="F130" s="3">
        <f>$X$8</f>
        <v>2.162994034885931E+19</v>
      </c>
      <c r="G130" s="3">
        <f>$W$8</f>
        <v>3.0024635741202643E+17</v>
      </c>
      <c r="H130" s="3">
        <f>$V$8</f>
        <v>4210038387792135</v>
      </c>
      <c r="I130" s="3">
        <f>$U$8</f>
        <v>59732129675791</v>
      </c>
      <c r="J130" s="3">
        <f>$T$8</f>
        <v>859047860295</v>
      </c>
    </row>
    <row r="131" spans="3:12">
      <c r="C131" s="3">
        <f>$Z$8</f>
        <v>1.1503166289706361E+23</v>
      </c>
      <c r="D131" s="3">
        <f>$Y$8</f>
        <v>1.5716684413122047E+21</v>
      </c>
      <c r="E131" s="3">
        <f>$X$8</f>
        <v>2.162994034885931E+19</v>
      </c>
      <c r="F131" s="3">
        <f>$W$8</f>
        <v>3.0024635741202643E+17</v>
      </c>
      <c r="G131" s="3">
        <f>$V$8</f>
        <v>4210038387792135</v>
      </c>
      <c r="H131" s="3">
        <f>$U$8</f>
        <v>59732129675791</v>
      </c>
      <c r="I131" s="3">
        <f>$T$8</f>
        <v>859047860295</v>
      </c>
      <c r="J131" s="3">
        <f>$S$8</f>
        <v>12545691535</v>
      </c>
    </row>
    <row r="132" spans="3:12">
      <c r="C132" s="3">
        <f>$Y$8</f>
        <v>1.5716684413122047E+21</v>
      </c>
      <c r="D132" s="3">
        <f>$X$8</f>
        <v>2.162994034885931E+19</v>
      </c>
      <c r="E132" s="3">
        <f>$W$8</f>
        <v>3.0024635741202643E+17</v>
      </c>
      <c r="F132" s="3">
        <f>$V$8</f>
        <v>4210038387792135</v>
      </c>
      <c r="G132" s="3">
        <f>$U$8</f>
        <v>59732129675791</v>
      </c>
      <c r="H132" s="3">
        <f>$T$8</f>
        <v>859047860295</v>
      </c>
      <c r="I132" s="3">
        <f>$S$8</f>
        <v>12545691535</v>
      </c>
      <c r="J132" s="3">
        <f>$R$8</f>
        <v>186368535</v>
      </c>
    </row>
    <row r="133" spans="3:12">
      <c r="C133" s="3">
        <f>$X$8</f>
        <v>2.162994034885931E+19</v>
      </c>
      <c r="D133" s="3">
        <f>$W$8</f>
        <v>3.0024635741202643E+17</v>
      </c>
      <c r="E133" s="3">
        <f>$V$8</f>
        <v>4210038387792135</v>
      </c>
      <c r="F133" s="3">
        <f>$U$8</f>
        <v>59732129675791</v>
      </c>
      <c r="G133" s="3">
        <f>$T$8</f>
        <v>859047860295</v>
      </c>
      <c r="H133" s="3">
        <f>$S$8</f>
        <v>12545691535</v>
      </c>
      <c r="I133" s="3">
        <f>$R$8</f>
        <v>186368535</v>
      </c>
      <c r="J133" s="3">
        <f>$Q$8</f>
        <v>2820151</v>
      </c>
    </row>
    <row r="134" spans="3:12">
      <c r="C134" s="3">
        <f>$W$8</f>
        <v>3.0024635741202643E+17</v>
      </c>
      <c r="D134" s="3">
        <f>$V$8</f>
        <v>4210038387792135</v>
      </c>
      <c r="E134" s="3">
        <f>$U$8</f>
        <v>59732129675791</v>
      </c>
      <c r="F134" s="3">
        <f>$T$8</f>
        <v>859047860295</v>
      </c>
      <c r="G134" s="3">
        <f>$S$8</f>
        <v>12545691535</v>
      </c>
      <c r="H134" s="3">
        <f>$R$8</f>
        <v>186368535</v>
      </c>
      <c r="I134" s="3">
        <f>$Q$8</f>
        <v>2820151</v>
      </c>
      <c r="J134" s="3">
        <f>$P$8</f>
        <v>43515</v>
      </c>
    </row>
    <row r="135" spans="3:12">
      <c r="C135" s="3">
        <f>$V$8</f>
        <v>4210038387792135</v>
      </c>
      <c r="D135" s="3">
        <f>$U$8</f>
        <v>59732129675791</v>
      </c>
      <c r="E135" s="3">
        <f>$T$8</f>
        <v>859047860295</v>
      </c>
      <c r="F135" s="3">
        <f>$S$8</f>
        <v>12545691535</v>
      </c>
      <c r="G135" s="3">
        <f>$R$8</f>
        <v>186368535</v>
      </c>
      <c r="H135" s="3">
        <f>$Q$8</f>
        <v>2820151</v>
      </c>
      <c r="I135" s="3">
        <f>$P$8</f>
        <v>43515</v>
      </c>
      <c r="J135" s="3">
        <f>$O$8</f>
        <v>685</v>
      </c>
    </row>
    <row r="136" spans="3:12">
      <c r="C136" s="3">
        <f>$U$8</f>
        <v>59732129675791</v>
      </c>
      <c r="D136" s="3">
        <f>$T$8</f>
        <v>859047860295</v>
      </c>
      <c r="E136" s="3">
        <f>$S$8</f>
        <v>12545691535</v>
      </c>
      <c r="F136" s="3">
        <f>$R$8</f>
        <v>186368535</v>
      </c>
      <c r="G136" s="3">
        <f>$Q$8</f>
        <v>2820151</v>
      </c>
      <c r="H136" s="3">
        <f>$P$8</f>
        <v>43515</v>
      </c>
      <c r="I136" s="3">
        <f>$O$8</f>
        <v>685</v>
      </c>
      <c r="J136" s="3">
        <f>$O$2</f>
        <v>11</v>
      </c>
    </row>
    <row r="139" spans="3:12">
      <c r="C139" s="3">
        <f>$AB$8</f>
        <v>6.2701584820619147E+26</v>
      </c>
      <c r="D139" s="3">
        <f>$AA$8</f>
        <v>8.4708966672821023E+24</v>
      </c>
      <c r="E139" s="3">
        <f>$Z$8</f>
        <v>1.1503166289706361E+23</v>
      </c>
      <c r="F139" s="3">
        <f>$Y$8</f>
        <v>1.5716684413122047E+21</v>
      </c>
      <c r="G139" s="3">
        <f>$X$8</f>
        <v>2.162994034885931E+19</v>
      </c>
      <c r="H139" s="3">
        <f>$W$8</f>
        <v>3.0024635741202643E+17</v>
      </c>
      <c r="I139" s="3">
        <f>$V$8</f>
        <v>4210038387792135</v>
      </c>
      <c r="J139" s="22">
        <f>$AJ$8</f>
        <v>603964096749226</v>
      </c>
    </row>
    <row r="140" spans="3:12">
      <c r="C140" s="3">
        <f>$AA$8</f>
        <v>8.4708966672821023E+24</v>
      </c>
      <c r="D140" s="3">
        <f>$Z$8</f>
        <v>1.1503166289706361E+23</v>
      </c>
      <c r="E140" s="3">
        <f>$Y$8</f>
        <v>1.5716684413122047E+21</v>
      </c>
      <c r="F140" s="3">
        <f>$X$8</f>
        <v>2.162994034885931E+19</v>
      </c>
      <c r="G140" s="3">
        <f>$W$8</f>
        <v>3.0024635741202643E+17</v>
      </c>
      <c r="H140" s="3">
        <f>$V$8</f>
        <v>4210038387792135</v>
      </c>
      <c r="I140" s="3">
        <f>$U$8</f>
        <v>59732129675791</v>
      </c>
      <c r="J140" s="22">
        <f>$AI$8</f>
        <v>8565991486948</v>
      </c>
      <c r="L140" s="23">
        <f>MDETERM(C139:J146)/MDETERM(C148:J155)</f>
        <v>951207.6162450877</v>
      </c>
    </row>
    <row r="141" spans="3:12">
      <c r="C141" s="3">
        <f>$Z$8</f>
        <v>1.1503166289706361E+23</v>
      </c>
      <c r="D141" s="3">
        <f>$Y$8</f>
        <v>1.5716684413122047E+21</v>
      </c>
      <c r="E141" s="3">
        <f>$X$8</f>
        <v>2.162994034885931E+19</v>
      </c>
      <c r="F141" s="3">
        <f>$W$8</f>
        <v>3.0024635741202643E+17</v>
      </c>
      <c r="G141" s="3">
        <f>$V$8</f>
        <v>4210038387792135</v>
      </c>
      <c r="H141" s="3">
        <f>$U$8</f>
        <v>59732129675791</v>
      </c>
      <c r="I141" s="3">
        <f>$T$8</f>
        <v>859047860295</v>
      </c>
      <c r="J141" s="22">
        <f>$AH$8</f>
        <v>123100393474</v>
      </c>
      <c r="L141" s="32" t="e">
        <f ca="1">[1]!xDiv([1]!xMatDet(C139:J146,100),[1]!xMatDet(C148:J155,100),100)</f>
        <v>#NAME?</v>
      </c>
    </row>
    <row r="142" spans="3:12">
      <c r="C142" s="3">
        <f>$Y$8</f>
        <v>1.5716684413122047E+21</v>
      </c>
      <c r="D142" s="3">
        <f>$X$8</f>
        <v>2.162994034885931E+19</v>
      </c>
      <c r="E142" s="3">
        <f>$W$8</f>
        <v>3.0024635741202643E+17</v>
      </c>
      <c r="F142" s="3">
        <f>$V$8</f>
        <v>4210038387792135</v>
      </c>
      <c r="G142" s="3">
        <f>$U$8</f>
        <v>59732129675791</v>
      </c>
      <c r="H142" s="3">
        <f>$T$8</f>
        <v>859047860295</v>
      </c>
      <c r="I142" s="3">
        <f>$S$8</f>
        <v>12545691535</v>
      </c>
      <c r="J142" s="22">
        <f>$AG$8</f>
        <v>1795576924</v>
      </c>
    </row>
    <row r="143" spans="3:12">
      <c r="C143" s="3">
        <f>$X$8</f>
        <v>2.162994034885931E+19</v>
      </c>
      <c r="D143" s="3">
        <f>$W$8</f>
        <v>3.0024635741202643E+17</v>
      </c>
      <c r="E143" s="3">
        <f>$V$8</f>
        <v>4210038387792135</v>
      </c>
      <c r="F143" s="3">
        <f>$U$8</f>
        <v>59732129675791</v>
      </c>
      <c r="G143" s="3">
        <f>$T$8</f>
        <v>859047860295</v>
      </c>
      <c r="H143" s="3">
        <f>$S$8</f>
        <v>12545691535</v>
      </c>
      <c r="I143" s="3">
        <f>$R$8</f>
        <v>186368535</v>
      </c>
      <c r="J143" s="22">
        <f>$AF$8</f>
        <v>26626546</v>
      </c>
    </row>
    <row r="144" spans="3:12">
      <c r="C144" s="3">
        <f>$W$8</f>
        <v>3.0024635741202643E+17</v>
      </c>
      <c r="D144" s="3">
        <f>$V$8</f>
        <v>4210038387792135</v>
      </c>
      <c r="E144" s="3">
        <f>$U$8</f>
        <v>59732129675791</v>
      </c>
      <c r="F144" s="3">
        <f>$T$8</f>
        <v>859047860295</v>
      </c>
      <c r="G144" s="3">
        <f>$S$8</f>
        <v>12545691535</v>
      </c>
      <c r="H144" s="3">
        <f>$R$8</f>
        <v>186368535</v>
      </c>
      <c r="I144" s="3">
        <f>$Q$8</f>
        <v>2820151</v>
      </c>
      <c r="J144" s="22">
        <f>$AE$8</f>
        <v>401968</v>
      </c>
    </row>
    <row r="145" spans="3:10">
      <c r="C145" s="3">
        <f>$V$8</f>
        <v>4210038387792135</v>
      </c>
      <c r="D145" s="3">
        <f>$U$8</f>
        <v>59732129675791</v>
      </c>
      <c r="E145" s="3">
        <f>$T$8</f>
        <v>859047860295</v>
      </c>
      <c r="F145" s="3">
        <f>$S$8</f>
        <v>12545691535</v>
      </c>
      <c r="G145" s="3">
        <f>$R$8</f>
        <v>186368535</v>
      </c>
      <c r="H145" s="3">
        <f>$Q$8</f>
        <v>2820151</v>
      </c>
      <c r="I145" s="3">
        <f>$P$8</f>
        <v>43515</v>
      </c>
      <c r="J145" s="22">
        <f>$AD$8</f>
        <v>6184</v>
      </c>
    </row>
    <row r="146" spans="3:10">
      <c r="C146" s="3">
        <f>$U$8</f>
        <v>59732129675791</v>
      </c>
      <c r="D146" s="3">
        <f>$T$8</f>
        <v>859047860295</v>
      </c>
      <c r="E146" s="3">
        <f>$S$8</f>
        <v>12545691535</v>
      </c>
      <c r="F146" s="3">
        <f>$R$8</f>
        <v>186368535</v>
      </c>
      <c r="G146" s="3">
        <f>$Q$8</f>
        <v>2820151</v>
      </c>
      <c r="H146" s="3">
        <f>$P$8</f>
        <v>43515</v>
      </c>
      <c r="I146" s="3">
        <f>$O$8</f>
        <v>685</v>
      </c>
      <c r="J146" s="33">
        <f>$AC$8</f>
        <v>97</v>
      </c>
    </row>
    <row r="147" spans="3:10">
      <c r="C147" s="3"/>
      <c r="D147" s="3"/>
      <c r="E147" s="3"/>
      <c r="F147" s="3"/>
      <c r="G147" s="3"/>
      <c r="H147" s="3"/>
      <c r="I147" s="3"/>
      <c r="J147" s="3"/>
    </row>
    <row r="148" spans="3:10">
      <c r="C148" s="3">
        <f>$AB$8</f>
        <v>6.2701584820619147E+26</v>
      </c>
      <c r="D148" s="3">
        <f>$AA$8</f>
        <v>8.4708966672821023E+24</v>
      </c>
      <c r="E148" s="3">
        <f>$Z$8</f>
        <v>1.1503166289706361E+23</v>
      </c>
      <c r="F148" s="3">
        <f>$Y$8</f>
        <v>1.5716684413122047E+21</v>
      </c>
      <c r="G148" s="3">
        <f>$X$8</f>
        <v>2.162994034885931E+19</v>
      </c>
      <c r="H148" s="3">
        <f>$W$8</f>
        <v>3.0024635741202643E+17</v>
      </c>
      <c r="I148" s="3">
        <f>$V$8</f>
        <v>4210038387792135</v>
      </c>
      <c r="J148" s="3">
        <f>$U$8</f>
        <v>59732129675791</v>
      </c>
    </row>
    <row r="149" spans="3:10">
      <c r="C149" s="3">
        <f>$AA$8</f>
        <v>8.4708966672821023E+24</v>
      </c>
      <c r="D149" s="3">
        <f>$Z$8</f>
        <v>1.1503166289706361E+23</v>
      </c>
      <c r="E149" s="3">
        <f>$Y$8</f>
        <v>1.5716684413122047E+21</v>
      </c>
      <c r="F149" s="3">
        <f>$X$8</f>
        <v>2.162994034885931E+19</v>
      </c>
      <c r="G149" s="3">
        <f>$W$8</f>
        <v>3.0024635741202643E+17</v>
      </c>
      <c r="H149" s="3">
        <f>$V$8</f>
        <v>4210038387792135</v>
      </c>
      <c r="I149" s="3">
        <f>$U$8</f>
        <v>59732129675791</v>
      </c>
      <c r="J149" s="3">
        <f>$T$8</f>
        <v>859047860295</v>
      </c>
    </row>
    <row r="150" spans="3:10">
      <c r="C150" s="3">
        <f>$Z$8</f>
        <v>1.1503166289706361E+23</v>
      </c>
      <c r="D150" s="3">
        <f>$Y$8</f>
        <v>1.5716684413122047E+21</v>
      </c>
      <c r="E150" s="3">
        <f>$X$8</f>
        <v>2.162994034885931E+19</v>
      </c>
      <c r="F150" s="3">
        <f>$W$8</f>
        <v>3.0024635741202643E+17</v>
      </c>
      <c r="G150" s="3">
        <f>$V$8</f>
        <v>4210038387792135</v>
      </c>
      <c r="H150" s="3">
        <f>$U$8</f>
        <v>59732129675791</v>
      </c>
      <c r="I150" s="3">
        <f>$T$8</f>
        <v>859047860295</v>
      </c>
      <c r="J150" s="3">
        <f>$S$8</f>
        <v>12545691535</v>
      </c>
    </row>
    <row r="151" spans="3:10">
      <c r="C151" s="3">
        <f>$Y$8</f>
        <v>1.5716684413122047E+21</v>
      </c>
      <c r="D151" s="3">
        <f>$X$8</f>
        <v>2.162994034885931E+19</v>
      </c>
      <c r="E151" s="3">
        <f>$W$8</f>
        <v>3.0024635741202643E+17</v>
      </c>
      <c r="F151" s="3">
        <f>$V$8</f>
        <v>4210038387792135</v>
      </c>
      <c r="G151" s="3">
        <f>$U$8</f>
        <v>59732129675791</v>
      </c>
      <c r="H151" s="3">
        <f>$T$8</f>
        <v>859047860295</v>
      </c>
      <c r="I151" s="3">
        <f>$S$8</f>
        <v>12545691535</v>
      </c>
      <c r="J151" s="3">
        <f>$R$8</f>
        <v>186368535</v>
      </c>
    </row>
    <row r="152" spans="3:10">
      <c r="C152" s="3">
        <f>$X$8</f>
        <v>2.162994034885931E+19</v>
      </c>
      <c r="D152" s="3">
        <f>$W$8</f>
        <v>3.0024635741202643E+17</v>
      </c>
      <c r="E152" s="3">
        <f>$V$8</f>
        <v>4210038387792135</v>
      </c>
      <c r="F152" s="3">
        <f>$U$8</f>
        <v>59732129675791</v>
      </c>
      <c r="G152" s="3">
        <f>$T$8</f>
        <v>859047860295</v>
      </c>
      <c r="H152" s="3">
        <f>$S$8</f>
        <v>12545691535</v>
      </c>
      <c r="I152" s="3">
        <f>$R$8</f>
        <v>186368535</v>
      </c>
      <c r="J152" s="3">
        <f>$Q$8</f>
        <v>2820151</v>
      </c>
    </row>
    <row r="153" spans="3:10">
      <c r="C153" s="3">
        <f>$W$8</f>
        <v>3.0024635741202643E+17</v>
      </c>
      <c r="D153" s="3">
        <f>$V$8</f>
        <v>4210038387792135</v>
      </c>
      <c r="E153" s="3">
        <f>$U$8</f>
        <v>59732129675791</v>
      </c>
      <c r="F153" s="3">
        <f>$T$8</f>
        <v>859047860295</v>
      </c>
      <c r="G153" s="3">
        <f>$S$8</f>
        <v>12545691535</v>
      </c>
      <c r="H153" s="3">
        <f>$R$8</f>
        <v>186368535</v>
      </c>
      <c r="I153" s="3">
        <f>$Q$8</f>
        <v>2820151</v>
      </c>
      <c r="J153" s="3">
        <f>$P$8</f>
        <v>43515</v>
      </c>
    </row>
    <row r="154" spans="3:10">
      <c r="C154" s="3">
        <f>$V$8</f>
        <v>4210038387792135</v>
      </c>
      <c r="D154" s="3">
        <f>$U$8</f>
        <v>59732129675791</v>
      </c>
      <c r="E154" s="3">
        <f>$T$8</f>
        <v>859047860295</v>
      </c>
      <c r="F154" s="3">
        <f>$S$8</f>
        <v>12545691535</v>
      </c>
      <c r="G154" s="3">
        <f>$R$8</f>
        <v>186368535</v>
      </c>
      <c r="H154" s="3">
        <f>$Q$8</f>
        <v>2820151</v>
      </c>
      <c r="I154" s="3">
        <f>$P$8</f>
        <v>43515</v>
      </c>
      <c r="J154" s="3">
        <f>$O$8</f>
        <v>685</v>
      </c>
    </row>
    <row r="155" spans="3:10">
      <c r="C155" s="3">
        <f>$U$8</f>
        <v>59732129675791</v>
      </c>
      <c r="D155" s="3">
        <f>$T$8</f>
        <v>859047860295</v>
      </c>
      <c r="E155" s="3">
        <f>$S$8</f>
        <v>12545691535</v>
      </c>
      <c r="F155" s="3">
        <f>$R$8</f>
        <v>186368535</v>
      </c>
      <c r="G155" s="3">
        <f>$Q$8</f>
        <v>2820151</v>
      </c>
      <c r="H155" s="3">
        <f>$P$8</f>
        <v>43515</v>
      </c>
      <c r="I155" s="3">
        <f>$O$8</f>
        <v>685</v>
      </c>
      <c r="J155" s="3">
        <f>$O$2</f>
        <v>11</v>
      </c>
    </row>
    <row r="183" spans="5:5">
      <c r="E183" s="23"/>
    </row>
    <row r="184" spans="5:5">
      <c r="E184" s="29"/>
    </row>
    <row r="199" spans="5:5">
      <c r="E199" s="23"/>
    </row>
    <row r="200" spans="5:5">
      <c r="E200" s="29"/>
    </row>
    <row r="217" spans="5:5">
      <c r="E217" s="23"/>
    </row>
    <row r="218" spans="5:5">
      <c r="E218" s="29"/>
    </row>
    <row r="234" spans="5:5">
      <c r="E234" s="23"/>
    </row>
    <row r="235" spans="5:5">
      <c r="E235" s="2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3"/>
  <dimension ref="A1:AQ235"/>
  <sheetViews>
    <sheetView workbookViewId="0">
      <selection activeCell="M178" sqref="M178"/>
    </sheetView>
  </sheetViews>
  <sheetFormatPr baseColWidth="10" defaultRowHeight="15"/>
  <cols>
    <col min="3" max="11" width="12" bestFit="1" customWidth="1"/>
    <col min="12" max="12" width="11" bestFit="1" customWidth="1"/>
    <col min="13" max="13" width="12.7109375" customWidth="1"/>
    <col min="14" max="14" width="4.7109375" customWidth="1"/>
    <col min="15" max="15" width="6.28515625" customWidth="1"/>
    <col min="17" max="17" width="12.140625" customWidth="1"/>
    <col min="18" max="18" width="12.42578125" customWidth="1"/>
    <col min="20" max="20" width="12" bestFit="1" customWidth="1"/>
    <col min="21" max="21" width="12.28515625" customWidth="1"/>
    <col min="22" max="31" width="12" customWidth="1"/>
    <col min="32" max="32" width="9.28515625" customWidth="1"/>
    <col min="35" max="35" width="12" bestFit="1" customWidth="1"/>
    <col min="36" max="36" width="13.5703125" customWidth="1"/>
    <col min="37" max="37" width="12" bestFit="1" customWidth="1"/>
    <col min="38" max="40" width="12" customWidth="1"/>
    <col min="42" max="42" width="13.5703125" customWidth="1"/>
    <col min="43" max="43" width="15.85546875" customWidth="1"/>
  </cols>
  <sheetData>
    <row r="1" spans="1:43">
      <c r="A1" s="4" t="s">
        <v>28</v>
      </c>
      <c r="B1" s="4"/>
    </row>
    <row r="2" spans="1:43" ht="15.75">
      <c r="E2" s="31" t="e">
        <f ca="1">AO8</f>
        <v>#NAME?</v>
      </c>
      <c r="H2" s="30" t="e">
        <f ca="1">AQ8/AP8</f>
        <v>#NAME?</v>
      </c>
      <c r="P2" s="9">
        <f>COUNT('INGRESO DE DATOS'!A4:A10000)</f>
        <v>11</v>
      </c>
      <c r="R2" s="9">
        <f>AVERAGE(AF10:AF1000)</f>
        <v>8.8181818181818183</v>
      </c>
      <c r="U2" s="9" t="e">
        <f ca="1">AVERAGE(AO10:AO1000)</f>
        <v>#NAME?</v>
      </c>
      <c r="W2" s="9"/>
      <c r="X2" s="9"/>
      <c r="Y2" s="9"/>
      <c r="Z2" s="9"/>
      <c r="AA2" s="9"/>
      <c r="AB2" s="9"/>
      <c r="AC2" s="9"/>
      <c r="AD2" s="9"/>
      <c r="AE2" s="9"/>
    </row>
    <row r="6" spans="1:43">
      <c r="C6" s="22">
        <f>$AN$8</f>
        <v>4.3074374358992288E+16</v>
      </c>
      <c r="D6" s="3">
        <f>$AD$8</f>
        <v>4.6613881837492098E+28</v>
      </c>
      <c r="E6" s="3">
        <f>$AC$8</f>
        <v>6.2701584820619147E+26</v>
      </c>
      <c r="F6" s="3">
        <f>$AB$8</f>
        <v>8.4708966672821023E+24</v>
      </c>
      <c r="G6" s="3">
        <f>$AA$8</f>
        <v>1.1503166289706361E+23</v>
      </c>
      <c r="H6" s="3">
        <f>$Z$8</f>
        <v>1.5716684413122047E+21</v>
      </c>
      <c r="I6" s="3">
        <f>$Y$8</f>
        <v>2.162994034885931E+19</v>
      </c>
      <c r="J6" s="3">
        <f>$X$8</f>
        <v>3.0024635741202643E+17</v>
      </c>
      <c r="K6" s="3">
        <f>$W$8</f>
        <v>4210038387792135</v>
      </c>
    </row>
    <row r="7" spans="1:43">
      <c r="C7" s="22">
        <f>$AM$8</f>
        <v>603964096749226</v>
      </c>
      <c r="D7" s="3">
        <f>$AC$8</f>
        <v>6.2701584820619147E+26</v>
      </c>
      <c r="E7" s="3">
        <f>$AB$8</f>
        <v>8.4708966672821023E+24</v>
      </c>
      <c r="F7" s="3">
        <f>$AA$8</f>
        <v>1.1503166289706361E+23</v>
      </c>
      <c r="G7" s="3">
        <f>$Z$8</f>
        <v>1.5716684413122047E+21</v>
      </c>
      <c r="H7" s="3">
        <f>$Y$8</f>
        <v>2.162994034885931E+19</v>
      </c>
      <c r="I7" s="3">
        <f>$X$8</f>
        <v>3.0024635741202643E+17</v>
      </c>
      <c r="J7" s="3">
        <f>$W$8</f>
        <v>4210038387792135</v>
      </c>
      <c r="K7" s="3">
        <f>$V$8</f>
        <v>59732129675791</v>
      </c>
    </row>
    <row r="8" spans="1:43">
      <c r="C8" s="22">
        <f>$AL$8</f>
        <v>8565991486948</v>
      </c>
      <c r="D8" s="3">
        <f>$AB$8</f>
        <v>8.4708966672821023E+24</v>
      </c>
      <c r="E8" s="3">
        <f>$AA$8</f>
        <v>1.1503166289706361E+23</v>
      </c>
      <c r="F8" s="3">
        <f>$Z$8</f>
        <v>1.5716684413122047E+21</v>
      </c>
      <c r="G8" s="3">
        <f>$Y$8</f>
        <v>2.162994034885931E+19</v>
      </c>
      <c r="H8" s="3">
        <f>$X$8</f>
        <v>3.0024635741202643E+17</v>
      </c>
      <c r="I8" s="3">
        <f>$W$8</f>
        <v>4210038387792135</v>
      </c>
      <c r="J8" s="3">
        <f>$V$8</f>
        <v>59732129675791</v>
      </c>
      <c r="K8" s="3">
        <f>$U$8</f>
        <v>859047860295</v>
      </c>
      <c r="P8" s="4">
        <f t="shared" ref="P8:AQ8" si="0">SUM(P10:P1000)</f>
        <v>685</v>
      </c>
      <c r="Q8" s="4">
        <f t="shared" si="0"/>
        <v>43515</v>
      </c>
      <c r="R8" s="4">
        <f t="shared" si="0"/>
        <v>2820151</v>
      </c>
      <c r="S8" s="4">
        <f t="shared" si="0"/>
        <v>186368535</v>
      </c>
      <c r="T8" s="4">
        <f t="shared" si="0"/>
        <v>12545691535</v>
      </c>
      <c r="U8" s="4">
        <f t="shared" si="0"/>
        <v>859047860295</v>
      </c>
      <c r="V8" s="4">
        <f t="shared" si="0"/>
        <v>59732129675791</v>
      </c>
      <c r="W8" s="4">
        <f t="shared" si="0"/>
        <v>4210038387792135</v>
      </c>
      <c r="X8" s="4">
        <f t="shared" si="0"/>
        <v>3.0024635741202643E+17</v>
      </c>
      <c r="Y8" s="4">
        <f t="shared" si="0"/>
        <v>2.162994034885931E+19</v>
      </c>
      <c r="Z8" s="4">
        <f t="shared" si="0"/>
        <v>1.5716684413122047E+21</v>
      </c>
      <c r="AA8" s="4">
        <f t="shared" si="0"/>
        <v>1.1503166289706361E+23</v>
      </c>
      <c r="AB8" s="4">
        <f t="shared" si="0"/>
        <v>8.4708966672821023E+24</v>
      </c>
      <c r="AC8" s="4">
        <f t="shared" si="0"/>
        <v>6.2701584820619147E+26</v>
      </c>
      <c r="AD8" s="4">
        <f t="shared" si="0"/>
        <v>4.6613881837492098E+28</v>
      </c>
      <c r="AE8" s="4">
        <f t="shared" si="0"/>
        <v>3.4781605591867382E+30</v>
      </c>
      <c r="AF8" s="4">
        <f t="shared" si="0"/>
        <v>97</v>
      </c>
      <c r="AG8" s="4">
        <f t="shared" si="0"/>
        <v>6184</v>
      </c>
      <c r="AH8" s="4">
        <f t="shared" si="0"/>
        <v>401968</v>
      </c>
      <c r="AI8" s="4">
        <f t="shared" si="0"/>
        <v>26626546</v>
      </c>
      <c r="AJ8" s="4">
        <f t="shared" si="0"/>
        <v>1795576924</v>
      </c>
      <c r="AK8" s="4">
        <f t="shared" si="0"/>
        <v>123100393474</v>
      </c>
      <c r="AL8" s="4">
        <f t="shared" si="0"/>
        <v>8565991486948</v>
      </c>
      <c r="AM8" s="4">
        <f t="shared" si="0"/>
        <v>603964096749226</v>
      </c>
      <c r="AN8" s="4">
        <f t="shared" si="0"/>
        <v>4.3074374358992288E+16</v>
      </c>
      <c r="AO8" s="4" t="e">
        <f t="shared" ca="1" si="0"/>
        <v>#NAME?</v>
      </c>
      <c r="AP8" s="21">
        <f t="shared" si="0"/>
        <v>39.636363636363633</v>
      </c>
      <c r="AQ8" s="21" t="e">
        <f t="shared" ca="1" si="0"/>
        <v>#NAME?</v>
      </c>
    </row>
    <row r="9" spans="1:43" ht="27" customHeight="1">
      <c r="C9" s="22">
        <f>$AK$8</f>
        <v>123100393474</v>
      </c>
      <c r="D9" s="3">
        <f>$AA$8</f>
        <v>1.1503166289706361E+23</v>
      </c>
      <c r="E9" s="3">
        <f>$Z$8</f>
        <v>1.5716684413122047E+21</v>
      </c>
      <c r="F9" s="3">
        <f>$Y$8</f>
        <v>2.162994034885931E+19</v>
      </c>
      <c r="G9" s="3">
        <f>$X$8</f>
        <v>3.0024635741202643E+17</v>
      </c>
      <c r="H9" s="3">
        <f>$W$8</f>
        <v>4210038387792135</v>
      </c>
      <c r="I9" s="3">
        <f>$V$8</f>
        <v>59732129675791</v>
      </c>
      <c r="J9" s="3">
        <f>$U$8</f>
        <v>859047860295</v>
      </c>
      <c r="K9" s="3">
        <f>$T$8</f>
        <v>12545691535</v>
      </c>
      <c r="M9" s="23">
        <f>MDETERM(C6:K14)/MDETERM(C16:K24)</f>
        <v>2.8890885782906854E-7</v>
      </c>
    </row>
    <row r="10" spans="1:43">
      <c r="C10" s="22">
        <f>$AJ$8</f>
        <v>1795576924</v>
      </c>
      <c r="D10" s="3">
        <f>$Z$8</f>
        <v>1.5716684413122047E+21</v>
      </c>
      <c r="E10" s="3">
        <f>$Y$8</f>
        <v>2.162994034885931E+19</v>
      </c>
      <c r="F10" s="3">
        <f>$X$8</f>
        <v>3.0024635741202643E+17</v>
      </c>
      <c r="G10" s="3">
        <f>$W$8</f>
        <v>4210038387792135</v>
      </c>
      <c r="H10" s="3">
        <f>$V$8</f>
        <v>59732129675791</v>
      </c>
      <c r="I10" s="3">
        <f>$U$8</f>
        <v>859047860295</v>
      </c>
      <c r="J10" s="3">
        <f>$T$8</f>
        <v>12545691535</v>
      </c>
      <c r="K10" s="3">
        <f>$S$8</f>
        <v>186368535</v>
      </c>
      <c r="M10" s="29" t="e">
        <f ca="1">[1]!xDiv([1]!xMatDet(C6:K14,100),[1]!xMatDet(C16:K24,100),100)</f>
        <v>#NAME?</v>
      </c>
      <c r="P10">
        <f>'INGRESO DE DATOS'!A4</f>
        <v>64</v>
      </c>
      <c r="Q10">
        <f>POWER(P10,2)</f>
        <v>4096</v>
      </c>
      <c r="R10">
        <f>POWER(P10,3)</f>
        <v>262144</v>
      </c>
      <c r="S10">
        <f>POWER(P10,4)</f>
        <v>16777216</v>
      </c>
      <c r="T10">
        <f>POWER(P10,5)</f>
        <v>1073741824</v>
      </c>
      <c r="U10">
        <f>POWER(P10,6)</f>
        <v>68719476736</v>
      </c>
      <c r="V10">
        <f>POWER(P10,7)</f>
        <v>4398046511104</v>
      </c>
      <c r="W10">
        <f>POWER(P10,8)</f>
        <v>281474976710656</v>
      </c>
      <c r="X10">
        <f>POWER(P10,9)</f>
        <v>1.8014398509481984E+16</v>
      </c>
      <c r="Y10">
        <f>POWER(P10,10)</f>
        <v>1.152921504606847E+18</v>
      </c>
      <c r="Z10">
        <f>POWER(P10,11)</f>
        <v>7.3786976294838206E+19</v>
      </c>
      <c r="AA10">
        <f>POWER(P10,12)</f>
        <v>4.7223664828696452E+21</v>
      </c>
      <c r="AB10">
        <f>POWER(P10,13)</f>
        <v>3.0223145490365729E+23</v>
      </c>
      <c r="AC10">
        <f>POWER(P10,14)</f>
        <v>1.9342813113834067E+25</v>
      </c>
      <c r="AD10">
        <f>POWER(P10,15)</f>
        <v>1.2379400392853803E+27</v>
      </c>
      <c r="AE10">
        <f>POWER(P10,16)</f>
        <v>7.9228162514264338E+28</v>
      </c>
      <c r="AF10">
        <f>'INGRESO DE DATOS'!B4</f>
        <v>8</v>
      </c>
      <c r="AG10">
        <f t="shared" ref="AG10:AG20" si="1">P10*AF10</f>
        <v>512</v>
      </c>
      <c r="AH10">
        <f>Q10*AF10</f>
        <v>32768</v>
      </c>
      <c r="AI10">
        <f>R10*AF10</f>
        <v>2097152</v>
      </c>
      <c r="AJ10">
        <f>S10*AF10</f>
        <v>134217728</v>
      </c>
      <c r="AK10">
        <f>T10*AF10</f>
        <v>8589934592</v>
      </c>
      <c r="AL10">
        <f>U10*AF10</f>
        <v>549755813888</v>
      </c>
      <c r="AM10">
        <f>V10*AF10</f>
        <v>35184372088832</v>
      </c>
      <c r="AN10">
        <f>W10*AF10</f>
        <v>2251799813685248</v>
      </c>
      <c r="AO10" t="e">
        <f ca="1">($M$10*W10)+($M$31*V10)+($M$51*U10)+($M$72*T10)+($M$94*S10)+($M$114*R10)+($M$135*Q10)+($M$156*P10)+$M$178</f>
        <v>#NAME?</v>
      </c>
      <c r="AP10">
        <f t="shared" ref="AP10:AP20" si="2">POWER((AF10-$R$2),2)</f>
        <v>0.669421487603306</v>
      </c>
      <c r="AQ10" t="e">
        <f ca="1">POWER(AO10-$U$2,2)</f>
        <v>#NAME?</v>
      </c>
    </row>
    <row r="11" spans="1:43">
      <c r="C11" s="22">
        <f>$AI$8</f>
        <v>26626546</v>
      </c>
      <c r="D11" s="3">
        <f>$Y$8</f>
        <v>2.162994034885931E+19</v>
      </c>
      <c r="E11" s="3">
        <f>$X$8</f>
        <v>3.0024635741202643E+17</v>
      </c>
      <c r="F11" s="3">
        <f>$W$8</f>
        <v>4210038387792135</v>
      </c>
      <c r="G11" s="3">
        <f>$V$8</f>
        <v>59732129675791</v>
      </c>
      <c r="H11" s="3">
        <f>$U$8</f>
        <v>859047860295</v>
      </c>
      <c r="I11" s="3">
        <f>$T$8</f>
        <v>12545691535</v>
      </c>
      <c r="J11" s="3">
        <f>$S$8</f>
        <v>186368535</v>
      </c>
      <c r="K11" s="3">
        <f>$R$8</f>
        <v>2820151</v>
      </c>
      <c r="P11">
        <f>'INGRESO DE DATOS'!A5</f>
        <v>71</v>
      </c>
      <c r="Q11">
        <f t="shared" ref="Q11:Q16" si="3">POWER(P11,2)</f>
        <v>5041</v>
      </c>
      <c r="R11">
        <f t="shared" ref="R11:R16" si="4">POWER(P11,3)</f>
        <v>357911</v>
      </c>
      <c r="S11">
        <f t="shared" ref="S11:S16" si="5">POWER(P11,4)</f>
        <v>25411681</v>
      </c>
      <c r="T11">
        <f t="shared" ref="T11:T16" si="6">POWER(P11,5)</f>
        <v>1804229351</v>
      </c>
      <c r="U11">
        <f t="shared" ref="U11:U16" si="7">POWER(P11,6)</f>
        <v>128100283921</v>
      </c>
      <c r="V11">
        <f t="shared" ref="V11:V16" si="8">POWER(P11,7)</f>
        <v>9095120158391</v>
      </c>
      <c r="W11">
        <f t="shared" ref="W11:W16" si="9">POWER(P11,8)</f>
        <v>645753531245761</v>
      </c>
      <c r="X11">
        <f t="shared" ref="X11:X16" si="10">POWER(P11,9)</f>
        <v>4.5848500718449032E+16</v>
      </c>
      <c r="Y11">
        <f t="shared" ref="Y11:Y16" si="11">POWER(P11,10)</f>
        <v>3.2552435510098811E+18</v>
      </c>
      <c r="Z11">
        <f t="shared" ref="Z11:Z16" si="12">POWER(P11,11)</f>
        <v>2.3112229212170158E+20</v>
      </c>
      <c r="AA11">
        <f t="shared" ref="AA11:AA16" si="13">POWER(P11,12)</f>
        <v>1.6409682740640811E+22</v>
      </c>
      <c r="AB11">
        <f t="shared" ref="AB11:AB16" si="14">POWER(P11,13)</f>
        <v>1.1650874745854976E+24</v>
      </c>
      <c r="AC11">
        <f t="shared" ref="AC11:AC16" si="15">POWER(P11,14)</f>
        <v>8.2721210695570328E+25</v>
      </c>
      <c r="AD11">
        <f t="shared" ref="AD11:AD16" si="16">POWER(P11,15)</f>
        <v>5.8732059593854932E+27</v>
      </c>
      <c r="AE11">
        <f t="shared" ref="AE11:AE16" si="17">POWER(P11,16)</f>
        <v>4.1699762311637002E+29</v>
      </c>
      <c r="AF11">
        <f>'INGRESO DE DATOS'!B5</f>
        <v>10</v>
      </c>
      <c r="AG11">
        <f t="shared" si="1"/>
        <v>710</v>
      </c>
      <c r="AH11">
        <f t="shared" ref="AH11:AH16" si="18">Q11*AF11</f>
        <v>50410</v>
      </c>
      <c r="AI11">
        <f t="shared" ref="AI11:AI16" si="19">R11*AF11</f>
        <v>3579110</v>
      </c>
      <c r="AJ11">
        <f t="shared" ref="AJ11:AJ16" si="20">S11*AF11</f>
        <v>254116810</v>
      </c>
      <c r="AK11">
        <f t="shared" ref="AK11:AK16" si="21">T11*AF11</f>
        <v>18042293510</v>
      </c>
      <c r="AL11">
        <f t="shared" ref="AL11:AL16" si="22">U11*AF11</f>
        <v>1281002839210</v>
      </c>
      <c r="AM11">
        <f t="shared" ref="AM11:AM16" si="23">V11*AF11</f>
        <v>90951201583910</v>
      </c>
      <c r="AN11">
        <f t="shared" ref="AN11:AN16" si="24">W11*AF11</f>
        <v>6457535312457610</v>
      </c>
      <c r="AO11" t="e">
        <f t="shared" ref="AO11:AO16" ca="1" si="25">($M$10*W11)+($M$31*V11)+($M$51*U11)+($M$72*T11)+($M$94*S11)+($M$114*R11)+($M$135*Q11)+($M$156*P11)+$M$178</f>
        <v>#NAME?</v>
      </c>
      <c r="AP11">
        <f t="shared" si="2"/>
        <v>1.3966942148760326</v>
      </c>
      <c r="AQ11" t="e">
        <f t="shared" ref="AQ11:AQ16" ca="1" si="26">POWER(AO11-$U$2,2)</f>
        <v>#NAME?</v>
      </c>
    </row>
    <row r="12" spans="1:43">
      <c r="C12" s="22">
        <f>$AH$8</f>
        <v>401968</v>
      </c>
      <c r="D12" s="3">
        <f>$X$8</f>
        <v>3.0024635741202643E+17</v>
      </c>
      <c r="E12" s="3">
        <f>$W$8</f>
        <v>4210038387792135</v>
      </c>
      <c r="F12" s="3">
        <f>$V$8</f>
        <v>59732129675791</v>
      </c>
      <c r="G12" s="3">
        <f>$U$8</f>
        <v>859047860295</v>
      </c>
      <c r="H12" s="3">
        <f>$T$8</f>
        <v>12545691535</v>
      </c>
      <c r="I12" s="3">
        <f>$S$8</f>
        <v>186368535</v>
      </c>
      <c r="J12" s="3">
        <f>$R$8</f>
        <v>2820151</v>
      </c>
      <c r="K12" s="3">
        <f>$Q$8</f>
        <v>43515</v>
      </c>
      <c r="P12">
        <f>'INGRESO DE DATOS'!A6</f>
        <v>53</v>
      </c>
      <c r="Q12">
        <f t="shared" si="3"/>
        <v>2809</v>
      </c>
      <c r="R12">
        <f t="shared" si="4"/>
        <v>148877</v>
      </c>
      <c r="S12">
        <f t="shared" si="5"/>
        <v>7890481</v>
      </c>
      <c r="T12">
        <f t="shared" si="6"/>
        <v>418195493</v>
      </c>
      <c r="U12">
        <f t="shared" si="7"/>
        <v>22164361129</v>
      </c>
      <c r="V12">
        <f t="shared" si="8"/>
        <v>1174711139837</v>
      </c>
      <c r="W12">
        <f t="shared" si="9"/>
        <v>62259690411361</v>
      </c>
      <c r="X12">
        <f t="shared" si="10"/>
        <v>3299763591802133</v>
      </c>
      <c r="Y12">
        <f t="shared" si="11"/>
        <v>1.7488747036551306E+17</v>
      </c>
      <c r="Z12">
        <f t="shared" si="12"/>
        <v>9.2690359293721907E+18</v>
      </c>
      <c r="AA12">
        <f t="shared" si="13"/>
        <v>4.9125890425672617E+20</v>
      </c>
      <c r="AB12">
        <f t="shared" si="14"/>
        <v>2.6036721925606487E+22</v>
      </c>
      <c r="AC12">
        <f t="shared" si="15"/>
        <v>1.3799462620571438E+24</v>
      </c>
      <c r="AD12">
        <f t="shared" si="16"/>
        <v>7.3137151889028617E+25</v>
      </c>
      <c r="AE12">
        <f t="shared" si="17"/>
        <v>3.8762690501185171E+27</v>
      </c>
      <c r="AF12">
        <f>'INGRESO DE DATOS'!B6</f>
        <v>6</v>
      </c>
      <c r="AG12">
        <f t="shared" si="1"/>
        <v>318</v>
      </c>
      <c r="AH12">
        <f t="shared" si="18"/>
        <v>16854</v>
      </c>
      <c r="AI12">
        <f t="shared" si="19"/>
        <v>893262</v>
      </c>
      <c r="AJ12">
        <f t="shared" si="20"/>
        <v>47342886</v>
      </c>
      <c r="AK12">
        <f t="shared" si="21"/>
        <v>2509172958</v>
      </c>
      <c r="AL12">
        <f t="shared" si="22"/>
        <v>132986166774</v>
      </c>
      <c r="AM12">
        <f t="shared" si="23"/>
        <v>7048266839022</v>
      </c>
      <c r="AN12">
        <f t="shared" si="24"/>
        <v>373558142468166</v>
      </c>
      <c r="AO12" t="e">
        <f t="shared" ca="1" si="25"/>
        <v>#NAME?</v>
      </c>
      <c r="AP12">
        <f t="shared" si="2"/>
        <v>7.9421487603305794</v>
      </c>
      <c r="AQ12" t="e">
        <f t="shared" ca="1" si="26"/>
        <v>#NAME?</v>
      </c>
    </row>
    <row r="13" spans="1:43">
      <c r="C13" s="22">
        <f>$AG$8</f>
        <v>6184</v>
      </c>
      <c r="D13" s="3">
        <f>$W$8</f>
        <v>4210038387792135</v>
      </c>
      <c r="E13" s="3">
        <f>$V$8</f>
        <v>59732129675791</v>
      </c>
      <c r="F13" s="3">
        <f>$U$8</f>
        <v>859047860295</v>
      </c>
      <c r="G13" s="3">
        <f>$T$8</f>
        <v>12545691535</v>
      </c>
      <c r="H13" s="3">
        <f>$S$8</f>
        <v>186368535</v>
      </c>
      <c r="I13" s="3">
        <f>$R$8</f>
        <v>2820151</v>
      </c>
      <c r="J13" s="3">
        <f>$Q$8</f>
        <v>43515</v>
      </c>
      <c r="K13" s="3">
        <f>$P$8</f>
        <v>685</v>
      </c>
      <c r="P13">
        <f>'INGRESO DE DATOS'!A7</f>
        <v>67</v>
      </c>
      <c r="Q13">
        <f t="shared" si="3"/>
        <v>4489</v>
      </c>
      <c r="R13">
        <f t="shared" si="4"/>
        <v>300763</v>
      </c>
      <c r="S13">
        <f t="shared" si="5"/>
        <v>20151121</v>
      </c>
      <c r="T13">
        <f t="shared" si="6"/>
        <v>1350125107</v>
      </c>
      <c r="U13">
        <f t="shared" si="7"/>
        <v>90458382169</v>
      </c>
      <c r="V13">
        <f t="shared" si="8"/>
        <v>6060711605323</v>
      </c>
      <c r="W13">
        <f t="shared" si="9"/>
        <v>406067677556641</v>
      </c>
      <c r="X13">
        <f t="shared" si="10"/>
        <v>2.7206534396294948E+16</v>
      </c>
      <c r="Y13">
        <f t="shared" si="11"/>
        <v>1.8228378045517614E+18</v>
      </c>
      <c r="Z13">
        <f t="shared" si="12"/>
        <v>1.2213013290496801E+20</v>
      </c>
      <c r="AA13">
        <f t="shared" si="13"/>
        <v>8.1827189046328573E+21</v>
      </c>
      <c r="AB13">
        <f t="shared" si="14"/>
        <v>5.4824216661040143E+23</v>
      </c>
      <c r="AC13">
        <f t="shared" si="15"/>
        <v>3.6732225162896894E+25</v>
      </c>
      <c r="AD13">
        <f t="shared" si="16"/>
        <v>2.461059085914092E+27</v>
      </c>
      <c r="AE13">
        <f t="shared" si="17"/>
        <v>1.6489095875624416E+29</v>
      </c>
      <c r="AF13">
        <f>'INGRESO DE DATOS'!B7</f>
        <v>11</v>
      </c>
      <c r="AG13">
        <f t="shared" si="1"/>
        <v>737</v>
      </c>
      <c r="AH13">
        <f t="shared" si="18"/>
        <v>49379</v>
      </c>
      <c r="AI13">
        <f t="shared" si="19"/>
        <v>3308393</v>
      </c>
      <c r="AJ13">
        <f t="shared" si="20"/>
        <v>221662331</v>
      </c>
      <c r="AK13">
        <f t="shared" si="21"/>
        <v>14851376177</v>
      </c>
      <c r="AL13">
        <f t="shared" si="22"/>
        <v>995042203859</v>
      </c>
      <c r="AM13">
        <f t="shared" si="23"/>
        <v>66667827658553</v>
      </c>
      <c r="AN13">
        <f t="shared" si="24"/>
        <v>4466744453123051</v>
      </c>
      <c r="AO13" t="e">
        <f t="shared" ca="1" si="25"/>
        <v>#NAME?</v>
      </c>
      <c r="AP13">
        <f t="shared" si="2"/>
        <v>4.7603305785123959</v>
      </c>
      <c r="AQ13" t="e">
        <f t="shared" ca="1" si="26"/>
        <v>#NAME?</v>
      </c>
    </row>
    <row r="14" spans="1:43">
      <c r="C14" s="22">
        <f>$AF$8</f>
        <v>97</v>
      </c>
      <c r="D14" s="3">
        <f>$V$8</f>
        <v>59732129675791</v>
      </c>
      <c r="E14" s="3">
        <f>$U$8</f>
        <v>859047860295</v>
      </c>
      <c r="F14" s="3">
        <f>$T$8</f>
        <v>12545691535</v>
      </c>
      <c r="G14" s="3">
        <f>$S$8</f>
        <v>186368535</v>
      </c>
      <c r="H14" s="3">
        <f>$R$8</f>
        <v>2820151</v>
      </c>
      <c r="I14" s="3">
        <f>$Q$8</f>
        <v>43515</v>
      </c>
      <c r="J14" s="3">
        <f>$P$8</f>
        <v>685</v>
      </c>
      <c r="K14" s="3">
        <f>$P$2</f>
        <v>11</v>
      </c>
      <c r="M14" t="s">
        <v>119</v>
      </c>
      <c r="N14" s="63">
        <f>COUNT(P10:P1000)</f>
        <v>11</v>
      </c>
      <c r="P14">
        <f>'INGRESO DE DATOS'!A8</f>
        <v>55</v>
      </c>
      <c r="Q14">
        <f t="shared" si="3"/>
        <v>3025</v>
      </c>
      <c r="R14">
        <f t="shared" si="4"/>
        <v>166375</v>
      </c>
      <c r="S14">
        <f t="shared" si="5"/>
        <v>9150625</v>
      </c>
      <c r="T14">
        <f t="shared" si="6"/>
        <v>503284375</v>
      </c>
      <c r="U14">
        <f t="shared" si="7"/>
        <v>27680640625</v>
      </c>
      <c r="V14">
        <f t="shared" si="8"/>
        <v>1522435234375</v>
      </c>
      <c r="W14">
        <f t="shared" si="9"/>
        <v>83733937890625</v>
      </c>
      <c r="X14">
        <f t="shared" si="10"/>
        <v>4605366583984375</v>
      </c>
      <c r="Y14">
        <f t="shared" si="11"/>
        <v>2.5329516211914064E+17</v>
      </c>
      <c r="Z14">
        <f t="shared" si="12"/>
        <v>1.3931233916552735E+19</v>
      </c>
      <c r="AA14">
        <f t="shared" si="13"/>
        <v>7.6621786541040035E+20</v>
      </c>
      <c r="AB14">
        <f t="shared" si="14"/>
        <v>4.2141982597572024E+22</v>
      </c>
      <c r="AC14">
        <f t="shared" si="15"/>
        <v>2.3178090428664613E+24</v>
      </c>
      <c r="AD14">
        <f t="shared" si="16"/>
        <v>1.2747949735765537E+26</v>
      </c>
      <c r="AE14">
        <f t="shared" si="17"/>
        <v>7.0113723546710453E+27</v>
      </c>
      <c r="AF14">
        <f>'INGRESO DE DATOS'!B8</f>
        <v>8</v>
      </c>
      <c r="AG14">
        <f t="shared" si="1"/>
        <v>440</v>
      </c>
      <c r="AH14">
        <f t="shared" si="18"/>
        <v>24200</v>
      </c>
      <c r="AI14">
        <f t="shared" si="19"/>
        <v>1331000</v>
      </c>
      <c r="AJ14">
        <f t="shared" si="20"/>
        <v>73205000</v>
      </c>
      <c r="AK14">
        <f t="shared" si="21"/>
        <v>4026275000</v>
      </c>
      <c r="AL14">
        <f t="shared" si="22"/>
        <v>221445125000</v>
      </c>
      <c r="AM14">
        <f t="shared" si="23"/>
        <v>12179481875000</v>
      </c>
      <c r="AN14">
        <f t="shared" si="24"/>
        <v>669871503125000</v>
      </c>
      <c r="AO14" t="e">
        <f t="shared" ca="1" si="25"/>
        <v>#NAME?</v>
      </c>
      <c r="AP14">
        <f t="shared" si="2"/>
        <v>0.669421487603306</v>
      </c>
      <c r="AQ14" t="e">
        <f t="shared" ca="1" si="26"/>
        <v>#NAME?</v>
      </c>
    </row>
    <row r="15" spans="1:43">
      <c r="C15" s="3"/>
      <c r="D15" s="3"/>
      <c r="E15" s="3"/>
      <c r="F15" s="3"/>
      <c r="G15" s="3"/>
      <c r="H15" s="3"/>
      <c r="I15" s="3"/>
      <c r="J15" s="3"/>
      <c r="K15" s="3"/>
      <c r="P15">
        <f>'INGRESO DE DATOS'!A9</f>
        <v>58</v>
      </c>
      <c r="Q15">
        <f t="shared" si="3"/>
        <v>3364</v>
      </c>
      <c r="R15">
        <f t="shared" si="4"/>
        <v>195112</v>
      </c>
      <c r="S15">
        <f t="shared" si="5"/>
        <v>11316496</v>
      </c>
      <c r="T15">
        <f t="shared" si="6"/>
        <v>656356768</v>
      </c>
      <c r="U15">
        <f t="shared" si="7"/>
        <v>38068692544</v>
      </c>
      <c r="V15">
        <f t="shared" si="8"/>
        <v>2207984167552</v>
      </c>
      <c r="W15">
        <f t="shared" si="9"/>
        <v>128063081718016</v>
      </c>
      <c r="X15">
        <f t="shared" si="10"/>
        <v>7427658739644928</v>
      </c>
      <c r="Y15">
        <f t="shared" si="11"/>
        <v>4.3080420689940582E+17</v>
      </c>
      <c r="Z15">
        <f t="shared" si="12"/>
        <v>2.4986644000165536E+19</v>
      </c>
      <c r="AA15">
        <f t="shared" si="13"/>
        <v>1.4492253520096013E+21</v>
      </c>
      <c r="AB15">
        <f t="shared" si="14"/>
        <v>8.4055070416556861E+22</v>
      </c>
      <c r="AC15">
        <f t="shared" si="15"/>
        <v>4.8751940841602985E+24</v>
      </c>
      <c r="AD15">
        <f t="shared" si="16"/>
        <v>2.827612568812973E+26</v>
      </c>
      <c r="AE15">
        <f t="shared" si="17"/>
        <v>1.6400152899115245E+28</v>
      </c>
      <c r="AF15">
        <f>'INGRESO DE DATOS'!B9</f>
        <v>7</v>
      </c>
      <c r="AG15">
        <f t="shared" si="1"/>
        <v>406</v>
      </c>
      <c r="AH15">
        <f t="shared" si="18"/>
        <v>23548</v>
      </c>
      <c r="AI15">
        <f t="shared" si="19"/>
        <v>1365784</v>
      </c>
      <c r="AJ15">
        <f t="shared" si="20"/>
        <v>79215472</v>
      </c>
      <c r="AK15">
        <f t="shared" si="21"/>
        <v>4594497376</v>
      </c>
      <c r="AL15">
        <f t="shared" si="22"/>
        <v>266480847808</v>
      </c>
      <c r="AM15">
        <f t="shared" si="23"/>
        <v>15455889172864</v>
      </c>
      <c r="AN15">
        <f t="shared" si="24"/>
        <v>896441572026112</v>
      </c>
      <c r="AO15" t="e">
        <f t="shared" ca="1" si="25"/>
        <v>#NAME?</v>
      </c>
      <c r="AP15">
        <f t="shared" si="2"/>
        <v>3.3057851239669427</v>
      </c>
      <c r="AQ15" t="e">
        <f t="shared" ca="1" si="26"/>
        <v>#NAME?</v>
      </c>
    </row>
    <row r="16" spans="1:43">
      <c r="C16" s="3">
        <f>$AE$8</f>
        <v>3.4781605591867382E+30</v>
      </c>
      <c r="D16" s="3">
        <f>$AD$8</f>
        <v>4.6613881837492098E+28</v>
      </c>
      <c r="E16" s="3">
        <f>$AC$8</f>
        <v>6.2701584820619147E+26</v>
      </c>
      <c r="F16" s="3">
        <f>$AB$8</f>
        <v>8.4708966672821023E+24</v>
      </c>
      <c r="G16" s="3">
        <f>$AA$8</f>
        <v>1.1503166289706361E+23</v>
      </c>
      <c r="H16" s="3">
        <f>$Z$8</f>
        <v>1.5716684413122047E+21</v>
      </c>
      <c r="I16" s="3">
        <f>$Y$8</f>
        <v>2.162994034885931E+19</v>
      </c>
      <c r="J16" s="3">
        <f>$X$8</f>
        <v>3.0024635741202643E+17</v>
      </c>
      <c r="K16" s="3">
        <f>$W$8</f>
        <v>4210038387792135</v>
      </c>
      <c r="P16">
        <f>'INGRESO DE DATOS'!A10</f>
        <v>77</v>
      </c>
      <c r="Q16">
        <f t="shared" si="3"/>
        <v>5929</v>
      </c>
      <c r="R16">
        <f t="shared" si="4"/>
        <v>456533</v>
      </c>
      <c r="S16">
        <f t="shared" si="5"/>
        <v>35153041</v>
      </c>
      <c r="T16">
        <f t="shared" si="6"/>
        <v>2706784157</v>
      </c>
      <c r="U16">
        <f t="shared" si="7"/>
        <v>208422380089</v>
      </c>
      <c r="V16">
        <f t="shared" si="8"/>
        <v>16048523266853</v>
      </c>
      <c r="W16">
        <f t="shared" si="9"/>
        <v>1235736291547681</v>
      </c>
      <c r="X16">
        <f t="shared" si="10"/>
        <v>9.515169444917144E+16</v>
      </c>
      <c r="Y16">
        <f t="shared" si="11"/>
        <v>7.3266804725862011E+18</v>
      </c>
      <c r="Z16">
        <f t="shared" si="12"/>
        <v>5.6415439638913745E+20</v>
      </c>
      <c r="AA16">
        <f t="shared" si="13"/>
        <v>4.3439888521963585E+22</v>
      </c>
      <c r="AB16">
        <f t="shared" si="14"/>
        <v>3.3448714161911961E+24</v>
      </c>
      <c r="AC16">
        <f t="shared" si="15"/>
        <v>2.5755509904672209E+26</v>
      </c>
      <c r="AD16">
        <f t="shared" si="16"/>
        <v>1.9831742626597599E+28</v>
      </c>
      <c r="AE16">
        <f t="shared" si="17"/>
        <v>1.5270441822480153E+30</v>
      </c>
      <c r="AF16">
        <f>'INGRESO DE DATOS'!B10</f>
        <v>10</v>
      </c>
      <c r="AG16">
        <f t="shared" si="1"/>
        <v>770</v>
      </c>
      <c r="AH16">
        <f t="shared" si="18"/>
        <v>59290</v>
      </c>
      <c r="AI16">
        <f t="shared" si="19"/>
        <v>4565330</v>
      </c>
      <c r="AJ16">
        <f t="shared" si="20"/>
        <v>351530410</v>
      </c>
      <c r="AK16">
        <f t="shared" si="21"/>
        <v>27067841570</v>
      </c>
      <c r="AL16">
        <f t="shared" si="22"/>
        <v>2084223800890</v>
      </c>
      <c r="AM16">
        <f t="shared" si="23"/>
        <v>160485232668530</v>
      </c>
      <c r="AN16">
        <f t="shared" si="24"/>
        <v>1.235736291547681E+16</v>
      </c>
      <c r="AO16" t="e">
        <f t="shared" ca="1" si="25"/>
        <v>#NAME?</v>
      </c>
      <c r="AP16">
        <f t="shared" si="2"/>
        <v>1.3966942148760326</v>
      </c>
      <c r="AQ16" t="e">
        <f t="shared" ca="1" si="26"/>
        <v>#NAME?</v>
      </c>
    </row>
    <row r="17" spans="3:43">
      <c r="C17" s="3">
        <f>$AD$8</f>
        <v>4.6613881837492098E+28</v>
      </c>
      <c r="D17" s="3">
        <f>$AC$8</f>
        <v>6.2701584820619147E+26</v>
      </c>
      <c r="E17" s="3">
        <f>$AB$8</f>
        <v>8.4708966672821023E+24</v>
      </c>
      <c r="F17" s="3">
        <f>$AA$8</f>
        <v>1.1503166289706361E+23</v>
      </c>
      <c r="G17" s="3">
        <f>$Z$8</f>
        <v>1.5716684413122047E+21</v>
      </c>
      <c r="H17" s="3">
        <f>$Y$8</f>
        <v>2.162994034885931E+19</v>
      </c>
      <c r="I17" s="3">
        <f>$X$8</f>
        <v>3.0024635741202643E+17</v>
      </c>
      <c r="J17" s="3">
        <f>$W$8</f>
        <v>4210038387792135</v>
      </c>
      <c r="K17" s="3">
        <f>$V$8</f>
        <v>59732129675791</v>
      </c>
      <c r="P17">
        <f>'INGRESO DE DATOS'!A11</f>
        <v>57</v>
      </c>
      <c r="Q17">
        <f>POWER(P17,2)</f>
        <v>3249</v>
      </c>
      <c r="R17">
        <f>POWER(P17,3)</f>
        <v>185193</v>
      </c>
      <c r="S17">
        <f>POWER(P17,4)</f>
        <v>10556001</v>
      </c>
      <c r="T17">
        <f>POWER(P17,5)</f>
        <v>601692057</v>
      </c>
      <c r="U17">
        <f>POWER(P17,6)</f>
        <v>34296447249</v>
      </c>
      <c r="V17">
        <f>POWER(P17,7)</f>
        <v>1954897493193</v>
      </c>
      <c r="W17">
        <f>POWER(P17,8)</f>
        <v>111429157112001</v>
      </c>
      <c r="X17">
        <f>POWER(P17,9)</f>
        <v>6351461955384057</v>
      </c>
      <c r="Y17">
        <f>POWER(P17,10)</f>
        <v>3.6203333145689126E+17</v>
      </c>
      <c r="Z17">
        <f>POWER(P17,11)</f>
        <v>2.0635899893042803E+19</v>
      </c>
      <c r="AA17">
        <f>POWER(P17,12)</f>
        <v>1.1762462939034397E+21</v>
      </c>
      <c r="AB17">
        <f>POWER(P17,13)</f>
        <v>6.7046038752496057E+22</v>
      </c>
      <c r="AC17">
        <f>POWER(P17,14)</f>
        <v>3.8216242088922757E+24</v>
      </c>
      <c r="AD17">
        <f>POWER(P17,15)</f>
        <v>2.1783257990685972E+26</v>
      </c>
      <c r="AE17">
        <f>POWER(P17,16)</f>
        <v>1.2416457054691002E+28</v>
      </c>
      <c r="AF17">
        <f>'INGRESO DE DATOS'!B11</f>
        <v>9</v>
      </c>
      <c r="AG17">
        <f t="shared" si="1"/>
        <v>513</v>
      </c>
      <c r="AH17">
        <f>Q17*AF17</f>
        <v>29241</v>
      </c>
      <c r="AI17">
        <f>R17*AF17</f>
        <v>1666737</v>
      </c>
      <c r="AJ17">
        <f>S17*AF17</f>
        <v>95004009</v>
      </c>
      <c r="AK17">
        <f>T17*AF17</f>
        <v>5415228513</v>
      </c>
      <c r="AL17">
        <f>U17*AF17</f>
        <v>308668025241</v>
      </c>
      <c r="AM17">
        <f>V17*AF17</f>
        <v>17594077438737</v>
      </c>
      <c r="AN17">
        <f>W17*AF17</f>
        <v>1002862414008009</v>
      </c>
      <c r="AO17" t="e">
        <f ca="1">($M$10*W17)+($M$31*V17)+($M$51*U17)+($M$72*T17)+($M$94*S17)+($M$114*R17)+($M$135*Q17)+($M$156*P17)+$M$178</f>
        <v>#NAME?</v>
      </c>
      <c r="AP17">
        <f t="shared" si="2"/>
        <v>3.305785123966936E-2</v>
      </c>
      <c r="AQ17" t="e">
        <f ca="1">POWER(AO17-$U$2,2)</f>
        <v>#NAME?</v>
      </c>
    </row>
    <row r="18" spans="3:43">
      <c r="C18" s="3">
        <f>$AC$8</f>
        <v>6.2701584820619147E+26</v>
      </c>
      <c r="D18" s="3">
        <f>$AB$8</f>
        <v>8.4708966672821023E+24</v>
      </c>
      <c r="E18" s="3">
        <f>$AA$8</f>
        <v>1.1503166289706361E+23</v>
      </c>
      <c r="F18" s="3">
        <f>$Z$8</f>
        <v>1.5716684413122047E+21</v>
      </c>
      <c r="G18" s="3">
        <f>$Y$8</f>
        <v>2.162994034885931E+19</v>
      </c>
      <c r="H18" s="3">
        <f>$X$8</f>
        <v>3.0024635741202643E+17</v>
      </c>
      <c r="I18" s="3">
        <f>$W$8</f>
        <v>4210038387792135</v>
      </c>
      <c r="J18" s="3">
        <f>$V$8</f>
        <v>59732129675791</v>
      </c>
      <c r="K18" s="3">
        <f>$U$8</f>
        <v>859047860295</v>
      </c>
      <c r="P18">
        <f>'INGRESO DE DATOS'!A12</f>
        <v>56</v>
      </c>
      <c r="Q18">
        <f>POWER(P18,2)</f>
        <v>3136</v>
      </c>
      <c r="R18">
        <f>POWER(P18,3)</f>
        <v>175616</v>
      </c>
      <c r="S18">
        <f>POWER(P18,4)</f>
        <v>9834496</v>
      </c>
      <c r="T18">
        <f>POWER(P18,5)</f>
        <v>550731776</v>
      </c>
      <c r="U18">
        <f>POWER(P18,6)</f>
        <v>30840979456</v>
      </c>
      <c r="V18">
        <f>POWER(P18,7)</f>
        <v>1727094849536</v>
      </c>
      <c r="W18">
        <f>POWER(P18,8)</f>
        <v>96717311574016</v>
      </c>
      <c r="X18">
        <f>POWER(P18,9)</f>
        <v>5416169448144896</v>
      </c>
      <c r="Y18">
        <f>POWER(P18,10)</f>
        <v>3.0330548909611418E+17</v>
      </c>
      <c r="Z18">
        <f>POWER(P18,11)</f>
        <v>1.6985107389382394E+19</v>
      </c>
      <c r="AA18">
        <f>POWER(P18,12)</f>
        <v>9.5116601380541406E+20</v>
      </c>
      <c r="AB18">
        <f>POWER(P18,13)</f>
        <v>5.3265296773103187E+22</v>
      </c>
      <c r="AC18">
        <f>POWER(P18,14)</f>
        <v>2.9828566192937785E+24</v>
      </c>
      <c r="AD18">
        <f>POWER(P18,15)</f>
        <v>1.6703997068045159E+26</v>
      </c>
      <c r="AE18">
        <f>POWER(P18,16)</f>
        <v>9.3542383581052893E+27</v>
      </c>
      <c r="AF18">
        <f>'INGRESO DE DATOS'!B12</f>
        <v>10</v>
      </c>
      <c r="AG18">
        <f t="shared" si="1"/>
        <v>560</v>
      </c>
      <c r="AH18">
        <f>Q18*AF18</f>
        <v>31360</v>
      </c>
      <c r="AI18">
        <f>R18*AF18</f>
        <v>1756160</v>
      </c>
      <c r="AJ18">
        <f>S18*AF18</f>
        <v>98344960</v>
      </c>
      <c r="AK18">
        <f>T18*AF18</f>
        <v>5507317760</v>
      </c>
      <c r="AL18">
        <f>U18*AF18</f>
        <v>308409794560</v>
      </c>
      <c r="AM18">
        <f>V18*AF18</f>
        <v>17270948495360</v>
      </c>
      <c r="AN18">
        <f>W18*AF18</f>
        <v>967173115740160</v>
      </c>
      <c r="AO18" t="e">
        <f ca="1">($M$10*W18)+($M$31*V18)+($M$51*U18)+($M$72*T18)+($M$94*S18)+($M$114*R18)+($M$135*Q18)+($M$156*P18)+$M$178</f>
        <v>#NAME?</v>
      </c>
      <c r="AP18">
        <f t="shared" si="2"/>
        <v>1.3966942148760326</v>
      </c>
      <c r="AQ18" t="e">
        <f ca="1">POWER(AO18-$U$2,2)</f>
        <v>#NAME?</v>
      </c>
    </row>
    <row r="19" spans="3:43">
      <c r="C19" s="3">
        <f>$AB$8</f>
        <v>8.4708966672821023E+24</v>
      </c>
      <c r="D19" s="3">
        <f>$AA$8</f>
        <v>1.1503166289706361E+23</v>
      </c>
      <c r="E19" s="3">
        <f>$Z$8</f>
        <v>1.5716684413122047E+21</v>
      </c>
      <c r="F19" s="3">
        <f>$Y$8</f>
        <v>2.162994034885931E+19</v>
      </c>
      <c r="G19" s="3">
        <f>$X$8</f>
        <v>3.0024635741202643E+17</v>
      </c>
      <c r="H19" s="3">
        <f>$W$8</f>
        <v>4210038387792135</v>
      </c>
      <c r="I19" s="3">
        <f>$V$8</f>
        <v>59732129675791</v>
      </c>
      <c r="J19" s="3">
        <f>$U$8</f>
        <v>859047860295</v>
      </c>
      <c r="K19" s="3">
        <f>$T$8</f>
        <v>12545691535</v>
      </c>
      <c r="M19" s="29"/>
      <c r="P19">
        <f>'INGRESO DE DATOS'!A13</f>
        <v>51</v>
      </c>
      <c r="Q19">
        <f>POWER(P19,2)</f>
        <v>2601</v>
      </c>
      <c r="R19">
        <f>POWER(P19,3)</f>
        <v>132651</v>
      </c>
      <c r="S19">
        <f>POWER(P19,4)</f>
        <v>6765201</v>
      </c>
      <c r="T19">
        <f>POWER(P19,5)</f>
        <v>345025251</v>
      </c>
      <c r="U19">
        <f>POWER(P19,6)</f>
        <v>17596287801</v>
      </c>
      <c r="V19">
        <f>POWER(P19,7)</f>
        <v>897410677851</v>
      </c>
      <c r="W19">
        <f>POWER(P19,8)</f>
        <v>45767944570401</v>
      </c>
      <c r="X19">
        <f>POWER(P19,9)</f>
        <v>2334165173090451</v>
      </c>
      <c r="Y19">
        <f>POWER(P19,10)</f>
        <v>1.1904242382761301E+17</v>
      </c>
      <c r="Z19">
        <f>POWER(P19,11)</f>
        <v>6.0711636152082627E+18</v>
      </c>
      <c r="AA19">
        <f>POWER(P19,12)</f>
        <v>3.0962934437562142E+20</v>
      </c>
      <c r="AB19">
        <f>POWER(P19,13)</f>
        <v>1.5791096563156692E+22</v>
      </c>
      <c r="AC19">
        <f>POWER(P19,14)</f>
        <v>8.0534592472099134E+23</v>
      </c>
      <c r="AD19">
        <f>POWER(P19,15)</f>
        <v>4.1072642160770559E+25</v>
      </c>
      <c r="AE19">
        <f>POWER(P19,16)</f>
        <v>2.0947047501992984E+27</v>
      </c>
      <c r="AF19">
        <f>'INGRESO DE DATOS'!B13</f>
        <v>6</v>
      </c>
      <c r="AG19">
        <f t="shared" si="1"/>
        <v>306</v>
      </c>
      <c r="AH19">
        <f>Q19*AF19</f>
        <v>15606</v>
      </c>
      <c r="AI19">
        <f>R19*AF19</f>
        <v>795906</v>
      </c>
      <c r="AJ19">
        <f>S19*AF19</f>
        <v>40591206</v>
      </c>
      <c r="AK19">
        <f>T19*AF19</f>
        <v>2070151506</v>
      </c>
      <c r="AL19">
        <f>U19*AF19</f>
        <v>105577726806</v>
      </c>
      <c r="AM19">
        <f>V19*AF19</f>
        <v>5384464067106</v>
      </c>
      <c r="AN19">
        <f>W19*AF19</f>
        <v>274607667422406</v>
      </c>
      <c r="AO19" t="e">
        <f ca="1">($M$10*W19)+($M$31*V19)+($M$51*U19)+($M$72*T19)+($M$94*S19)+($M$114*R19)+($M$135*Q19)+($M$156*P19)+$M$178</f>
        <v>#NAME?</v>
      </c>
      <c r="AP19">
        <f t="shared" si="2"/>
        <v>7.9421487603305794</v>
      </c>
      <c r="AQ19" t="e">
        <f ca="1">POWER(AO19-$U$2,2)</f>
        <v>#NAME?</v>
      </c>
    </row>
    <row r="20" spans="3:43">
      <c r="C20" s="3">
        <f>$AA$8</f>
        <v>1.1503166289706361E+23</v>
      </c>
      <c r="D20" s="3">
        <f>$Z$8</f>
        <v>1.5716684413122047E+21</v>
      </c>
      <c r="E20" s="3">
        <f>$Y$8</f>
        <v>2.162994034885931E+19</v>
      </c>
      <c r="F20" s="3">
        <f>$X$8</f>
        <v>3.0024635741202643E+17</v>
      </c>
      <c r="G20" s="3">
        <f>$W$8</f>
        <v>4210038387792135</v>
      </c>
      <c r="H20" s="3">
        <f>$V$8</f>
        <v>59732129675791</v>
      </c>
      <c r="I20" s="3">
        <f>$U$8</f>
        <v>859047860295</v>
      </c>
      <c r="J20" s="3">
        <f>$T$8</f>
        <v>12545691535</v>
      </c>
      <c r="K20" s="3">
        <f>$S$8</f>
        <v>186368535</v>
      </c>
      <c r="P20">
        <f>'INGRESO DE DATOS'!A14</f>
        <v>76</v>
      </c>
      <c r="Q20">
        <f>POWER(P20,2)</f>
        <v>5776</v>
      </c>
      <c r="R20">
        <f>POWER(P20,3)</f>
        <v>438976</v>
      </c>
      <c r="S20">
        <f>POWER(P20,4)</f>
        <v>33362176</v>
      </c>
      <c r="T20">
        <f>POWER(P20,5)</f>
        <v>2535525376</v>
      </c>
      <c r="U20">
        <f>POWER(P20,6)</f>
        <v>192699928576</v>
      </c>
      <c r="V20">
        <f>POWER(P20,7)</f>
        <v>14645194571776</v>
      </c>
      <c r="W20">
        <f>POWER(P20,8)</f>
        <v>1113034787454976</v>
      </c>
      <c r="X20">
        <f>POWER(P20,9)</f>
        <v>8.4590643846578176E+16</v>
      </c>
      <c r="Y20">
        <f>POWER(P20,10)</f>
        <v>6.4288889323399414E+18</v>
      </c>
      <c r="Z20">
        <f>POWER(P20,11)</f>
        <v>4.8859555885783554E+20</v>
      </c>
      <c r="AA20">
        <f>POWER(P20,12)</f>
        <v>3.7133262473195501E+22</v>
      </c>
      <c r="AB20">
        <f>POWER(P20,13)</f>
        <v>2.8221279479628579E+24</v>
      </c>
      <c r="AC20">
        <f>POWER(P20,14)</f>
        <v>2.1448172404517721E+26</v>
      </c>
      <c r="AD20">
        <f>POWER(P20,15)</f>
        <v>1.6300611027433469E+28</v>
      </c>
      <c r="AE20">
        <f>POWER(P20,16)</f>
        <v>1.2388464380849436E+30</v>
      </c>
      <c r="AF20">
        <f>'INGRESO DE DATOS'!B14</f>
        <v>12</v>
      </c>
      <c r="AG20">
        <f t="shared" si="1"/>
        <v>912</v>
      </c>
      <c r="AH20">
        <f>Q20*AF20</f>
        <v>69312</v>
      </c>
      <c r="AI20">
        <f>R20*AF20</f>
        <v>5267712</v>
      </c>
      <c r="AJ20">
        <f>S20*AF20</f>
        <v>400346112</v>
      </c>
      <c r="AK20">
        <f>T20*AF20</f>
        <v>30426304512</v>
      </c>
      <c r="AL20">
        <f>U20*AF20</f>
        <v>2312399142912</v>
      </c>
      <c r="AM20">
        <f>V20*AF20</f>
        <v>175742334861312</v>
      </c>
      <c r="AN20">
        <f>W20*AF20</f>
        <v>1.3356417449459712E+16</v>
      </c>
      <c r="AO20" t="e">
        <f ca="1">($M$10*W20)+($M$31*V20)+($M$51*U20)+($M$72*T20)+($M$94*S20)+($M$114*R20)+($M$135*Q20)+($M$156*P20)+$M$178</f>
        <v>#NAME?</v>
      </c>
      <c r="AP20">
        <f t="shared" si="2"/>
        <v>10.12396694214876</v>
      </c>
      <c r="AQ20" t="e">
        <f ca="1">POWER(AO20-$U$2,2)</f>
        <v>#NAME?</v>
      </c>
    </row>
    <row r="21" spans="3:43">
      <c r="C21" s="3">
        <f>$Z$8</f>
        <v>1.5716684413122047E+21</v>
      </c>
      <c r="D21" s="3">
        <f>$Y$8</f>
        <v>2.162994034885931E+19</v>
      </c>
      <c r="E21" s="3">
        <f>$X$8</f>
        <v>3.0024635741202643E+17</v>
      </c>
      <c r="F21" s="3">
        <f>$W$8</f>
        <v>4210038387792135</v>
      </c>
      <c r="G21" s="3">
        <f>$V$8</f>
        <v>59732129675791</v>
      </c>
      <c r="H21" s="3">
        <f>$U$8</f>
        <v>859047860295</v>
      </c>
      <c r="I21" s="3">
        <f>$T$8</f>
        <v>12545691535</v>
      </c>
      <c r="J21" s="3">
        <f>$S$8</f>
        <v>186368535</v>
      </c>
      <c r="K21" s="3">
        <f>$R$8</f>
        <v>2820151</v>
      </c>
    </row>
    <row r="22" spans="3:43">
      <c r="C22" s="3">
        <f>$Y$8</f>
        <v>2.162994034885931E+19</v>
      </c>
      <c r="D22" s="3">
        <f>$X$8</f>
        <v>3.0024635741202643E+17</v>
      </c>
      <c r="E22" s="3">
        <f>$W$8</f>
        <v>4210038387792135</v>
      </c>
      <c r="F22" s="3">
        <f>$V$8</f>
        <v>59732129675791</v>
      </c>
      <c r="G22" s="3">
        <f>$U$8</f>
        <v>859047860295</v>
      </c>
      <c r="H22" s="3">
        <f>$T$8</f>
        <v>12545691535</v>
      </c>
      <c r="I22" s="3">
        <f>$S$8</f>
        <v>186368535</v>
      </c>
      <c r="J22" s="3">
        <f>$R$8</f>
        <v>2820151</v>
      </c>
      <c r="K22" s="3">
        <f>$Q$8</f>
        <v>43515</v>
      </c>
    </row>
    <row r="23" spans="3:43">
      <c r="C23" s="3">
        <f>$X$8</f>
        <v>3.0024635741202643E+17</v>
      </c>
      <c r="D23" s="3">
        <f>$W$8</f>
        <v>4210038387792135</v>
      </c>
      <c r="E23" s="3">
        <f>$V$8</f>
        <v>59732129675791</v>
      </c>
      <c r="F23" s="3">
        <f>$U$8</f>
        <v>859047860295</v>
      </c>
      <c r="G23" s="3">
        <f>$T$8</f>
        <v>12545691535</v>
      </c>
      <c r="H23" s="3">
        <f>$S$8</f>
        <v>186368535</v>
      </c>
      <c r="I23" s="3">
        <f>$R$8</f>
        <v>2820151</v>
      </c>
      <c r="J23" s="3">
        <f>$Q$8</f>
        <v>43515</v>
      </c>
      <c r="K23" s="3">
        <f>$P$8</f>
        <v>685</v>
      </c>
    </row>
    <row r="24" spans="3:43">
      <c r="C24" s="3">
        <f>$W$8</f>
        <v>4210038387792135</v>
      </c>
      <c r="D24" s="3">
        <f>$V$8</f>
        <v>59732129675791</v>
      </c>
      <c r="E24" s="3">
        <f>$U$8</f>
        <v>859047860295</v>
      </c>
      <c r="F24" s="3">
        <f>$T$8</f>
        <v>12545691535</v>
      </c>
      <c r="G24" s="3">
        <f>$S$8</f>
        <v>186368535</v>
      </c>
      <c r="H24" s="3">
        <f>$R$8</f>
        <v>2820151</v>
      </c>
      <c r="I24" s="3">
        <f>$Q$8</f>
        <v>43515</v>
      </c>
      <c r="J24" s="3">
        <f>$P$8</f>
        <v>685</v>
      </c>
      <c r="K24" s="3">
        <f>$P$2</f>
        <v>11</v>
      </c>
    </row>
    <row r="26" spans="3:43">
      <c r="M26" s="29"/>
    </row>
    <row r="27" spans="3:43">
      <c r="C27" s="3">
        <f>$AE$8</f>
        <v>3.4781605591867382E+30</v>
      </c>
      <c r="D27" s="22">
        <f>$AN$8</f>
        <v>4.3074374358992288E+16</v>
      </c>
      <c r="E27" s="3">
        <f>$AC$8</f>
        <v>6.2701584820619147E+26</v>
      </c>
      <c r="F27" s="3">
        <f>$AB$8</f>
        <v>8.4708966672821023E+24</v>
      </c>
      <c r="G27" s="3">
        <f>$AA$8</f>
        <v>1.1503166289706361E+23</v>
      </c>
      <c r="H27" s="3">
        <f>$Z$8</f>
        <v>1.5716684413122047E+21</v>
      </c>
      <c r="I27" s="3">
        <f>$Y$8</f>
        <v>2.162994034885931E+19</v>
      </c>
      <c r="J27" s="3">
        <f>$X$8</f>
        <v>3.0024635741202643E+17</v>
      </c>
      <c r="K27" s="3">
        <f>$W$8</f>
        <v>4210038387792135</v>
      </c>
    </row>
    <row r="28" spans="3:43">
      <c r="C28" s="3">
        <f>$AD$8</f>
        <v>4.6613881837492098E+28</v>
      </c>
      <c r="D28" s="22">
        <f>$AM$8</f>
        <v>603964096749226</v>
      </c>
      <c r="E28" s="3">
        <f>$AB$8</f>
        <v>8.4708966672821023E+24</v>
      </c>
      <c r="F28" s="3">
        <f>$AA$8</f>
        <v>1.1503166289706361E+23</v>
      </c>
      <c r="G28" s="3">
        <f>$Z$8</f>
        <v>1.5716684413122047E+21</v>
      </c>
      <c r="H28" s="3">
        <f>$Y$8</f>
        <v>2.162994034885931E+19</v>
      </c>
      <c r="I28" s="3">
        <f>$X$8</f>
        <v>3.0024635741202643E+17</v>
      </c>
      <c r="J28" s="3">
        <f>$W$8</f>
        <v>4210038387792135</v>
      </c>
      <c r="K28" s="3">
        <f>$V$8</f>
        <v>59732129675791</v>
      </c>
    </row>
    <row r="29" spans="3:43">
      <c r="C29" s="3">
        <f>$AC$8</f>
        <v>6.2701584820619147E+26</v>
      </c>
      <c r="D29" s="22">
        <f>$AL$8</f>
        <v>8565991486948</v>
      </c>
      <c r="E29" s="3">
        <f>$AA$8</f>
        <v>1.1503166289706361E+23</v>
      </c>
      <c r="F29" s="3">
        <f>$Z$8</f>
        <v>1.5716684413122047E+21</v>
      </c>
      <c r="G29" s="3">
        <f>$Y$8</f>
        <v>2.162994034885931E+19</v>
      </c>
      <c r="H29" s="3">
        <f>$X$8</f>
        <v>3.0024635741202643E+17</v>
      </c>
      <c r="I29" s="3">
        <f>$W$8</f>
        <v>4210038387792135</v>
      </c>
      <c r="J29" s="3">
        <f>$V$8</f>
        <v>59732129675791</v>
      </c>
      <c r="K29" s="3">
        <f>$U$8</f>
        <v>859047860295</v>
      </c>
    </row>
    <row r="30" spans="3:43">
      <c r="C30" s="3">
        <f>$AB$8</f>
        <v>8.4708966672821023E+24</v>
      </c>
      <c r="D30" s="22">
        <f>$AK$8</f>
        <v>123100393474</v>
      </c>
      <c r="E30" s="3">
        <f>$Z$8</f>
        <v>1.5716684413122047E+21</v>
      </c>
      <c r="F30" s="3">
        <f>$Y$8</f>
        <v>2.162994034885931E+19</v>
      </c>
      <c r="G30" s="3">
        <f>$X$8</f>
        <v>3.0024635741202643E+17</v>
      </c>
      <c r="H30" s="3">
        <f>$W$8</f>
        <v>4210038387792135</v>
      </c>
      <c r="I30" s="3">
        <f>$V$8</f>
        <v>59732129675791</v>
      </c>
      <c r="J30" s="3">
        <f>$U$8</f>
        <v>859047860295</v>
      </c>
      <c r="K30" s="3">
        <f>$T$8</f>
        <v>12545691535</v>
      </c>
      <c r="M30" s="23">
        <f>MDETERM(C27:K35)/MDETERM(C37:K45)</f>
        <v>-6.2322092996575912E-5</v>
      </c>
    </row>
    <row r="31" spans="3:43">
      <c r="C31" s="3">
        <f>$AA$8</f>
        <v>1.1503166289706361E+23</v>
      </c>
      <c r="D31" s="22">
        <f>$AJ$8</f>
        <v>1795576924</v>
      </c>
      <c r="E31" s="3">
        <f>$Y$8</f>
        <v>2.162994034885931E+19</v>
      </c>
      <c r="F31" s="3">
        <f>$X$8</f>
        <v>3.0024635741202643E+17</v>
      </c>
      <c r="G31" s="3">
        <f>$W$8</f>
        <v>4210038387792135</v>
      </c>
      <c r="H31" s="3">
        <f>$V$8</f>
        <v>59732129675791</v>
      </c>
      <c r="I31" s="3">
        <f>$U$8</f>
        <v>859047860295</v>
      </c>
      <c r="J31" s="3">
        <f>$T$8</f>
        <v>12545691535</v>
      </c>
      <c r="K31" s="3">
        <f>$S$8</f>
        <v>186368535</v>
      </c>
      <c r="M31" s="32" t="e">
        <f ca="1">[1]!xDiv([1]!xMatDet(C27:K35,100),[1]!xMatDet(C37:K45,100),100)</f>
        <v>#NAME?</v>
      </c>
    </row>
    <row r="32" spans="3:43">
      <c r="C32" s="3">
        <f>$Z$8</f>
        <v>1.5716684413122047E+21</v>
      </c>
      <c r="D32" s="22">
        <f>$AI$8</f>
        <v>26626546</v>
      </c>
      <c r="E32" s="3">
        <f>$X$8</f>
        <v>3.0024635741202643E+17</v>
      </c>
      <c r="F32" s="3">
        <f>$W$8</f>
        <v>4210038387792135</v>
      </c>
      <c r="G32" s="3">
        <f>$V$8</f>
        <v>59732129675791</v>
      </c>
      <c r="H32" s="3">
        <f>$U$8</f>
        <v>859047860295</v>
      </c>
      <c r="I32" s="3">
        <f>$T$8</f>
        <v>12545691535</v>
      </c>
      <c r="J32" s="3">
        <f>$S$8</f>
        <v>186368535</v>
      </c>
      <c r="K32" s="3">
        <f>$R$8</f>
        <v>2820151</v>
      </c>
    </row>
    <row r="33" spans="3:11">
      <c r="C33" s="3">
        <f>$Y$8</f>
        <v>2.162994034885931E+19</v>
      </c>
      <c r="D33" s="22">
        <f>$AH$8</f>
        <v>401968</v>
      </c>
      <c r="E33" s="3">
        <f>$W$8</f>
        <v>4210038387792135</v>
      </c>
      <c r="F33" s="3">
        <f>$V$8</f>
        <v>59732129675791</v>
      </c>
      <c r="G33" s="3">
        <f>$U$8</f>
        <v>859047860295</v>
      </c>
      <c r="H33" s="3">
        <f>$T$8</f>
        <v>12545691535</v>
      </c>
      <c r="I33" s="3">
        <f>$S$8</f>
        <v>186368535</v>
      </c>
      <c r="J33" s="3">
        <f>$R$8</f>
        <v>2820151</v>
      </c>
      <c r="K33" s="3">
        <f>$Q$8</f>
        <v>43515</v>
      </c>
    </row>
    <row r="34" spans="3:11">
      <c r="C34" s="3">
        <f>$X$8</f>
        <v>3.0024635741202643E+17</v>
      </c>
      <c r="D34" s="22">
        <f>$AG$8</f>
        <v>6184</v>
      </c>
      <c r="E34" s="3">
        <f>$V$8</f>
        <v>59732129675791</v>
      </c>
      <c r="F34" s="3">
        <f>$U$8</f>
        <v>859047860295</v>
      </c>
      <c r="G34" s="3">
        <f>$T$8</f>
        <v>12545691535</v>
      </c>
      <c r="H34" s="3">
        <f>$S$8</f>
        <v>186368535</v>
      </c>
      <c r="I34" s="3">
        <f>$R$8</f>
        <v>2820151</v>
      </c>
      <c r="J34" s="3">
        <f>$Q$8</f>
        <v>43515</v>
      </c>
      <c r="K34" s="3">
        <f>$P$8</f>
        <v>685</v>
      </c>
    </row>
    <row r="35" spans="3:11">
      <c r="C35" s="3">
        <f>$W$8</f>
        <v>4210038387792135</v>
      </c>
      <c r="D35" s="22">
        <f>$AF$8</f>
        <v>97</v>
      </c>
      <c r="E35" s="3">
        <f>$U$8</f>
        <v>859047860295</v>
      </c>
      <c r="F35" s="3">
        <f>$T$8</f>
        <v>12545691535</v>
      </c>
      <c r="G35" s="3">
        <f>$S$8</f>
        <v>186368535</v>
      </c>
      <c r="H35" s="3">
        <f>$R$8</f>
        <v>2820151</v>
      </c>
      <c r="I35" s="3">
        <f>$Q$8</f>
        <v>43515</v>
      </c>
      <c r="J35" s="3">
        <f>$P$8</f>
        <v>685</v>
      </c>
      <c r="K35" s="3">
        <f>$P$2</f>
        <v>11</v>
      </c>
    </row>
    <row r="36" spans="3:11">
      <c r="C36" s="3"/>
      <c r="D36" s="3"/>
      <c r="E36" s="3"/>
      <c r="F36" s="3"/>
      <c r="G36" s="3"/>
      <c r="H36" s="3"/>
      <c r="I36" s="3"/>
      <c r="J36" s="3"/>
      <c r="K36" s="3"/>
    </row>
    <row r="37" spans="3:11">
      <c r="C37" s="3">
        <f>$AE$8</f>
        <v>3.4781605591867382E+30</v>
      </c>
      <c r="D37" s="3">
        <f>$AD$8</f>
        <v>4.6613881837492098E+28</v>
      </c>
      <c r="E37" s="3">
        <f>$AC$8</f>
        <v>6.2701584820619147E+26</v>
      </c>
      <c r="F37" s="3">
        <f>$AB$8</f>
        <v>8.4708966672821023E+24</v>
      </c>
      <c r="G37" s="3">
        <f>$AA$8</f>
        <v>1.1503166289706361E+23</v>
      </c>
      <c r="H37" s="3">
        <f>$Z$8</f>
        <v>1.5716684413122047E+21</v>
      </c>
      <c r="I37" s="3">
        <f>$Y$8</f>
        <v>2.162994034885931E+19</v>
      </c>
      <c r="J37" s="3">
        <f>$X$8</f>
        <v>3.0024635741202643E+17</v>
      </c>
      <c r="K37" s="3">
        <f>$W$8</f>
        <v>4210038387792135</v>
      </c>
    </row>
    <row r="38" spans="3:11">
      <c r="C38" s="3">
        <f>$AD$8</f>
        <v>4.6613881837492098E+28</v>
      </c>
      <c r="D38" s="3">
        <f>$AC$8</f>
        <v>6.2701584820619147E+26</v>
      </c>
      <c r="E38" s="3">
        <f>$AB$8</f>
        <v>8.4708966672821023E+24</v>
      </c>
      <c r="F38" s="3">
        <f>$AA$8</f>
        <v>1.1503166289706361E+23</v>
      </c>
      <c r="G38" s="3">
        <f>$Z$8</f>
        <v>1.5716684413122047E+21</v>
      </c>
      <c r="H38" s="3">
        <f>$Y$8</f>
        <v>2.162994034885931E+19</v>
      </c>
      <c r="I38" s="3">
        <f>$X$8</f>
        <v>3.0024635741202643E+17</v>
      </c>
      <c r="J38" s="3">
        <f>$W$8</f>
        <v>4210038387792135</v>
      </c>
      <c r="K38" s="3">
        <f>$V$8</f>
        <v>59732129675791</v>
      </c>
    </row>
    <row r="39" spans="3:11">
      <c r="C39" s="3">
        <f>$AC$8</f>
        <v>6.2701584820619147E+26</v>
      </c>
      <c r="D39" s="3">
        <f>$AB$8</f>
        <v>8.4708966672821023E+24</v>
      </c>
      <c r="E39" s="3">
        <f>$AA$8</f>
        <v>1.1503166289706361E+23</v>
      </c>
      <c r="F39" s="3">
        <f>$Z$8</f>
        <v>1.5716684413122047E+21</v>
      </c>
      <c r="G39" s="3">
        <f>$Y$8</f>
        <v>2.162994034885931E+19</v>
      </c>
      <c r="H39" s="3">
        <f>$X$8</f>
        <v>3.0024635741202643E+17</v>
      </c>
      <c r="I39" s="3">
        <f>$W$8</f>
        <v>4210038387792135</v>
      </c>
      <c r="J39" s="3">
        <f>$V$8</f>
        <v>59732129675791</v>
      </c>
      <c r="K39" s="3">
        <f>$U$8</f>
        <v>859047860295</v>
      </c>
    </row>
    <row r="40" spans="3:11">
      <c r="C40" s="3">
        <f>$AB$8</f>
        <v>8.4708966672821023E+24</v>
      </c>
      <c r="D40" s="3">
        <f>$AA$8</f>
        <v>1.1503166289706361E+23</v>
      </c>
      <c r="E40" s="3">
        <f>$Z$8</f>
        <v>1.5716684413122047E+21</v>
      </c>
      <c r="F40" s="3">
        <f>$Y$8</f>
        <v>2.162994034885931E+19</v>
      </c>
      <c r="G40" s="3">
        <f>$X$8</f>
        <v>3.0024635741202643E+17</v>
      </c>
      <c r="H40" s="3">
        <f>$W$8</f>
        <v>4210038387792135</v>
      </c>
      <c r="I40" s="3">
        <f>$V$8</f>
        <v>59732129675791</v>
      </c>
      <c r="J40" s="3">
        <f>$U$8</f>
        <v>859047860295</v>
      </c>
      <c r="K40" s="3">
        <f>$T$8</f>
        <v>12545691535</v>
      </c>
    </row>
    <row r="41" spans="3:11">
      <c r="C41" s="3">
        <f>$AA$8</f>
        <v>1.1503166289706361E+23</v>
      </c>
      <c r="D41" s="3">
        <f>$Z$8</f>
        <v>1.5716684413122047E+21</v>
      </c>
      <c r="E41" s="3">
        <f>$Y$8</f>
        <v>2.162994034885931E+19</v>
      </c>
      <c r="F41" s="3">
        <f>$X$8</f>
        <v>3.0024635741202643E+17</v>
      </c>
      <c r="G41" s="3">
        <f>$W$8</f>
        <v>4210038387792135</v>
      </c>
      <c r="H41" s="3">
        <f>$V$8</f>
        <v>59732129675791</v>
      </c>
      <c r="I41" s="3">
        <f>$U$8</f>
        <v>859047860295</v>
      </c>
      <c r="J41" s="3">
        <f>$T$8</f>
        <v>12545691535</v>
      </c>
      <c r="K41" s="3">
        <f>$S$8</f>
        <v>186368535</v>
      </c>
    </row>
    <row r="42" spans="3:11">
      <c r="C42" s="3">
        <f>$Z$8</f>
        <v>1.5716684413122047E+21</v>
      </c>
      <c r="D42" s="3">
        <f>$Y$8</f>
        <v>2.162994034885931E+19</v>
      </c>
      <c r="E42" s="3">
        <f>$X$8</f>
        <v>3.0024635741202643E+17</v>
      </c>
      <c r="F42" s="3">
        <f>$W$8</f>
        <v>4210038387792135</v>
      </c>
      <c r="G42" s="3">
        <f>$V$8</f>
        <v>59732129675791</v>
      </c>
      <c r="H42" s="3">
        <f>$U$8</f>
        <v>859047860295</v>
      </c>
      <c r="I42" s="3">
        <f>$T$8</f>
        <v>12545691535</v>
      </c>
      <c r="J42" s="3">
        <f>$S$8</f>
        <v>186368535</v>
      </c>
      <c r="K42" s="3">
        <f>$R$8</f>
        <v>2820151</v>
      </c>
    </row>
    <row r="43" spans="3:11">
      <c r="C43" s="3">
        <f>$Y$8</f>
        <v>2.162994034885931E+19</v>
      </c>
      <c r="D43" s="3">
        <f>$X$8</f>
        <v>3.0024635741202643E+17</v>
      </c>
      <c r="E43" s="3">
        <f>$W$8</f>
        <v>4210038387792135</v>
      </c>
      <c r="F43" s="3">
        <f>$V$8</f>
        <v>59732129675791</v>
      </c>
      <c r="G43" s="3">
        <f>$U$8</f>
        <v>859047860295</v>
      </c>
      <c r="H43" s="3">
        <f>$T$8</f>
        <v>12545691535</v>
      </c>
      <c r="I43" s="3">
        <f>$S$8</f>
        <v>186368535</v>
      </c>
      <c r="J43" s="3">
        <f>$R$8</f>
        <v>2820151</v>
      </c>
      <c r="K43" s="3">
        <f>$Q$8</f>
        <v>43515</v>
      </c>
    </row>
    <row r="44" spans="3:11">
      <c r="C44" s="3">
        <f>$X$8</f>
        <v>3.0024635741202643E+17</v>
      </c>
      <c r="D44" s="3">
        <f>$W$8</f>
        <v>4210038387792135</v>
      </c>
      <c r="E44" s="3">
        <f>$V$8</f>
        <v>59732129675791</v>
      </c>
      <c r="F44" s="3">
        <f>$U$8</f>
        <v>859047860295</v>
      </c>
      <c r="G44" s="3">
        <f>$T$8</f>
        <v>12545691535</v>
      </c>
      <c r="H44" s="3">
        <f>$S$8</f>
        <v>186368535</v>
      </c>
      <c r="I44" s="3">
        <f>$R$8</f>
        <v>2820151</v>
      </c>
      <c r="J44" s="3">
        <f>$Q$8</f>
        <v>43515</v>
      </c>
      <c r="K44" s="3">
        <f>$P$8</f>
        <v>685</v>
      </c>
    </row>
    <row r="45" spans="3:11">
      <c r="C45" s="3">
        <f>$W$8</f>
        <v>4210038387792135</v>
      </c>
      <c r="D45" s="3">
        <f>$V$8</f>
        <v>59732129675791</v>
      </c>
      <c r="E45" s="3">
        <f>$U$8</f>
        <v>859047860295</v>
      </c>
      <c r="F45" s="3">
        <f>$T$8</f>
        <v>12545691535</v>
      </c>
      <c r="G45" s="3">
        <f>$S$8</f>
        <v>186368535</v>
      </c>
      <c r="H45" s="3">
        <f>$R$8</f>
        <v>2820151</v>
      </c>
      <c r="I45" s="3">
        <f>$Q$8</f>
        <v>43515</v>
      </c>
      <c r="J45" s="3">
        <f>$P$8</f>
        <v>685</v>
      </c>
      <c r="K45" s="3">
        <f>$P$2</f>
        <v>11</v>
      </c>
    </row>
    <row r="48" spans="3:11">
      <c r="C48" s="3">
        <f>$AE$8</f>
        <v>3.4781605591867382E+30</v>
      </c>
      <c r="D48" s="3">
        <f>$AD$8</f>
        <v>4.6613881837492098E+28</v>
      </c>
      <c r="E48" s="22">
        <f>$AN$8</f>
        <v>4.3074374358992288E+16</v>
      </c>
      <c r="F48" s="3">
        <f>$AB$8</f>
        <v>8.4708966672821023E+24</v>
      </c>
      <c r="G48" s="3">
        <f>$AA$8</f>
        <v>1.1503166289706361E+23</v>
      </c>
      <c r="H48" s="3">
        <f>$Z$8</f>
        <v>1.5716684413122047E+21</v>
      </c>
      <c r="I48" s="3">
        <f>$Y$8</f>
        <v>2.162994034885931E+19</v>
      </c>
      <c r="J48" s="3">
        <f>$X$8</f>
        <v>3.0024635741202643E+17</v>
      </c>
      <c r="K48" s="3">
        <f>$W$8</f>
        <v>4210038387792135</v>
      </c>
    </row>
    <row r="49" spans="3:13">
      <c r="C49" s="3">
        <f>$AD$8</f>
        <v>4.6613881837492098E+28</v>
      </c>
      <c r="D49" s="3">
        <f>$AC$8</f>
        <v>6.2701584820619147E+26</v>
      </c>
      <c r="E49" s="22">
        <f>$AM$8</f>
        <v>603964096749226</v>
      </c>
      <c r="F49" s="3">
        <f>$AA$8</f>
        <v>1.1503166289706361E+23</v>
      </c>
      <c r="G49" s="3">
        <f>$Z$8</f>
        <v>1.5716684413122047E+21</v>
      </c>
      <c r="H49" s="3">
        <f>$Y$8</f>
        <v>2.162994034885931E+19</v>
      </c>
      <c r="I49" s="3">
        <f>$X$8</f>
        <v>3.0024635741202643E+17</v>
      </c>
      <c r="J49" s="3">
        <f>$W$8</f>
        <v>4210038387792135</v>
      </c>
      <c r="K49" s="3">
        <f>$V$8</f>
        <v>59732129675791</v>
      </c>
    </row>
    <row r="50" spans="3:13">
      <c r="C50" s="3">
        <f>$AC$8</f>
        <v>6.2701584820619147E+26</v>
      </c>
      <c r="D50" s="3">
        <f>$AB$8</f>
        <v>8.4708966672821023E+24</v>
      </c>
      <c r="E50" s="22">
        <f>$AL$8</f>
        <v>8565991486948</v>
      </c>
      <c r="F50" s="3">
        <f>$Z$8</f>
        <v>1.5716684413122047E+21</v>
      </c>
      <c r="G50" s="3">
        <f>$Y$8</f>
        <v>2.162994034885931E+19</v>
      </c>
      <c r="H50" s="3">
        <f>$X$8</f>
        <v>3.0024635741202643E+17</v>
      </c>
      <c r="I50" s="3">
        <f>$W$8</f>
        <v>4210038387792135</v>
      </c>
      <c r="J50" s="3">
        <f>$V$8</f>
        <v>59732129675791</v>
      </c>
      <c r="K50" s="3">
        <f>$U$8</f>
        <v>859047860295</v>
      </c>
      <c r="M50" s="23">
        <f>MDETERM(C48:K56)/MDETERM(C58:K66)</f>
        <v>8.4360005566111798E-3</v>
      </c>
    </row>
    <row r="51" spans="3:13">
      <c r="C51" s="3">
        <f>$AB$8</f>
        <v>8.4708966672821023E+24</v>
      </c>
      <c r="D51" s="3">
        <f>$AA$8</f>
        <v>1.1503166289706361E+23</v>
      </c>
      <c r="E51" s="22">
        <f>$AK$8</f>
        <v>123100393474</v>
      </c>
      <c r="F51" s="3">
        <f>$Y$8</f>
        <v>2.162994034885931E+19</v>
      </c>
      <c r="G51" s="3">
        <f>$X$8</f>
        <v>3.0024635741202643E+17</v>
      </c>
      <c r="H51" s="3">
        <f>$W$8</f>
        <v>4210038387792135</v>
      </c>
      <c r="I51" s="3">
        <f>$V$8</f>
        <v>59732129675791</v>
      </c>
      <c r="J51" s="3">
        <f>$U$8</f>
        <v>859047860295</v>
      </c>
      <c r="K51" s="3">
        <f>$T$8</f>
        <v>12545691535</v>
      </c>
      <c r="M51" s="32" t="e">
        <f ca="1">[1]!xDiv([1]!xMatDet(C48:K56,100),[1]!xMatDet(C58:K66,100),100)</f>
        <v>#NAME?</v>
      </c>
    </row>
    <row r="52" spans="3:13">
      <c r="C52" s="3">
        <f>$AA$8</f>
        <v>1.1503166289706361E+23</v>
      </c>
      <c r="D52" s="3">
        <f>$Z$8</f>
        <v>1.5716684413122047E+21</v>
      </c>
      <c r="E52" s="22">
        <f>$AJ$8</f>
        <v>1795576924</v>
      </c>
      <c r="F52" s="3">
        <f>$X$8</f>
        <v>3.0024635741202643E+17</v>
      </c>
      <c r="G52" s="3">
        <f>$W$8</f>
        <v>4210038387792135</v>
      </c>
      <c r="H52" s="3">
        <f>$V$8</f>
        <v>59732129675791</v>
      </c>
      <c r="I52" s="3">
        <f>$U$8</f>
        <v>859047860295</v>
      </c>
      <c r="J52" s="3">
        <f>$T$8</f>
        <v>12545691535</v>
      </c>
      <c r="K52" s="3">
        <f>$S$8</f>
        <v>186368535</v>
      </c>
    </row>
    <row r="53" spans="3:13">
      <c r="C53" s="3">
        <f>$Z$8</f>
        <v>1.5716684413122047E+21</v>
      </c>
      <c r="D53" s="3">
        <f>$Y$8</f>
        <v>2.162994034885931E+19</v>
      </c>
      <c r="E53" s="22">
        <f>$AI$8</f>
        <v>26626546</v>
      </c>
      <c r="F53" s="3">
        <f>$W$8</f>
        <v>4210038387792135</v>
      </c>
      <c r="G53" s="3">
        <f>$V$8</f>
        <v>59732129675791</v>
      </c>
      <c r="H53" s="3">
        <f>$U$8</f>
        <v>859047860295</v>
      </c>
      <c r="I53" s="3">
        <f>$T$8</f>
        <v>12545691535</v>
      </c>
      <c r="J53" s="3">
        <f>$S$8</f>
        <v>186368535</v>
      </c>
      <c r="K53" s="3">
        <f>$R$8</f>
        <v>2820151</v>
      </c>
    </row>
    <row r="54" spans="3:13">
      <c r="C54" s="3">
        <f>$Y$8</f>
        <v>2.162994034885931E+19</v>
      </c>
      <c r="D54" s="3">
        <f>$X$8</f>
        <v>3.0024635741202643E+17</v>
      </c>
      <c r="E54" s="22">
        <f>$AH$8</f>
        <v>401968</v>
      </c>
      <c r="F54" s="3">
        <f>$V$8</f>
        <v>59732129675791</v>
      </c>
      <c r="G54" s="3">
        <f>$U$8</f>
        <v>859047860295</v>
      </c>
      <c r="H54" s="3">
        <f>$T$8</f>
        <v>12545691535</v>
      </c>
      <c r="I54" s="3">
        <f>$S$8</f>
        <v>186368535</v>
      </c>
      <c r="J54" s="3">
        <f>$R$8</f>
        <v>2820151</v>
      </c>
      <c r="K54" s="3">
        <f>$Q$8</f>
        <v>43515</v>
      </c>
    </row>
    <row r="55" spans="3:13">
      <c r="C55" s="3">
        <f>$X$8</f>
        <v>3.0024635741202643E+17</v>
      </c>
      <c r="D55" s="3">
        <f>$W$8</f>
        <v>4210038387792135</v>
      </c>
      <c r="E55" s="22">
        <f>$AG$8</f>
        <v>6184</v>
      </c>
      <c r="F55" s="3">
        <f>$U$8</f>
        <v>859047860295</v>
      </c>
      <c r="G55" s="3">
        <f>$T$8</f>
        <v>12545691535</v>
      </c>
      <c r="H55" s="3">
        <f>$S$8</f>
        <v>186368535</v>
      </c>
      <c r="I55" s="3">
        <f>$R$8</f>
        <v>2820151</v>
      </c>
      <c r="J55" s="3">
        <f>$Q$8</f>
        <v>43515</v>
      </c>
      <c r="K55" s="3">
        <f>$P$8</f>
        <v>685</v>
      </c>
    </row>
    <row r="56" spans="3:13">
      <c r="C56" s="3">
        <f>$W$8</f>
        <v>4210038387792135</v>
      </c>
      <c r="D56" s="3">
        <f>$V$8</f>
        <v>59732129675791</v>
      </c>
      <c r="E56" s="22">
        <f>$AF$8</f>
        <v>97</v>
      </c>
      <c r="F56" s="3">
        <f>$T$8</f>
        <v>12545691535</v>
      </c>
      <c r="G56" s="3">
        <f>$S$8</f>
        <v>186368535</v>
      </c>
      <c r="H56" s="3">
        <f>$R$8</f>
        <v>2820151</v>
      </c>
      <c r="I56" s="3">
        <f>$Q$8</f>
        <v>43515</v>
      </c>
      <c r="J56" s="3">
        <f>$P$8</f>
        <v>685</v>
      </c>
      <c r="K56" s="3">
        <f>$P$2</f>
        <v>11</v>
      </c>
    </row>
    <row r="57" spans="3:13">
      <c r="C57" s="3"/>
      <c r="D57" s="3"/>
      <c r="E57" s="3"/>
      <c r="F57" s="3"/>
      <c r="G57" s="3"/>
      <c r="H57" s="3"/>
      <c r="I57" s="3"/>
      <c r="J57" s="3"/>
      <c r="K57" s="3"/>
    </row>
    <row r="58" spans="3:13">
      <c r="C58" s="3">
        <f>$AE$8</f>
        <v>3.4781605591867382E+30</v>
      </c>
      <c r="D58" s="3">
        <f>$AD$8</f>
        <v>4.6613881837492098E+28</v>
      </c>
      <c r="E58" s="3">
        <f>$AC$8</f>
        <v>6.2701584820619147E+26</v>
      </c>
      <c r="F58" s="3">
        <f>$AB$8</f>
        <v>8.4708966672821023E+24</v>
      </c>
      <c r="G58" s="3">
        <f>$AA$8</f>
        <v>1.1503166289706361E+23</v>
      </c>
      <c r="H58" s="3">
        <f>$Z$8</f>
        <v>1.5716684413122047E+21</v>
      </c>
      <c r="I58" s="3">
        <f>$Y$8</f>
        <v>2.162994034885931E+19</v>
      </c>
      <c r="J58" s="3">
        <f>$X$8</f>
        <v>3.0024635741202643E+17</v>
      </c>
      <c r="K58" s="3">
        <f>$W$8</f>
        <v>4210038387792135</v>
      </c>
    </row>
    <row r="59" spans="3:13">
      <c r="C59" s="3">
        <f>$AD$8</f>
        <v>4.6613881837492098E+28</v>
      </c>
      <c r="D59" s="3">
        <f>$AC$8</f>
        <v>6.2701584820619147E+26</v>
      </c>
      <c r="E59" s="3">
        <f>$AB$8</f>
        <v>8.4708966672821023E+24</v>
      </c>
      <c r="F59" s="3">
        <f>$AA$8</f>
        <v>1.1503166289706361E+23</v>
      </c>
      <c r="G59" s="3">
        <f>$Z$8</f>
        <v>1.5716684413122047E+21</v>
      </c>
      <c r="H59" s="3">
        <f>$Y$8</f>
        <v>2.162994034885931E+19</v>
      </c>
      <c r="I59" s="3">
        <f>$X$8</f>
        <v>3.0024635741202643E+17</v>
      </c>
      <c r="J59" s="3">
        <f>$W$8</f>
        <v>4210038387792135</v>
      </c>
      <c r="K59" s="3">
        <f>$V$8</f>
        <v>59732129675791</v>
      </c>
    </row>
    <row r="60" spans="3:13">
      <c r="C60" s="3">
        <f>$AC$8</f>
        <v>6.2701584820619147E+26</v>
      </c>
      <c r="D60" s="3">
        <f>$AB$8</f>
        <v>8.4708966672821023E+24</v>
      </c>
      <c r="E60" s="3">
        <f>$AA$8</f>
        <v>1.1503166289706361E+23</v>
      </c>
      <c r="F60" s="3">
        <f>$Z$8</f>
        <v>1.5716684413122047E+21</v>
      </c>
      <c r="G60" s="3">
        <f>$Y$8</f>
        <v>2.162994034885931E+19</v>
      </c>
      <c r="H60" s="3">
        <f>$X$8</f>
        <v>3.0024635741202643E+17</v>
      </c>
      <c r="I60" s="3">
        <f>$W$8</f>
        <v>4210038387792135</v>
      </c>
      <c r="J60" s="3">
        <f>$V$8</f>
        <v>59732129675791</v>
      </c>
      <c r="K60" s="3">
        <f>$U$8</f>
        <v>859047860295</v>
      </c>
    </row>
    <row r="61" spans="3:13">
      <c r="C61" s="3">
        <f>$AB$8</f>
        <v>8.4708966672821023E+24</v>
      </c>
      <c r="D61" s="3">
        <f>$AA$8</f>
        <v>1.1503166289706361E+23</v>
      </c>
      <c r="E61" s="3">
        <f>$Z$8</f>
        <v>1.5716684413122047E+21</v>
      </c>
      <c r="F61" s="3">
        <f>$Y$8</f>
        <v>2.162994034885931E+19</v>
      </c>
      <c r="G61" s="3">
        <f>$X$8</f>
        <v>3.0024635741202643E+17</v>
      </c>
      <c r="H61" s="3">
        <f>$W$8</f>
        <v>4210038387792135</v>
      </c>
      <c r="I61" s="3">
        <f>$V$8</f>
        <v>59732129675791</v>
      </c>
      <c r="J61" s="3">
        <f>$U$8</f>
        <v>859047860295</v>
      </c>
      <c r="K61" s="3">
        <f>$T$8</f>
        <v>12545691535</v>
      </c>
    </row>
    <row r="62" spans="3:13">
      <c r="C62" s="3">
        <f>$AA$8</f>
        <v>1.1503166289706361E+23</v>
      </c>
      <c r="D62" s="3">
        <f>$Z$8</f>
        <v>1.5716684413122047E+21</v>
      </c>
      <c r="E62" s="3">
        <f>$Y$8</f>
        <v>2.162994034885931E+19</v>
      </c>
      <c r="F62" s="3">
        <f>$X$8</f>
        <v>3.0024635741202643E+17</v>
      </c>
      <c r="G62" s="3">
        <f>$W$8</f>
        <v>4210038387792135</v>
      </c>
      <c r="H62" s="3">
        <f>$V$8</f>
        <v>59732129675791</v>
      </c>
      <c r="I62" s="3">
        <f>$U$8</f>
        <v>859047860295</v>
      </c>
      <c r="J62" s="3">
        <f>$T$8</f>
        <v>12545691535</v>
      </c>
      <c r="K62" s="3">
        <f>$S$8</f>
        <v>186368535</v>
      </c>
    </row>
    <row r="63" spans="3:13">
      <c r="C63" s="3">
        <f>$Z$8</f>
        <v>1.5716684413122047E+21</v>
      </c>
      <c r="D63" s="3">
        <f>$Y$8</f>
        <v>2.162994034885931E+19</v>
      </c>
      <c r="E63" s="3">
        <f>$X$8</f>
        <v>3.0024635741202643E+17</v>
      </c>
      <c r="F63" s="3">
        <f>$W$8</f>
        <v>4210038387792135</v>
      </c>
      <c r="G63" s="3">
        <f>$V$8</f>
        <v>59732129675791</v>
      </c>
      <c r="H63" s="3">
        <f>$U$8</f>
        <v>859047860295</v>
      </c>
      <c r="I63" s="3">
        <f>$T$8</f>
        <v>12545691535</v>
      </c>
      <c r="J63" s="3">
        <f>$S$8</f>
        <v>186368535</v>
      </c>
      <c r="K63" s="3">
        <f>$R$8</f>
        <v>2820151</v>
      </c>
    </row>
    <row r="64" spans="3:13">
      <c r="C64" s="3">
        <f>$Y$8</f>
        <v>2.162994034885931E+19</v>
      </c>
      <c r="D64" s="3">
        <f>$X$8</f>
        <v>3.0024635741202643E+17</v>
      </c>
      <c r="E64" s="3">
        <f>$W$8</f>
        <v>4210038387792135</v>
      </c>
      <c r="F64" s="3">
        <f>$V$8</f>
        <v>59732129675791</v>
      </c>
      <c r="G64" s="3">
        <f>$U$8</f>
        <v>859047860295</v>
      </c>
      <c r="H64" s="3">
        <f>$T$8</f>
        <v>12545691535</v>
      </c>
      <c r="I64" s="3">
        <f>$S$8</f>
        <v>186368535</v>
      </c>
      <c r="J64" s="3">
        <f>$R$8</f>
        <v>2820151</v>
      </c>
      <c r="K64" s="3">
        <f>$Q$8</f>
        <v>43515</v>
      </c>
    </row>
    <row r="65" spans="3:13">
      <c r="C65" s="3">
        <f>$X$8</f>
        <v>3.0024635741202643E+17</v>
      </c>
      <c r="D65" s="3">
        <f>$W$8</f>
        <v>4210038387792135</v>
      </c>
      <c r="E65" s="3">
        <f>$V$8</f>
        <v>59732129675791</v>
      </c>
      <c r="F65" s="3">
        <f>$U$8</f>
        <v>859047860295</v>
      </c>
      <c r="G65" s="3">
        <f>$T$8</f>
        <v>12545691535</v>
      </c>
      <c r="H65" s="3">
        <f>$S$8</f>
        <v>186368535</v>
      </c>
      <c r="I65" s="3">
        <f>$R$8</f>
        <v>2820151</v>
      </c>
      <c r="J65" s="3">
        <f>$Q$8</f>
        <v>43515</v>
      </c>
      <c r="K65" s="3">
        <f>$P$8</f>
        <v>685</v>
      </c>
    </row>
    <row r="66" spans="3:13">
      <c r="C66" s="3">
        <f>$W$8</f>
        <v>4210038387792135</v>
      </c>
      <c r="D66" s="3">
        <f>$V$8</f>
        <v>59732129675791</v>
      </c>
      <c r="E66" s="3">
        <f>$U$8</f>
        <v>859047860295</v>
      </c>
      <c r="F66" s="3">
        <f>$T$8</f>
        <v>12545691535</v>
      </c>
      <c r="G66" s="3">
        <f>$S$8</f>
        <v>186368535</v>
      </c>
      <c r="H66" s="3">
        <f>$R$8</f>
        <v>2820151</v>
      </c>
      <c r="I66" s="3">
        <f>$Q$8</f>
        <v>43515</v>
      </c>
      <c r="J66" s="3">
        <f>$P$8</f>
        <v>685</v>
      </c>
      <c r="K66" s="3">
        <f>$P$2</f>
        <v>11</v>
      </c>
    </row>
    <row r="69" spans="3:13">
      <c r="C69" s="3">
        <f>$AE$8</f>
        <v>3.4781605591867382E+30</v>
      </c>
      <c r="D69" s="3">
        <f>$AD$8</f>
        <v>4.6613881837492098E+28</v>
      </c>
      <c r="E69" s="3">
        <f>$AC$8</f>
        <v>6.2701584820619147E+26</v>
      </c>
      <c r="F69" s="22">
        <f>$AN$8</f>
        <v>4.3074374358992288E+16</v>
      </c>
      <c r="G69" s="3">
        <f>$AA$8</f>
        <v>1.1503166289706361E+23</v>
      </c>
      <c r="H69" s="3">
        <f>$Z$8</f>
        <v>1.5716684413122047E+21</v>
      </c>
      <c r="I69" s="3">
        <f>$Y$8</f>
        <v>2.162994034885931E+19</v>
      </c>
      <c r="J69" s="3">
        <f>$X$8</f>
        <v>3.0024635741202643E+17</v>
      </c>
      <c r="K69" s="3">
        <f>$W$8</f>
        <v>4210038387792135</v>
      </c>
    </row>
    <row r="70" spans="3:13">
      <c r="C70" s="3">
        <f>$AD$8</f>
        <v>4.6613881837492098E+28</v>
      </c>
      <c r="D70" s="3">
        <f>$AC$8</f>
        <v>6.2701584820619147E+26</v>
      </c>
      <c r="E70" s="3">
        <f>$AB$8</f>
        <v>8.4708966672821023E+24</v>
      </c>
      <c r="F70" s="22">
        <f>$AM$8</f>
        <v>603964096749226</v>
      </c>
      <c r="G70" s="3">
        <f>$Z$8</f>
        <v>1.5716684413122047E+21</v>
      </c>
      <c r="H70" s="3">
        <f>$Y$8</f>
        <v>2.162994034885931E+19</v>
      </c>
      <c r="I70" s="3">
        <f>$X$8</f>
        <v>3.0024635741202643E+17</v>
      </c>
      <c r="J70" s="3">
        <f>$W$8</f>
        <v>4210038387792135</v>
      </c>
      <c r="K70" s="3">
        <f>$V$8</f>
        <v>59732129675791</v>
      </c>
    </row>
    <row r="71" spans="3:13">
      <c r="C71" s="3">
        <f>$AC$8</f>
        <v>6.2701584820619147E+26</v>
      </c>
      <c r="D71" s="3">
        <f>$AB$8</f>
        <v>8.4708966672821023E+24</v>
      </c>
      <c r="E71" s="3">
        <f>$AA$8</f>
        <v>1.1503166289706361E+23</v>
      </c>
      <c r="F71" s="22">
        <f>$AL$8</f>
        <v>8565991486948</v>
      </c>
      <c r="G71" s="3">
        <f>$Y$8</f>
        <v>2.162994034885931E+19</v>
      </c>
      <c r="H71" s="3">
        <f>$X$8</f>
        <v>3.0024635741202643E+17</v>
      </c>
      <c r="I71" s="3">
        <f>$W$8</f>
        <v>4210038387792135</v>
      </c>
      <c r="J71" s="3">
        <f>$V$8</f>
        <v>59732129675791</v>
      </c>
      <c r="K71" s="3">
        <f>$U$8</f>
        <v>859047860295</v>
      </c>
      <c r="M71" s="23">
        <f>MDETERM(C69:K77)/MDETERM(C79:K87)</f>
        <v>-0.16021618495167192</v>
      </c>
    </row>
    <row r="72" spans="3:13">
      <c r="C72" s="3">
        <f>$AB$8</f>
        <v>8.4708966672821023E+24</v>
      </c>
      <c r="D72" s="3">
        <f>$AA$8</f>
        <v>1.1503166289706361E+23</v>
      </c>
      <c r="E72" s="3">
        <f>$Z$8</f>
        <v>1.5716684413122047E+21</v>
      </c>
      <c r="F72" s="22">
        <f>$AK$8</f>
        <v>123100393474</v>
      </c>
      <c r="G72" s="3">
        <f>$X$8</f>
        <v>3.0024635741202643E+17</v>
      </c>
      <c r="H72" s="3">
        <f>$W$8</f>
        <v>4210038387792135</v>
      </c>
      <c r="I72" s="3">
        <f>$V$8</f>
        <v>59732129675791</v>
      </c>
      <c r="J72" s="3">
        <f>$U$8</f>
        <v>859047860295</v>
      </c>
      <c r="K72" s="3">
        <f>$T$8</f>
        <v>12545691535</v>
      </c>
      <c r="M72" s="32" t="e">
        <f ca="1">[1]!xDiv([1]!xMatDet(C69:K77,100),[1]!xMatDet(C79:K87,100),100)</f>
        <v>#NAME?</v>
      </c>
    </row>
    <row r="73" spans="3:13">
      <c r="C73" s="3">
        <f>$AA$8</f>
        <v>1.1503166289706361E+23</v>
      </c>
      <c r="D73" s="3">
        <f>$Z$8</f>
        <v>1.5716684413122047E+21</v>
      </c>
      <c r="E73" s="3">
        <f>$Y$8</f>
        <v>2.162994034885931E+19</v>
      </c>
      <c r="F73" s="22">
        <f>$AJ$8</f>
        <v>1795576924</v>
      </c>
      <c r="G73" s="3">
        <f>$W$8</f>
        <v>4210038387792135</v>
      </c>
      <c r="H73" s="3">
        <f>$V$8</f>
        <v>59732129675791</v>
      </c>
      <c r="I73" s="3">
        <f>$U$8</f>
        <v>859047860295</v>
      </c>
      <c r="J73" s="3">
        <f>$T$8</f>
        <v>12545691535</v>
      </c>
      <c r="K73" s="3">
        <f>$S$8</f>
        <v>186368535</v>
      </c>
    </row>
    <row r="74" spans="3:13">
      <c r="C74" s="3">
        <f>$Z$8</f>
        <v>1.5716684413122047E+21</v>
      </c>
      <c r="D74" s="3">
        <f>$Y$8</f>
        <v>2.162994034885931E+19</v>
      </c>
      <c r="E74" s="3">
        <f>$X$8</f>
        <v>3.0024635741202643E+17</v>
      </c>
      <c r="F74" s="22">
        <f>$AI$8</f>
        <v>26626546</v>
      </c>
      <c r="G74" s="3">
        <f>$V$8</f>
        <v>59732129675791</v>
      </c>
      <c r="H74" s="3">
        <f>$U$8</f>
        <v>859047860295</v>
      </c>
      <c r="I74" s="3">
        <f>$T$8</f>
        <v>12545691535</v>
      </c>
      <c r="J74" s="3">
        <f>$S$8</f>
        <v>186368535</v>
      </c>
      <c r="K74" s="3">
        <f>$R$8</f>
        <v>2820151</v>
      </c>
    </row>
    <row r="75" spans="3:13">
      <c r="C75" s="3">
        <f>$Y$8</f>
        <v>2.162994034885931E+19</v>
      </c>
      <c r="D75" s="3">
        <f>$X$8</f>
        <v>3.0024635741202643E+17</v>
      </c>
      <c r="E75" s="3">
        <f>$W$8</f>
        <v>4210038387792135</v>
      </c>
      <c r="F75" s="22">
        <f>$AH$8</f>
        <v>401968</v>
      </c>
      <c r="G75" s="3">
        <f>$U$8</f>
        <v>859047860295</v>
      </c>
      <c r="H75" s="3">
        <f>$T$8</f>
        <v>12545691535</v>
      </c>
      <c r="I75" s="3">
        <f>$S$8</f>
        <v>186368535</v>
      </c>
      <c r="J75" s="3">
        <f>$R$8</f>
        <v>2820151</v>
      </c>
      <c r="K75" s="3">
        <f>$Q$8</f>
        <v>43515</v>
      </c>
    </row>
    <row r="76" spans="3:13">
      <c r="C76" s="3">
        <f>$X$8</f>
        <v>3.0024635741202643E+17</v>
      </c>
      <c r="D76" s="3">
        <f>$W$8</f>
        <v>4210038387792135</v>
      </c>
      <c r="E76" s="3">
        <f>$V$8</f>
        <v>59732129675791</v>
      </c>
      <c r="F76" s="22">
        <f>$AG$8</f>
        <v>6184</v>
      </c>
      <c r="G76" s="3">
        <f>$T$8</f>
        <v>12545691535</v>
      </c>
      <c r="H76" s="3">
        <f>$S$8</f>
        <v>186368535</v>
      </c>
      <c r="I76" s="3">
        <f>$R$8</f>
        <v>2820151</v>
      </c>
      <c r="J76" s="3">
        <f>$Q$8</f>
        <v>43515</v>
      </c>
      <c r="K76" s="3">
        <f>$P$8</f>
        <v>685</v>
      </c>
    </row>
    <row r="77" spans="3:13">
      <c r="C77" s="3">
        <f>$W$8</f>
        <v>4210038387792135</v>
      </c>
      <c r="D77" s="3">
        <f>$V$8</f>
        <v>59732129675791</v>
      </c>
      <c r="E77" s="3">
        <f>$U$8</f>
        <v>859047860295</v>
      </c>
      <c r="F77" s="22">
        <f>$AF$8</f>
        <v>97</v>
      </c>
      <c r="G77" s="3">
        <f>$S$8</f>
        <v>186368535</v>
      </c>
      <c r="H77" s="3">
        <f>$R$8</f>
        <v>2820151</v>
      </c>
      <c r="I77" s="3">
        <f>$Q$8</f>
        <v>43515</v>
      </c>
      <c r="J77" s="3">
        <f>$P$8</f>
        <v>685</v>
      </c>
      <c r="K77" s="3">
        <f>$P$2</f>
        <v>11</v>
      </c>
    </row>
    <row r="78" spans="3:13">
      <c r="C78" s="3"/>
      <c r="D78" s="3"/>
      <c r="E78" s="3"/>
      <c r="F78" s="3"/>
      <c r="G78" s="3"/>
      <c r="H78" s="3"/>
      <c r="I78" s="3"/>
      <c r="J78" s="3"/>
      <c r="K78" s="3"/>
    </row>
    <row r="79" spans="3:13">
      <c r="C79" s="3">
        <f>$AE$8</f>
        <v>3.4781605591867382E+30</v>
      </c>
      <c r="D79" s="3">
        <f>$AD$8</f>
        <v>4.6613881837492098E+28</v>
      </c>
      <c r="E79" s="3">
        <f>$AC$8</f>
        <v>6.2701584820619147E+26</v>
      </c>
      <c r="F79" s="3">
        <f>$AB$8</f>
        <v>8.4708966672821023E+24</v>
      </c>
      <c r="G79" s="3">
        <f>$AA$8</f>
        <v>1.1503166289706361E+23</v>
      </c>
      <c r="H79" s="3">
        <f>$Z$8</f>
        <v>1.5716684413122047E+21</v>
      </c>
      <c r="I79" s="3">
        <f>$Y$8</f>
        <v>2.162994034885931E+19</v>
      </c>
      <c r="J79" s="3">
        <f>$X$8</f>
        <v>3.0024635741202643E+17</v>
      </c>
      <c r="K79" s="3">
        <f>$W$8</f>
        <v>4210038387792135</v>
      </c>
    </row>
    <row r="80" spans="3:13">
      <c r="C80" s="3">
        <f>$AD$8</f>
        <v>4.6613881837492098E+28</v>
      </c>
      <c r="D80" s="3">
        <f>$AC$8</f>
        <v>6.2701584820619147E+26</v>
      </c>
      <c r="E80" s="3">
        <f>$AB$8</f>
        <v>8.4708966672821023E+24</v>
      </c>
      <c r="F80" s="3">
        <f>$AA$8</f>
        <v>1.1503166289706361E+23</v>
      </c>
      <c r="G80" s="3">
        <f>$Z$8</f>
        <v>1.5716684413122047E+21</v>
      </c>
      <c r="H80" s="3">
        <f>$Y$8</f>
        <v>2.162994034885931E+19</v>
      </c>
      <c r="I80" s="3">
        <f>$X$8</f>
        <v>3.0024635741202643E+17</v>
      </c>
      <c r="J80" s="3">
        <f>$W$8</f>
        <v>4210038387792135</v>
      </c>
      <c r="K80" s="3">
        <f>$V$8</f>
        <v>59732129675791</v>
      </c>
    </row>
    <row r="81" spans="3:13">
      <c r="C81" s="3">
        <f>$AC$8</f>
        <v>6.2701584820619147E+26</v>
      </c>
      <c r="D81" s="3">
        <f>$AB$8</f>
        <v>8.4708966672821023E+24</v>
      </c>
      <c r="E81" s="3">
        <f>$AA$8</f>
        <v>1.1503166289706361E+23</v>
      </c>
      <c r="F81" s="3">
        <f>$Z$8</f>
        <v>1.5716684413122047E+21</v>
      </c>
      <c r="G81" s="3">
        <f>$Y$8</f>
        <v>2.162994034885931E+19</v>
      </c>
      <c r="H81" s="3">
        <f>$X$8</f>
        <v>3.0024635741202643E+17</v>
      </c>
      <c r="I81" s="3">
        <f>$W$8</f>
        <v>4210038387792135</v>
      </c>
      <c r="J81" s="3">
        <f>$V$8</f>
        <v>59732129675791</v>
      </c>
      <c r="K81" s="3">
        <f>$U$8</f>
        <v>859047860295</v>
      </c>
    </row>
    <row r="82" spans="3:13">
      <c r="C82" s="3">
        <f>$AB$8</f>
        <v>8.4708966672821023E+24</v>
      </c>
      <c r="D82" s="3">
        <f>$AA$8</f>
        <v>1.1503166289706361E+23</v>
      </c>
      <c r="E82" s="3">
        <f>$Z$8</f>
        <v>1.5716684413122047E+21</v>
      </c>
      <c r="F82" s="3">
        <f>$Y$8</f>
        <v>2.162994034885931E+19</v>
      </c>
      <c r="G82" s="3">
        <f>$X$8</f>
        <v>3.0024635741202643E+17</v>
      </c>
      <c r="H82" s="3">
        <f>$W$8</f>
        <v>4210038387792135</v>
      </c>
      <c r="I82" s="3">
        <f>$V$8</f>
        <v>59732129675791</v>
      </c>
      <c r="J82" s="3">
        <f>$U$8</f>
        <v>859047860295</v>
      </c>
      <c r="K82" s="3">
        <f>$T$8</f>
        <v>12545691535</v>
      </c>
    </row>
    <row r="83" spans="3:13">
      <c r="C83" s="3">
        <f>$AA$8</f>
        <v>1.1503166289706361E+23</v>
      </c>
      <c r="D83" s="3">
        <f>$Z$8</f>
        <v>1.5716684413122047E+21</v>
      </c>
      <c r="E83" s="3">
        <f>$Y$8</f>
        <v>2.162994034885931E+19</v>
      </c>
      <c r="F83" s="3">
        <f>$X$8</f>
        <v>3.0024635741202643E+17</v>
      </c>
      <c r="G83" s="3">
        <f>$W$8</f>
        <v>4210038387792135</v>
      </c>
      <c r="H83" s="3">
        <f>$V$8</f>
        <v>59732129675791</v>
      </c>
      <c r="I83" s="3">
        <f>$U$8</f>
        <v>859047860295</v>
      </c>
      <c r="J83" s="3">
        <f>$T$8</f>
        <v>12545691535</v>
      </c>
      <c r="K83" s="3">
        <f>$S$8</f>
        <v>186368535</v>
      </c>
    </row>
    <row r="84" spans="3:13">
      <c r="C84" s="3">
        <f>$Z$8</f>
        <v>1.5716684413122047E+21</v>
      </c>
      <c r="D84" s="3">
        <f>$Y$8</f>
        <v>2.162994034885931E+19</v>
      </c>
      <c r="E84" s="3">
        <f>$X$8</f>
        <v>3.0024635741202643E+17</v>
      </c>
      <c r="F84" s="3">
        <f>$W$8</f>
        <v>4210038387792135</v>
      </c>
      <c r="G84" s="3">
        <f>$V$8</f>
        <v>59732129675791</v>
      </c>
      <c r="H84" s="3">
        <f>$U$8</f>
        <v>859047860295</v>
      </c>
      <c r="I84" s="3">
        <f>$T$8</f>
        <v>12545691535</v>
      </c>
      <c r="J84" s="3">
        <f>$S$8</f>
        <v>186368535</v>
      </c>
      <c r="K84" s="3">
        <f>$R$8</f>
        <v>2820151</v>
      </c>
    </row>
    <row r="85" spans="3:13">
      <c r="C85" s="3">
        <f>$Y$8</f>
        <v>2.162994034885931E+19</v>
      </c>
      <c r="D85" s="3">
        <f>$X$8</f>
        <v>3.0024635741202643E+17</v>
      </c>
      <c r="E85" s="3">
        <f>$W$8</f>
        <v>4210038387792135</v>
      </c>
      <c r="F85" s="3">
        <f>$V$8</f>
        <v>59732129675791</v>
      </c>
      <c r="G85" s="3">
        <f>$U$8</f>
        <v>859047860295</v>
      </c>
      <c r="H85" s="3">
        <f>$T$8</f>
        <v>12545691535</v>
      </c>
      <c r="I85" s="3">
        <f>$S$8</f>
        <v>186368535</v>
      </c>
      <c r="J85" s="3">
        <f>$R$8</f>
        <v>2820151</v>
      </c>
      <c r="K85" s="3">
        <f>$Q$8</f>
        <v>43515</v>
      </c>
    </row>
    <row r="86" spans="3:13">
      <c r="C86" s="3">
        <f>$X$8</f>
        <v>3.0024635741202643E+17</v>
      </c>
      <c r="D86" s="3">
        <f>$W$8</f>
        <v>4210038387792135</v>
      </c>
      <c r="E86" s="3">
        <f>$V$8</f>
        <v>59732129675791</v>
      </c>
      <c r="F86" s="3">
        <f>$U$8</f>
        <v>859047860295</v>
      </c>
      <c r="G86" s="3">
        <f>$T$8</f>
        <v>12545691535</v>
      </c>
      <c r="H86" s="3">
        <f>$S$8</f>
        <v>186368535</v>
      </c>
      <c r="I86" s="3">
        <f>$R$8</f>
        <v>2820151</v>
      </c>
      <c r="J86" s="3">
        <f>$Q$8</f>
        <v>43515</v>
      </c>
      <c r="K86" s="3">
        <f>$P$8</f>
        <v>685</v>
      </c>
    </row>
    <row r="87" spans="3:13">
      <c r="C87" s="3">
        <f>$W$8</f>
        <v>4210038387792135</v>
      </c>
      <c r="D87" s="3">
        <f>$V$8</f>
        <v>59732129675791</v>
      </c>
      <c r="E87" s="3">
        <f>$U$8</f>
        <v>859047860295</v>
      </c>
      <c r="F87" s="3">
        <f>$T$8</f>
        <v>12545691535</v>
      </c>
      <c r="G87" s="3">
        <f>$S$8</f>
        <v>186368535</v>
      </c>
      <c r="H87" s="3">
        <f>$R$8</f>
        <v>2820151</v>
      </c>
      <c r="I87" s="3">
        <f>$Q$8</f>
        <v>43515</v>
      </c>
      <c r="J87" s="3">
        <f>$P$8</f>
        <v>685</v>
      </c>
      <c r="K87" s="3">
        <f>$P$2</f>
        <v>11</v>
      </c>
    </row>
    <row r="90" spans="3:13">
      <c r="C90" s="3">
        <f>$AE$8</f>
        <v>3.4781605591867382E+30</v>
      </c>
      <c r="D90" s="3">
        <f>$AD$8</f>
        <v>4.6613881837492098E+28</v>
      </c>
      <c r="E90" s="3">
        <f>$AC$8</f>
        <v>6.2701584820619147E+26</v>
      </c>
      <c r="F90" s="3">
        <f>$AB$8</f>
        <v>8.4708966672821023E+24</v>
      </c>
      <c r="G90" s="22">
        <f>$AN$8</f>
        <v>4.3074374358992288E+16</v>
      </c>
      <c r="H90" s="3">
        <f>$Z$8</f>
        <v>1.5716684413122047E+21</v>
      </c>
      <c r="I90" s="3">
        <f>$Y$8</f>
        <v>2.162994034885931E+19</v>
      </c>
      <c r="J90" s="3">
        <f>$X$8</f>
        <v>3.0024635741202643E+17</v>
      </c>
      <c r="K90" s="3">
        <f>$W$8</f>
        <v>4210038387792135</v>
      </c>
    </row>
    <row r="91" spans="3:13">
      <c r="C91" s="3">
        <f>$AD$8</f>
        <v>4.6613881837492098E+28</v>
      </c>
      <c r="D91" s="3">
        <f>$AC$8</f>
        <v>6.2701584820619147E+26</v>
      </c>
      <c r="E91" s="3">
        <f>$AB$8</f>
        <v>8.4708966672821023E+24</v>
      </c>
      <c r="F91" s="3">
        <f>$AA$8</f>
        <v>1.1503166289706361E+23</v>
      </c>
      <c r="G91" s="22">
        <f>$AM$8</f>
        <v>603964096749226</v>
      </c>
      <c r="H91" s="3">
        <f>$Y$8</f>
        <v>2.162994034885931E+19</v>
      </c>
      <c r="I91" s="3">
        <f>$X$8</f>
        <v>3.0024635741202643E+17</v>
      </c>
      <c r="J91" s="3">
        <f>$W$8</f>
        <v>4210038387792135</v>
      </c>
      <c r="K91" s="3">
        <f>$V$8</f>
        <v>59732129675791</v>
      </c>
    </row>
    <row r="92" spans="3:13">
      <c r="C92" s="3">
        <f>$AC$8</f>
        <v>6.2701584820619147E+26</v>
      </c>
      <c r="D92" s="3">
        <f>$AB$8</f>
        <v>8.4708966672821023E+24</v>
      </c>
      <c r="E92" s="3">
        <f>$AA$8</f>
        <v>1.1503166289706361E+23</v>
      </c>
      <c r="F92" s="3">
        <f>$Z$8</f>
        <v>1.5716684413122047E+21</v>
      </c>
      <c r="G92" s="22">
        <f>$AL$8</f>
        <v>8565991486948</v>
      </c>
      <c r="H92" s="3">
        <f>$X$8</f>
        <v>3.0024635741202643E+17</v>
      </c>
      <c r="I92" s="3">
        <f>$W$8</f>
        <v>4210038387792135</v>
      </c>
      <c r="J92" s="3">
        <f>$V$8</f>
        <v>59732129675791</v>
      </c>
      <c r="K92" s="3">
        <f>$U$8</f>
        <v>859047860295</v>
      </c>
    </row>
    <row r="93" spans="3:13">
      <c r="C93" s="3">
        <f>$AB$8</f>
        <v>8.4708966672821023E+24</v>
      </c>
      <c r="D93" s="3">
        <f>$AA$8</f>
        <v>1.1503166289706361E+23</v>
      </c>
      <c r="E93" s="3">
        <f>$Z$8</f>
        <v>1.5716684413122047E+21</v>
      </c>
      <c r="F93" s="3">
        <f>$Y$8</f>
        <v>2.162994034885931E+19</v>
      </c>
      <c r="G93" s="22">
        <f>$AK$8</f>
        <v>123100393474</v>
      </c>
      <c r="H93" s="3">
        <f>$W$8</f>
        <v>4210038387792135</v>
      </c>
      <c r="I93" s="3">
        <f>$V$8</f>
        <v>59732129675791</v>
      </c>
      <c r="J93" s="3">
        <f>$U$8</f>
        <v>859047860295</v>
      </c>
      <c r="K93" s="3">
        <f>$T$8</f>
        <v>12545691535</v>
      </c>
      <c r="M93" s="23">
        <f>MDETERM(C90:K98)/MDETERM(C100:K108)</f>
        <v>-59.522150841243885</v>
      </c>
    </row>
    <row r="94" spans="3:13">
      <c r="C94" s="3">
        <f>$AA$8</f>
        <v>1.1503166289706361E+23</v>
      </c>
      <c r="D94" s="3">
        <f>$Z$8</f>
        <v>1.5716684413122047E+21</v>
      </c>
      <c r="E94" s="3">
        <f>$Y$8</f>
        <v>2.162994034885931E+19</v>
      </c>
      <c r="F94" s="3">
        <f>$X$8</f>
        <v>3.0024635741202643E+17</v>
      </c>
      <c r="G94" s="22">
        <f>$AJ$8</f>
        <v>1795576924</v>
      </c>
      <c r="H94" s="3">
        <f>$V$8</f>
        <v>59732129675791</v>
      </c>
      <c r="I94" s="3">
        <f>$U$8</f>
        <v>859047860295</v>
      </c>
      <c r="J94" s="3">
        <f>$T$8</f>
        <v>12545691535</v>
      </c>
      <c r="K94" s="3">
        <f>$S$8</f>
        <v>186368535</v>
      </c>
      <c r="M94" s="32" t="e">
        <f ca="1">[1]!xDiv([1]!xMatDet(C90:K98,100),[1]!xMatDet(C100:K108,100),100)</f>
        <v>#NAME?</v>
      </c>
    </row>
    <row r="95" spans="3:13">
      <c r="C95" s="3">
        <f>$Z$8</f>
        <v>1.5716684413122047E+21</v>
      </c>
      <c r="D95" s="3">
        <f>$Y$8</f>
        <v>2.162994034885931E+19</v>
      </c>
      <c r="E95" s="3">
        <f>$X$8</f>
        <v>3.0024635741202643E+17</v>
      </c>
      <c r="F95" s="3">
        <f>$W$8</f>
        <v>4210038387792135</v>
      </c>
      <c r="G95" s="22">
        <f>$AI$8</f>
        <v>26626546</v>
      </c>
      <c r="H95" s="3">
        <f>$U$8</f>
        <v>859047860295</v>
      </c>
      <c r="I95" s="3">
        <f>$T$8</f>
        <v>12545691535</v>
      </c>
      <c r="J95" s="3">
        <f>$S$8</f>
        <v>186368535</v>
      </c>
      <c r="K95" s="3">
        <f>$R$8</f>
        <v>2820151</v>
      </c>
    </row>
    <row r="96" spans="3:13">
      <c r="C96" s="3">
        <f>$Y$8</f>
        <v>2.162994034885931E+19</v>
      </c>
      <c r="D96" s="3">
        <f>$X$8</f>
        <v>3.0024635741202643E+17</v>
      </c>
      <c r="E96" s="3">
        <f>$W$8</f>
        <v>4210038387792135</v>
      </c>
      <c r="F96" s="3">
        <f>$V$8</f>
        <v>59732129675791</v>
      </c>
      <c r="G96" s="22">
        <f>$AH$8</f>
        <v>401968</v>
      </c>
      <c r="H96" s="3">
        <f>$T$8</f>
        <v>12545691535</v>
      </c>
      <c r="I96" s="3">
        <f>$S$8</f>
        <v>186368535</v>
      </c>
      <c r="J96" s="3">
        <f>$R$8</f>
        <v>2820151</v>
      </c>
      <c r="K96" s="3">
        <f>$Q$8</f>
        <v>43515</v>
      </c>
    </row>
    <row r="97" spans="3:11">
      <c r="C97" s="3">
        <f>$X$8</f>
        <v>3.0024635741202643E+17</v>
      </c>
      <c r="D97" s="3">
        <f>$W$8</f>
        <v>4210038387792135</v>
      </c>
      <c r="E97" s="3">
        <f>$V$8</f>
        <v>59732129675791</v>
      </c>
      <c r="F97" s="3">
        <f>$U$8</f>
        <v>859047860295</v>
      </c>
      <c r="G97" s="22">
        <f>$AG$8</f>
        <v>6184</v>
      </c>
      <c r="H97" s="3">
        <f>$S$8</f>
        <v>186368535</v>
      </c>
      <c r="I97" s="3">
        <f>$R$8</f>
        <v>2820151</v>
      </c>
      <c r="J97" s="3">
        <f>$Q$8</f>
        <v>43515</v>
      </c>
      <c r="K97" s="3">
        <f>$P$8</f>
        <v>685</v>
      </c>
    </row>
    <row r="98" spans="3:11">
      <c r="C98" s="3">
        <f>$W$8</f>
        <v>4210038387792135</v>
      </c>
      <c r="D98" s="3">
        <f>$V$8</f>
        <v>59732129675791</v>
      </c>
      <c r="E98" s="3">
        <f>$U$8</f>
        <v>859047860295</v>
      </c>
      <c r="F98" s="3">
        <f>$T$8</f>
        <v>12545691535</v>
      </c>
      <c r="G98" s="22">
        <f>$AF$8</f>
        <v>97</v>
      </c>
      <c r="H98" s="3">
        <f>$R$8</f>
        <v>2820151</v>
      </c>
      <c r="I98" s="3">
        <f>$Q$8</f>
        <v>43515</v>
      </c>
      <c r="J98" s="3">
        <f>$P$8</f>
        <v>685</v>
      </c>
      <c r="K98" s="3">
        <f>$P$2</f>
        <v>11</v>
      </c>
    </row>
    <row r="99" spans="3:11">
      <c r="C99" s="3"/>
      <c r="D99" s="3"/>
      <c r="E99" s="3"/>
      <c r="F99" s="3"/>
      <c r="G99" s="3"/>
      <c r="H99" s="3"/>
      <c r="I99" s="3"/>
      <c r="J99" s="3"/>
      <c r="K99" s="3"/>
    </row>
    <row r="100" spans="3:11">
      <c r="C100" s="3">
        <f>$AE$8</f>
        <v>3.4781605591867382E+30</v>
      </c>
      <c r="D100" s="3">
        <f>$AD$8</f>
        <v>4.6613881837492098E+28</v>
      </c>
      <c r="E100" s="3">
        <f>$AC$8</f>
        <v>6.2701584820619147E+26</v>
      </c>
      <c r="F100" s="3">
        <f>$AB$8</f>
        <v>8.4708966672821023E+24</v>
      </c>
      <c r="G100" s="3">
        <f>$AA$8</f>
        <v>1.1503166289706361E+23</v>
      </c>
      <c r="H100" s="3">
        <f>$Z$8</f>
        <v>1.5716684413122047E+21</v>
      </c>
      <c r="I100" s="3">
        <f>$Y$8</f>
        <v>2.162994034885931E+19</v>
      </c>
      <c r="J100" s="3">
        <f>$X$8</f>
        <v>3.0024635741202643E+17</v>
      </c>
      <c r="K100" s="3">
        <f>$W$8</f>
        <v>4210038387792135</v>
      </c>
    </row>
    <row r="101" spans="3:11">
      <c r="C101" s="3">
        <f>$AD$8</f>
        <v>4.6613881837492098E+28</v>
      </c>
      <c r="D101" s="3">
        <f>$AC$8</f>
        <v>6.2701584820619147E+26</v>
      </c>
      <c r="E101" s="3">
        <f>$AB$8</f>
        <v>8.4708966672821023E+24</v>
      </c>
      <c r="F101" s="3">
        <f>$AA$8</f>
        <v>1.1503166289706361E+23</v>
      </c>
      <c r="G101" s="3">
        <f>$Z$8</f>
        <v>1.5716684413122047E+21</v>
      </c>
      <c r="H101" s="3">
        <f>$Y$8</f>
        <v>2.162994034885931E+19</v>
      </c>
      <c r="I101" s="3">
        <f>$X$8</f>
        <v>3.0024635741202643E+17</v>
      </c>
      <c r="J101" s="3">
        <f>$W$8</f>
        <v>4210038387792135</v>
      </c>
      <c r="K101" s="3">
        <f>$V$8</f>
        <v>59732129675791</v>
      </c>
    </row>
    <row r="102" spans="3:11">
      <c r="C102" s="3">
        <f>$AC$8</f>
        <v>6.2701584820619147E+26</v>
      </c>
      <c r="D102" s="3">
        <f>$AB$8</f>
        <v>8.4708966672821023E+24</v>
      </c>
      <c r="E102" s="3">
        <f>$AA$8</f>
        <v>1.1503166289706361E+23</v>
      </c>
      <c r="F102" s="3">
        <f>$Z$8</f>
        <v>1.5716684413122047E+21</v>
      </c>
      <c r="G102" s="3">
        <f>$Y$8</f>
        <v>2.162994034885931E+19</v>
      </c>
      <c r="H102" s="3">
        <f>$X$8</f>
        <v>3.0024635741202643E+17</v>
      </c>
      <c r="I102" s="3">
        <f>$W$8</f>
        <v>4210038387792135</v>
      </c>
      <c r="J102" s="3">
        <f>$V$8</f>
        <v>59732129675791</v>
      </c>
      <c r="K102" s="3">
        <f>$U$8</f>
        <v>859047860295</v>
      </c>
    </row>
    <row r="103" spans="3:11">
      <c r="C103" s="3">
        <f>$AB$8</f>
        <v>8.4708966672821023E+24</v>
      </c>
      <c r="D103" s="3">
        <f>$AA$8</f>
        <v>1.1503166289706361E+23</v>
      </c>
      <c r="E103" s="3">
        <f>$Z$8</f>
        <v>1.5716684413122047E+21</v>
      </c>
      <c r="F103" s="3">
        <f>$Y$8</f>
        <v>2.162994034885931E+19</v>
      </c>
      <c r="G103" s="3">
        <f>$X$8</f>
        <v>3.0024635741202643E+17</v>
      </c>
      <c r="H103" s="3">
        <f>$W$8</f>
        <v>4210038387792135</v>
      </c>
      <c r="I103" s="3">
        <f>$V$8</f>
        <v>59732129675791</v>
      </c>
      <c r="J103" s="3">
        <f>$U$8</f>
        <v>859047860295</v>
      </c>
      <c r="K103" s="3">
        <f>$T$8</f>
        <v>12545691535</v>
      </c>
    </row>
    <row r="104" spans="3:11">
      <c r="C104" s="3">
        <f>$AA$8</f>
        <v>1.1503166289706361E+23</v>
      </c>
      <c r="D104" s="3">
        <f>$Z$8</f>
        <v>1.5716684413122047E+21</v>
      </c>
      <c r="E104" s="3">
        <f>$Y$8</f>
        <v>2.162994034885931E+19</v>
      </c>
      <c r="F104" s="3">
        <f>$X$8</f>
        <v>3.0024635741202643E+17</v>
      </c>
      <c r="G104" s="3">
        <f>$W$8</f>
        <v>4210038387792135</v>
      </c>
      <c r="H104" s="3">
        <f>$V$8</f>
        <v>59732129675791</v>
      </c>
      <c r="I104" s="3">
        <f>$U$8</f>
        <v>859047860295</v>
      </c>
      <c r="J104" s="3">
        <f>$T$8</f>
        <v>12545691535</v>
      </c>
      <c r="K104" s="3">
        <f>$S$8</f>
        <v>186368535</v>
      </c>
    </row>
    <row r="105" spans="3:11">
      <c r="C105" s="3">
        <f>$Z$8</f>
        <v>1.5716684413122047E+21</v>
      </c>
      <c r="D105" s="3">
        <f>$Y$8</f>
        <v>2.162994034885931E+19</v>
      </c>
      <c r="E105" s="3">
        <f>$X$8</f>
        <v>3.0024635741202643E+17</v>
      </c>
      <c r="F105" s="3">
        <f>$W$8</f>
        <v>4210038387792135</v>
      </c>
      <c r="G105" s="3">
        <f>$V$8</f>
        <v>59732129675791</v>
      </c>
      <c r="H105" s="3">
        <f>$U$8</f>
        <v>859047860295</v>
      </c>
      <c r="I105" s="3">
        <f>$T$8</f>
        <v>12545691535</v>
      </c>
      <c r="J105" s="3">
        <f>$S$8</f>
        <v>186368535</v>
      </c>
      <c r="K105" s="3">
        <f>$R$8</f>
        <v>2820151</v>
      </c>
    </row>
    <row r="106" spans="3:11">
      <c r="C106" s="3">
        <f>$Y$8</f>
        <v>2.162994034885931E+19</v>
      </c>
      <c r="D106" s="3">
        <f>$X$8</f>
        <v>3.0024635741202643E+17</v>
      </c>
      <c r="E106" s="3">
        <f>$W$8</f>
        <v>4210038387792135</v>
      </c>
      <c r="F106" s="3">
        <f>$V$8</f>
        <v>59732129675791</v>
      </c>
      <c r="G106" s="3">
        <f>$U$8</f>
        <v>859047860295</v>
      </c>
      <c r="H106" s="3">
        <f>$T$8</f>
        <v>12545691535</v>
      </c>
      <c r="I106" s="3">
        <f>$S$8</f>
        <v>186368535</v>
      </c>
      <c r="J106" s="3">
        <f>$R$8</f>
        <v>2820151</v>
      </c>
      <c r="K106" s="3">
        <f>$Q$8</f>
        <v>43515</v>
      </c>
    </row>
    <row r="107" spans="3:11">
      <c r="C107" s="3">
        <f>$X$8</f>
        <v>3.0024635741202643E+17</v>
      </c>
      <c r="D107" s="3">
        <f>$W$8</f>
        <v>4210038387792135</v>
      </c>
      <c r="E107" s="3">
        <f>$V$8</f>
        <v>59732129675791</v>
      </c>
      <c r="F107" s="3">
        <f>$U$8</f>
        <v>859047860295</v>
      </c>
      <c r="G107" s="3">
        <f>$T$8</f>
        <v>12545691535</v>
      </c>
      <c r="H107" s="3">
        <f>$S$8</f>
        <v>186368535</v>
      </c>
      <c r="I107" s="3">
        <f>$R$8</f>
        <v>2820151</v>
      </c>
      <c r="J107" s="3">
        <f>$Q$8</f>
        <v>43515</v>
      </c>
      <c r="K107" s="3">
        <f>$P$8</f>
        <v>685</v>
      </c>
    </row>
    <row r="108" spans="3:11">
      <c r="C108" s="3">
        <f>$W$8</f>
        <v>4210038387792135</v>
      </c>
      <c r="D108" s="3">
        <f>$V$8</f>
        <v>59732129675791</v>
      </c>
      <c r="E108" s="3">
        <f>$U$8</f>
        <v>859047860295</v>
      </c>
      <c r="F108" s="3">
        <f>$T$8</f>
        <v>12545691535</v>
      </c>
      <c r="G108" s="3">
        <f>$S$8</f>
        <v>186368535</v>
      </c>
      <c r="H108" s="3">
        <f>$R$8</f>
        <v>2820151</v>
      </c>
      <c r="I108" s="3">
        <f>$Q$8</f>
        <v>43515</v>
      </c>
      <c r="J108" s="3">
        <f>$P$8</f>
        <v>685</v>
      </c>
      <c r="K108" s="3">
        <f>$P$2</f>
        <v>11</v>
      </c>
    </row>
    <row r="111" spans="3:11">
      <c r="C111" s="3">
        <f>$AE$8</f>
        <v>3.4781605591867382E+30</v>
      </c>
      <c r="D111" s="3">
        <f>$AD$8</f>
        <v>4.6613881837492098E+28</v>
      </c>
      <c r="E111" s="3">
        <f>$AC$8</f>
        <v>6.2701584820619147E+26</v>
      </c>
      <c r="F111" s="3">
        <f>$AB$8</f>
        <v>8.4708966672821023E+24</v>
      </c>
      <c r="G111" s="3">
        <f>$AA$8</f>
        <v>1.1503166289706361E+23</v>
      </c>
      <c r="H111" s="22">
        <f>$AN$8</f>
        <v>4.3074374358992288E+16</v>
      </c>
      <c r="I111" s="3">
        <f>$Y$8</f>
        <v>2.162994034885931E+19</v>
      </c>
      <c r="J111" s="3">
        <f>$X$8</f>
        <v>3.0024635741202643E+17</v>
      </c>
      <c r="K111" s="3">
        <f>$W$8</f>
        <v>4210038387792135</v>
      </c>
    </row>
    <row r="112" spans="3:11">
      <c r="C112" s="3">
        <f>$AD$8</f>
        <v>4.6613881837492098E+28</v>
      </c>
      <c r="D112" s="3">
        <f>$AC$8</f>
        <v>6.2701584820619147E+26</v>
      </c>
      <c r="E112" s="3">
        <f>$AB$8</f>
        <v>8.4708966672821023E+24</v>
      </c>
      <c r="F112" s="3">
        <f>$AA$8</f>
        <v>1.1503166289706361E+23</v>
      </c>
      <c r="G112" s="3">
        <f>$Z$8</f>
        <v>1.5716684413122047E+21</v>
      </c>
      <c r="H112" s="22">
        <f>$AM$8</f>
        <v>603964096749226</v>
      </c>
      <c r="I112" s="3">
        <f>$X$8</f>
        <v>3.0024635741202643E+17</v>
      </c>
      <c r="J112" s="3">
        <f>$W$8</f>
        <v>4210038387792135</v>
      </c>
      <c r="K112" s="3">
        <f>$V$8</f>
        <v>59732129675791</v>
      </c>
    </row>
    <row r="113" spans="3:13">
      <c r="C113" s="3">
        <f>$AC$8</f>
        <v>6.2701584820619147E+26</v>
      </c>
      <c r="D113" s="3">
        <f>$AB$8</f>
        <v>8.4708966672821023E+24</v>
      </c>
      <c r="E113" s="3">
        <f>$AA$8</f>
        <v>1.1503166289706361E+23</v>
      </c>
      <c r="F113" s="3">
        <f>$Z$8</f>
        <v>1.5716684413122047E+21</v>
      </c>
      <c r="G113" s="3">
        <f>$Y$8</f>
        <v>2.162994034885931E+19</v>
      </c>
      <c r="H113" s="22">
        <f>$AL$8</f>
        <v>8565991486948</v>
      </c>
      <c r="I113" s="3">
        <f>$W$8</f>
        <v>4210038387792135</v>
      </c>
      <c r="J113" s="3">
        <f>$V$8</f>
        <v>59732129675791</v>
      </c>
      <c r="K113" s="3">
        <f>$U$8</f>
        <v>859047860295</v>
      </c>
      <c r="M113" s="23">
        <f>MDETERM(C111:K119)/MDETERM(C121:K129)</f>
        <v>6682.3175898426907</v>
      </c>
    </row>
    <row r="114" spans="3:13">
      <c r="C114" s="3">
        <f>$AB$8</f>
        <v>8.4708966672821023E+24</v>
      </c>
      <c r="D114" s="3">
        <f>$AA$8</f>
        <v>1.1503166289706361E+23</v>
      </c>
      <c r="E114" s="3">
        <f>$Z$8</f>
        <v>1.5716684413122047E+21</v>
      </c>
      <c r="F114" s="3">
        <f>$Y$8</f>
        <v>2.162994034885931E+19</v>
      </c>
      <c r="G114" s="3">
        <f>$X$8</f>
        <v>3.0024635741202643E+17</v>
      </c>
      <c r="H114" s="22">
        <f>$AK$8</f>
        <v>123100393474</v>
      </c>
      <c r="I114" s="3">
        <f>$V$8</f>
        <v>59732129675791</v>
      </c>
      <c r="J114" s="3">
        <f>$U$8</f>
        <v>859047860295</v>
      </c>
      <c r="K114" s="3">
        <f>$T$8</f>
        <v>12545691535</v>
      </c>
      <c r="M114" s="32" t="e">
        <f ca="1">[1]!xDiv([1]!xMatDet(C111:K119,100),[1]!xMatDet(C121:K129,100),100)</f>
        <v>#NAME?</v>
      </c>
    </row>
    <row r="115" spans="3:13">
      <c r="C115" s="3">
        <f>$AA$8</f>
        <v>1.1503166289706361E+23</v>
      </c>
      <c r="D115" s="3">
        <f>$Z$8</f>
        <v>1.5716684413122047E+21</v>
      </c>
      <c r="E115" s="3">
        <f>$Y$8</f>
        <v>2.162994034885931E+19</v>
      </c>
      <c r="F115" s="3">
        <f>$X$8</f>
        <v>3.0024635741202643E+17</v>
      </c>
      <c r="G115" s="3">
        <f>$W$8</f>
        <v>4210038387792135</v>
      </c>
      <c r="H115" s="22">
        <f>$AJ$8</f>
        <v>1795576924</v>
      </c>
      <c r="I115" s="3">
        <f>$U$8</f>
        <v>859047860295</v>
      </c>
      <c r="J115" s="3">
        <f>$T$8</f>
        <v>12545691535</v>
      </c>
      <c r="K115" s="3">
        <f>$S$8</f>
        <v>186368535</v>
      </c>
    </row>
    <row r="116" spans="3:13">
      <c r="C116" s="3">
        <f>$Z$8</f>
        <v>1.5716684413122047E+21</v>
      </c>
      <c r="D116" s="3">
        <f>$Y$8</f>
        <v>2.162994034885931E+19</v>
      </c>
      <c r="E116" s="3">
        <f>$X$8</f>
        <v>3.0024635741202643E+17</v>
      </c>
      <c r="F116" s="3">
        <f>$W$8</f>
        <v>4210038387792135</v>
      </c>
      <c r="G116" s="3">
        <f>$V$8</f>
        <v>59732129675791</v>
      </c>
      <c r="H116" s="22">
        <f>$AI$8</f>
        <v>26626546</v>
      </c>
      <c r="I116" s="3">
        <f>$T$8</f>
        <v>12545691535</v>
      </c>
      <c r="J116" s="3">
        <f>$S$8</f>
        <v>186368535</v>
      </c>
      <c r="K116" s="3">
        <f>$R$8</f>
        <v>2820151</v>
      </c>
    </row>
    <row r="117" spans="3:13">
      <c r="C117" s="3">
        <f>$Y$8</f>
        <v>2.162994034885931E+19</v>
      </c>
      <c r="D117" s="3">
        <f>$X$8</f>
        <v>3.0024635741202643E+17</v>
      </c>
      <c r="E117" s="3">
        <f>$W$8</f>
        <v>4210038387792135</v>
      </c>
      <c r="F117" s="3">
        <f>$V$8</f>
        <v>59732129675791</v>
      </c>
      <c r="G117" s="3">
        <f>$U$8</f>
        <v>859047860295</v>
      </c>
      <c r="H117" s="22">
        <f>$AH$8</f>
        <v>401968</v>
      </c>
      <c r="I117" s="3">
        <f>$S$8</f>
        <v>186368535</v>
      </c>
      <c r="J117" s="3">
        <f>$R$8</f>
        <v>2820151</v>
      </c>
      <c r="K117" s="3">
        <f>$Q$8</f>
        <v>43515</v>
      </c>
    </row>
    <row r="118" spans="3:13">
      <c r="C118" s="3">
        <f>$X$8</f>
        <v>3.0024635741202643E+17</v>
      </c>
      <c r="D118" s="3">
        <f>$W$8</f>
        <v>4210038387792135</v>
      </c>
      <c r="E118" s="3">
        <f>$V$8</f>
        <v>59732129675791</v>
      </c>
      <c r="F118" s="3">
        <f>$U$8</f>
        <v>859047860295</v>
      </c>
      <c r="G118" s="3">
        <f>$T$8</f>
        <v>12545691535</v>
      </c>
      <c r="H118" s="22">
        <f>$AG$8</f>
        <v>6184</v>
      </c>
      <c r="I118" s="3">
        <f>$R$8</f>
        <v>2820151</v>
      </c>
      <c r="J118" s="3">
        <f>$Q$8</f>
        <v>43515</v>
      </c>
      <c r="K118" s="3">
        <f>$P$8</f>
        <v>685</v>
      </c>
    </row>
    <row r="119" spans="3:13">
      <c r="C119" s="3">
        <f>$W$8</f>
        <v>4210038387792135</v>
      </c>
      <c r="D119" s="3">
        <f>$V$8</f>
        <v>59732129675791</v>
      </c>
      <c r="E119" s="3">
        <f>$U$8</f>
        <v>859047860295</v>
      </c>
      <c r="F119" s="3">
        <f>$T$8</f>
        <v>12545691535</v>
      </c>
      <c r="G119" s="3">
        <f>$S$8</f>
        <v>186368535</v>
      </c>
      <c r="H119" s="22">
        <f>$AF$8</f>
        <v>97</v>
      </c>
      <c r="I119" s="3">
        <f>$Q$8</f>
        <v>43515</v>
      </c>
      <c r="J119" s="3">
        <f>$P$8</f>
        <v>685</v>
      </c>
      <c r="K119" s="3">
        <f>$P$2</f>
        <v>11</v>
      </c>
    </row>
    <row r="120" spans="3:13">
      <c r="C120" s="3"/>
      <c r="D120" s="3"/>
      <c r="E120" s="3"/>
      <c r="F120" s="3"/>
      <c r="G120" s="3"/>
      <c r="H120" s="3"/>
      <c r="I120" s="3"/>
      <c r="J120" s="3"/>
      <c r="K120" s="3"/>
    </row>
    <row r="121" spans="3:13">
      <c r="C121" s="3">
        <f>$AE$8</f>
        <v>3.4781605591867382E+30</v>
      </c>
      <c r="D121" s="3">
        <f>$AD$8</f>
        <v>4.6613881837492098E+28</v>
      </c>
      <c r="E121" s="3">
        <f>$AC$8</f>
        <v>6.2701584820619147E+26</v>
      </c>
      <c r="F121" s="3">
        <f>$AB$8</f>
        <v>8.4708966672821023E+24</v>
      </c>
      <c r="G121" s="3">
        <f>$AA$8</f>
        <v>1.1503166289706361E+23</v>
      </c>
      <c r="H121" s="3">
        <f>$Z$8</f>
        <v>1.5716684413122047E+21</v>
      </c>
      <c r="I121" s="3">
        <f>$Y$8</f>
        <v>2.162994034885931E+19</v>
      </c>
      <c r="J121" s="3">
        <f>$X$8</f>
        <v>3.0024635741202643E+17</v>
      </c>
      <c r="K121" s="3">
        <f>$W$8</f>
        <v>4210038387792135</v>
      </c>
    </row>
    <row r="122" spans="3:13">
      <c r="C122" s="3">
        <f>$AD$8</f>
        <v>4.6613881837492098E+28</v>
      </c>
      <c r="D122" s="3">
        <f>$AC$8</f>
        <v>6.2701584820619147E+26</v>
      </c>
      <c r="E122" s="3">
        <f>$AB$8</f>
        <v>8.4708966672821023E+24</v>
      </c>
      <c r="F122" s="3">
        <f>$AA$8</f>
        <v>1.1503166289706361E+23</v>
      </c>
      <c r="G122" s="3">
        <f>$Z$8</f>
        <v>1.5716684413122047E+21</v>
      </c>
      <c r="H122" s="3">
        <f>$Y$8</f>
        <v>2.162994034885931E+19</v>
      </c>
      <c r="I122" s="3">
        <f>$X$8</f>
        <v>3.0024635741202643E+17</v>
      </c>
      <c r="J122" s="3">
        <f>$W$8</f>
        <v>4210038387792135</v>
      </c>
      <c r="K122" s="3">
        <f>$V$8</f>
        <v>59732129675791</v>
      </c>
    </row>
    <row r="123" spans="3:13">
      <c r="C123" s="3">
        <f>$AC$8</f>
        <v>6.2701584820619147E+26</v>
      </c>
      <c r="D123" s="3">
        <f>$AB$8</f>
        <v>8.4708966672821023E+24</v>
      </c>
      <c r="E123" s="3">
        <f>$AA$8</f>
        <v>1.1503166289706361E+23</v>
      </c>
      <c r="F123" s="3">
        <f>$Z$8</f>
        <v>1.5716684413122047E+21</v>
      </c>
      <c r="G123" s="3">
        <f>$Y$8</f>
        <v>2.162994034885931E+19</v>
      </c>
      <c r="H123" s="3">
        <f>$X$8</f>
        <v>3.0024635741202643E+17</v>
      </c>
      <c r="I123" s="3">
        <f>$W$8</f>
        <v>4210038387792135</v>
      </c>
      <c r="J123" s="3">
        <f>$V$8</f>
        <v>59732129675791</v>
      </c>
      <c r="K123" s="3">
        <f>$U$8</f>
        <v>859047860295</v>
      </c>
    </row>
    <row r="124" spans="3:13">
      <c r="C124" s="3">
        <f>$AB$8</f>
        <v>8.4708966672821023E+24</v>
      </c>
      <c r="D124" s="3">
        <f>$AA$8</f>
        <v>1.1503166289706361E+23</v>
      </c>
      <c r="E124" s="3">
        <f>$Z$8</f>
        <v>1.5716684413122047E+21</v>
      </c>
      <c r="F124" s="3">
        <f>$Y$8</f>
        <v>2.162994034885931E+19</v>
      </c>
      <c r="G124" s="3">
        <f>$X$8</f>
        <v>3.0024635741202643E+17</v>
      </c>
      <c r="H124" s="3">
        <f>$W$8</f>
        <v>4210038387792135</v>
      </c>
      <c r="I124" s="3">
        <f>$V$8</f>
        <v>59732129675791</v>
      </c>
      <c r="J124" s="3">
        <f>$U$8</f>
        <v>859047860295</v>
      </c>
      <c r="K124" s="3">
        <f>$T$8</f>
        <v>12545691535</v>
      </c>
    </row>
    <row r="125" spans="3:13">
      <c r="C125" s="3">
        <f>$AA$8</f>
        <v>1.1503166289706361E+23</v>
      </c>
      <c r="D125" s="3">
        <f>$Z$8</f>
        <v>1.5716684413122047E+21</v>
      </c>
      <c r="E125" s="3">
        <f>$Y$8</f>
        <v>2.162994034885931E+19</v>
      </c>
      <c r="F125" s="3">
        <f>$X$8</f>
        <v>3.0024635741202643E+17</v>
      </c>
      <c r="G125" s="3">
        <f>$W$8</f>
        <v>4210038387792135</v>
      </c>
      <c r="H125" s="3">
        <f>$V$8</f>
        <v>59732129675791</v>
      </c>
      <c r="I125" s="3">
        <f>$U$8</f>
        <v>859047860295</v>
      </c>
      <c r="J125" s="3">
        <f>$T$8</f>
        <v>12545691535</v>
      </c>
      <c r="K125" s="3">
        <f>$S$8</f>
        <v>186368535</v>
      </c>
    </row>
    <row r="126" spans="3:13">
      <c r="C126" s="3">
        <f>$Z$8</f>
        <v>1.5716684413122047E+21</v>
      </c>
      <c r="D126" s="3">
        <f>$Y$8</f>
        <v>2.162994034885931E+19</v>
      </c>
      <c r="E126" s="3">
        <f>$X$8</f>
        <v>3.0024635741202643E+17</v>
      </c>
      <c r="F126" s="3">
        <f>$W$8</f>
        <v>4210038387792135</v>
      </c>
      <c r="G126" s="3">
        <f>$V$8</f>
        <v>59732129675791</v>
      </c>
      <c r="H126" s="3">
        <f>$U$8</f>
        <v>859047860295</v>
      </c>
      <c r="I126" s="3">
        <f>$T$8</f>
        <v>12545691535</v>
      </c>
      <c r="J126" s="3">
        <f>$S$8</f>
        <v>186368535</v>
      </c>
      <c r="K126" s="3">
        <f>$R$8</f>
        <v>2820151</v>
      </c>
    </row>
    <row r="127" spans="3:13">
      <c r="C127" s="3">
        <f>$Y$8</f>
        <v>2.162994034885931E+19</v>
      </c>
      <c r="D127" s="3">
        <f>$X$8</f>
        <v>3.0024635741202643E+17</v>
      </c>
      <c r="E127" s="3">
        <f>$W$8</f>
        <v>4210038387792135</v>
      </c>
      <c r="F127" s="3">
        <f>$V$8</f>
        <v>59732129675791</v>
      </c>
      <c r="G127" s="3">
        <f>$U$8</f>
        <v>859047860295</v>
      </c>
      <c r="H127" s="3">
        <f>$T$8</f>
        <v>12545691535</v>
      </c>
      <c r="I127" s="3">
        <f>$S$8</f>
        <v>186368535</v>
      </c>
      <c r="J127" s="3">
        <f>$R$8</f>
        <v>2820151</v>
      </c>
      <c r="K127" s="3">
        <f>$Q$8</f>
        <v>43515</v>
      </c>
    </row>
    <row r="128" spans="3:13">
      <c r="C128" s="3">
        <f>$X$8</f>
        <v>3.0024635741202643E+17</v>
      </c>
      <c r="D128" s="3">
        <f>$W$8</f>
        <v>4210038387792135</v>
      </c>
      <c r="E128" s="3">
        <f>$V$8</f>
        <v>59732129675791</v>
      </c>
      <c r="F128" s="3">
        <f>$U$8</f>
        <v>859047860295</v>
      </c>
      <c r="G128" s="3">
        <f>$T$8</f>
        <v>12545691535</v>
      </c>
      <c r="H128" s="3">
        <f>$S$8</f>
        <v>186368535</v>
      </c>
      <c r="I128" s="3">
        <f>$R$8</f>
        <v>2820151</v>
      </c>
      <c r="J128" s="3">
        <f>$Q$8</f>
        <v>43515</v>
      </c>
      <c r="K128" s="3">
        <f>$P$8</f>
        <v>685</v>
      </c>
    </row>
    <row r="129" spans="3:13">
      <c r="C129" s="3">
        <f>$W$8</f>
        <v>4210038387792135</v>
      </c>
      <c r="D129" s="3">
        <f>$V$8</f>
        <v>59732129675791</v>
      </c>
      <c r="E129" s="3">
        <f>$U$8</f>
        <v>859047860295</v>
      </c>
      <c r="F129" s="3">
        <f>$T$8</f>
        <v>12545691535</v>
      </c>
      <c r="G129" s="3">
        <f>$S$8</f>
        <v>186368535</v>
      </c>
      <c r="H129" s="3">
        <f>$R$8</f>
        <v>2820151</v>
      </c>
      <c r="I129" s="3">
        <f>$Q$8</f>
        <v>43515</v>
      </c>
      <c r="J129" s="3">
        <f>$P$8</f>
        <v>685</v>
      </c>
      <c r="K129" s="3">
        <f>$P$2</f>
        <v>11</v>
      </c>
    </row>
    <row r="132" spans="3:13">
      <c r="C132" s="3">
        <f>$AE$8</f>
        <v>3.4781605591867382E+30</v>
      </c>
      <c r="D132" s="3">
        <f>$AD$8</f>
        <v>4.6613881837492098E+28</v>
      </c>
      <c r="E132" s="3">
        <f>$AC$8</f>
        <v>6.2701584820619147E+26</v>
      </c>
      <c r="F132" s="3">
        <f>$AB$8</f>
        <v>8.4708966672821023E+24</v>
      </c>
      <c r="G132" s="3">
        <f>$AA$8</f>
        <v>1.1503166289706361E+23</v>
      </c>
      <c r="H132" s="3">
        <f>$Z$8</f>
        <v>1.5716684413122047E+21</v>
      </c>
      <c r="I132" s="22">
        <f>$AN$8</f>
        <v>4.3074374358992288E+16</v>
      </c>
      <c r="J132" s="3">
        <f>$X$8</f>
        <v>3.0024635741202643E+17</v>
      </c>
      <c r="K132" s="3">
        <f>$W$8</f>
        <v>4210038387792135</v>
      </c>
    </row>
    <row r="133" spans="3:13">
      <c r="C133" s="3">
        <f>$AD$8</f>
        <v>4.6613881837492098E+28</v>
      </c>
      <c r="D133" s="3">
        <f>$AC$8</f>
        <v>6.2701584820619147E+26</v>
      </c>
      <c r="E133" s="3">
        <f>$AB$8</f>
        <v>8.4708966672821023E+24</v>
      </c>
      <c r="F133" s="3">
        <f>$AA$8</f>
        <v>1.1503166289706361E+23</v>
      </c>
      <c r="G133" s="3">
        <f>$Z$8</f>
        <v>1.5716684413122047E+21</v>
      </c>
      <c r="H133" s="3">
        <f>$Y$8</f>
        <v>2.162994034885931E+19</v>
      </c>
      <c r="I133" s="22">
        <f>$AM$8</f>
        <v>603964096749226</v>
      </c>
      <c r="J133" s="3">
        <f>$W$8</f>
        <v>4210038387792135</v>
      </c>
      <c r="K133" s="3">
        <f>$V$8</f>
        <v>59732129675791</v>
      </c>
    </row>
    <row r="134" spans="3:13">
      <c r="C134" s="3">
        <f>$AC$8</f>
        <v>6.2701584820619147E+26</v>
      </c>
      <c r="D134" s="3">
        <f>$AB$8</f>
        <v>8.4708966672821023E+24</v>
      </c>
      <c r="E134" s="3">
        <f>$AA$8</f>
        <v>1.1503166289706361E+23</v>
      </c>
      <c r="F134" s="3">
        <f>$Z$8</f>
        <v>1.5716684413122047E+21</v>
      </c>
      <c r="G134" s="3">
        <f>$Y$8</f>
        <v>2.162994034885931E+19</v>
      </c>
      <c r="H134" s="3">
        <f>$X$8</f>
        <v>3.0024635741202643E+17</v>
      </c>
      <c r="I134" s="22">
        <f>$AL$8</f>
        <v>8565991486948</v>
      </c>
      <c r="J134" s="3">
        <f>$V$8</f>
        <v>59732129675791</v>
      </c>
      <c r="K134" s="3">
        <f>$U$8</f>
        <v>859047860295</v>
      </c>
      <c r="M134" s="23">
        <f>MDETERM(C132:K140)/MDETERM(C142:K150)</f>
        <v>-326655.05347766762</v>
      </c>
    </row>
    <row r="135" spans="3:13">
      <c r="C135" s="3">
        <f>$AB$8</f>
        <v>8.4708966672821023E+24</v>
      </c>
      <c r="D135" s="3">
        <f>$AA$8</f>
        <v>1.1503166289706361E+23</v>
      </c>
      <c r="E135" s="3">
        <f>$Z$8</f>
        <v>1.5716684413122047E+21</v>
      </c>
      <c r="F135" s="3">
        <f>$Y$8</f>
        <v>2.162994034885931E+19</v>
      </c>
      <c r="G135" s="3">
        <f>$X$8</f>
        <v>3.0024635741202643E+17</v>
      </c>
      <c r="H135" s="3">
        <f>$W$8</f>
        <v>4210038387792135</v>
      </c>
      <c r="I135" s="22">
        <f>$AK$8</f>
        <v>123100393474</v>
      </c>
      <c r="J135" s="3">
        <f>$U$8</f>
        <v>859047860295</v>
      </c>
      <c r="K135" s="3">
        <f>$T$8</f>
        <v>12545691535</v>
      </c>
      <c r="M135" s="32" t="e">
        <f ca="1">[1]!xDiv([1]!xMatDet(C132:K140,100),[1]!xMatDet(C142:K150,100),100)</f>
        <v>#NAME?</v>
      </c>
    </row>
    <row r="136" spans="3:13">
      <c r="C136" s="3">
        <f>$AA$8</f>
        <v>1.1503166289706361E+23</v>
      </c>
      <c r="D136" s="3">
        <f>$Z$8</f>
        <v>1.5716684413122047E+21</v>
      </c>
      <c r="E136" s="3">
        <f>$Y$8</f>
        <v>2.162994034885931E+19</v>
      </c>
      <c r="F136" s="3">
        <f>$X$8</f>
        <v>3.0024635741202643E+17</v>
      </c>
      <c r="G136" s="3">
        <f>$W$8</f>
        <v>4210038387792135</v>
      </c>
      <c r="H136" s="3">
        <f>$V$8</f>
        <v>59732129675791</v>
      </c>
      <c r="I136" s="22">
        <f>$AJ$8</f>
        <v>1795576924</v>
      </c>
      <c r="J136" s="3">
        <f>$T$8</f>
        <v>12545691535</v>
      </c>
      <c r="K136" s="3">
        <f>$S$8</f>
        <v>186368535</v>
      </c>
    </row>
    <row r="137" spans="3:13">
      <c r="C137" s="3">
        <f>$Z$8</f>
        <v>1.5716684413122047E+21</v>
      </c>
      <c r="D137" s="3">
        <f>$Y$8</f>
        <v>2.162994034885931E+19</v>
      </c>
      <c r="E137" s="3">
        <f>$X$8</f>
        <v>3.0024635741202643E+17</v>
      </c>
      <c r="F137" s="3">
        <f>$W$8</f>
        <v>4210038387792135</v>
      </c>
      <c r="G137" s="3">
        <f>$V$8</f>
        <v>59732129675791</v>
      </c>
      <c r="H137" s="3">
        <f>$U$8</f>
        <v>859047860295</v>
      </c>
      <c r="I137" s="22">
        <f>$AI$8</f>
        <v>26626546</v>
      </c>
      <c r="J137" s="3">
        <f>$S$8</f>
        <v>186368535</v>
      </c>
      <c r="K137" s="3">
        <f>$R$8</f>
        <v>2820151</v>
      </c>
    </row>
    <row r="138" spans="3:13">
      <c r="C138" s="3">
        <f>$Y$8</f>
        <v>2.162994034885931E+19</v>
      </c>
      <c r="D138" s="3">
        <f>$X$8</f>
        <v>3.0024635741202643E+17</v>
      </c>
      <c r="E138" s="3">
        <f>$W$8</f>
        <v>4210038387792135</v>
      </c>
      <c r="F138" s="3">
        <f>$V$8</f>
        <v>59732129675791</v>
      </c>
      <c r="G138" s="3">
        <f>$U$8</f>
        <v>859047860295</v>
      </c>
      <c r="H138" s="3">
        <f>$T$8</f>
        <v>12545691535</v>
      </c>
      <c r="I138" s="22">
        <f>$AH$8</f>
        <v>401968</v>
      </c>
      <c r="J138" s="3">
        <f>$R$8</f>
        <v>2820151</v>
      </c>
      <c r="K138" s="3">
        <f>$Q$8</f>
        <v>43515</v>
      </c>
    </row>
    <row r="139" spans="3:13">
      <c r="C139" s="3">
        <f>$X$8</f>
        <v>3.0024635741202643E+17</v>
      </c>
      <c r="D139" s="3">
        <f>$W$8</f>
        <v>4210038387792135</v>
      </c>
      <c r="E139" s="3">
        <f>$V$8</f>
        <v>59732129675791</v>
      </c>
      <c r="F139" s="3">
        <f>$U$8</f>
        <v>859047860295</v>
      </c>
      <c r="G139" s="3">
        <f>$T$8</f>
        <v>12545691535</v>
      </c>
      <c r="H139" s="3">
        <f>$S$8</f>
        <v>186368535</v>
      </c>
      <c r="I139" s="22">
        <f>$AG$8</f>
        <v>6184</v>
      </c>
      <c r="J139" s="3">
        <f>$Q$8</f>
        <v>43515</v>
      </c>
      <c r="K139" s="3">
        <f>$P$8</f>
        <v>685</v>
      </c>
    </row>
    <row r="140" spans="3:13">
      <c r="C140" s="3">
        <f>$W$8</f>
        <v>4210038387792135</v>
      </c>
      <c r="D140" s="3">
        <f>$V$8</f>
        <v>59732129675791</v>
      </c>
      <c r="E140" s="3">
        <f>$U$8</f>
        <v>859047860295</v>
      </c>
      <c r="F140" s="3">
        <f>$T$8</f>
        <v>12545691535</v>
      </c>
      <c r="G140" s="3">
        <f>$S$8</f>
        <v>186368535</v>
      </c>
      <c r="H140" s="3">
        <f>$R$8</f>
        <v>2820151</v>
      </c>
      <c r="I140" s="22">
        <f>$AF$8</f>
        <v>97</v>
      </c>
      <c r="J140" s="3">
        <f>$P$8</f>
        <v>685</v>
      </c>
      <c r="K140" s="3">
        <f>$P$2</f>
        <v>11</v>
      </c>
    </row>
    <row r="141" spans="3:13">
      <c r="C141" s="3"/>
      <c r="D141" s="3"/>
      <c r="E141" s="3"/>
      <c r="F141" s="3"/>
      <c r="G141" s="3"/>
      <c r="H141" s="3"/>
      <c r="I141" s="3"/>
      <c r="J141" s="3"/>
      <c r="K141" s="3"/>
    </row>
    <row r="142" spans="3:13">
      <c r="C142" s="3">
        <f>$AE$8</f>
        <v>3.4781605591867382E+30</v>
      </c>
      <c r="D142" s="3">
        <f>$AD$8</f>
        <v>4.6613881837492098E+28</v>
      </c>
      <c r="E142" s="3">
        <f>$AC$8</f>
        <v>6.2701584820619147E+26</v>
      </c>
      <c r="F142" s="3">
        <f>$AB$8</f>
        <v>8.4708966672821023E+24</v>
      </c>
      <c r="G142" s="3">
        <f>$AA$8</f>
        <v>1.1503166289706361E+23</v>
      </c>
      <c r="H142" s="3">
        <f>$Z$8</f>
        <v>1.5716684413122047E+21</v>
      </c>
      <c r="I142" s="3">
        <f>$Y$8</f>
        <v>2.162994034885931E+19</v>
      </c>
      <c r="J142" s="3">
        <f>$X$8</f>
        <v>3.0024635741202643E+17</v>
      </c>
      <c r="K142" s="3">
        <f>$W$8</f>
        <v>4210038387792135</v>
      </c>
    </row>
    <row r="143" spans="3:13">
      <c r="C143" s="3">
        <f>$AD$8</f>
        <v>4.6613881837492098E+28</v>
      </c>
      <c r="D143" s="3">
        <f>$AC$8</f>
        <v>6.2701584820619147E+26</v>
      </c>
      <c r="E143" s="3">
        <f>$AB$8</f>
        <v>8.4708966672821023E+24</v>
      </c>
      <c r="F143" s="3">
        <f>$AA$8</f>
        <v>1.1503166289706361E+23</v>
      </c>
      <c r="G143" s="3">
        <f>$Z$8</f>
        <v>1.5716684413122047E+21</v>
      </c>
      <c r="H143" s="3">
        <f>$Y$8</f>
        <v>2.162994034885931E+19</v>
      </c>
      <c r="I143" s="3">
        <f>$X$8</f>
        <v>3.0024635741202643E+17</v>
      </c>
      <c r="J143" s="3">
        <f>$W$8</f>
        <v>4210038387792135</v>
      </c>
      <c r="K143" s="3">
        <f>$V$8</f>
        <v>59732129675791</v>
      </c>
    </row>
    <row r="144" spans="3:13">
      <c r="C144" s="3">
        <f>$AC$8</f>
        <v>6.2701584820619147E+26</v>
      </c>
      <c r="D144" s="3">
        <f>$AB$8</f>
        <v>8.4708966672821023E+24</v>
      </c>
      <c r="E144" s="3">
        <f>$AA$8</f>
        <v>1.1503166289706361E+23</v>
      </c>
      <c r="F144" s="3">
        <f>$Z$8</f>
        <v>1.5716684413122047E+21</v>
      </c>
      <c r="G144" s="3">
        <f>$Y$8</f>
        <v>2.162994034885931E+19</v>
      </c>
      <c r="H144" s="3">
        <f>$X$8</f>
        <v>3.0024635741202643E+17</v>
      </c>
      <c r="I144" s="3">
        <f>$W$8</f>
        <v>4210038387792135</v>
      </c>
      <c r="J144" s="3">
        <f>$V$8</f>
        <v>59732129675791</v>
      </c>
      <c r="K144" s="3">
        <f>$U$8</f>
        <v>859047860295</v>
      </c>
    </row>
    <row r="145" spans="3:13">
      <c r="C145" s="3">
        <f>$AB$8</f>
        <v>8.4708966672821023E+24</v>
      </c>
      <c r="D145" s="3">
        <f>$AA$8</f>
        <v>1.1503166289706361E+23</v>
      </c>
      <c r="E145" s="3">
        <f>$Z$8</f>
        <v>1.5716684413122047E+21</v>
      </c>
      <c r="F145" s="3">
        <f>$Y$8</f>
        <v>2.162994034885931E+19</v>
      </c>
      <c r="G145" s="3">
        <f>$X$8</f>
        <v>3.0024635741202643E+17</v>
      </c>
      <c r="H145" s="3">
        <f>$W$8</f>
        <v>4210038387792135</v>
      </c>
      <c r="I145" s="3">
        <f>$V$8</f>
        <v>59732129675791</v>
      </c>
      <c r="J145" s="3">
        <f>$U$8</f>
        <v>859047860295</v>
      </c>
      <c r="K145" s="3">
        <f>$T$8</f>
        <v>12545691535</v>
      </c>
    </row>
    <row r="146" spans="3:13">
      <c r="C146" s="3">
        <f>$AA$8</f>
        <v>1.1503166289706361E+23</v>
      </c>
      <c r="D146" s="3">
        <f>$Z$8</f>
        <v>1.5716684413122047E+21</v>
      </c>
      <c r="E146" s="3">
        <f>$Y$8</f>
        <v>2.162994034885931E+19</v>
      </c>
      <c r="F146" s="3">
        <f>$X$8</f>
        <v>3.0024635741202643E+17</v>
      </c>
      <c r="G146" s="3">
        <f>$W$8</f>
        <v>4210038387792135</v>
      </c>
      <c r="H146" s="3">
        <f>$V$8</f>
        <v>59732129675791</v>
      </c>
      <c r="I146" s="3">
        <f>$U$8</f>
        <v>859047860295</v>
      </c>
      <c r="J146" s="3">
        <f>$T$8</f>
        <v>12545691535</v>
      </c>
      <c r="K146" s="3">
        <f>$S$8</f>
        <v>186368535</v>
      </c>
    </row>
    <row r="147" spans="3:13">
      <c r="C147" s="3">
        <f>$Z$8</f>
        <v>1.5716684413122047E+21</v>
      </c>
      <c r="D147" s="3">
        <f>$Y$8</f>
        <v>2.162994034885931E+19</v>
      </c>
      <c r="E147" s="3">
        <f>$X$8</f>
        <v>3.0024635741202643E+17</v>
      </c>
      <c r="F147" s="3">
        <f>$W$8</f>
        <v>4210038387792135</v>
      </c>
      <c r="G147" s="3">
        <f>$V$8</f>
        <v>59732129675791</v>
      </c>
      <c r="H147" s="3">
        <f>$U$8</f>
        <v>859047860295</v>
      </c>
      <c r="I147" s="3">
        <f>$T$8</f>
        <v>12545691535</v>
      </c>
      <c r="J147" s="3">
        <f>$S$8</f>
        <v>186368535</v>
      </c>
      <c r="K147" s="3">
        <f>$R$8</f>
        <v>2820151</v>
      </c>
    </row>
    <row r="148" spans="3:13">
      <c r="C148" s="3">
        <f>$Y$8</f>
        <v>2.162994034885931E+19</v>
      </c>
      <c r="D148" s="3">
        <f>$X$8</f>
        <v>3.0024635741202643E+17</v>
      </c>
      <c r="E148" s="3">
        <f>$W$8</f>
        <v>4210038387792135</v>
      </c>
      <c r="F148" s="3">
        <f>$V$8</f>
        <v>59732129675791</v>
      </c>
      <c r="G148" s="3">
        <f>$U$8</f>
        <v>859047860295</v>
      </c>
      <c r="H148" s="3">
        <f>$T$8</f>
        <v>12545691535</v>
      </c>
      <c r="I148" s="3">
        <f>$S$8</f>
        <v>186368535</v>
      </c>
      <c r="J148" s="3">
        <f>$R$8</f>
        <v>2820151</v>
      </c>
      <c r="K148" s="3">
        <f>$Q$8</f>
        <v>43515</v>
      </c>
    </row>
    <row r="149" spans="3:13">
      <c r="C149" s="3">
        <f>$X$8</f>
        <v>3.0024635741202643E+17</v>
      </c>
      <c r="D149" s="3">
        <f>$W$8</f>
        <v>4210038387792135</v>
      </c>
      <c r="E149" s="3">
        <f>$V$8</f>
        <v>59732129675791</v>
      </c>
      <c r="F149" s="3">
        <f>$U$8</f>
        <v>859047860295</v>
      </c>
      <c r="G149" s="3">
        <f>$T$8</f>
        <v>12545691535</v>
      </c>
      <c r="H149" s="3">
        <f>$S$8</f>
        <v>186368535</v>
      </c>
      <c r="I149" s="3">
        <f>$R$8</f>
        <v>2820151</v>
      </c>
      <c r="J149" s="3">
        <f>$Q$8</f>
        <v>43515</v>
      </c>
      <c r="K149" s="3">
        <f>$P$8</f>
        <v>685</v>
      </c>
    </row>
    <row r="150" spans="3:13">
      <c r="C150" s="3">
        <f>$W$8</f>
        <v>4210038387792135</v>
      </c>
      <c r="D150" s="3">
        <f>$V$8</f>
        <v>59732129675791</v>
      </c>
      <c r="E150" s="3">
        <f>$U$8</f>
        <v>859047860295</v>
      </c>
      <c r="F150" s="3">
        <f>$T$8</f>
        <v>12545691535</v>
      </c>
      <c r="G150" s="3">
        <f>$S$8</f>
        <v>186368535</v>
      </c>
      <c r="H150" s="3">
        <f>$R$8</f>
        <v>2820151</v>
      </c>
      <c r="I150" s="3">
        <f>$Q$8</f>
        <v>43515</v>
      </c>
      <c r="J150" s="3">
        <f>$P$8</f>
        <v>685</v>
      </c>
      <c r="K150" s="3">
        <f>$P$2</f>
        <v>11</v>
      </c>
    </row>
    <row r="153" spans="3:13">
      <c r="C153" s="3">
        <f>$AE$8</f>
        <v>3.4781605591867382E+30</v>
      </c>
      <c r="D153" s="3">
        <f>$AD$8</f>
        <v>4.6613881837492098E+28</v>
      </c>
      <c r="E153" s="3">
        <f>$AC$8</f>
        <v>6.2701584820619147E+26</v>
      </c>
      <c r="F153" s="3">
        <f>$AB$8</f>
        <v>8.4708966672821023E+24</v>
      </c>
      <c r="G153" s="3">
        <f>$AA$8</f>
        <v>1.1503166289706361E+23</v>
      </c>
      <c r="H153" s="3">
        <f>$Z$8</f>
        <v>1.5716684413122047E+21</v>
      </c>
      <c r="I153" s="3">
        <f>$Y$8</f>
        <v>2.162994034885931E+19</v>
      </c>
      <c r="J153" s="22">
        <f>$AN$8</f>
        <v>4.3074374358992288E+16</v>
      </c>
      <c r="K153" s="3">
        <f>$W$8</f>
        <v>4210038387792135</v>
      </c>
    </row>
    <row r="154" spans="3:13">
      <c r="C154" s="3">
        <f>$AD$8</f>
        <v>4.6613881837492098E+28</v>
      </c>
      <c r="D154" s="3">
        <f>$AC$8</f>
        <v>6.2701584820619147E+26</v>
      </c>
      <c r="E154" s="3">
        <f>$AB$8</f>
        <v>8.4708966672821023E+24</v>
      </c>
      <c r="F154" s="3">
        <f>$AA$8</f>
        <v>1.1503166289706361E+23</v>
      </c>
      <c r="G154" s="3">
        <f>$Z$8</f>
        <v>1.5716684413122047E+21</v>
      </c>
      <c r="H154" s="3">
        <f>$Y$8</f>
        <v>2.162994034885931E+19</v>
      </c>
      <c r="I154" s="3">
        <f>$X$8</f>
        <v>3.0024635741202643E+17</v>
      </c>
      <c r="J154" s="22">
        <f>$AM$8</f>
        <v>603964096749226</v>
      </c>
      <c r="K154" s="3">
        <f>$V$8</f>
        <v>59732129675791</v>
      </c>
    </row>
    <row r="155" spans="3:13">
      <c r="C155" s="3">
        <f>$AC$8</f>
        <v>6.2701584820619147E+26</v>
      </c>
      <c r="D155" s="3">
        <f>$AB$8</f>
        <v>8.4708966672821023E+24</v>
      </c>
      <c r="E155" s="3">
        <f>$AA$8</f>
        <v>1.1503166289706361E+23</v>
      </c>
      <c r="F155" s="3">
        <f>$Z$8</f>
        <v>1.5716684413122047E+21</v>
      </c>
      <c r="G155" s="3">
        <f>$Y$8</f>
        <v>2.162994034885931E+19</v>
      </c>
      <c r="H155" s="3">
        <f>$X$8</f>
        <v>3.0024635741202643E+17</v>
      </c>
      <c r="I155" s="3">
        <f>$W$8</f>
        <v>4210038387792135</v>
      </c>
      <c r="J155" s="22">
        <f>$AL$8</f>
        <v>8565991486948</v>
      </c>
      <c r="K155" s="3">
        <f>$U$8</f>
        <v>859047860295</v>
      </c>
      <c r="M155" s="23">
        <f>MDETERM(C153:K161)/MDETERM(C163:K171)</f>
        <v>7949784.9395479206</v>
      </c>
    </row>
    <row r="156" spans="3:13">
      <c r="C156" s="3">
        <f>$AB$8</f>
        <v>8.4708966672821023E+24</v>
      </c>
      <c r="D156" s="3">
        <f>$AA$8</f>
        <v>1.1503166289706361E+23</v>
      </c>
      <c r="E156" s="3">
        <f>$Z$8</f>
        <v>1.5716684413122047E+21</v>
      </c>
      <c r="F156" s="3">
        <f>$Y$8</f>
        <v>2.162994034885931E+19</v>
      </c>
      <c r="G156" s="3">
        <f>$X$8</f>
        <v>3.0024635741202643E+17</v>
      </c>
      <c r="H156" s="3">
        <f>$W$8</f>
        <v>4210038387792135</v>
      </c>
      <c r="I156" s="3">
        <f>$V$8</f>
        <v>59732129675791</v>
      </c>
      <c r="J156" s="22">
        <f>$AK$8</f>
        <v>123100393474</v>
      </c>
      <c r="K156" s="3">
        <f>$T$8</f>
        <v>12545691535</v>
      </c>
      <c r="M156" s="32" t="e">
        <f ca="1">[1]!xDiv([1]!xMatDet(C153:K161,100),[1]!xMatDet(C163:K171,100),100)</f>
        <v>#NAME?</v>
      </c>
    </row>
    <row r="157" spans="3:13">
      <c r="C157" s="3">
        <f>$AA$8</f>
        <v>1.1503166289706361E+23</v>
      </c>
      <c r="D157" s="3">
        <f>$Z$8</f>
        <v>1.5716684413122047E+21</v>
      </c>
      <c r="E157" s="3">
        <f>$Y$8</f>
        <v>2.162994034885931E+19</v>
      </c>
      <c r="F157" s="3">
        <f>$X$8</f>
        <v>3.0024635741202643E+17</v>
      </c>
      <c r="G157" s="3">
        <f>$W$8</f>
        <v>4210038387792135</v>
      </c>
      <c r="H157" s="3">
        <f>$V$8</f>
        <v>59732129675791</v>
      </c>
      <c r="I157" s="3">
        <f>$U$8</f>
        <v>859047860295</v>
      </c>
      <c r="J157" s="22">
        <f>$AJ$8</f>
        <v>1795576924</v>
      </c>
      <c r="K157" s="3">
        <f>$S$8</f>
        <v>186368535</v>
      </c>
    </row>
    <row r="158" spans="3:13">
      <c r="C158" s="3">
        <f>$Z$8</f>
        <v>1.5716684413122047E+21</v>
      </c>
      <c r="D158" s="3">
        <f>$Y$8</f>
        <v>2.162994034885931E+19</v>
      </c>
      <c r="E158" s="3">
        <f>$X$8</f>
        <v>3.0024635741202643E+17</v>
      </c>
      <c r="F158" s="3">
        <f>$W$8</f>
        <v>4210038387792135</v>
      </c>
      <c r="G158" s="3">
        <f>$V$8</f>
        <v>59732129675791</v>
      </c>
      <c r="H158" s="3">
        <f>$U$8</f>
        <v>859047860295</v>
      </c>
      <c r="I158" s="3">
        <f>$T$8</f>
        <v>12545691535</v>
      </c>
      <c r="J158" s="22">
        <f>$AI$8</f>
        <v>26626546</v>
      </c>
      <c r="K158" s="3">
        <f>$R$8</f>
        <v>2820151</v>
      </c>
    </row>
    <row r="159" spans="3:13">
      <c r="C159" s="3">
        <f>$Y$8</f>
        <v>2.162994034885931E+19</v>
      </c>
      <c r="D159" s="3">
        <f>$X$8</f>
        <v>3.0024635741202643E+17</v>
      </c>
      <c r="E159" s="3">
        <f>$W$8</f>
        <v>4210038387792135</v>
      </c>
      <c r="F159" s="3">
        <f>$V$8</f>
        <v>59732129675791</v>
      </c>
      <c r="G159" s="3">
        <f>$U$8</f>
        <v>859047860295</v>
      </c>
      <c r="H159" s="3">
        <f>$T$8</f>
        <v>12545691535</v>
      </c>
      <c r="I159" s="3">
        <f>$S$8</f>
        <v>186368535</v>
      </c>
      <c r="J159" s="22">
        <f>$AH$8</f>
        <v>401968</v>
      </c>
      <c r="K159" s="3">
        <f>$Q$8</f>
        <v>43515</v>
      </c>
    </row>
    <row r="160" spans="3:13">
      <c r="C160" s="3">
        <f>$X$8</f>
        <v>3.0024635741202643E+17</v>
      </c>
      <c r="D160" s="3">
        <f>$W$8</f>
        <v>4210038387792135</v>
      </c>
      <c r="E160" s="3">
        <f>$V$8</f>
        <v>59732129675791</v>
      </c>
      <c r="F160" s="3">
        <f>$U$8</f>
        <v>859047860295</v>
      </c>
      <c r="G160" s="3">
        <f>$T$8</f>
        <v>12545691535</v>
      </c>
      <c r="H160" s="3">
        <f>$S$8</f>
        <v>186368535</v>
      </c>
      <c r="I160" s="3">
        <f>$R$8</f>
        <v>2820151</v>
      </c>
      <c r="J160" s="22">
        <f>$AG$8</f>
        <v>6184</v>
      </c>
      <c r="K160" s="3">
        <f>$P$8</f>
        <v>685</v>
      </c>
    </row>
    <row r="161" spans="3:11">
      <c r="C161" s="3">
        <f>$W$8</f>
        <v>4210038387792135</v>
      </c>
      <c r="D161" s="3">
        <f>$V$8</f>
        <v>59732129675791</v>
      </c>
      <c r="E161" s="3">
        <f>$U$8</f>
        <v>859047860295</v>
      </c>
      <c r="F161" s="3">
        <f>$T$8</f>
        <v>12545691535</v>
      </c>
      <c r="G161" s="3">
        <f>$S$8</f>
        <v>186368535</v>
      </c>
      <c r="H161" s="3">
        <f>$R$8</f>
        <v>2820151</v>
      </c>
      <c r="I161" s="3">
        <f>$Q$8</f>
        <v>43515</v>
      </c>
      <c r="J161" s="22">
        <f>$AF$8</f>
        <v>97</v>
      </c>
      <c r="K161" s="3">
        <f>$P$2</f>
        <v>11</v>
      </c>
    </row>
    <row r="162" spans="3:11">
      <c r="C162" s="3"/>
      <c r="D162" s="3"/>
      <c r="E162" s="3"/>
      <c r="F162" s="3"/>
      <c r="G162" s="3"/>
      <c r="H162" s="3"/>
      <c r="I162" s="3"/>
      <c r="J162" s="3"/>
      <c r="K162" s="3"/>
    </row>
    <row r="163" spans="3:11">
      <c r="C163" s="3">
        <f>$AE$8</f>
        <v>3.4781605591867382E+30</v>
      </c>
      <c r="D163" s="3">
        <f>$AD$8</f>
        <v>4.6613881837492098E+28</v>
      </c>
      <c r="E163" s="3">
        <f>$AC$8</f>
        <v>6.2701584820619147E+26</v>
      </c>
      <c r="F163" s="3">
        <f>$AB$8</f>
        <v>8.4708966672821023E+24</v>
      </c>
      <c r="G163" s="3">
        <f>$AA$8</f>
        <v>1.1503166289706361E+23</v>
      </c>
      <c r="H163" s="3">
        <f>$Z$8</f>
        <v>1.5716684413122047E+21</v>
      </c>
      <c r="I163" s="3">
        <f>$Y$8</f>
        <v>2.162994034885931E+19</v>
      </c>
      <c r="J163" s="3">
        <f>$X$8</f>
        <v>3.0024635741202643E+17</v>
      </c>
      <c r="K163" s="3">
        <f>$W$8</f>
        <v>4210038387792135</v>
      </c>
    </row>
    <row r="164" spans="3:11">
      <c r="C164" s="3">
        <f>$AD$8</f>
        <v>4.6613881837492098E+28</v>
      </c>
      <c r="D164" s="3">
        <f>$AC$8</f>
        <v>6.2701584820619147E+26</v>
      </c>
      <c r="E164" s="3">
        <f>$AB$8</f>
        <v>8.4708966672821023E+24</v>
      </c>
      <c r="F164" s="3">
        <f>$AA$8</f>
        <v>1.1503166289706361E+23</v>
      </c>
      <c r="G164" s="3">
        <f>$Z$8</f>
        <v>1.5716684413122047E+21</v>
      </c>
      <c r="H164" s="3">
        <f>$Y$8</f>
        <v>2.162994034885931E+19</v>
      </c>
      <c r="I164" s="3">
        <f>$X$8</f>
        <v>3.0024635741202643E+17</v>
      </c>
      <c r="J164" s="3">
        <f>$W$8</f>
        <v>4210038387792135</v>
      </c>
      <c r="K164" s="3">
        <f>$V$8</f>
        <v>59732129675791</v>
      </c>
    </row>
    <row r="165" spans="3:11">
      <c r="C165" s="3">
        <f>$AC$8</f>
        <v>6.2701584820619147E+26</v>
      </c>
      <c r="D165" s="3">
        <f>$AB$8</f>
        <v>8.4708966672821023E+24</v>
      </c>
      <c r="E165" s="3">
        <f>$AA$8</f>
        <v>1.1503166289706361E+23</v>
      </c>
      <c r="F165" s="3">
        <f>$Z$8</f>
        <v>1.5716684413122047E+21</v>
      </c>
      <c r="G165" s="3">
        <f>$Y$8</f>
        <v>2.162994034885931E+19</v>
      </c>
      <c r="H165" s="3">
        <f>$X$8</f>
        <v>3.0024635741202643E+17</v>
      </c>
      <c r="I165" s="3">
        <f>$W$8</f>
        <v>4210038387792135</v>
      </c>
      <c r="J165" s="3">
        <f>$V$8</f>
        <v>59732129675791</v>
      </c>
      <c r="K165" s="3">
        <f>$U$8</f>
        <v>859047860295</v>
      </c>
    </row>
    <row r="166" spans="3:11">
      <c r="C166" s="3">
        <f>$AB$8</f>
        <v>8.4708966672821023E+24</v>
      </c>
      <c r="D166" s="3">
        <f>$AA$8</f>
        <v>1.1503166289706361E+23</v>
      </c>
      <c r="E166" s="3">
        <f>$Z$8</f>
        <v>1.5716684413122047E+21</v>
      </c>
      <c r="F166" s="3">
        <f>$Y$8</f>
        <v>2.162994034885931E+19</v>
      </c>
      <c r="G166" s="3">
        <f>$X$8</f>
        <v>3.0024635741202643E+17</v>
      </c>
      <c r="H166" s="3">
        <f>$W$8</f>
        <v>4210038387792135</v>
      </c>
      <c r="I166" s="3">
        <f>$V$8</f>
        <v>59732129675791</v>
      </c>
      <c r="J166" s="3">
        <f>$U$8</f>
        <v>859047860295</v>
      </c>
      <c r="K166" s="3">
        <f>$T$8</f>
        <v>12545691535</v>
      </c>
    </row>
    <row r="167" spans="3:11">
      <c r="C167" s="3">
        <f>$AA$8</f>
        <v>1.1503166289706361E+23</v>
      </c>
      <c r="D167" s="3">
        <f>$Z$8</f>
        <v>1.5716684413122047E+21</v>
      </c>
      <c r="E167" s="3">
        <f>$Y$8</f>
        <v>2.162994034885931E+19</v>
      </c>
      <c r="F167" s="3">
        <f>$X$8</f>
        <v>3.0024635741202643E+17</v>
      </c>
      <c r="G167" s="3">
        <f>$W$8</f>
        <v>4210038387792135</v>
      </c>
      <c r="H167" s="3">
        <f>$V$8</f>
        <v>59732129675791</v>
      </c>
      <c r="I167" s="3">
        <f>$U$8</f>
        <v>859047860295</v>
      </c>
      <c r="J167" s="3">
        <f>$T$8</f>
        <v>12545691535</v>
      </c>
      <c r="K167" s="3">
        <f>$S$8</f>
        <v>186368535</v>
      </c>
    </row>
    <row r="168" spans="3:11">
      <c r="C168" s="3">
        <f>$Z$8</f>
        <v>1.5716684413122047E+21</v>
      </c>
      <c r="D168" s="3">
        <f>$Y$8</f>
        <v>2.162994034885931E+19</v>
      </c>
      <c r="E168" s="3">
        <f>$X$8</f>
        <v>3.0024635741202643E+17</v>
      </c>
      <c r="F168" s="3">
        <f>$W$8</f>
        <v>4210038387792135</v>
      </c>
      <c r="G168" s="3">
        <f>$V$8</f>
        <v>59732129675791</v>
      </c>
      <c r="H168" s="3">
        <f>$U$8</f>
        <v>859047860295</v>
      </c>
      <c r="I168" s="3">
        <f>$T$8</f>
        <v>12545691535</v>
      </c>
      <c r="J168" s="3">
        <f>$S$8</f>
        <v>186368535</v>
      </c>
      <c r="K168" s="3">
        <f>$R$8</f>
        <v>2820151</v>
      </c>
    </row>
    <row r="169" spans="3:11">
      <c r="C169" s="3">
        <f>$Y$8</f>
        <v>2.162994034885931E+19</v>
      </c>
      <c r="D169" s="3">
        <f>$X$8</f>
        <v>3.0024635741202643E+17</v>
      </c>
      <c r="E169" s="3">
        <f>$W$8</f>
        <v>4210038387792135</v>
      </c>
      <c r="F169" s="3">
        <f>$V$8</f>
        <v>59732129675791</v>
      </c>
      <c r="G169" s="3">
        <f>$U$8</f>
        <v>859047860295</v>
      </c>
      <c r="H169" s="3">
        <f>$T$8</f>
        <v>12545691535</v>
      </c>
      <c r="I169" s="3">
        <f>$S$8</f>
        <v>186368535</v>
      </c>
      <c r="J169" s="3">
        <f>$R$8</f>
        <v>2820151</v>
      </c>
      <c r="K169" s="3">
        <f>$Q$8</f>
        <v>43515</v>
      </c>
    </row>
    <row r="170" spans="3:11">
      <c r="C170" s="3">
        <f>$X$8</f>
        <v>3.0024635741202643E+17</v>
      </c>
      <c r="D170" s="3">
        <f>$W$8</f>
        <v>4210038387792135</v>
      </c>
      <c r="E170" s="3">
        <f>$V$8</f>
        <v>59732129675791</v>
      </c>
      <c r="F170" s="3">
        <f>$U$8</f>
        <v>859047860295</v>
      </c>
      <c r="G170" s="3">
        <f>$T$8</f>
        <v>12545691535</v>
      </c>
      <c r="H170" s="3">
        <f>$S$8</f>
        <v>186368535</v>
      </c>
      <c r="I170" s="3">
        <f>$R$8</f>
        <v>2820151</v>
      </c>
      <c r="J170" s="3">
        <f>$Q$8</f>
        <v>43515</v>
      </c>
      <c r="K170" s="3">
        <f>$P$8</f>
        <v>685</v>
      </c>
    </row>
    <row r="171" spans="3:11">
      <c r="C171" s="3">
        <f>$W$8</f>
        <v>4210038387792135</v>
      </c>
      <c r="D171" s="3">
        <f>$V$8</f>
        <v>59732129675791</v>
      </c>
      <c r="E171" s="3">
        <f>$U$8</f>
        <v>859047860295</v>
      </c>
      <c r="F171" s="3">
        <f>$T$8</f>
        <v>12545691535</v>
      </c>
      <c r="G171" s="3">
        <f>$S$8</f>
        <v>186368535</v>
      </c>
      <c r="H171" s="3">
        <f>$R$8</f>
        <v>2820151</v>
      </c>
      <c r="I171" s="3">
        <f>$Q$8</f>
        <v>43515</v>
      </c>
      <c r="J171" s="3">
        <f>$P$8</f>
        <v>685</v>
      </c>
      <c r="K171" s="3">
        <f>$P$2</f>
        <v>11</v>
      </c>
    </row>
    <row r="174" spans="3:11">
      <c r="C174" s="3">
        <f>$AE$8</f>
        <v>3.4781605591867382E+30</v>
      </c>
      <c r="D174" s="3">
        <f>$AD$8</f>
        <v>4.6613881837492098E+28</v>
      </c>
      <c r="E174" s="3">
        <f>$AC$8</f>
        <v>6.2701584820619147E+26</v>
      </c>
      <c r="F174" s="3">
        <f>$AB$8</f>
        <v>8.4708966672821023E+24</v>
      </c>
      <c r="G174" s="3">
        <f>$AA$8</f>
        <v>1.1503166289706361E+23</v>
      </c>
      <c r="H174" s="3">
        <f>$Z$8</f>
        <v>1.5716684413122047E+21</v>
      </c>
      <c r="I174" s="3">
        <f>$Y$8</f>
        <v>2.162994034885931E+19</v>
      </c>
      <c r="J174" s="3">
        <f>$X$8</f>
        <v>3.0024635741202643E+17</v>
      </c>
      <c r="K174" s="22">
        <f>$AN$8</f>
        <v>4.3074374358992288E+16</v>
      </c>
    </row>
    <row r="175" spans="3:11">
      <c r="C175" s="3">
        <f>$AD$8</f>
        <v>4.6613881837492098E+28</v>
      </c>
      <c r="D175" s="3">
        <f>$AC$8</f>
        <v>6.2701584820619147E+26</v>
      </c>
      <c r="E175" s="3">
        <f>$AB$8</f>
        <v>8.4708966672821023E+24</v>
      </c>
      <c r="F175" s="3">
        <f>$AA$8</f>
        <v>1.1503166289706361E+23</v>
      </c>
      <c r="G175" s="3">
        <f>$Z$8</f>
        <v>1.5716684413122047E+21</v>
      </c>
      <c r="H175" s="3">
        <f>$Y$8</f>
        <v>2.162994034885931E+19</v>
      </c>
      <c r="I175" s="3">
        <f>$X$8</f>
        <v>3.0024635741202643E+17</v>
      </c>
      <c r="J175" s="3">
        <f>$W$8</f>
        <v>4210038387792135</v>
      </c>
      <c r="K175" s="22">
        <f>$AM$8</f>
        <v>603964096749226</v>
      </c>
    </row>
    <row r="176" spans="3:11">
      <c r="C176" s="3">
        <f>$AC$8</f>
        <v>6.2701584820619147E+26</v>
      </c>
      <c r="D176" s="3">
        <f>$AB$8</f>
        <v>8.4708966672821023E+24</v>
      </c>
      <c r="E176" s="3">
        <f>$AA$8</f>
        <v>1.1503166289706361E+23</v>
      </c>
      <c r="F176" s="3">
        <f>$Z$8</f>
        <v>1.5716684413122047E+21</v>
      </c>
      <c r="G176" s="3">
        <f>$Y$8</f>
        <v>2.162994034885931E+19</v>
      </c>
      <c r="H176" s="3">
        <f>$X$8</f>
        <v>3.0024635741202643E+17</v>
      </c>
      <c r="I176" s="3">
        <f>$W$8</f>
        <v>4210038387792135</v>
      </c>
      <c r="J176" s="3">
        <f>$V$8</f>
        <v>59732129675791</v>
      </c>
      <c r="K176" s="22">
        <f>$AL$8</f>
        <v>8565991486948</v>
      </c>
    </row>
    <row r="177" spans="3:13">
      <c r="C177" s="3">
        <f>$AB$8</f>
        <v>8.4708966672821023E+24</v>
      </c>
      <c r="D177" s="3">
        <f>$AA$8</f>
        <v>1.1503166289706361E+23</v>
      </c>
      <c r="E177" s="3">
        <f>$Z$8</f>
        <v>1.5716684413122047E+21</v>
      </c>
      <c r="F177" s="3">
        <f>$Y$8</f>
        <v>2.162994034885931E+19</v>
      </c>
      <c r="G177" s="3">
        <f>$X$8</f>
        <v>3.0024635741202643E+17</v>
      </c>
      <c r="H177" s="3">
        <f>$W$8</f>
        <v>4210038387792135</v>
      </c>
      <c r="I177" s="3">
        <f>$V$8</f>
        <v>59732129675791</v>
      </c>
      <c r="J177" s="3">
        <f>$U$8</f>
        <v>859047860295</v>
      </c>
      <c r="K177" s="22">
        <f>$AK$8</f>
        <v>123100393474</v>
      </c>
      <c r="M177" s="23">
        <f>MDETERM(C174:K182)/MDETERM(C184:K192)</f>
        <v>-78554465.643657744</v>
      </c>
    </row>
    <row r="178" spans="3:13">
      <c r="C178" s="3">
        <f>$AA$8</f>
        <v>1.1503166289706361E+23</v>
      </c>
      <c r="D178" s="3">
        <f>$Z$8</f>
        <v>1.5716684413122047E+21</v>
      </c>
      <c r="E178" s="3">
        <f>$Y$8</f>
        <v>2.162994034885931E+19</v>
      </c>
      <c r="F178" s="3">
        <f>$X$8</f>
        <v>3.0024635741202643E+17</v>
      </c>
      <c r="G178" s="3">
        <f>$W$8</f>
        <v>4210038387792135</v>
      </c>
      <c r="H178" s="3">
        <f>$V$8</f>
        <v>59732129675791</v>
      </c>
      <c r="I178" s="3">
        <f>$U$8</f>
        <v>859047860295</v>
      </c>
      <c r="J178" s="3">
        <f>$T$8</f>
        <v>12545691535</v>
      </c>
      <c r="K178" s="22">
        <f>$AJ$8</f>
        <v>1795576924</v>
      </c>
      <c r="M178" s="32" t="e">
        <f ca="1">[1]!xDiv([1]!xMatDet(C174:K182,100),[1]!xMatDet(C184:K192,100),100)</f>
        <v>#NAME?</v>
      </c>
    </row>
    <row r="179" spans="3:13">
      <c r="C179" s="3">
        <f>$Z$8</f>
        <v>1.5716684413122047E+21</v>
      </c>
      <c r="D179" s="3">
        <f>$Y$8</f>
        <v>2.162994034885931E+19</v>
      </c>
      <c r="E179" s="3">
        <f>$X$8</f>
        <v>3.0024635741202643E+17</v>
      </c>
      <c r="F179" s="3">
        <f>$W$8</f>
        <v>4210038387792135</v>
      </c>
      <c r="G179" s="3">
        <f>$V$8</f>
        <v>59732129675791</v>
      </c>
      <c r="H179" s="3">
        <f>$U$8</f>
        <v>859047860295</v>
      </c>
      <c r="I179" s="3">
        <f>$T$8</f>
        <v>12545691535</v>
      </c>
      <c r="J179" s="3">
        <f>$S$8</f>
        <v>186368535</v>
      </c>
      <c r="K179" s="22">
        <f>$AI$8</f>
        <v>26626546</v>
      </c>
    </row>
    <row r="180" spans="3:13">
      <c r="C180" s="3">
        <f>$Y$8</f>
        <v>2.162994034885931E+19</v>
      </c>
      <c r="D180" s="3">
        <f>$X$8</f>
        <v>3.0024635741202643E+17</v>
      </c>
      <c r="E180" s="3">
        <f>$W$8</f>
        <v>4210038387792135</v>
      </c>
      <c r="F180" s="3">
        <f>$V$8</f>
        <v>59732129675791</v>
      </c>
      <c r="G180" s="3">
        <f>$U$8</f>
        <v>859047860295</v>
      </c>
      <c r="H180" s="3">
        <f>$T$8</f>
        <v>12545691535</v>
      </c>
      <c r="I180" s="3">
        <f>$S$8</f>
        <v>186368535</v>
      </c>
      <c r="J180" s="3">
        <f>$R$8</f>
        <v>2820151</v>
      </c>
      <c r="K180" s="22">
        <f>$AH$8</f>
        <v>401968</v>
      </c>
    </row>
    <row r="181" spans="3:13">
      <c r="C181" s="3">
        <f>$X$8</f>
        <v>3.0024635741202643E+17</v>
      </c>
      <c r="D181" s="3">
        <f>$W$8</f>
        <v>4210038387792135</v>
      </c>
      <c r="E181" s="3">
        <f>$V$8</f>
        <v>59732129675791</v>
      </c>
      <c r="F181" s="3">
        <f>$U$8</f>
        <v>859047860295</v>
      </c>
      <c r="G181" s="3">
        <f>$T$8</f>
        <v>12545691535</v>
      </c>
      <c r="H181" s="3">
        <f>$S$8</f>
        <v>186368535</v>
      </c>
      <c r="I181" s="3">
        <f>$R$8</f>
        <v>2820151</v>
      </c>
      <c r="J181" s="3">
        <f>$Q$8</f>
        <v>43515</v>
      </c>
      <c r="K181" s="22">
        <f>$AG$8</f>
        <v>6184</v>
      </c>
    </row>
    <row r="182" spans="3:13">
      <c r="C182" s="3">
        <f>$W$8</f>
        <v>4210038387792135</v>
      </c>
      <c r="D182" s="3">
        <f>$V$8</f>
        <v>59732129675791</v>
      </c>
      <c r="E182" s="3">
        <f>$U$8</f>
        <v>859047860295</v>
      </c>
      <c r="F182" s="3">
        <f>$T$8</f>
        <v>12545691535</v>
      </c>
      <c r="G182" s="3">
        <f>$S$8</f>
        <v>186368535</v>
      </c>
      <c r="H182" s="3">
        <f>$R$8</f>
        <v>2820151</v>
      </c>
      <c r="I182" s="3">
        <f>$Q$8</f>
        <v>43515</v>
      </c>
      <c r="J182" s="3">
        <f>$P$8</f>
        <v>685</v>
      </c>
      <c r="K182" s="22">
        <f>$AF$8</f>
        <v>97</v>
      </c>
    </row>
    <row r="183" spans="3:13">
      <c r="C183" s="3"/>
      <c r="D183" s="3"/>
      <c r="E183" s="3"/>
      <c r="F183" s="3"/>
      <c r="G183" s="3"/>
      <c r="H183" s="3"/>
      <c r="I183" s="3"/>
      <c r="J183" s="3"/>
      <c r="K183" s="3"/>
    </row>
    <row r="184" spans="3:13">
      <c r="C184" s="3">
        <f>$AE$8</f>
        <v>3.4781605591867382E+30</v>
      </c>
      <c r="D184" s="3">
        <f>$AD$8</f>
        <v>4.6613881837492098E+28</v>
      </c>
      <c r="E184" s="3">
        <f>$AC$8</f>
        <v>6.2701584820619147E+26</v>
      </c>
      <c r="F184" s="3">
        <f>$AB$8</f>
        <v>8.4708966672821023E+24</v>
      </c>
      <c r="G184" s="3">
        <f>$AA$8</f>
        <v>1.1503166289706361E+23</v>
      </c>
      <c r="H184" s="3">
        <f>$Z$8</f>
        <v>1.5716684413122047E+21</v>
      </c>
      <c r="I184" s="3">
        <f>$Y$8</f>
        <v>2.162994034885931E+19</v>
      </c>
      <c r="J184" s="3">
        <f>$X$8</f>
        <v>3.0024635741202643E+17</v>
      </c>
      <c r="K184" s="3">
        <f>$W$8</f>
        <v>4210038387792135</v>
      </c>
    </row>
    <row r="185" spans="3:13">
      <c r="C185" s="3">
        <f>$AD$8</f>
        <v>4.6613881837492098E+28</v>
      </c>
      <c r="D185" s="3">
        <f>$AC$8</f>
        <v>6.2701584820619147E+26</v>
      </c>
      <c r="E185" s="3">
        <f>$AB$8</f>
        <v>8.4708966672821023E+24</v>
      </c>
      <c r="F185" s="3">
        <f>$AA$8</f>
        <v>1.1503166289706361E+23</v>
      </c>
      <c r="G185" s="3">
        <f>$Z$8</f>
        <v>1.5716684413122047E+21</v>
      </c>
      <c r="H185" s="3">
        <f>$Y$8</f>
        <v>2.162994034885931E+19</v>
      </c>
      <c r="I185" s="3">
        <f>$X$8</f>
        <v>3.0024635741202643E+17</v>
      </c>
      <c r="J185" s="3">
        <f>$W$8</f>
        <v>4210038387792135</v>
      </c>
      <c r="K185" s="3">
        <f>$V$8</f>
        <v>59732129675791</v>
      </c>
    </row>
    <row r="186" spans="3:13">
      <c r="C186" s="3">
        <f>$AC$8</f>
        <v>6.2701584820619147E+26</v>
      </c>
      <c r="D186" s="3">
        <f>$AB$8</f>
        <v>8.4708966672821023E+24</v>
      </c>
      <c r="E186" s="3">
        <f>$AA$8</f>
        <v>1.1503166289706361E+23</v>
      </c>
      <c r="F186" s="3">
        <f>$Z$8</f>
        <v>1.5716684413122047E+21</v>
      </c>
      <c r="G186" s="3">
        <f>$Y$8</f>
        <v>2.162994034885931E+19</v>
      </c>
      <c r="H186" s="3">
        <f>$X$8</f>
        <v>3.0024635741202643E+17</v>
      </c>
      <c r="I186" s="3">
        <f>$W$8</f>
        <v>4210038387792135</v>
      </c>
      <c r="J186" s="3">
        <f>$V$8</f>
        <v>59732129675791</v>
      </c>
      <c r="K186" s="3">
        <f>$U$8</f>
        <v>859047860295</v>
      </c>
    </row>
    <row r="187" spans="3:13">
      <c r="C187" s="3">
        <f>$AB$8</f>
        <v>8.4708966672821023E+24</v>
      </c>
      <c r="D187" s="3">
        <f>$AA$8</f>
        <v>1.1503166289706361E+23</v>
      </c>
      <c r="E187" s="3">
        <f>$Z$8</f>
        <v>1.5716684413122047E+21</v>
      </c>
      <c r="F187" s="3">
        <f>$Y$8</f>
        <v>2.162994034885931E+19</v>
      </c>
      <c r="G187" s="3">
        <f>$X$8</f>
        <v>3.0024635741202643E+17</v>
      </c>
      <c r="H187" s="3">
        <f>$W$8</f>
        <v>4210038387792135</v>
      </c>
      <c r="I187" s="3">
        <f>$V$8</f>
        <v>59732129675791</v>
      </c>
      <c r="J187" s="3">
        <f>$U$8</f>
        <v>859047860295</v>
      </c>
      <c r="K187" s="3">
        <f>$T$8</f>
        <v>12545691535</v>
      </c>
    </row>
    <row r="188" spans="3:13">
      <c r="C188" s="3">
        <f>$AA$8</f>
        <v>1.1503166289706361E+23</v>
      </c>
      <c r="D188" s="3">
        <f>$Z$8</f>
        <v>1.5716684413122047E+21</v>
      </c>
      <c r="E188" s="3">
        <f>$Y$8</f>
        <v>2.162994034885931E+19</v>
      </c>
      <c r="F188" s="3">
        <f>$X$8</f>
        <v>3.0024635741202643E+17</v>
      </c>
      <c r="G188" s="3">
        <f>$W$8</f>
        <v>4210038387792135</v>
      </c>
      <c r="H188" s="3">
        <f>$V$8</f>
        <v>59732129675791</v>
      </c>
      <c r="I188" s="3">
        <f>$U$8</f>
        <v>859047860295</v>
      </c>
      <c r="J188" s="3">
        <f>$T$8</f>
        <v>12545691535</v>
      </c>
      <c r="K188" s="3">
        <f>$S$8</f>
        <v>186368535</v>
      </c>
    </row>
    <row r="189" spans="3:13">
      <c r="C189" s="3">
        <f>$Z$8</f>
        <v>1.5716684413122047E+21</v>
      </c>
      <c r="D189" s="3">
        <f>$Y$8</f>
        <v>2.162994034885931E+19</v>
      </c>
      <c r="E189" s="3">
        <f>$X$8</f>
        <v>3.0024635741202643E+17</v>
      </c>
      <c r="F189" s="3">
        <f>$W$8</f>
        <v>4210038387792135</v>
      </c>
      <c r="G189" s="3">
        <f>$V$8</f>
        <v>59732129675791</v>
      </c>
      <c r="H189" s="3">
        <f>$U$8</f>
        <v>859047860295</v>
      </c>
      <c r="I189" s="3">
        <f>$T$8</f>
        <v>12545691535</v>
      </c>
      <c r="J189" s="3">
        <f>$S$8</f>
        <v>186368535</v>
      </c>
      <c r="K189" s="3">
        <f>$R$8</f>
        <v>2820151</v>
      </c>
    </row>
    <row r="190" spans="3:13">
      <c r="C190" s="3">
        <f>$Y$8</f>
        <v>2.162994034885931E+19</v>
      </c>
      <c r="D190" s="3">
        <f>$X$8</f>
        <v>3.0024635741202643E+17</v>
      </c>
      <c r="E190" s="3">
        <f>$W$8</f>
        <v>4210038387792135</v>
      </c>
      <c r="F190" s="3">
        <f>$V$8</f>
        <v>59732129675791</v>
      </c>
      <c r="G190" s="3">
        <f>$U$8</f>
        <v>859047860295</v>
      </c>
      <c r="H190" s="3">
        <f>$T$8</f>
        <v>12545691535</v>
      </c>
      <c r="I190" s="3">
        <f>$S$8</f>
        <v>186368535</v>
      </c>
      <c r="J190" s="3">
        <f>$R$8</f>
        <v>2820151</v>
      </c>
      <c r="K190" s="3">
        <f>$Q$8</f>
        <v>43515</v>
      </c>
    </row>
    <row r="191" spans="3:13">
      <c r="C191" s="3">
        <f>$X$8</f>
        <v>3.0024635741202643E+17</v>
      </c>
      <c r="D191" s="3">
        <f>$W$8</f>
        <v>4210038387792135</v>
      </c>
      <c r="E191" s="3">
        <f>$V$8</f>
        <v>59732129675791</v>
      </c>
      <c r="F191" s="3">
        <f>$U$8</f>
        <v>859047860295</v>
      </c>
      <c r="G191" s="3">
        <f>$T$8</f>
        <v>12545691535</v>
      </c>
      <c r="H191" s="3">
        <f>$S$8</f>
        <v>186368535</v>
      </c>
      <c r="I191" s="3">
        <f>$R$8</f>
        <v>2820151</v>
      </c>
      <c r="J191" s="3">
        <f>$Q$8</f>
        <v>43515</v>
      </c>
      <c r="K191" s="3">
        <f>$P$8</f>
        <v>685</v>
      </c>
    </row>
    <row r="192" spans="3:13">
      <c r="C192" s="3">
        <f>$W$8</f>
        <v>4210038387792135</v>
      </c>
      <c r="D192" s="3">
        <f>$V$8</f>
        <v>59732129675791</v>
      </c>
      <c r="E192" s="3">
        <f>$U$8</f>
        <v>859047860295</v>
      </c>
      <c r="F192" s="3">
        <f>$T$8</f>
        <v>12545691535</v>
      </c>
      <c r="G192" s="3">
        <f>$S$8</f>
        <v>186368535</v>
      </c>
      <c r="H192" s="3">
        <f>$R$8</f>
        <v>2820151</v>
      </c>
      <c r="I192" s="3">
        <f>$Q$8</f>
        <v>43515</v>
      </c>
      <c r="J192" s="3">
        <f>$P$8</f>
        <v>685</v>
      </c>
      <c r="K192" s="3">
        <f>$P$2</f>
        <v>11</v>
      </c>
    </row>
    <row r="199" spans="6:6">
      <c r="F199" s="23"/>
    </row>
    <row r="200" spans="6:6">
      <c r="F200" s="29"/>
    </row>
    <row r="217" spans="6:6">
      <c r="F217" s="23"/>
    </row>
    <row r="218" spans="6:6">
      <c r="F218" s="29"/>
    </row>
    <row r="234" spans="6:6">
      <c r="F234" s="23"/>
    </row>
    <row r="235" spans="6:6">
      <c r="F235" s="2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4"/>
  <dimension ref="A1:AU233"/>
  <sheetViews>
    <sheetView zoomScale="80" zoomScaleNormal="80" workbookViewId="0">
      <selection activeCell="N215" sqref="N215"/>
    </sheetView>
  </sheetViews>
  <sheetFormatPr baseColWidth="10" defaultRowHeight="15"/>
  <cols>
    <col min="3" max="12" width="12" bestFit="1" customWidth="1"/>
    <col min="13" max="13" width="11" bestFit="1" customWidth="1"/>
    <col min="14" max="14" width="12.7109375" customWidth="1"/>
    <col min="15" max="15" width="4.7109375" customWidth="1"/>
    <col min="16" max="16" width="6.28515625" customWidth="1"/>
    <col min="18" max="18" width="12.140625" customWidth="1"/>
    <col min="19" max="19" width="12.42578125" customWidth="1"/>
    <col min="21" max="21" width="12" bestFit="1" customWidth="1"/>
    <col min="22" max="22" width="12.28515625" customWidth="1"/>
    <col min="23" max="34" width="12" customWidth="1"/>
    <col min="35" max="35" width="9.28515625" customWidth="1"/>
    <col min="39" max="39" width="13.5703125" customWidth="1"/>
    <col min="40" max="40" width="12" bestFit="1" customWidth="1"/>
    <col min="41" max="44" width="12" customWidth="1"/>
    <col min="46" max="46" width="13.5703125" customWidth="1"/>
    <col min="47" max="47" width="15.85546875" customWidth="1"/>
  </cols>
  <sheetData>
    <row r="1" spans="1:47">
      <c r="A1" s="4" t="s">
        <v>29</v>
      </c>
      <c r="B1" s="4"/>
      <c r="C1" s="4"/>
    </row>
    <row r="2" spans="1:47" ht="15.75">
      <c r="F2" s="31" t="e">
        <f ca="1">AS8</f>
        <v>#NAME?</v>
      </c>
      <c r="I2" s="30" t="e">
        <f ca="1">AU8/AT8</f>
        <v>#NAME?</v>
      </c>
      <c r="Q2" s="9">
        <f>COUNT('INGRESO DE DATOS'!A4:A10000)</f>
        <v>11</v>
      </c>
      <c r="S2" s="9">
        <f>AVERAGE(AI10:AI1000)</f>
        <v>8.8181818181818183</v>
      </c>
      <c r="V2" s="9" t="e">
        <f ca="1">AVERAGE(AS10:AS1000)</f>
        <v>#NAME?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6" spans="1:47">
      <c r="C6" s="22">
        <f>$AR$8</f>
        <v>3.1024417127888937E+18</v>
      </c>
      <c r="D6" s="3">
        <f>$AG$8</f>
        <v>2.6034054115613975E+32</v>
      </c>
      <c r="E6" s="3">
        <f>$AF$8</f>
        <v>3.4781605591867382E+30</v>
      </c>
      <c r="F6" s="3">
        <f>$AE$8</f>
        <v>4.6613881837492098E+28</v>
      </c>
      <c r="G6" s="3">
        <f>$AD$8</f>
        <v>6.2701584820619147E+26</v>
      </c>
      <c r="H6" s="3">
        <f>$AC$8</f>
        <v>8.4708966672821023E+24</v>
      </c>
      <c r="I6" s="3">
        <f>$AB$8</f>
        <v>1.1503166289706361E+23</v>
      </c>
      <c r="J6" s="3">
        <f>$AA$8</f>
        <v>1.5716684413122047E+21</v>
      </c>
      <c r="K6" s="3">
        <f>$Z$8</f>
        <v>2.162994034885931E+19</v>
      </c>
      <c r="L6" s="3">
        <f>$Y$8</f>
        <v>3.0024635741202643E+17</v>
      </c>
    </row>
    <row r="7" spans="1:47">
      <c r="C7" s="22">
        <f>$AQ$8</f>
        <v>4.3074374358992288E+16</v>
      </c>
      <c r="D7" s="3">
        <f>$AF$8</f>
        <v>3.4781605591867382E+30</v>
      </c>
      <c r="E7" s="3">
        <f>$AE$8</f>
        <v>4.6613881837492098E+28</v>
      </c>
      <c r="F7" s="3">
        <f>$AD$8</f>
        <v>6.2701584820619147E+26</v>
      </c>
      <c r="G7" s="3">
        <f>$AC$8</f>
        <v>8.4708966672821023E+24</v>
      </c>
      <c r="H7" s="3">
        <f>$AB$8</f>
        <v>1.1503166289706361E+23</v>
      </c>
      <c r="I7" s="3">
        <f>$AA$8</f>
        <v>1.5716684413122047E+21</v>
      </c>
      <c r="J7" s="3">
        <f>$Z$8</f>
        <v>2.162994034885931E+19</v>
      </c>
      <c r="K7" s="3">
        <f>$Y$8</f>
        <v>3.0024635741202643E+17</v>
      </c>
      <c r="L7" s="3">
        <f>$X$8</f>
        <v>4210038387792135</v>
      </c>
    </row>
    <row r="8" spans="1:47">
      <c r="C8" s="22">
        <f>$AP$8</f>
        <v>603964096749226</v>
      </c>
      <c r="D8" s="3">
        <f>$AE$8</f>
        <v>4.6613881837492098E+28</v>
      </c>
      <c r="E8" s="3">
        <f>$AD$8</f>
        <v>6.2701584820619147E+26</v>
      </c>
      <c r="F8" s="3">
        <f>$AC$8</f>
        <v>8.4708966672821023E+24</v>
      </c>
      <c r="G8" s="3">
        <f>$AB$8</f>
        <v>1.1503166289706361E+23</v>
      </c>
      <c r="H8" s="3">
        <f>$AA$8</f>
        <v>1.5716684413122047E+21</v>
      </c>
      <c r="I8" s="3">
        <f>$Z$8</f>
        <v>2.162994034885931E+19</v>
      </c>
      <c r="J8" s="3">
        <f>$Y$8</f>
        <v>3.0024635741202643E+17</v>
      </c>
      <c r="K8" s="3">
        <f>$X$8</f>
        <v>4210038387792135</v>
      </c>
      <c r="L8" s="3">
        <f>$W$8</f>
        <v>59732129675791</v>
      </c>
      <c r="Q8" s="4">
        <f>SUM(Q10:Q1000)</f>
        <v>685</v>
      </c>
      <c r="R8" s="4">
        <f t="shared" ref="R8:AU8" si="0">SUM(R10:R1000)</f>
        <v>43515</v>
      </c>
      <c r="S8" s="4">
        <f t="shared" si="0"/>
        <v>2820151</v>
      </c>
      <c r="T8" s="4">
        <f>SUM(T10:T1000)</f>
        <v>186368535</v>
      </c>
      <c r="U8" s="4">
        <f t="shared" si="0"/>
        <v>12545691535</v>
      </c>
      <c r="V8" s="4">
        <f t="shared" si="0"/>
        <v>859047860295</v>
      </c>
      <c r="W8" s="4">
        <f t="shared" si="0"/>
        <v>59732129675791</v>
      </c>
      <c r="X8" s="4">
        <f t="shared" si="0"/>
        <v>4210038387792135</v>
      </c>
      <c r="Y8" s="4">
        <f>SUM(Y10:Y1000)</f>
        <v>3.0024635741202643E+17</v>
      </c>
      <c r="Z8" s="4">
        <f t="shared" si="0"/>
        <v>2.162994034885931E+19</v>
      </c>
      <c r="AA8" s="4">
        <f t="shared" si="0"/>
        <v>1.5716684413122047E+21</v>
      </c>
      <c r="AB8" s="4">
        <f t="shared" si="0"/>
        <v>1.1503166289706361E+23</v>
      </c>
      <c r="AC8" s="4">
        <f t="shared" si="0"/>
        <v>8.4708966672821023E+24</v>
      </c>
      <c r="AD8" s="4">
        <f t="shared" si="0"/>
        <v>6.2701584820619147E+26</v>
      </c>
      <c r="AE8" s="4">
        <f t="shared" si="0"/>
        <v>4.6613881837492098E+28</v>
      </c>
      <c r="AF8" s="4">
        <f t="shared" si="0"/>
        <v>3.4781605591867382E+30</v>
      </c>
      <c r="AG8" s="4">
        <f t="shared" si="0"/>
        <v>2.6034054115613975E+32</v>
      </c>
      <c r="AH8" s="4">
        <f t="shared" si="0"/>
        <v>1.9538613311576207E+34</v>
      </c>
      <c r="AI8" s="4">
        <f t="shared" si="0"/>
        <v>97</v>
      </c>
      <c r="AJ8" s="4">
        <f t="shared" si="0"/>
        <v>6184</v>
      </c>
      <c r="AK8" s="4">
        <f t="shared" si="0"/>
        <v>401968</v>
      </c>
      <c r="AL8" s="4">
        <f t="shared" si="0"/>
        <v>26626546</v>
      </c>
      <c r="AM8" s="4">
        <f t="shared" si="0"/>
        <v>1795576924</v>
      </c>
      <c r="AN8" s="4">
        <f>SUM(AN10:AN1000)</f>
        <v>123100393474</v>
      </c>
      <c r="AO8" s="4">
        <f>SUM(AO10:AO1000)</f>
        <v>8565991486948</v>
      </c>
      <c r="AP8" s="4">
        <f>SUM(AP10:AP1000)</f>
        <v>603964096749226</v>
      </c>
      <c r="AQ8" s="4">
        <f>SUM(AQ10:AQ1000)</f>
        <v>4.3074374358992288E+16</v>
      </c>
      <c r="AR8" s="4">
        <f>SUM(AR10:AR1000)</f>
        <v>3.1024417127888937E+18</v>
      </c>
      <c r="AS8" s="4" t="e">
        <f t="shared" ca="1" si="0"/>
        <v>#NAME?</v>
      </c>
      <c r="AT8" s="21">
        <f t="shared" si="0"/>
        <v>39.636363636363633</v>
      </c>
      <c r="AU8" s="21" t="e">
        <f t="shared" ca="1" si="0"/>
        <v>#NAME?</v>
      </c>
    </row>
    <row r="9" spans="1:47" ht="27" customHeight="1">
      <c r="C9" s="22">
        <f>$AO$8</f>
        <v>8565991486948</v>
      </c>
      <c r="D9" s="3">
        <f>$AD$8</f>
        <v>6.2701584820619147E+26</v>
      </c>
      <c r="E9" s="3">
        <f>$AC$8</f>
        <v>8.4708966672821023E+24</v>
      </c>
      <c r="F9" s="3">
        <f>$AB$8</f>
        <v>1.1503166289706361E+23</v>
      </c>
      <c r="G9" s="3">
        <f>$AA$8</f>
        <v>1.5716684413122047E+21</v>
      </c>
      <c r="H9" s="3">
        <f>$Z$8</f>
        <v>2.162994034885931E+19</v>
      </c>
      <c r="I9" s="3">
        <f>$Y$8</f>
        <v>3.0024635741202643E+17</v>
      </c>
      <c r="J9" s="3">
        <f>$X$8</f>
        <v>4210038387792135</v>
      </c>
      <c r="K9" s="3">
        <f>$W$8</f>
        <v>59732129675791</v>
      </c>
      <c r="L9" s="3">
        <f>$V$8</f>
        <v>859047860295</v>
      </c>
      <c r="N9" s="23">
        <f>MDETERM(C6:L15)/MDETERM(C17:L26)</f>
        <v>1.1095081336712059E-11</v>
      </c>
    </row>
    <row r="10" spans="1:47">
      <c r="C10" s="22">
        <f>$AN$8</f>
        <v>123100393474</v>
      </c>
      <c r="D10" s="3">
        <f>$AC$8</f>
        <v>8.4708966672821023E+24</v>
      </c>
      <c r="E10" s="3">
        <f>$AB$8</f>
        <v>1.1503166289706361E+23</v>
      </c>
      <c r="F10" s="3">
        <f>$AA$8</f>
        <v>1.5716684413122047E+21</v>
      </c>
      <c r="G10" s="3">
        <f>$Z$8</f>
        <v>2.162994034885931E+19</v>
      </c>
      <c r="H10" s="3">
        <f>$Y$8</f>
        <v>3.0024635741202643E+17</v>
      </c>
      <c r="I10" s="3">
        <f>$X$8</f>
        <v>4210038387792135</v>
      </c>
      <c r="J10" s="3">
        <f>$W$8</f>
        <v>59732129675791</v>
      </c>
      <c r="K10" s="3">
        <f>$V$8</f>
        <v>859047860295</v>
      </c>
      <c r="L10" s="3">
        <f>$U$8</f>
        <v>12545691535</v>
      </c>
      <c r="N10" s="29" t="e">
        <f ca="1">[1]!xDiv([1]!xMatDet(C6:L15,100),[1]!xMatDet(C17:L26,100),100)</f>
        <v>#NAME?</v>
      </c>
      <c r="Q10">
        <f>'INGRESO DE DATOS'!A4</f>
        <v>64</v>
      </c>
      <c r="R10">
        <f>POWER(Q10,2)</f>
        <v>4096</v>
      </c>
      <c r="S10">
        <f>POWER(Q10,3)</f>
        <v>262144</v>
      </c>
      <c r="T10">
        <f>POWER(Q10,4)</f>
        <v>16777216</v>
      </c>
      <c r="U10">
        <f>POWER(Q10,5)</f>
        <v>1073741824</v>
      </c>
      <c r="V10">
        <f>POWER(Q10,6)</f>
        <v>68719476736</v>
      </c>
      <c r="W10">
        <f>POWER(Q10,7)</f>
        <v>4398046511104</v>
      </c>
      <c r="X10">
        <f>POWER(Q10,8)</f>
        <v>281474976710656</v>
      </c>
      <c r="Y10">
        <f>POWER(Q10,9)</f>
        <v>1.8014398509481984E+16</v>
      </c>
      <c r="Z10">
        <f>POWER(Q10,10)</f>
        <v>1.152921504606847E+18</v>
      </c>
      <c r="AA10">
        <f>POWER(Q10,11)</f>
        <v>7.3786976294838206E+19</v>
      </c>
      <c r="AB10">
        <f>POWER(Q10,12)</f>
        <v>4.7223664828696452E+21</v>
      </c>
      <c r="AC10">
        <f>POWER(Q10,13)</f>
        <v>3.0223145490365729E+23</v>
      </c>
      <c r="AD10">
        <f>POWER(Q10,14)</f>
        <v>1.9342813113834067E+25</v>
      </c>
      <c r="AE10">
        <f>POWER(Q10,15)</f>
        <v>1.2379400392853803E+27</v>
      </c>
      <c r="AF10">
        <f>POWER(Q10,16)</f>
        <v>7.9228162514264338E+28</v>
      </c>
      <c r="AG10">
        <f>POWER(Q10,17)</f>
        <v>5.0706024009129176E+30</v>
      </c>
      <c r="AH10">
        <f>POWER(Q10,18)</f>
        <v>3.2451855365842673E+32</v>
      </c>
      <c r="AI10">
        <f>'INGRESO DE DATOS'!B4</f>
        <v>8</v>
      </c>
      <c r="AJ10">
        <f t="shared" ref="AJ10:AJ20" si="1">Q10*AI10</f>
        <v>512</v>
      </c>
      <c r="AK10">
        <f>R10*AI10</f>
        <v>32768</v>
      </c>
      <c r="AL10">
        <f>S10*AI10</f>
        <v>2097152</v>
      </c>
      <c r="AM10">
        <f>T10*AI10</f>
        <v>134217728</v>
      </c>
      <c r="AN10">
        <f>U10*AI10</f>
        <v>8589934592</v>
      </c>
      <c r="AO10">
        <f>V10*AI10</f>
        <v>549755813888</v>
      </c>
      <c r="AP10">
        <f>W10*AI10</f>
        <v>35184372088832</v>
      </c>
      <c r="AQ10">
        <f>X10*AI10</f>
        <v>2251799813685248</v>
      </c>
      <c r="AR10">
        <f>Y10*AI10</f>
        <v>1.4411518807585587E+17</v>
      </c>
      <c r="AS10" t="e">
        <f ca="1">($N$10*Y10)+($N$31*X10)+($N$54*W10)+($N$77*V10)+($N$100*U10)+($N$123*T10)+($N$146*S10)+($N$170*R10)+($N$192*Q10)+$N$215</f>
        <v>#NAME?</v>
      </c>
      <c r="AT10">
        <f>POWER((AI10-$S$2),2)</f>
        <v>0.669421487603306</v>
      </c>
      <c r="AU10" t="e">
        <f ca="1">POWER(AS10-$V$2,2)</f>
        <v>#NAME?</v>
      </c>
    </row>
    <row r="11" spans="1:47">
      <c r="C11" s="22">
        <f>$AM$8</f>
        <v>1795576924</v>
      </c>
      <c r="D11" s="3">
        <f>$AB$8</f>
        <v>1.1503166289706361E+23</v>
      </c>
      <c r="E11" s="3">
        <f>$AA$8</f>
        <v>1.5716684413122047E+21</v>
      </c>
      <c r="F11" s="3">
        <f>$Z$8</f>
        <v>2.162994034885931E+19</v>
      </c>
      <c r="G11" s="3">
        <f>$Y$8</f>
        <v>3.0024635741202643E+17</v>
      </c>
      <c r="H11" s="3">
        <f>$X$8</f>
        <v>4210038387792135</v>
      </c>
      <c r="I11" s="3">
        <f>$W$8</f>
        <v>59732129675791</v>
      </c>
      <c r="J11" s="3">
        <f>$V$8</f>
        <v>859047860295</v>
      </c>
      <c r="K11" s="3">
        <f>$U$8</f>
        <v>12545691535</v>
      </c>
      <c r="L11" s="3">
        <f>$T$8</f>
        <v>186368535</v>
      </c>
      <c r="Q11">
        <f>'INGRESO DE DATOS'!A5</f>
        <v>71</v>
      </c>
      <c r="R11">
        <f t="shared" ref="R11:R16" si="2">POWER(Q11,2)</f>
        <v>5041</v>
      </c>
      <c r="S11">
        <f t="shared" ref="S11:S16" si="3">POWER(Q11,3)</f>
        <v>357911</v>
      </c>
      <c r="T11">
        <f t="shared" ref="T11:T16" si="4">POWER(Q11,4)</f>
        <v>25411681</v>
      </c>
      <c r="U11">
        <f t="shared" ref="U11:U16" si="5">POWER(Q11,5)</f>
        <v>1804229351</v>
      </c>
      <c r="V11">
        <f t="shared" ref="V11:V16" si="6">POWER(Q11,6)</f>
        <v>128100283921</v>
      </c>
      <c r="W11">
        <f t="shared" ref="W11:W16" si="7">POWER(Q11,7)</f>
        <v>9095120158391</v>
      </c>
      <c r="X11">
        <f t="shared" ref="X11:X16" si="8">POWER(Q11,8)</f>
        <v>645753531245761</v>
      </c>
      <c r="Y11">
        <f t="shared" ref="Y11:Y16" si="9">POWER(Q11,9)</f>
        <v>4.5848500718449032E+16</v>
      </c>
      <c r="Z11">
        <f t="shared" ref="Z11:Z16" si="10">POWER(Q11,10)</f>
        <v>3.2552435510098811E+18</v>
      </c>
      <c r="AA11">
        <f t="shared" ref="AA11:AA16" si="11">POWER(Q11,11)</f>
        <v>2.3112229212170158E+20</v>
      </c>
      <c r="AB11">
        <f t="shared" ref="AB11:AB16" si="12">POWER(Q11,12)</f>
        <v>1.6409682740640811E+22</v>
      </c>
      <c r="AC11">
        <f t="shared" ref="AC11:AC16" si="13">POWER(Q11,13)</f>
        <v>1.1650874745854976E+24</v>
      </c>
      <c r="AD11">
        <f t="shared" ref="AD11:AD16" si="14">POWER(Q11,14)</f>
        <v>8.2721210695570328E+25</v>
      </c>
      <c r="AE11">
        <f t="shared" ref="AE11:AE16" si="15">POWER(Q11,15)</f>
        <v>5.8732059593854932E+27</v>
      </c>
      <c r="AF11">
        <f t="shared" ref="AF11:AF16" si="16">POWER(Q11,16)</f>
        <v>4.1699762311637002E+29</v>
      </c>
      <c r="AG11">
        <f t="shared" ref="AG11:AG16" si="17">POWER(Q11,17)</f>
        <v>2.960683124126227E+31</v>
      </c>
      <c r="AH11">
        <f t="shared" ref="AH11:AH16" si="18">POWER(Q11,18)</f>
        <v>2.1020850181296212E+33</v>
      </c>
      <c r="AI11">
        <f>'INGRESO DE DATOS'!B5</f>
        <v>10</v>
      </c>
      <c r="AJ11">
        <f t="shared" si="1"/>
        <v>710</v>
      </c>
      <c r="AK11">
        <f t="shared" ref="AK11:AK16" si="19">R11*AI11</f>
        <v>50410</v>
      </c>
      <c r="AL11">
        <f t="shared" ref="AL11:AL16" si="20">S11*AI11</f>
        <v>3579110</v>
      </c>
      <c r="AM11">
        <f t="shared" ref="AM11:AM16" si="21">T11*AI11</f>
        <v>254116810</v>
      </c>
      <c r="AN11">
        <f t="shared" ref="AN11:AN16" si="22">U11*AI11</f>
        <v>18042293510</v>
      </c>
      <c r="AO11">
        <f t="shared" ref="AO11:AO16" si="23">V11*AI11</f>
        <v>1281002839210</v>
      </c>
      <c r="AP11">
        <f t="shared" ref="AP11:AP16" si="24">W11*AI11</f>
        <v>90951201583910</v>
      </c>
      <c r="AQ11">
        <f t="shared" ref="AQ11:AQ16" si="25">X11*AI11</f>
        <v>6457535312457610</v>
      </c>
      <c r="AR11">
        <f t="shared" ref="AR11:AR16" si="26">Y11*AI11</f>
        <v>4.584850071844903E+17</v>
      </c>
      <c r="AS11" t="e">
        <f t="shared" ref="AS11:AS16" ca="1" si="27">($N$10*Y11)+($N$31*X11)+($N$54*W11)+($N$77*V11)+($N$100*U11)+($N$123*T11)+($N$146*S11)+($N$170*R11)+($N$192*Q11)+$N$215</f>
        <v>#NAME?</v>
      </c>
      <c r="AT11">
        <f t="shared" ref="AT11:AT16" si="28">POWER((AI11-$S$2),2)</f>
        <v>1.3966942148760326</v>
      </c>
      <c r="AU11" t="e">
        <f t="shared" ref="AU11:AU16" ca="1" si="29">POWER(AS11-$V$2,2)</f>
        <v>#NAME?</v>
      </c>
    </row>
    <row r="12" spans="1:47">
      <c r="C12" s="22">
        <f>$AL$8</f>
        <v>26626546</v>
      </c>
      <c r="D12" s="3">
        <f>$AA$8</f>
        <v>1.5716684413122047E+21</v>
      </c>
      <c r="E12" s="3">
        <f>$Z$8</f>
        <v>2.162994034885931E+19</v>
      </c>
      <c r="F12" s="3">
        <f>$Y$8</f>
        <v>3.0024635741202643E+17</v>
      </c>
      <c r="G12" s="3">
        <f>$X$8</f>
        <v>4210038387792135</v>
      </c>
      <c r="H12" s="3">
        <f>$W$8</f>
        <v>59732129675791</v>
      </c>
      <c r="I12" s="3">
        <f>$V$8</f>
        <v>859047860295</v>
      </c>
      <c r="J12" s="3">
        <f>$U$8</f>
        <v>12545691535</v>
      </c>
      <c r="K12" s="3">
        <f>$T$8</f>
        <v>186368535</v>
      </c>
      <c r="L12" s="3">
        <f>$S$8</f>
        <v>2820151</v>
      </c>
      <c r="Q12">
        <f>'INGRESO DE DATOS'!A6</f>
        <v>53</v>
      </c>
      <c r="R12">
        <f t="shared" si="2"/>
        <v>2809</v>
      </c>
      <c r="S12">
        <f t="shared" si="3"/>
        <v>148877</v>
      </c>
      <c r="T12">
        <f t="shared" si="4"/>
        <v>7890481</v>
      </c>
      <c r="U12">
        <f t="shared" si="5"/>
        <v>418195493</v>
      </c>
      <c r="V12">
        <f t="shared" si="6"/>
        <v>22164361129</v>
      </c>
      <c r="W12">
        <f t="shared" si="7"/>
        <v>1174711139837</v>
      </c>
      <c r="X12">
        <f t="shared" si="8"/>
        <v>62259690411361</v>
      </c>
      <c r="Y12">
        <f t="shared" si="9"/>
        <v>3299763591802133</v>
      </c>
      <c r="Z12">
        <f t="shared" si="10"/>
        <v>1.7488747036551306E+17</v>
      </c>
      <c r="AA12">
        <f t="shared" si="11"/>
        <v>9.2690359293721907E+18</v>
      </c>
      <c r="AB12">
        <f t="shared" si="12"/>
        <v>4.9125890425672617E+20</v>
      </c>
      <c r="AC12">
        <f t="shared" si="13"/>
        <v>2.6036721925606487E+22</v>
      </c>
      <c r="AD12">
        <f t="shared" si="14"/>
        <v>1.3799462620571438E+24</v>
      </c>
      <c r="AE12">
        <f t="shared" si="15"/>
        <v>7.3137151889028617E+25</v>
      </c>
      <c r="AF12">
        <f t="shared" si="16"/>
        <v>3.8762690501185171E+27</v>
      </c>
      <c r="AG12">
        <f t="shared" si="17"/>
        <v>2.0544225965628141E+29</v>
      </c>
      <c r="AH12">
        <f t="shared" si="18"/>
        <v>1.0888439761782913E+31</v>
      </c>
      <c r="AI12">
        <f>'INGRESO DE DATOS'!B6</f>
        <v>6</v>
      </c>
      <c r="AJ12">
        <f t="shared" si="1"/>
        <v>318</v>
      </c>
      <c r="AK12">
        <f t="shared" si="19"/>
        <v>16854</v>
      </c>
      <c r="AL12">
        <f t="shared" si="20"/>
        <v>893262</v>
      </c>
      <c r="AM12">
        <f t="shared" si="21"/>
        <v>47342886</v>
      </c>
      <c r="AN12">
        <f t="shared" si="22"/>
        <v>2509172958</v>
      </c>
      <c r="AO12">
        <f t="shared" si="23"/>
        <v>132986166774</v>
      </c>
      <c r="AP12">
        <f t="shared" si="24"/>
        <v>7048266839022</v>
      </c>
      <c r="AQ12">
        <f t="shared" si="25"/>
        <v>373558142468166</v>
      </c>
      <c r="AR12">
        <f t="shared" si="26"/>
        <v>1.97985815508128E+16</v>
      </c>
      <c r="AS12" t="e">
        <f t="shared" ca="1" si="27"/>
        <v>#NAME?</v>
      </c>
      <c r="AT12">
        <f t="shared" si="28"/>
        <v>7.9421487603305794</v>
      </c>
      <c r="AU12" t="e">
        <f t="shared" ca="1" si="29"/>
        <v>#NAME?</v>
      </c>
    </row>
    <row r="13" spans="1:47">
      <c r="C13" s="22">
        <f>$AK$8</f>
        <v>401968</v>
      </c>
      <c r="D13" s="3">
        <f>$Z$8</f>
        <v>2.162994034885931E+19</v>
      </c>
      <c r="E13" s="3">
        <f>$Y$8</f>
        <v>3.0024635741202643E+17</v>
      </c>
      <c r="F13" s="3">
        <f>$X$8</f>
        <v>4210038387792135</v>
      </c>
      <c r="G13" s="3">
        <f>$W$8</f>
        <v>59732129675791</v>
      </c>
      <c r="H13" s="3">
        <f>$V$8</f>
        <v>859047860295</v>
      </c>
      <c r="I13" s="3">
        <f>$U$8</f>
        <v>12545691535</v>
      </c>
      <c r="J13" s="3">
        <f>$T$8</f>
        <v>186368535</v>
      </c>
      <c r="K13" s="3">
        <f>$S$8</f>
        <v>2820151</v>
      </c>
      <c r="L13" s="3">
        <f>$R$8</f>
        <v>43515</v>
      </c>
      <c r="Q13">
        <f>'INGRESO DE DATOS'!A7</f>
        <v>67</v>
      </c>
      <c r="R13">
        <f t="shared" si="2"/>
        <v>4489</v>
      </c>
      <c r="S13">
        <f t="shared" si="3"/>
        <v>300763</v>
      </c>
      <c r="T13">
        <f t="shared" si="4"/>
        <v>20151121</v>
      </c>
      <c r="U13">
        <f t="shared" si="5"/>
        <v>1350125107</v>
      </c>
      <c r="V13">
        <f t="shared" si="6"/>
        <v>90458382169</v>
      </c>
      <c r="W13">
        <f t="shared" si="7"/>
        <v>6060711605323</v>
      </c>
      <c r="X13">
        <f t="shared" si="8"/>
        <v>406067677556641</v>
      </c>
      <c r="Y13">
        <f t="shared" si="9"/>
        <v>2.7206534396294948E+16</v>
      </c>
      <c r="Z13">
        <f t="shared" si="10"/>
        <v>1.8228378045517614E+18</v>
      </c>
      <c r="AA13">
        <f t="shared" si="11"/>
        <v>1.2213013290496801E+20</v>
      </c>
      <c r="AB13">
        <f t="shared" si="12"/>
        <v>8.1827189046328573E+21</v>
      </c>
      <c r="AC13">
        <f t="shared" si="13"/>
        <v>5.4824216661040143E+23</v>
      </c>
      <c r="AD13">
        <f t="shared" si="14"/>
        <v>3.6732225162896894E+25</v>
      </c>
      <c r="AE13">
        <f t="shared" si="15"/>
        <v>2.461059085914092E+27</v>
      </c>
      <c r="AF13">
        <f t="shared" si="16"/>
        <v>1.6489095875624416E+29</v>
      </c>
      <c r="AG13">
        <f t="shared" si="17"/>
        <v>1.1047694236668359E+31</v>
      </c>
      <c r="AH13">
        <f t="shared" si="18"/>
        <v>7.4019551385677998E+32</v>
      </c>
      <c r="AI13">
        <f>'INGRESO DE DATOS'!B7</f>
        <v>11</v>
      </c>
      <c r="AJ13">
        <f t="shared" si="1"/>
        <v>737</v>
      </c>
      <c r="AK13">
        <f t="shared" si="19"/>
        <v>49379</v>
      </c>
      <c r="AL13">
        <f t="shared" si="20"/>
        <v>3308393</v>
      </c>
      <c r="AM13">
        <f t="shared" si="21"/>
        <v>221662331</v>
      </c>
      <c r="AN13">
        <f t="shared" si="22"/>
        <v>14851376177</v>
      </c>
      <c r="AO13">
        <f t="shared" si="23"/>
        <v>995042203859</v>
      </c>
      <c r="AP13">
        <f t="shared" si="24"/>
        <v>66667827658553</v>
      </c>
      <c r="AQ13">
        <f t="shared" si="25"/>
        <v>4466744453123051</v>
      </c>
      <c r="AR13">
        <f t="shared" si="26"/>
        <v>2.9927187835924442E+17</v>
      </c>
      <c r="AS13" t="e">
        <f t="shared" ca="1" si="27"/>
        <v>#NAME?</v>
      </c>
      <c r="AT13">
        <f t="shared" si="28"/>
        <v>4.7603305785123959</v>
      </c>
      <c r="AU13" t="e">
        <f t="shared" ca="1" si="29"/>
        <v>#NAME?</v>
      </c>
    </row>
    <row r="14" spans="1:47">
      <c r="C14" s="22">
        <f>$AJ$8</f>
        <v>6184</v>
      </c>
      <c r="D14" s="3">
        <f>$Y$8</f>
        <v>3.0024635741202643E+17</v>
      </c>
      <c r="E14" s="3">
        <f>$X$8</f>
        <v>4210038387792135</v>
      </c>
      <c r="F14" s="3">
        <f>$W$8</f>
        <v>59732129675791</v>
      </c>
      <c r="G14" s="3">
        <f>$V$8</f>
        <v>859047860295</v>
      </c>
      <c r="H14" s="3">
        <f>$U$8</f>
        <v>12545691535</v>
      </c>
      <c r="I14" s="3">
        <f>$T$8</f>
        <v>186368535</v>
      </c>
      <c r="J14" s="3">
        <f>$S$8</f>
        <v>2820151</v>
      </c>
      <c r="K14" s="3">
        <f>$R$8</f>
        <v>43515</v>
      </c>
      <c r="L14" s="3">
        <f>$Q$8</f>
        <v>685</v>
      </c>
      <c r="N14" t="s">
        <v>119</v>
      </c>
      <c r="O14" s="63">
        <f>COUNT(Q10:Q1000)</f>
        <v>11</v>
      </c>
      <c r="Q14">
        <f>'INGRESO DE DATOS'!A8</f>
        <v>55</v>
      </c>
      <c r="R14">
        <f t="shared" si="2"/>
        <v>3025</v>
      </c>
      <c r="S14">
        <f t="shared" si="3"/>
        <v>166375</v>
      </c>
      <c r="T14">
        <f t="shared" si="4"/>
        <v>9150625</v>
      </c>
      <c r="U14">
        <f t="shared" si="5"/>
        <v>503284375</v>
      </c>
      <c r="V14">
        <f t="shared" si="6"/>
        <v>27680640625</v>
      </c>
      <c r="W14">
        <f t="shared" si="7"/>
        <v>1522435234375</v>
      </c>
      <c r="X14">
        <f t="shared" si="8"/>
        <v>83733937890625</v>
      </c>
      <c r="Y14">
        <f t="shared" si="9"/>
        <v>4605366583984375</v>
      </c>
      <c r="Z14">
        <f t="shared" si="10"/>
        <v>2.5329516211914064E+17</v>
      </c>
      <c r="AA14">
        <f t="shared" si="11"/>
        <v>1.3931233916552735E+19</v>
      </c>
      <c r="AB14">
        <f t="shared" si="12"/>
        <v>7.6621786541040035E+20</v>
      </c>
      <c r="AC14">
        <f t="shared" si="13"/>
        <v>4.2141982597572024E+22</v>
      </c>
      <c r="AD14">
        <f t="shared" si="14"/>
        <v>2.3178090428664613E+24</v>
      </c>
      <c r="AE14">
        <f t="shared" si="15"/>
        <v>1.2747949735765537E+26</v>
      </c>
      <c r="AF14">
        <f t="shared" si="16"/>
        <v>7.0113723546710453E+27</v>
      </c>
      <c r="AG14">
        <f t="shared" si="17"/>
        <v>3.8562547950690749E+29</v>
      </c>
      <c r="AH14">
        <f t="shared" si="18"/>
        <v>2.1209401372879913E+31</v>
      </c>
      <c r="AI14">
        <f>'INGRESO DE DATOS'!B8</f>
        <v>8</v>
      </c>
      <c r="AJ14">
        <f t="shared" si="1"/>
        <v>440</v>
      </c>
      <c r="AK14">
        <f t="shared" si="19"/>
        <v>24200</v>
      </c>
      <c r="AL14">
        <f t="shared" si="20"/>
        <v>1331000</v>
      </c>
      <c r="AM14">
        <f t="shared" si="21"/>
        <v>73205000</v>
      </c>
      <c r="AN14">
        <f t="shared" si="22"/>
        <v>4026275000</v>
      </c>
      <c r="AO14">
        <f t="shared" si="23"/>
        <v>221445125000</v>
      </c>
      <c r="AP14">
        <f t="shared" si="24"/>
        <v>12179481875000</v>
      </c>
      <c r="AQ14">
        <f t="shared" si="25"/>
        <v>669871503125000</v>
      </c>
      <c r="AR14">
        <f t="shared" si="26"/>
        <v>3.6842932671875E+16</v>
      </c>
      <c r="AS14" t="e">
        <f t="shared" ca="1" si="27"/>
        <v>#NAME?</v>
      </c>
      <c r="AT14">
        <f t="shared" si="28"/>
        <v>0.669421487603306</v>
      </c>
      <c r="AU14" t="e">
        <f t="shared" ca="1" si="29"/>
        <v>#NAME?</v>
      </c>
    </row>
    <row r="15" spans="1:47">
      <c r="C15" s="22">
        <f>$AI$8</f>
        <v>97</v>
      </c>
      <c r="D15" s="3">
        <f>$X$8</f>
        <v>4210038387792135</v>
      </c>
      <c r="E15" s="3">
        <f>$W$8</f>
        <v>59732129675791</v>
      </c>
      <c r="F15" s="3">
        <f>$V$8</f>
        <v>859047860295</v>
      </c>
      <c r="G15" s="3">
        <f>$U$8</f>
        <v>12545691535</v>
      </c>
      <c r="H15" s="3">
        <f>$T$8</f>
        <v>186368535</v>
      </c>
      <c r="I15" s="3">
        <f>$S$8</f>
        <v>2820151</v>
      </c>
      <c r="J15" s="3">
        <f>$R$8</f>
        <v>43515</v>
      </c>
      <c r="K15" s="3">
        <f>$Q$8</f>
        <v>685</v>
      </c>
      <c r="L15" s="3">
        <f>$Q$2</f>
        <v>11</v>
      </c>
      <c r="Q15">
        <f>'INGRESO DE DATOS'!A9</f>
        <v>58</v>
      </c>
      <c r="R15">
        <f t="shared" si="2"/>
        <v>3364</v>
      </c>
      <c r="S15">
        <f t="shared" si="3"/>
        <v>195112</v>
      </c>
      <c r="T15">
        <f t="shared" si="4"/>
        <v>11316496</v>
      </c>
      <c r="U15">
        <f t="shared" si="5"/>
        <v>656356768</v>
      </c>
      <c r="V15">
        <f t="shared" si="6"/>
        <v>38068692544</v>
      </c>
      <c r="W15">
        <f t="shared" si="7"/>
        <v>2207984167552</v>
      </c>
      <c r="X15">
        <f t="shared" si="8"/>
        <v>128063081718016</v>
      </c>
      <c r="Y15">
        <f t="shared" si="9"/>
        <v>7427658739644928</v>
      </c>
      <c r="Z15">
        <f t="shared" si="10"/>
        <v>4.3080420689940582E+17</v>
      </c>
      <c r="AA15">
        <f t="shared" si="11"/>
        <v>2.4986644000165536E+19</v>
      </c>
      <c r="AB15">
        <f t="shared" si="12"/>
        <v>1.4492253520096013E+21</v>
      </c>
      <c r="AC15">
        <f t="shared" si="13"/>
        <v>8.4055070416556861E+22</v>
      </c>
      <c r="AD15">
        <f t="shared" si="14"/>
        <v>4.8751940841602985E+24</v>
      </c>
      <c r="AE15">
        <f t="shared" si="15"/>
        <v>2.827612568812973E+26</v>
      </c>
      <c r="AF15">
        <f t="shared" si="16"/>
        <v>1.6400152899115245E+28</v>
      </c>
      <c r="AG15">
        <f t="shared" si="17"/>
        <v>9.5120886814868421E+29</v>
      </c>
      <c r="AH15">
        <f t="shared" si="18"/>
        <v>5.5170114352623687E+31</v>
      </c>
      <c r="AI15">
        <f>'INGRESO DE DATOS'!B9</f>
        <v>7</v>
      </c>
      <c r="AJ15">
        <f t="shared" si="1"/>
        <v>406</v>
      </c>
      <c r="AK15">
        <f t="shared" si="19"/>
        <v>23548</v>
      </c>
      <c r="AL15">
        <f t="shared" si="20"/>
        <v>1365784</v>
      </c>
      <c r="AM15">
        <f t="shared" si="21"/>
        <v>79215472</v>
      </c>
      <c r="AN15">
        <f t="shared" si="22"/>
        <v>4594497376</v>
      </c>
      <c r="AO15">
        <f t="shared" si="23"/>
        <v>266480847808</v>
      </c>
      <c r="AP15">
        <f t="shared" si="24"/>
        <v>15455889172864</v>
      </c>
      <c r="AQ15">
        <f t="shared" si="25"/>
        <v>896441572026112</v>
      </c>
      <c r="AR15">
        <f t="shared" si="26"/>
        <v>5.1993611177514496E+16</v>
      </c>
      <c r="AS15" t="e">
        <f t="shared" ca="1" si="27"/>
        <v>#NAME?</v>
      </c>
      <c r="AT15">
        <f t="shared" si="28"/>
        <v>3.3057851239669427</v>
      </c>
      <c r="AU15" t="e">
        <f t="shared" ca="1" si="29"/>
        <v>#NAME?</v>
      </c>
    </row>
    <row r="16" spans="1:47">
      <c r="C16" s="3"/>
      <c r="D16" s="3"/>
      <c r="E16" s="3"/>
      <c r="F16" s="3"/>
      <c r="G16" s="3"/>
      <c r="H16" s="3"/>
      <c r="I16" s="3"/>
      <c r="J16" s="3"/>
      <c r="K16" s="3"/>
      <c r="L16" s="3"/>
      <c r="Q16">
        <f>'INGRESO DE DATOS'!A10</f>
        <v>77</v>
      </c>
      <c r="R16">
        <f t="shared" si="2"/>
        <v>5929</v>
      </c>
      <c r="S16">
        <f t="shared" si="3"/>
        <v>456533</v>
      </c>
      <c r="T16">
        <f t="shared" si="4"/>
        <v>35153041</v>
      </c>
      <c r="U16">
        <f t="shared" si="5"/>
        <v>2706784157</v>
      </c>
      <c r="V16">
        <f t="shared" si="6"/>
        <v>208422380089</v>
      </c>
      <c r="W16">
        <f t="shared" si="7"/>
        <v>16048523266853</v>
      </c>
      <c r="X16">
        <f t="shared" si="8"/>
        <v>1235736291547681</v>
      </c>
      <c r="Y16">
        <f t="shared" si="9"/>
        <v>9.515169444917144E+16</v>
      </c>
      <c r="Z16">
        <f t="shared" si="10"/>
        <v>7.3266804725862011E+18</v>
      </c>
      <c r="AA16">
        <f t="shared" si="11"/>
        <v>5.6415439638913745E+20</v>
      </c>
      <c r="AB16">
        <f t="shared" si="12"/>
        <v>4.3439888521963585E+22</v>
      </c>
      <c r="AC16">
        <f t="shared" si="13"/>
        <v>3.3448714161911961E+24</v>
      </c>
      <c r="AD16">
        <f t="shared" si="14"/>
        <v>2.5755509904672209E+26</v>
      </c>
      <c r="AE16">
        <f t="shared" si="15"/>
        <v>1.9831742626597599E+28</v>
      </c>
      <c r="AF16">
        <f t="shared" si="16"/>
        <v>1.5270441822480153E+30</v>
      </c>
      <c r="AG16">
        <f t="shared" si="17"/>
        <v>1.1758240203309717E+32</v>
      </c>
      <c r="AH16">
        <f t="shared" si="18"/>
        <v>9.0538449565484828E+33</v>
      </c>
      <c r="AI16">
        <f>'INGRESO DE DATOS'!B10</f>
        <v>10</v>
      </c>
      <c r="AJ16">
        <f t="shared" si="1"/>
        <v>770</v>
      </c>
      <c r="AK16">
        <f t="shared" si="19"/>
        <v>59290</v>
      </c>
      <c r="AL16">
        <f t="shared" si="20"/>
        <v>4565330</v>
      </c>
      <c r="AM16">
        <f t="shared" si="21"/>
        <v>351530410</v>
      </c>
      <c r="AN16">
        <f t="shared" si="22"/>
        <v>27067841570</v>
      </c>
      <c r="AO16">
        <f t="shared" si="23"/>
        <v>2084223800890</v>
      </c>
      <c r="AP16">
        <f t="shared" si="24"/>
        <v>160485232668530</v>
      </c>
      <c r="AQ16">
        <f t="shared" si="25"/>
        <v>1.235736291547681E+16</v>
      </c>
      <c r="AR16">
        <f t="shared" si="26"/>
        <v>9.5151694449171443E+17</v>
      </c>
      <c r="AS16" t="e">
        <f t="shared" ca="1" si="27"/>
        <v>#NAME?</v>
      </c>
      <c r="AT16">
        <f t="shared" si="28"/>
        <v>1.3966942148760326</v>
      </c>
      <c r="AU16" t="e">
        <f t="shared" ca="1" si="29"/>
        <v>#NAME?</v>
      </c>
    </row>
    <row r="17" spans="3:47">
      <c r="C17" s="3">
        <f>$AH$8</f>
        <v>1.9538613311576207E+34</v>
      </c>
      <c r="D17" s="3">
        <f>$AG$8</f>
        <v>2.6034054115613975E+32</v>
      </c>
      <c r="E17" s="3">
        <f>$AF$8</f>
        <v>3.4781605591867382E+30</v>
      </c>
      <c r="F17" s="3">
        <f>$AE$8</f>
        <v>4.6613881837492098E+28</v>
      </c>
      <c r="G17" s="3">
        <f>$AD$8</f>
        <v>6.2701584820619147E+26</v>
      </c>
      <c r="H17" s="3">
        <f>$AC$8</f>
        <v>8.4708966672821023E+24</v>
      </c>
      <c r="I17" s="3">
        <f>$AB$8</f>
        <v>1.1503166289706361E+23</v>
      </c>
      <c r="J17" s="3">
        <f>$AA$8</f>
        <v>1.5716684413122047E+21</v>
      </c>
      <c r="K17" s="3">
        <f>$Z$8</f>
        <v>2.162994034885931E+19</v>
      </c>
      <c r="L17" s="3">
        <f>$Y$8</f>
        <v>3.0024635741202643E+17</v>
      </c>
      <c r="Q17">
        <f>'INGRESO DE DATOS'!A11</f>
        <v>57</v>
      </c>
      <c r="R17">
        <f>POWER(Q17,2)</f>
        <v>3249</v>
      </c>
      <c r="S17">
        <f>POWER(Q17,3)</f>
        <v>185193</v>
      </c>
      <c r="T17">
        <f>POWER(Q17,4)</f>
        <v>10556001</v>
      </c>
      <c r="U17">
        <f>POWER(Q17,5)</f>
        <v>601692057</v>
      </c>
      <c r="V17">
        <f>POWER(Q17,6)</f>
        <v>34296447249</v>
      </c>
      <c r="W17">
        <f>POWER(Q17,7)</f>
        <v>1954897493193</v>
      </c>
      <c r="X17">
        <f>POWER(Q17,8)</f>
        <v>111429157112001</v>
      </c>
      <c r="Y17">
        <f>POWER(Q17,9)</f>
        <v>6351461955384057</v>
      </c>
      <c r="Z17">
        <f>POWER(Q17,10)</f>
        <v>3.6203333145689126E+17</v>
      </c>
      <c r="AA17">
        <f>POWER(Q17,11)</f>
        <v>2.0635899893042803E+19</v>
      </c>
      <c r="AB17">
        <f>POWER(Q17,12)</f>
        <v>1.1762462939034397E+21</v>
      </c>
      <c r="AC17">
        <f>POWER(Q17,13)</f>
        <v>6.7046038752496057E+22</v>
      </c>
      <c r="AD17">
        <f>POWER(Q17,14)</f>
        <v>3.8216242088922757E+24</v>
      </c>
      <c r="AE17">
        <f>POWER(Q17,15)</f>
        <v>2.1783257990685972E+26</v>
      </c>
      <c r="AF17">
        <f>POWER(Q17,16)</f>
        <v>1.2416457054691002E+28</v>
      </c>
      <c r="AG17">
        <f>POWER(Q17,17)</f>
        <v>7.0773805211738711E+29</v>
      </c>
      <c r="AH17">
        <f>POWER(Q17,18)</f>
        <v>4.0341068970691065E+31</v>
      </c>
      <c r="AI17">
        <f>'INGRESO DE DATOS'!B11</f>
        <v>9</v>
      </c>
      <c r="AJ17">
        <f t="shared" si="1"/>
        <v>513</v>
      </c>
      <c r="AK17">
        <f>R17*AI17</f>
        <v>29241</v>
      </c>
      <c r="AL17">
        <f>S17*AI17</f>
        <v>1666737</v>
      </c>
      <c r="AM17">
        <f>T17*AI17</f>
        <v>95004009</v>
      </c>
      <c r="AN17">
        <f>U17*AI17</f>
        <v>5415228513</v>
      </c>
      <c r="AO17">
        <f>V17*AI17</f>
        <v>308668025241</v>
      </c>
      <c r="AP17">
        <f>W17*AI17</f>
        <v>17594077438737</v>
      </c>
      <c r="AQ17">
        <f>X17*AI17</f>
        <v>1002862414008009</v>
      </c>
      <c r="AR17">
        <f>Y17*AI17</f>
        <v>5.7163157598456512E+16</v>
      </c>
      <c r="AS17" t="e">
        <f ca="1">($N$10*Y17)+($N$31*X17)+($N$54*W17)+($N$77*V17)+($N$100*U17)+($N$123*T17)+($N$146*S17)+($N$170*R17)+($N$192*Q17)+$N$215</f>
        <v>#NAME?</v>
      </c>
      <c r="AT17">
        <f>POWER((AI17-$S$2),2)</f>
        <v>3.305785123966936E-2</v>
      </c>
      <c r="AU17" t="e">
        <f ca="1">POWER(AS17-$V$2,2)</f>
        <v>#NAME?</v>
      </c>
    </row>
    <row r="18" spans="3:47">
      <c r="C18" s="3">
        <f>$AG$8</f>
        <v>2.6034054115613975E+32</v>
      </c>
      <c r="D18" s="3">
        <f>$AF$8</f>
        <v>3.4781605591867382E+30</v>
      </c>
      <c r="E18" s="3">
        <f>$AE$8</f>
        <v>4.6613881837492098E+28</v>
      </c>
      <c r="F18" s="3">
        <f>$AD$8</f>
        <v>6.2701584820619147E+26</v>
      </c>
      <c r="G18" s="3">
        <f>$AC$8</f>
        <v>8.4708966672821023E+24</v>
      </c>
      <c r="H18" s="3">
        <f>$AB$8</f>
        <v>1.1503166289706361E+23</v>
      </c>
      <c r="I18" s="3">
        <f>$AA$8</f>
        <v>1.5716684413122047E+21</v>
      </c>
      <c r="J18" s="3">
        <f>$Z$8</f>
        <v>2.162994034885931E+19</v>
      </c>
      <c r="K18" s="3">
        <f>$Y$8</f>
        <v>3.0024635741202643E+17</v>
      </c>
      <c r="L18" s="3">
        <f>$X$8</f>
        <v>4210038387792135</v>
      </c>
      <c r="Q18">
        <f>'INGRESO DE DATOS'!A12</f>
        <v>56</v>
      </c>
      <c r="R18">
        <f>POWER(Q18,2)</f>
        <v>3136</v>
      </c>
      <c r="S18">
        <f>POWER(Q18,3)</f>
        <v>175616</v>
      </c>
      <c r="T18">
        <f>POWER(Q18,4)</f>
        <v>9834496</v>
      </c>
      <c r="U18">
        <f>POWER(Q18,5)</f>
        <v>550731776</v>
      </c>
      <c r="V18">
        <f>POWER(Q18,6)</f>
        <v>30840979456</v>
      </c>
      <c r="W18">
        <f>POWER(Q18,7)</f>
        <v>1727094849536</v>
      </c>
      <c r="X18">
        <f>POWER(Q18,8)</f>
        <v>96717311574016</v>
      </c>
      <c r="Y18">
        <f>POWER(Q18,9)</f>
        <v>5416169448144896</v>
      </c>
      <c r="Z18">
        <f>POWER(Q18,10)</f>
        <v>3.0330548909611418E+17</v>
      </c>
      <c r="AA18">
        <f>POWER(Q18,11)</f>
        <v>1.6985107389382394E+19</v>
      </c>
      <c r="AB18">
        <f>POWER(Q18,12)</f>
        <v>9.5116601380541406E+20</v>
      </c>
      <c r="AC18">
        <f>POWER(Q18,13)</f>
        <v>5.3265296773103187E+22</v>
      </c>
      <c r="AD18">
        <f>POWER(Q18,14)</f>
        <v>2.9828566192937785E+24</v>
      </c>
      <c r="AE18">
        <f>POWER(Q18,15)</f>
        <v>1.6703997068045159E+26</v>
      </c>
      <c r="AF18">
        <f>POWER(Q18,16)</f>
        <v>9.3542383581052893E+27</v>
      </c>
      <c r="AG18">
        <f>POWER(Q18,17)</f>
        <v>5.238373480538962E+29</v>
      </c>
      <c r="AH18">
        <f>POWER(Q18,18)</f>
        <v>2.9334891491018187E+31</v>
      </c>
      <c r="AI18">
        <f>'INGRESO DE DATOS'!B12</f>
        <v>10</v>
      </c>
      <c r="AJ18">
        <f t="shared" si="1"/>
        <v>560</v>
      </c>
      <c r="AK18">
        <f>R18*AI18</f>
        <v>31360</v>
      </c>
      <c r="AL18">
        <f>S18*AI18</f>
        <v>1756160</v>
      </c>
      <c r="AM18">
        <f>T18*AI18</f>
        <v>98344960</v>
      </c>
      <c r="AN18">
        <f>U18*AI18</f>
        <v>5507317760</v>
      </c>
      <c r="AO18">
        <f>V18*AI18</f>
        <v>308409794560</v>
      </c>
      <c r="AP18">
        <f>W18*AI18</f>
        <v>17270948495360</v>
      </c>
      <c r="AQ18">
        <f>X18*AI18</f>
        <v>967173115740160</v>
      </c>
      <c r="AR18">
        <f>Y18*AI18</f>
        <v>5.416169448144896E+16</v>
      </c>
      <c r="AS18" t="e">
        <f ca="1">($N$10*Y18)+($N$31*X18)+($N$54*W18)+($N$77*V18)+($N$100*U18)+($N$123*T18)+($N$146*S18)+($N$170*R18)+($N$192*Q18)+$N$215</f>
        <v>#NAME?</v>
      </c>
      <c r="AT18">
        <f>POWER((AI18-$S$2),2)</f>
        <v>1.3966942148760326</v>
      </c>
      <c r="AU18" t="e">
        <f ca="1">POWER(AS18-$V$2,2)</f>
        <v>#NAME?</v>
      </c>
    </row>
    <row r="19" spans="3:47">
      <c r="C19" s="3">
        <f>$AF$8</f>
        <v>3.4781605591867382E+30</v>
      </c>
      <c r="D19" s="3">
        <f>$AE$8</f>
        <v>4.6613881837492098E+28</v>
      </c>
      <c r="E19" s="3">
        <f>$AD$8</f>
        <v>6.2701584820619147E+26</v>
      </c>
      <c r="F19" s="3">
        <f>$AC$8</f>
        <v>8.4708966672821023E+24</v>
      </c>
      <c r="G19" s="3">
        <f>$AB$8</f>
        <v>1.1503166289706361E+23</v>
      </c>
      <c r="H19" s="3">
        <f>$AA$8</f>
        <v>1.5716684413122047E+21</v>
      </c>
      <c r="I19" s="3">
        <f>$Z$8</f>
        <v>2.162994034885931E+19</v>
      </c>
      <c r="J19" s="3">
        <f>$Y$8</f>
        <v>3.0024635741202643E+17</v>
      </c>
      <c r="K19" s="3">
        <f>$X$8</f>
        <v>4210038387792135</v>
      </c>
      <c r="L19" s="3">
        <f>$W$8</f>
        <v>59732129675791</v>
      </c>
      <c r="N19" s="29"/>
      <c r="Q19">
        <f>'INGRESO DE DATOS'!A13</f>
        <v>51</v>
      </c>
      <c r="R19">
        <f>POWER(Q19,2)</f>
        <v>2601</v>
      </c>
      <c r="S19">
        <f>POWER(Q19,3)</f>
        <v>132651</v>
      </c>
      <c r="T19">
        <f>POWER(Q19,4)</f>
        <v>6765201</v>
      </c>
      <c r="U19">
        <f>POWER(Q19,5)</f>
        <v>345025251</v>
      </c>
      <c r="V19">
        <f>POWER(Q19,6)</f>
        <v>17596287801</v>
      </c>
      <c r="W19">
        <f>POWER(Q19,7)</f>
        <v>897410677851</v>
      </c>
      <c r="X19">
        <f>POWER(Q19,8)</f>
        <v>45767944570401</v>
      </c>
      <c r="Y19">
        <f>POWER(Q19,9)</f>
        <v>2334165173090451</v>
      </c>
      <c r="Z19">
        <f>POWER(Q19,10)</f>
        <v>1.1904242382761301E+17</v>
      </c>
      <c r="AA19">
        <f>POWER(Q19,11)</f>
        <v>6.0711636152082627E+18</v>
      </c>
      <c r="AB19">
        <f>POWER(Q19,12)</f>
        <v>3.0962934437562142E+20</v>
      </c>
      <c r="AC19">
        <f>POWER(Q19,13)</f>
        <v>1.5791096563156692E+22</v>
      </c>
      <c r="AD19">
        <f>POWER(Q19,14)</f>
        <v>8.0534592472099134E+23</v>
      </c>
      <c r="AE19">
        <f>POWER(Q19,15)</f>
        <v>4.1072642160770559E+25</v>
      </c>
      <c r="AF19">
        <f>POWER(Q19,16)</f>
        <v>2.0947047501992984E+27</v>
      </c>
      <c r="AG19">
        <f>POWER(Q19,17)</f>
        <v>1.0682994226016422E+29</v>
      </c>
      <c r="AH19">
        <f>POWER(Q19,18)</f>
        <v>5.4483270552683748E+30</v>
      </c>
      <c r="AI19">
        <f>'INGRESO DE DATOS'!B13</f>
        <v>6</v>
      </c>
      <c r="AJ19">
        <f t="shared" si="1"/>
        <v>306</v>
      </c>
      <c r="AK19">
        <f>R19*AI19</f>
        <v>15606</v>
      </c>
      <c r="AL19">
        <f>S19*AI19</f>
        <v>795906</v>
      </c>
      <c r="AM19">
        <f>T19*AI19</f>
        <v>40591206</v>
      </c>
      <c r="AN19">
        <f>U19*AI19</f>
        <v>2070151506</v>
      </c>
      <c r="AO19">
        <f>V19*AI19</f>
        <v>105577726806</v>
      </c>
      <c r="AP19">
        <f>W19*AI19</f>
        <v>5384464067106</v>
      </c>
      <c r="AQ19">
        <f>X19*AI19</f>
        <v>274607667422406</v>
      </c>
      <c r="AR19">
        <f>Y19*AI19</f>
        <v>1.4004991038542706E+16</v>
      </c>
      <c r="AS19" t="e">
        <f ca="1">($N$10*Y19)+($N$31*X19)+($N$54*W19)+($N$77*V19)+($N$100*U19)+($N$123*T19)+($N$146*S19)+($N$170*R19)+($N$192*Q19)+$N$215</f>
        <v>#NAME?</v>
      </c>
      <c r="AT19">
        <f>POWER((AI19-$S$2),2)</f>
        <v>7.9421487603305794</v>
      </c>
      <c r="AU19" t="e">
        <f ca="1">POWER(AS19-$V$2,2)</f>
        <v>#NAME?</v>
      </c>
    </row>
    <row r="20" spans="3:47">
      <c r="C20" s="3">
        <f>$AE$8</f>
        <v>4.6613881837492098E+28</v>
      </c>
      <c r="D20" s="3">
        <f>$AD$8</f>
        <v>6.2701584820619147E+26</v>
      </c>
      <c r="E20" s="3">
        <f>$AC$8</f>
        <v>8.4708966672821023E+24</v>
      </c>
      <c r="F20" s="3">
        <f>$AB$8</f>
        <v>1.1503166289706361E+23</v>
      </c>
      <c r="G20" s="3">
        <f>$AA$8</f>
        <v>1.5716684413122047E+21</v>
      </c>
      <c r="H20" s="3">
        <f>$Z$8</f>
        <v>2.162994034885931E+19</v>
      </c>
      <c r="I20" s="3">
        <f>$Y$8</f>
        <v>3.0024635741202643E+17</v>
      </c>
      <c r="J20" s="3">
        <f>$X$8</f>
        <v>4210038387792135</v>
      </c>
      <c r="K20" s="3">
        <f>$W$8</f>
        <v>59732129675791</v>
      </c>
      <c r="L20" s="3">
        <f>$V$8</f>
        <v>859047860295</v>
      </c>
      <c r="Q20">
        <f>'INGRESO DE DATOS'!A14</f>
        <v>76</v>
      </c>
      <c r="R20">
        <f>POWER(Q20,2)</f>
        <v>5776</v>
      </c>
      <c r="S20">
        <f>POWER(Q20,3)</f>
        <v>438976</v>
      </c>
      <c r="T20">
        <f>POWER(Q20,4)</f>
        <v>33362176</v>
      </c>
      <c r="U20">
        <f>POWER(Q20,5)</f>
        <v>2535525376</v>
      </c>
      <c r="V20">
        <f>POWER(Q20,6)</f>
        <v>192699928576</v>
      </c>
      <c r="W20">
        <f>POWER(Q20,7)</f>
        <v>14645194571776</v>
      </c>
      <c r="X20">
        <f>POWER(Q20,8)</f>
        <v>1113034787454976</v>
      </c>
      <c r="Y20">
        <f>POWER(Q20,9)</f>
        <v>8.4590643846578176E+16</v>
      </c>
      <c r="Z20">
        <f>POWER(Q20,10)</f>
        <v>6.4288889323399414E+18</v>
      </c>
      <c r="AA20">
        <f>POWER(Q20,11)</f>
        <v>4.8859555885783554E+20</v>
      </c>
      <c r="AB20">
        <f>POWER(Q20,12)</f>
        <v>3.7133262473195501E+22</v>
      </c>
      <c r="AC20">
        <f>POWER(Q20,13)</f>
        <v>2.8221279479628579E+24</v>
      </c>
      <c r="AD20">
        <f>POWER(Q20,14)</f>
        <v>2.1448172404517721E+26</v>
      </c>
      <c r="AE20">
        <f>POWER(Q20,15)</f>
        <v>1.6300611027433469E+28</v>
      </c>
      <c r="AF20">
        <f>POWER(Q20,16)</f>
        <v>1.2388464380849436E+30</v>
      </c>
      <c r="AG20">
        <f>POWER(Q20,17)</f>
        <v>9.415232929445572E+31</v>
      </c>
      <c r="AH20">
        <f>POWER(Q20,18)</f>
        <v>7.1555770263786346E+33</v>
      </c>
      <c r="AI20">
        <f>'INGRESO DE DATOS'!B14</f>
        <v>12</v>
      </c>
      <c r="AJ20">
        <f t="shared" si="1"/>
        <v>912</v>
      </c>
      <c r="AK20">
        <f>R20*AI20</f>
        <v>69312</v>
      </c>
      <c r="AL20">
        <f>S20*AI20</f>
        <v>5267712</v>
      </c>
      <c r="AM20">
        <f>T20*AI20</f>
        <v>400346112</v>
      </c>
      <c r="AN20">
        <f>U20*AI20</f>
        <v>30426304512</v>
      </c>
      <c r="AO20">
        <f>V20*AI20</f>
        <v>2312399142912</v>
      </c>
      <c r="AP20">
        <f>W20*AI20</f>
        <v>175742334861312</v>
      </c>
      <c r="AQ20">
        <f>X20*AI20</f>
        <v>1.3356417449459712E+16</v>
      </c>
      <c r="AR20">
        <f>Y20*AI20</f>
        <v>1.0150877261589381E+18</v>
      </c>
      <c r="AS20" t="e">
        <f ca="1">($N$10*Y20)+($N$31*X20)+($N$54*W20)+($N$77*V20)+($N$100*U20)+($N$123*T20)+($N$146*S20)+($N$170*R20)+($N$192*Q20)+$N$215</f>
        <v>#NAME?</v>
      </c>
      <c r="AT20">
        <f>POWER((AI20-$S$2),2)</f>
        <v>10.12396694214876</v>
      </c>
      <c r="AU20" t="e">
        <f ca="1">POWER(AS20-$V$2,2)</f>
        <v>#NAME?</v>
      </c>
    </row>
    <row r="21" spans="3:47">
      <c r="C21" s="3">
        <f>$AD$8</f>
        <v>6.2701584820619147E+26</v>
      </c>
      <c r="D21" s="3">
        <f>$AC$8</f>
        <v>8.4708966672821023E+24</v>
      </c>
      <c r="E21" s="3">
        <f>$AB$8</f>
        <v>1.1503166289706361E+23</v>
      </c>
      <c r="F21" s="3">
        <f>$AA$8</f>
        <v>1.5716684413122047E+21</v>
      </c>
      <c r="G21" s="3">
        <f>$Z$8</f>
        <v>2.162994034885931E+19</v>
      </c>
      <c r="H21" s="3">
        <f>$Y$8</f>
        <v>3.0024635741202643E+17</v>
      </c>
      <c r="I21" s="3">
        <f>$X$8</f>
        <v>4210038387792135</v>
      </c>
      <c r="J21" s="3">
        <f>$W$8</f>
        <v>59732129675791</v>
      </c>
      <c r="K21" s="3">
        <f>$V$8</f>
        <v>859047860295</v>
      </c>
      <c r="L21" s="3">
        <f>$U$8</f>
        <v>12545691535</v>
      </c>
    </row>
    <row r="22" spans="3:47">
      <c r="C22" s="3">
        <f>$AC$8</f>
        <v>8.4708966672821023E+24</v>
      </c>
      <c r="D22" s="3">
        <f>$AB$8</f>
        <v>1.1503166289706361E+23</v>
      </c>
      <c r="E22" s="3">
        <f>$AA$8</f>
        <v>1.5716684413122047E+21</v>
      </c>
      <c r="F22" s="3">
        <f>$Z$8</f>
        <v>2.162994034885931E+19</v>
      </c>
      <c r="G22" s="3">
        <f>$Y$8</f>
        <v>3.0024635741202643E+17</v>
      </c>
      <c r="H22" s="3">
        <f>$X$8</f>
        <v>4210038387792135</v>
      </c>
      <c r="I22" s="3">
        <f>$W$8</f>
        <v>59732129675791</v>
      </c>
      <c r="J22" s="3">
        <f>$V$8</f>
        <v>859047860295</v>
      </c>
      <c r="K22" s="3">
        <f>$U$8</f>
        <v>12545691535</v>
      </c>
      <c r="L22" s="3">
        <f>$T$8</f>
        <v>186368535</v>
      </c>
    </row>
    <row r="23" spans="3:47">
      <c r="C23" s="3">
        <f>$AB$8</f>
        <v>1.1503166289706361E+23</v>
      </c>
      <c r="D23" s="3">
        <f>$AA$8</f>
        <v>1.5716684413122047E+21</v>
      </c>
      <c r="E23" s="3">
        <f>$Z$8</f>
        <v>2.162994034885931E+19</v>
      </c>
      <c r="F23" s="3">
        <f>$Y$8</f>
        <v>3.0024635741202643E+17</v>
      </c>
      <c r="G23" s="3">
        <f>$X$8</f>
        <v>4210038387792135</v>
      </c>
      <c r="H23" s="3">
        <f>$W$8</f>
        <v>59732129675791</v>
      </c>
      <c r="I23" s="3">
        <f>$V$8</f>
        <v>859047860295</v>
      </c>
      <c r="J23" s="3">
        <f>$U$8</f>
        <v>12545691535</v>
      </c>
      <c r="K23" s="3">
        <f>$T$8</f>
        <v>186368535</v>
      </c>
      <c r="L23" s="3">
        <f>$S$8</f>
        <v>2820151</v>
      </c>
    </row>
    <row r="24" spans="3:47">
      <c r="C24" s="3">
        <f>$AA$8</f>
        <v>1.5716684413122047E+21</v>
      </c>
      <c r="D24" s="3">
        <f>$Z$8</f>
        <v>2.162994034885931E+19</v>
      </c>
      <c r="E24" s="3">
        <f>$Y$8</f>
        <v>3.0024635741202643E+17</v>
      </c>
      <c r="F24" s="3">
        <f>$X$8</f>
        <v>4210038387792135</v>
      </c>
      <c r="G24" s="3">
        <f>$W$8</f>
        <v>59732129675791</v>
      </c>
      <c r="H24" s="3">
        <f>$V$8</f>
        <v>859047860295</v>
      </c>
      <c r="I24" s="3">
        <f>$U$8</f>
        <v>12545691535</v>
      </c>
      <c r="J24" s="3">
        <f>$T$8</f>
        <v>186368535</v>
      </c>
      <c r="K24" s="3">
        <f>$S$8</f>
        <v>2820151</v>
      </c>
      <c r="L24" s="3">
        <f>$R$8</f>
        <v>43515</v>
      </c>
      <c r="N24" s="29"/>
    </row>
    <row r="25" spans="3:47">
      <c r="C25" s="3">
        <f>$Z$8</f>
        <v>2.162994034885931E+19</v>
      </c>
      <c r="D25" s="3">
        <f>$Y$8</f>
        <v>3.0024635741202643E+17</v>
      </c>
      <c r="E25" s="3">
        <f>$X$8</f>
        <v>4210038387792135</v>
      </c>
      <c r="F25" s="3">
        <f>$W$8</f>
        <v>59732129675791</v>
      </c>
      <c r="G25" s="3">
        <f>$V$8</f>
        <v>859047860295</v>
      </c>
      <c r="H25" s="3">
        <f>$U$8</f>
        <v>12545691535</v>
      </c>
      <c r="I25" s="3">
        <f>$T$8</f>
        <v>186368535</v>
      </c>
      <c r="J25" s="3">
        <f>$S$8</f>
        <v>2820151</v>
      </c>
      <c r="K25" s="3">
        <f>$R$8</f>
        <v>43515</v>
      </c>
      <c r="L25" s="3">
        <f>$Q$8</f>
        <v>685</v>
      </c>
    </row>
    <row r="26" spans="3:47">
      <c r="C26" s="3">
        <f>$Y$8</f>
        <v>3.0024635741202643E+17</v>
      </c>
      <c r="D26" s="3">
        <f>$X$8</f>
        <v>4210038387792135</v>
      </c>
      <c r="E26" s="3">
        <f>$W$8</f>
        <v>59732129675791</v>
      </c>
      <c r="F26" s="3">
        <f>$V$8</f>
        <v>859047860295</v>
      </c>
      <c r="G26" s="3">
        <f>$U$8</f>
        <v>12545691535</v>
      </c>
      <c r="H26" s="3">
        <f>$T$8</f>
        <v>186368535</v>
      </c>
      <c r="I26" s="3">
        <f>$S$8</f>
        <v>2820151</v>
      </c>
      <c r="J26" s="3">
        <f>$R$8</f>
        <v>43515</v>
      </c>
      <c r="K26" s="3">
        <f>$Q$8</f>
        <v>685</v>
      </c>
      <c r="L26" s="3">
        <f>$Q$2</f>
        <v>11</v>
      </c>
    </row>
    <row r="29" spans="3:47">
      <c r="C29" s="3">
        <f>$AH$8</f>
        <v>1.9538613311576207E+34</v>
      </c>
      <c r="D29" s="22">
        <f>$AR$8</f>
        <v>3.1024417127888937E+18</v>
      </c>
      <c r="E29" s="3">
        <f>$AF$8</f>
        <v>3.4781605591867382E+30</v>
      </c>
      <c r="F29" s="3">
        <f>$AE$8</f>
        <v>4.6613881837492098E+28</v>
      </c>
      <c r="G29" s="3">
        <f>$AD$8</f>
        <v>6.2701584820619147E+26</v>
      </c>
      <c r="H29" s="3">
        <f>$AC$8</f>
        <v>8.4708966672821023E+24</v>
      </c>
      <c r="I29" s="3">
        <f>$AB$8</f>
        <v>1.1503166289706361E+23</v>
      </c>
      <c r="J29" s="3">
        <f>$AA$8</f>
        <v>1.5716684413122047E+21</v>
      </c>
      <c r="K29" s="3">
        <f>$Z$8</f>
        <v>2.162994034885931E+19</v>
      </c>
      <c r="L29" s="3">
        <f>$Y$8</f>
        <v>3.0024635741202643E+17</v>
      </c>
    </row>
    <row r="30" spans="3:47">
      <c r="C30" s="3">
        <f>$AG$8</f>
        <v>2.6034054115613975E+32</v>
      </c>
      <c r="D30" s="22">
        <f>$AQ$8</f>
        <v>4.3074374358992288E+16</v>
      </c>
      <c r="E30" s="3">
        <f>$AE$8</f>
        <v>4.6613881837492098E+28</v>
      </c>
      <c r="F30" s="3">
        <f>$AD$8</f>
        <v>6.2701584820619147E+26</v>
      </c>
      <c r="G30" s="3">
        <f>$AC$8</f>
        <v>8.4708966672821023E+24</v>
      </c>
      <c r="H30" s="3">
        <f>$AB$8</f>
        <v>1.1503166289706361E+23</v>
      </c>
      <c r="I30" s="3">
        <f>$AA$8</f>
        <v>1.5716684413122047E+21</v>
      </c>
      <c r="J30" s="3">
        <f>$Z$8</f>
        <v>2.162994034885931E+19</v>
      </c>
      <c r="K30" s="3">
        <f>$Y$8</f>
        <v>3.0024635741202643E+17</v>
      </c>
      <c r="L30" s="3">
        <f>$X$8</f>
        <v>4210038387792135</v>
      </c>
      <c r="N30" s="23">
        <f>MDETERM(C29:L38)/MDETERM(C40:L49)</f>
        <v>2.5310475541042337E-8</v>
      </c>
    </row>
    <row r="31" spans="3:47">
      <c r="C31" s="3">
        <f>$AF$8</f>
        <v>3.4781605591867382E+30</v>
      </c>
      <c r="D31" s="22">
        <f>$AP$8</f>
        <v>603964096749226</v>
      </c>
      <c r="E31" s="3">
        <f>$AD$8</f>
        <v>6.2701584820619147E+26</v>
      </c>
      <c r="F31" s="3">
        <f>$AC$8</f>
        <v>8.4708966672821023E+24</v>
      </c>
      <c r="G31" s="3">
        <f>$AB$8</f>
        <v>1.1503166289706361E+23</v>
      </c>
      <c r="H31" s="3">
        <f>$AA$8</f>
        <v>1.5716684413122047E+21</v>
      </c>
      <c r="I31" s="3">
        <f>$Z$8</f>
        <v>2.162994034885931E+19</v>
      </c>
      <c r="J31" s="3">
        <f>$Y$8</f>
        <v>3.0024635741202643E+17</v>
      </c>
      <c r="K31" s="3">
        <f>$X$8</f>
        <v>4210038387792135</v>
      </c>
      <c r="L31" s="3">
        <f>$W$8</f>
        <v>59732129675791</v>
      </c>
      <c r="N31" s="32" t="e">
        <f ca="1">[1]!xDiv([1]!xMatDet(C29:L38,100),[1]!xMatDet(C40:L49,100),100)</f>
        <v>#NAME?</v>
      </c>
    </row>
    <row r="32" spans="3:47">
      <c r="C32" s="3">
        <f>$AE$8</f>
        <v>4.6613881837492098E+28</v>
      </c>
      <c r="D32" s="22">
        <f>$AO$8</f>
        <v>8565991486948</v>
      </c>
      <c r="E32" s="3">
        <f>$AC$8</f>
        <v>8.4708966672821023E+24</v>
      </c>
      <c r="F32" s="3">
        <f>$AB$8</f>
        <v>1.1503166289706361E+23</v>
      </c>
      <c r="G32" s="3">
        <f>$AA$8</f>
        <v>1.5716684413122047E+21</v>
      </c>
      <c r="H32" s="3">
        <f>$Z$8</f>
        <v>2.162994034885931E+19</v>
      </c>
      <c r="I32" s="3">
        <f>$Y$8</f>
        <v>3.0024635741202643E+17</v>
      </c>
      <c r="J32" s="3">
        <f>$X$8</f>
        <v>4210038387792135</v>
      </c>
      <c r="K32" s="3">
        <f>$W$8</f>
        <v>59732129675791</v>
      </c>
      <c r="L32" s="3">
        <f>$V$8</f>
        <v>859047860295</v>
      </c>
    </row>
    <row r="33" spans="3:12">
      <c r="C33" s="3">
        <f>$AD$8</f>
        <v>6.2701584820619147E+26</v>
      </c>
      <c r="D33" s="22">
        <f>$AN$8</f>
        <v>123100393474</v>
      </c>
      <c r="E33" s="3">
        <f>$AB$8</f>
        <v>1.1503166289706361E+23</v>
      </c>
      <c r="F33" s="3">
        <f>$AA$8</f>
        <v>1.5716684413122047E+21</v>
      </c>
      <c r="G33" s="3">
        <f>$Z$8</f>
        <v>2.162994034885931E+19</v>
      </c>
      <c r="H33" s="3">
        <f>$Y$8</f>
        <v>3.0024635741202643E+17</v>
      </c>
      <c r="I33" s="3">
        <f>$X$8</f>
        <v>4210038387792135</v>
      </c>
      <c r="J33" s="3">
        <f>$W$8</f>
        <v>59732129675791</v>
      </c>
      <c r="K33" s="3">
        <f>$V$8</f>
        <v>859047860295</v>
      </c>
      <c r="L33" s="3">
        <f>$U$8</f>
        <v>12545691535</v>
      </c>
    </row>
    <row r="34" spans="3:12">
      <c r="C34" s="3">
        <f>$AC$8</f>
        <v>8.4708966672821023E+24</v>
      </c>
      <c r="D34" s="22">
        <f>$AM$8</f>
        <v>1795576924</v>
      </c>
      <c r="E34" s="3">
        <f>$AA$8</f>
        <v>1.5716684413122047E+21</v>
      </c>
      <c r="F34" s="3">
        <f>$Z$8</f>
        <v>2.162994034885931E+19</v>
      </c>
      <c r="G34" s="3">
        <f>$Y$8</f>
        <v>3.0024635741202643E+17</v>
      </c>
      <c r="H34" s="3">
        <f>$X$8</f>
        <v>4210038387792135</v>
      </c>
      <c r="I34" s="3">
        <f>$W$8</f>
        <v>59732129675791</v>
      </c>
      <c r="J34" s="3">
        <f>$V$8</f>
        <v>859047860295</v>
      </c>
      <c r="K34" s="3">
        <f>$U$8</f>
        <v>12545691535</v>
      </c>
      <c r="L34" s="3">
        <f>$T$8</f>
        <v>186368535</v>
      </c>
    </row>
    <row r="35" spans="3:12">
      <c r="C35" s="3">
        <f>$AB$8</f>
        <v>1.1503166289706361E+23</v>
      </c>
      <c r="D35" s="22">
        <f>$AL$8</f>
        <v>26626546</v>
      </c>
      <c r="E35" s="3">
        <f>$Z$8</f>
        <v>2.162994034885931E+19</v>
      </c>
      <c r="F35" s="3">
        <f>$Y$8</f>
        <v>3.0024635741202643E+17</v>
      </c>
      <c r="G35" s="3">
        <f>$X$8</f>
        <v>4210038387792135</v>
      </c>
      <c r="H35" s="3">
        <f>$W$8</f>
        <v>59732129675791</v>
      </c>
      <c r="I35" s="3">
        <f>$V$8</f>
        <v>859047860295</v>
      </c>
      <c r="J35" s="3">
        <f>$U$8</f>
        <v>12545691535</v>
      </c>
      <c r="K35" s="3">
        <f>$T$8</f>
        <v>186368535</v>
      </c>
      <c r="L35" s="3">
        <f>$S$8</f>
        <v>2820151</v>
      </c>
    </row>
    <row r="36" spans="3:12">
      <c r="C36" s="3">
        <f>$AA$8</f>
        <v>1.5716684413122047E+21</v>
      </c>
      <c r="D36" s="22">
        <f>$AK$8</f>
        <v>401968</v>
      </c>
      <c r="E36" s="3">
        <f>$Y$8</f>
        <v>3.0024635741202643E+17</v>
      </c>
      <c r="F36" s="3">
        <f>$X$8</f>
        <v>4210038387792135</v>
      </c>
      <c r="G36" s="3">
        <f>$W$8</f>
        <v>59732129675791</v>
      </c>
      <c r="H36" s="3">
        <f>$V$8</f>
        <v>859047860295</v>
      </c>
      <c r="I36" s="3">
        <f>$U$8</f>
        <v>12545691535</v>
      </c>
      <c r="J36" s="3">
        <f>$T$8</f>
        <v>186368535</v>
      </c>
      <c r="K36" s="3">
        <f>$S$8</f>
        <v>2820151</v>
      </c>
      <c r="L36" s="3">
        <f>$R$8</f>
        <v>43515</v>
      </c>
    </row>
    <row r="37" spans="3:12">
      <c r="C37" s="3">
        <f>$Z$8</f>
        <v>2.162994034885931E+19</v>
      </c>
      <c r="D37" s="22">
        <f>$AJ$8</f>
        <v>6184</v>
      </c>
      <c r="E37" s="3">
        <f>$X$8</f>
        <v>4210038387792135</v>
      </c>
      <c r="F37" s="3">
        <f>$W$8</f>
        <v>59732129675791</v>
      </c>
      <c r="G37" s="3">
        <f>$V$8</f>
        <v>859047860295</v>
      </c>
      <c r="H37" s="3">
        <f>$U$8</f>
        <v>12545691535</v>
      </c>
      <c r="I37" s="3">
        <f>$T$8</f>
        <v>186368535</v>
      </c>
      <c r="J37" s="3">
        <f>$S$8</f>
        <v>2820151</v>
      </c>
      <c r="K37" s="3">
        <f>$R$8</f>
        <v>43515</v>
      </c>
      <c r="L37" s="3">
        <f>$Q$8</f>
        <v>685</v>
      </c>
    </row>
    <row r="38" spans="3:12">
      <c r="C38" s="3">
        <f>$Y$8</f>
        <v>3.0024635741202643E+17</v>
      </c>
      <c r="D38" s="22">
        <f>$AI$8</f>
        <v>97</v>
      </c>
      <c r="E38" s="3">
        <f>$W$8</f>
        <v>59732129675791</v>
      </c>
      <c r="F38" s="3">
        <f>$V$8</f>
        <v>859047860295</v>
      </c>
      <c r="G38" s="3">
        <f>$U$8</f>
        <v>12545691535</v>
      </c>
      <c r="H38" s="3">
        <f>$T$8</f>
        <v>186368535</v>
      </c>
      <c r="I38" s="3">
        <f>$S$8</f>
        <v>2820151</v>
      </c>
      <c r="J38" s="3">
        <f>$R$8</f>
        <v>43515</v>
      </c>
      <c r="K38" s="3">
        <f>$Q$8</f>
        <v>685</v>
      </c>
      <c r="L38" s="3">
        <f>$Q$2</f>
        <v>11</v>
      </c>
    </row>
    <row r="39" spans="3:12"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3:12">
      <c r="C40" s="3">
        <f>$AH$8</f>
        <v>1.9538613311576207E+34</v>
      </c>
      <c r="D40" s="3">
        <f>$AG$8</f>
        <v>2.6034054115613975E+32</v>
      </c>
      <c r="E40" s="3">
        <f>$AF$8</f>
        <v>3.4781605591867382E+30</v>
      </c>
      <c r="F40" s="3">
        <f>$AE$8</f>
        <v>4.6613881837492098E+28</v>
      </c>
      <c r="G40" s="3">
        <f>$AD$8</f>
        <v>6.2701584820619147E+26</v>
      </c>
      <c r="H40" s="3">
        <f>$AC$8</f>
        <v>8.4708966672821023E+24</v>
      </c>
      <c r="I40" s="3">
        <f>$AB$8</f>
        <v>1.1503166289706361E+23</v>
      </c>
      <c r="J40" s="3">
        <f>$AA$8</f>
        <v>1.5716684413122047E+21</v>
      </c>
      <c r="K40" s="3">
        <f>$Z$8</f>
        <v>2.162994034885931E+19</v>
      </c>
      <c r="L40" s="3">
        <f>$Y$8</f>
        <v>3.0024635741202643E+17</v>
      </c>
    </row>
    <row r="41" spans="3:12">
      <c r="C41" s="3">
        <f>$AG$8</f>
        <v>2.6034054115613975E+32</v>
      </c>
      <c r="D41" s="3">
        <f>$AF$8</f>
        <v>3.4781605591867382E+30</v>
      </c>
      <c r="E41" s="3">
        <f>$AE$8</f>
        <v>4.6613881837492098E+28</v>
      </c>
      <c r="F41" s="3">
        <f>$AD$8</f>
        <v>6.2701584820619147E+26</v>
      </c>
      <c r="G41" s="3">
        <f>$AC$8</f>
        <v>8.4708966672821023E+24</v>
      </c>
      <c r="H41" s="3">
        <f>$AB$8</f>
        <v>1.1503166289706361E+23</v>
      </c>
      <c r="I41" s="3">
        <f>$AA$8</f>
        <v>1.5716684413122047E+21</v>
      </c>
      <c r="J41" s="3">
        <f>$Z$8</f>
        <v>2.162994034885931E+19</v>
      </c>
      <c r="K41" s="3">
        <f>$Y$8</f>
        <v>3.0024635741202643E+17</v>
      </c>
      <c r="L41" s="3">
        <f>$X$8</f>
        <v>4210038387792135</v>
      </c>
    </row>
    <row r="42" spans="3:12">
      <c r="C42" s="3">
        <f>$AF$8</f>
        <v>3.4781605591867382E+30</v>
      </c>
      <c r="D42" s="3">
        <f>$AE$8</f>
        <v>4.6613881837492098E+28</v>
      </c>
      <c r="E42" s="3">
        <f>$AD$8</f>
        <v>6.2701584820619147E+26</v>
      </c>
      <c r="F42" s="3">
        <f>$AC$8</f>
        <v>8.4708966672821023E+24</v>
      </c>
      <c r="G42" s="3">
        <f>$AB$8</f>
        <v>1.1503166289706361E+23</v>
      </c>
      <c r="H42" s="3">
        <f>$AA$8</f>
        <v>1.5716684413122047E+21</v>
      </c>
      <c r="I42" s="3">
        <f>$Z$8</f>
        <v>2.162994034885931E+19</v>
      </c>
      <c r="J42" s="3">
        <f>$Y$8</f>
        <v>3.0024635741202643E+17</v>
      </c>
      <c r="K42" s="3">
        <f>$X$8</f>
        <v>4210038387792135</v>
      </c>
      <c r="L42" s="3">
        <f>$W$8</f>
        <v>59732129675791</v>
      </c>
    </row>
    <row r="43" spans="3:12">
      <c r="C43" s="3">
        <f>$AE$8</f>
        <v>4.6613881837492098E+28</v>
      </c>
      <c r="D43" s="3">
        <f>$AD$8</f>
        <v>6.2701584820619147E+26</v>
      </c>
      <c r="E43" s="3">
        <f>$AC$8</f>
        <v>8.4708966672821023E+24</v>
      </c>
      <c r="F43" s="3">
        <f>$AB$8</f>
        <v>1.1503166289706361E+23</v>
      </c>
      <c r="G43" s="3">
        <f>$AA$8</f>
        <v>1.5716684413122047E+21</v>
      </c>
      <c r="H43" s="3">
        <f>$Z$8</f>
        <v>2.162994034885931E+19</v>
      </c>
      <c r="I43" s="3">
        <f>$Y$8</f>
        <v>3.0024635741202643E+17</v>
      </c>
      <c r="J43" s="3">
        <f>$X$8</f>
        <v>4210038387792135</v>
      </c>
      <c r="K43" s="3">
        <f>$W$8</f>
        <v>59732129675791</v>
      </c>
      <c r="L43" s="3">
        <f>$V$8</f>
        <v>859047860295</v>
      </c>
    </row>
    <row r="44" spans="3:12">
      <c r="C44" s="3">
        <f>$AD$8</f>
        <v>6.2701584820619147E+26</v>
      </c>
      <c r="D44" s="3">
        <f>$AC$8</f>
        <v>8.4708966672821023E+24</v>
      </c>
      <c r="E44" s="3">
        <f>$AB$8</f>
        <v>1.1503166289706361E+23</v>
      </c>
      <c r="F44" s="3">
        <f>$AA$8</f>
        <v>1.5716684413122047E+21</v>
      </c>
      <c r="G44" s="3">
        <f>$Z$8</f>
        <v>2.162994034885931E+19</v>
      </c>
      <c r="H44" s="3">
        <f>$Y$8</f>
        <v>3.0024635741202643E+17</v>
      </c>
      <c r="I44" s="3">
        <f>$X$8</f>
        <v>4210038387792135</v>
      </c>
      <c r="J44" s="3">
        <f>$W$8</f>
        <v>59732129675791</v>
      </c>
      <c r="K44" s="3">
        <f>$V$8</f>
        <v>859047860295</v>
      </c>
      <c r="L44" s="3">
        <f>$U$8</f>
        <v>12545691535</v>
      </c>
    </row>
    <row r="45" spans="3:12">
      <c r="C45" s="3">
        <f>$AC$8</f>
        <v>8.4708966672821023E+24</v>
      </c>
      <c r="D45" s="3">
        <f>$AB$8</f>
        <v>1.1503166289706361E+23</v>
      </c>
      <c r="E45" s="3">
        <f>$AA$8</f>
        <v>1.5716684413122047E+21</v>
      </c>
      <c r="F45" s="3">
        <f>$Z$8</f>
        <v>2.162994034885931E+19</v>
      </c>
      <c r="G45" s="3">
        <f>$Y$8</f>
        <v>3.0024635741202643E+17</v>
      </c>
      <c r="H45" s="3">
        <f>$X$8</f>
        <v>4210038387792135</v>
      </c>
      <c r="I45" s="3">
        <f>$W$8</f>
        <v>59732129675791</v>
      </c>
      <c r="J45" s="3">
        <f>$V$8</f>
        <v>859047860295</v>
      </c>
      <c r="K45" s="3">
        <f>$U$8</f>
        <v>12545691535</v>
      </c>
      <c r="L45" s="3">
        <f>$T$8</f>
        <v>186368535</v>
      </c>
    </row>
    <row r="46" spans="3:12">
      <c r="C46" s="3">
        <f>$AB$8</f>
        <v>1.1503166289706361E+23</v>
      </c>
      <c r="D46" s="3">
        <f>$AA$8</f>
        <v>1.5716684413122047E+21</v>
      </c>
      <c r="E46" s="3">
        <f>$Z$8</f>
        <v>2.162994034885931E+19</v>
      </c>
      <c r="F46" s="3">
        <f>$Y$8</f>
        <v>3.0024635741202643E+17</v>
      </c>
      <c r="G46" s="3">
        <f>$X$8</f>
        <v>4210038387792135</v>
      </c>
      <c r="H46" s="3">
        <f>$W$8</f>
        <v>59732129675791</v>
      </c>
      <c r="I46" s="3">
        <f>$V$8</f>
        <v>859047860295</v>
      </c>
      <c r="J46" s="3">
        <f>$U$8</f>
        <v>12545691535</v>
      </c>
      <c r="K46" s="3">
        <f>$T$8</f>
        <v>186368535</v>
      </c>
      <c r="L46" s="3">
        <f>$S$8</f>
        <v>2820151</v>
      </c>
    </row>
    <row r="47" spans="3:12">
      <c r="C47" s="3">
        <f>$AA$8</f>
        <v>1.5716684413122047E+21</v>
      </c>
      <c r="D47" s="3">
        <f>$Z$8</f>
        <v>2.162994034885931E+19</v>
      </c>
      <c r="E47" s="3">
        <f>$Y$8</f>
        <v>3.0024635741202643E+17</v>
      </c>
      <c r="F47" s="3">
        <f>$X$8</f>
        <v>4210038387792135</v>
      </c>
      <c r="G47" s="3">
        <f>$W$8</f>
        <v>59732129675791</v>
      </c>
      <c r="H47" s="3">
        <f>$V$8</f>
        <v>859047860295</v>
      </c>
      <c r="I47" s="3">
        <f>$U$8</f>
        <v>12545691535</v>
      </c>
      <c r="J47" s="3">
        <f>$T$8</f>
        <v>186368535</v>
      </c>
      <c r="K47" s="3">
        <f>$S$8</f>
        <v>2820151</v>
      </c>
      <c r="L47" s="3">
        <f>$R$8</f>
        <v>43515</v>
      </c>
    </row>
    <row r="48" spans="3:12">
      <c r="C48" s="3">
        <f>$Z$8</f>
        <v>2.162994034885931E+19</v>
      </c>
      <c r="D48" s="3">
        <f>$Y$8</f>
        <v>3.0024635741202643E+17</v>
      </c>
      <c r="E48" s="3">
        <f>$X$8</f>
        <v>4210038387792135</v>
      </c>
      <c r="F48" s="3">
        <f>$W$8</f>
        <v>59732129675791</v>
      </c>
      <c r="G48" s="3">
        <f>$V$8</f>
        <v>859047860295</v>
      </c>
      <c r="H48" s="3">
        <f>$U$8</f>
        <v>12545691535</v>
      </c>
      <c r="I48" s="3">
        <f>$T$8</f>
        <v>186368535</v>
      </c>
      <c r="J48" s="3">
        <f>$S$8</f>
        <v>2820151</v>
      </c>
      <c r="K48" s="3">
        <f>$R$8</f>
        <v>43515</v>
      </c>
      <c r="L48" s="3">
        <f>$Q$8</f>
        <v>685</v>
      </c>
    </row>
    <row r="49" spans="3:14">
      <c r="C49" s="3">
        <f>$Y$8</f>
        <v>3.0024635741202643E+17</v>
      </c>
      <c r="D49" s="3">
        <f>$X$8</f>
        <v>4210038387792135</v>
      </c>
      <c r="E49" s="3">
        <f>$W$8</f>
        <v>59732129675791</v>
      </c>
      <c r="F49" s="3">
        <f>$V$8</f>
        <v>859047860295</v>
      </c>
      <c r="G49" s="3">
        <f>$U$8</f>
        <v>12545691535</v>
      </c>
      <c r="H49" s="3">
        <f>$T$8</f>
        <v>186368535</v>
      </c>
      <c r="I49" s="3">
        <f>$S$8</f>
        <v>2820151</v>
      </c>
      <c r="J49" s="3">
        <f>$R$8</f>
        <v>43515</v>
      </c>
      <c r="K49" s="3">
        <f>$Q$8</f>
        <v>685</v>
      </c>
      <c r="L49" s="3">
        <f>$Q$2</f>
        <v>11</v>
      </c>
    </row>
    <row r="50" spans="3:14">
      <c r="N50" s="23"/>
    </row>
    <row r="51" spans="3:14">
      <c r="N51" s="32"/>
    </row>
    <row r="52" spans="3:14">
      <c r="C52" s="3">
        <f>$AH$8</f>
        <v>1.9538613311576207E+34</v>
      </c>
      <c r="D52" s="3">
        <f>$AG$8</f>
        <v>2.6034054115613975E+32</v>
      </c>
      <c r="E52" s="22">
        <f>$AR$8</f>
        <v>3.1024417127888937E+18</v>
      </c>
      <c r="F52" s="3">
        <f>$AE$8</f>
        <v>4.6613881837492098E+28</v>
      </c>
      <c r="G52" s="3">
        <f>$AD$8</f>
        <v>6.2701584820619147E+26</v>
      </c>
      <c r="H52" s="3">
        <f>$AC$8</f>
        <v>8.4708966672821023E+24</v>
      </c>
      <c r="I52" s="3">
        <f>$AB$8</f>
        <v>1.1503166289706361E+23</v>
      </c>
      <c r="J52" s="3">
        <f>$AA$8</f>
        <v>1.5716684413122047E+21</v>
      </c>
      <c r="K52" s="3">
        <f>$Z$8</f>
        <v>2.162994034885931E+19</v>
      </c>
      <c r="L52" s="3">
        <f>$Y$8</f>
        <v>3.0024635741202643E+17</v>
      </c>
    </row>
    <row r="53" spans="3:14">
      <c r="C53" s="3">
        <f>$AG$8</f>
        <v>2.6034054115613975E+32</v>
      </c>
      <c r="D53" s="3">
        <f>$AF$8</f>
        <v>3.4781605591867382E+30</v>
      </c>
      <c r="E53" s="22">
        <f>$AQ$8</f>
        <v>4.3074374358992288E+16</v>
      </c>
      <c r="F53" s="3">
        <f>$AD$8</f>
        <v>6.2701584820619147E+26</v>
      </c>
      <c r="G53" s="3">
        <f>$AC$8</f>
        <v>8.4708966672821023E+24</v>
      </c>
      <c r="H53" s="3">
        <f>$AB$8</f>
        <v>1.1503166289706361E+23</v>
      </c>
      <c r="I53" s="3">
        <f>$AA$8</f>
        <v>1.5716684413122047E+21</v>
      </c>
      <c r="J53" s="3">
        <f>$Z$8</f>
        <v>2.162994034885931E+19</v>
      </c>
      <c r="K53" s="3">
        <f>$Y$8</f>
        <v>3.0024635741202643E+17</v>
      </c>
      <c r="L53" s="3">
        <f>$X$8</f>
        <v>4210038387792135</v>
      </c>
      <c r="N53" s="29">
        <f>MDETERM(C52:L61)/MDETERM(C63:L72)</f>
        <v>-1.8757252951942097E-6</v>
      </c>
    </row>
    <row r="54" spans="3:14">
      <c r="C54" s="3">
        <f>$AF$8</f>
        <v>3.4781605591867382E+30</v>
      </c>
      <c r="D54" s="3">
        <f>$AE$8</f>
        <v>4.6613881837492098E+28</v>
      </c>
      <c r="E54" s="22">
        <f>$AP$8</f>
        <v>603964096749226</v>
      </c>
      <c r="F54" s="3">
        <f>$AC$8</f>
        <v>8.4708966672821023E+24</v>
      </c>
      <c r="G54" s="3">
        <f>$AB$8</f>
        <v>1.1503166289706361E+23</v>
      </c>
      <c r="H54" s="3">
        <f>$AA$8</f>
        <v>1.5716684413122047E+21</v>
      </c>
      <c r="I54" s="3">
        <f>$Z$8</f>
        <v>2.162994034885931E+19</v>
      </c>
      <c r="J54" s="3">
        <f>$Y$8</f>
        <v>3.0024635741202643E+17</v>
      </c>
      <c r="K54" s="3">
        <f>$X$8</f>
        <v>4210038387792135</v>
      </c>
      <c r="L54" s="3">
        <f>$W$8</f>
        <v>59732129675791</v>
      </c>
      <c r="N54" s="29" t="e">
        <f ca="1">[1]!xDiv([1]!xMatDet(C52:L61,100),[1]!xMatDet(C63:L72,100),100)</f>
        <v>#NAME?</v>
      </c>
    </row>
    <row r="55" spans="3:14">
      <c r="C55" s="3">
        <f>$AE$8</f>
        <v>4.6613881837492098E+28</v>
      </c>
      <c r="D55" s="3">
        <f>$AD$8</f>
        <v>6.2701584820619147E+26</v>
      </c>
      <c r="E55" s="22">
        <f>$AO$8</f>
        <v>8565991486948</v>
      </c>
      <c r="F55" s="3">
        <f>$AB$8</f>
        <v>1.1503166289706361E+23</v>
      </c>
      <c r="G55" s="3">
        <f>$AA$8</f>
        <v>1.5716684413122047E+21</v>
      </c>
      <c r="H55" s="3">
        <f>$Z$8</f>
        <v>2.162994034885931E+19</v>
      </c>
      <c r="I55" s="3">
        <f>$Y$8</f>
        <v>3.0024635741202643E+17</v>
      </c>
      <c r="J55" s="3">
        <f>$X$8</f>
        <v>4210038387792135</v>
      </c>
      <c r="K55" s="3">
        <f>$W$8</f>
        <v>59732129675791</v>
      </c>
      <c r="L55" s="3">
        <f>$V$8</f>
        <v>859047860295</v>
      </c>
    </row>
    <row r="56" spans="3:14">
      <c r="C56" s="3">
        <f>$AD$8</f>
        <v>6.2701584820619147E+26</v>
      </c>
      <c r="D56" s="3">
        <f>$AC$8</f>
        <v>8.4708966672821023E+24</v>
      </c>
      <c r="E56" s="22">
        <f>$AN$8</f>
        <v>123100393474</v>
      </c>
      <c r="F56" s="3">
        <f>$AA$8</f>
        <v>1.5716684413122047E+21</v>
      </c>
      <c r="G56" s="3">
        <f>$Z$8</f>
        <v>2.162994034885931E+19</v>
      </c>
      <c r="H56" s="3">
        <f>$Y$8</f>
        <v>3.0024635741202643E+17</v>
      </c>
      <c r="I56" s="3">
        <f>$X$8</f>
        <v>4210038387792135</v>
      </c>
      <c r="J56" s="3">
        <f>$W$8</f>
        <v>59732129675791</v>
      </c>
      <c r="K56" s="3">
        <f>$V$8</f>
        <v>859047860295</v>
      </c>
      <c r="L56" s="3">
        <f>$U$8</f>
        <v>12545691535</v>
      </c>
    </row>
    <row r="57" spans="3:14">
      <c r="C57" s="3">
        <f>$AC$8</f>
        <v>8.4708966672821023E+24</v>
      </c>
      <c r="D57" s="3">
        <f>$AB$8</f>
        <v>1.1503166289706361E+23</v>
      </c>
      <c r="E57" s="22">
        <f>$AM$8</f>
        <v>1795576924</v>
      </c>
      <c r="F57" s="3">
        <f>$Z$8</f>
        <v>2.162994034885931E+19</v>
      </c>
      <c r="G57" s="3">
        <f>$Y$8</f>
        <v>3.0024635741202643E+17</v>
      </c>
      <c r="H57" s="3">
        <f>$X$8</f>
        <v>4210038387792135</v>
      </c>
      <c r="I57" s="3">
        <f>$W$8</f>
        <v>59732129675791</v>
      </c>
      <c r="J57" s="3">
        <f>$V$8</f>
        <v>859047860295</v>
      </c>
      <c r="K57" s="3">
        <f>$U$8</f>
        <v>12545691535</v>
      </c>
      <c r="L57" s="3">
        <f>$T$8</f>
        <v>186368535</v>
      </c>
    </row>
    <row r="58" spans="3:14">
      <c r="C58" s="3">
        <f>$AB$8</f>
        <v>1.1503166289706361E+23</v>
      </c>
      <c r="D58" s="3">
        <f>$AA$8</f>
        <v>1.5716684413122047E+21</v>
      </c>
      <c r="E58" s="22">
        <f>$AL$8</f>
        <v>26626546</v>
      </c>
      <c r="F58" s="3">
        <f>$Y$8</f>
        <v>3.0024635741202643E+17</v>
      </c>
      <c r="G58" s="3">
        <f>$X$8</f>
        <v>4210038387792135</v>
      </c>
      <c r="H58" s="3">
        <f>$W$8</f>
        <v>59732129675791</v>
      </c>
      <c r="I58" s="3">
        <f>$V$8</f>
        <v>859047860295</v>
      </c>
      <c r="J58" s="3">
        <f>$U$8</f>
        <v>12545691535</v>
      </c>
      <c r="K58" s="3">
        <f>$T$8</f>
        <v>186368535</v>
      </c>
      <c r="L58" s="3">
        <f>$S$8</f>
        <v>2820151</v>
      </c>
    </row>
    <row r="59" spans="3:14">
      <c r="C59" s="3">
        <f>$AA$8</f>
        <v>1.5716684413122047E+21</v>
      </c>
      <c r="D59" s="3">
        <f>$Z$8</f>
        <v>2.162994034885931E+19</v>
      </c>
      <c r="E59" s="22">
        <f>$AK$8</f>
        <v>401968</v>
      </c>
      <c r="F59" s="3">
        <f>$X$8</f>
        <v>4210038387792135</v>
      </c>
      <c r="G59" s="3">
        <f>$W$8</f>
        <v>59732129675791</v>
      </c>
      <c r="H59" s="3">
        <f>$V$8</f>
        <v>859047860295</v>
      </c>
      <c r="I59" s="3">
        <f>$U$8</f>
        <v>12545691535</v>
      </c>
      <c r="J59" s="3">
        <f>$T$8</f>
        <v>186368535</v>
      </c>
      <c r="K59" s="3">
        <f>$S$8</f>
        <v>2820151</v>
      </c>
      <c r="L59" s="3">
        <f>$R$8</f>
        <v>43515</v>
      </c>
    </row>
    <row r="60" spans="3:14">
      <c r="C60" s="3">
        <f>$Z$8</f>
        <v>2.162994034885931E+19</v>
      </c>
      <c r="D60" s="3">
        <f>$Y$8</f>
        <v>3.0024635741202643E+17</v>
      </c>
      <c r="E60" s="22">
        <f>$AJ$8</f>
        <v>6184</v>
      </c>
      <c r="F60" s="3">
        <f>$W$8</f>
        <v>59732129675791</v>
      </c>
      <c r="G60" s="3">
        <f>$V$8</f>
        <v>859047860295</v>
      </c>
      <c r="H60" s="3">
        <f>$U$8</f>
        <v>12545691535</v>
      </c>
      <c r="I60" s="3">
        <f>$T$8</f>
        <v>186368535</v>
      </c>
      <c r="J60" s="3">
        <f>$S$8</f>
        <v>2820151</v>
      </c>
      <c r="K60" s="3">
        <f>$R$8</f>
        <v>43515</v>
      </c>
      <c r="L60" s="3">
        <f>$Q$8</f>
        <v>685</v>
      </c>
    </row>
    <row r="61" spans="3:14">
      <c r="C61" s="3">
        <f>$Y$8</f>
        <v>3.0024635741202643E+17</v>
      </c>
      <c r="D61" s="3">
        <f>$X$8</f>
        <v>4210038387792135</v>
      </c>
      <c r="E61" s="22">
        <f>$AI$8</f>
        <v>97</v>
      </c>
      <c r="F61" s="3">
        <f>$V$8</f>
        <v>859047860295</v>
      </c>
      <c r="G61" s="3">
        <f>$U$8</f>
        <v>12545691535</v>
      </c>
      <c r="H61" s="3">
        <f>$T$8</f>
        <v>186368535</v>
      </c>
      <c r="I61" s="3">
        <f>$S$8</f>
        <v>2820151</v>
      </c>
      <c r="J61" s="3">
        <f>$R$8</f>
        <v>43515</v>
      </c>
      <c r="K61" s="3">
        <f>$Q$8</f>
        <v>685</v>
      </c>
      <c r="L61" s="3">
        <f>$Q$2</f>
        <v>11</v>
      </c>
    </row>
    <row r="62" spans="3:14"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3:14">
      <c r="C63" s="3">
        <f>$AH$8</f>
        <v>1.9538613311576207E+34</v>
      </c>
      <c r="D63" s="3">
        <f>$AG$8</f>
        <v>2.6034054115613975E+32</v>
      </c>
      <c r="E63" s="3">
        <f>$AF$8</f>
        <v>3.4781605591867382E+30</v>
      </c>
      <c r="F63" s="3">
        <f>$AE$8</f>
        <v>4.6613881837492098E+28</v>
      </c>
      <c r="G63" s="3">
        <f>$AD$8</f>
        <v>6.2701584820619147E+26</v>
      </c>
      <c r="H63" s="3">
        <f>$AC$8</f>
        <v>8.4708966672821023E+24</v>
      </c>
      <c r="I63" s="3">
        <f>$AB$8</f>
        <v>1.1503166289706361E+23</v>
      </c>
      <c r="J63" s="3">
        <f>$AA$8</f>
        <v>1.5716684413122047E+21</v>
      </c>
      <c r="K63" s="3">
        <f>$Z$8</f>
        <v>2.162994034885931E+19</v>
      </c>
      <c r="L63" s="3">
        <f>$Y$8</f>
        <v>3.0024635741202643E+17</v>
      </c>
    </row>
    <row r="64" spans="3:14">
      <c r="C64" s="3">
        <f>$AG$8</f>
        <v>2.6034054115613975E+32</v>
      </c>
      <c r="D64" s="3">
        <f>$AF$8</f>
        <v>3.4781605591867382E+30</v>
      </c>
      <c r="E64" s="3">
        <f>$AE$8</f>
        <v>4.6613881837492098E+28</v>
      </c>
      <c r="F64" s="3">
        <f>$AD$8</f>
        <v>6.2701584820619147E+26</v>
      </c>
      <c r="G64" s="3">
        <f>$AC$8</f>
        <v>8.4708966672821023E+24</v>
      </c>
      <c r="H64" s="3">
        <f>$AB$8</f>
        <v>1.1503166289706361E+23</v>
      </c>
      <c r="I64" s="3">
        <f>$AA$8</f>
        <v>1.5716684413122047E+21</v>
      </c>
      <c r="J64" s="3">
        <f>$Z$8</f>
        <v>2.162994034885931E+19</v>
      </c>
      <c r="K64" s="3">
        <f>$Y$8</f>
        <v>3.0024635741202643E+17</v>
      </c>
      <c r="L64" s="3">
        <f>$X$8</f>
        <v>4210038387792135</v>
      </c>
    </row>
    <row r="65" spans="3:14">
      <c r="C65" s="3">
        <f>$AF$8</f>
        <v>3.4781605591867382E+30</v>
      </c>
      <c r="D65" s="3">
        <f>$AE$8</f>
        <v>4.6613881837492098E+28</v>
      </c>
      <c r="E65" s="3">
        <f>$AD$8</f>
        <v>6.2701584820619147E+26</v>
      </c>
      <c r="F65" s="3">
        <f>$AC$8</f>
        <v>8.4708966672821023E+24</v>
      </c>
      <c r="G65" s="3">
        <f>$AB$8</f>
        <v>1.1503166289706361E+23</v>
      </c>
      <c r="H65" s="3">
        <f>$AA$8</f>
        <v>1.5716684413122047E+21</v>
      </c>
      <c r="I65" s="3">
        <f>$Z$8</f>
        <v>2.162994034885931E+19</v>
      </c>
      <c r="J65" s="3">
        <f>$Y$8</f>
        <v>3.0024635741202643E+17</v>
      </c>
      <c r="K65" s="3">
        <f>$X$8</f>
        <v>4210038387792135</v>
      </c>
      <c r="L65" s="3">
        <f>$W$8</f>
        <v>59732129675791</v>
      </c>
    </row>
    <row r="66" spans="3:14">
      <c r="C66" s="3">
        <f>$AE$8</f>
        <v>4.6613881837492098E+28</v>
      </c>
      <c r="D66" s="3">
        <f>$AD$8</f>
        <v>6.2701584820619147E+26</v>
      </c>
      <c r="E66" s="3">
        <f>$AC$8</f>
        <v>8.4708966672821023E+24</v>
      </c>
      <c r="F66" s="3">
        <f>$AB$8</f>
        <v>1.1503166289706361E+23</v>
      </c>
      <c r="G66" s="3">
        <f>$AA$8</f>
        <v>1.5716684413122047E+21</v>
      </c>
      <c r="H66" s="3">
        <f>$Z$8</f>
        <v>2.162994034885931E+19</v>
      </c>
      <c r="I66" s="3">
        <f>$Y$8</f>
        <v>3.0024635741202643E+17</v>
      </c>
      <c r="J66" s="3">
        <f>$X$8</f>
        <v>4210038387792135</v>
      </c>
      <c r="K66" s="3">
        <f>$W$8</f>
        <v>59732129675791</v>
      </c>
      <c r="L66" s="3">
        <f>$V$8</f>
        <v>859047860295</v>
      </c>
    </row>
    <row r="67" spans="3:14">
      <c r="C67" s="3">
        <f>$AD$8</f>
        <v>6.2701584820619147E+26</v>
      </c>
      <c r="D67" s="3">
        <f>$AC$8</f>
        <v>8.4708966672821023E+24</v>
      </c>
      <c r="E67" s="3">
        <f>$AB$8</f>
        <v>1.1503166289706361E+23</v>
      </c>
      <c r="F67" s="3">
        <f>$AA$8</f>
        <v>1.5716684413122047E+21</v>
      </c>
      <c r="G67" s="3">
        <f>$Z$8</f>
        <v>2.162994034885931E+19</v>
      </c>
      <c r="H67" s="3">
        <f>$Y$8</f>
        <v>3.0024635741202643E+17</v>
      </c>
      <c r="I67" s="3">
        <f>$X$8</f>
        <v>4210038387792135</v>
      </c>
      <c r="J67" s="3">
        <f>$W$8</f>
        <v>59732129675791</v>
      </c>
      <c r="K67" s="3">
        <f>$V$8</f>
        <v>859047860295</v>
      </c>
      <c r="L67" s="3">
        <f>$U$8</f>
        <v>12545691535</v>
      </c>
    </row>
    <row r="68" spans="3:14">
      <c r="C68" s="3">
        <f>$AC$8</f>
        <v>8.4708966672821023E+24</v>
      </c>
      <c r="D68" s="3">
        <f>$AB$8</f>
        <v>1.1503166289706361E+23</v>
      </c>
      <c r="E68" s="3">
        <f>$AA$8</f>
        <v>1.5716684413122047E+21</v>
      </c>
      <c r="F68" s="3">
        <f>$Z$8</f>
        <v>2.162994034885931E+19</v>
      </c>
      <c r="G68" s="3">
        <f>$Y$8</f>
        <v>3.0024635741202643E+17</v>
      </c>
      <c r="H68" s="3">
        <f>$X$8</f>
        <v>4210038387792135</v>
      </c>
      <c r="I68" s="3">
        <f>$W$8</f>
        <v>59732129675791</v>
      </c>
      <c r="J68" s="3">
        <f>$V$8</f>
        <v>859047860295</v>
      </c>
      <c r="K68" s="3">
        <f>$U$8</f>
        <v>12545691535</v>
      </c>
      <c r="L68" s="3">
        <f>$T$8</f>
        <v>186368535</v>
      </c>
    </row>
    <row r="69" spans="3:14">
      <c r="C69" s="3">
        <f>$AB$8</f>
        <v>1.1503166289706361E+23</v>
      </c>
      <c r="D69" s="3">
        <f>$AA$8</f>
        <v>1.5716684413122047E+21</v>
      </c>
      <c r="E69" s="3">
        <f>$Z$8</f>
        <v>2.162994034885931E+19</v>
      </c>
      <c r="F69" s="3">
        <f>$Y$8</f>
        <v>3.0024635741202643E+17</v>
      </c>
      <c r="G69" s="3">
        <f>$X$8</f>
        <v>4210038387792135</v>
      </c>
      <c r="H69" s="3">
        <f>$W$8</f>
        <v>59732129675791</v>
      </c>
      <c r="I69" s="3">
        <f>$V$8</f>
        <v>859047860295</v>
      </c>
      <c r="J69" s="3">
        <f>$U$8</f>
        <v>12545691535</v>
      </c>
      <c r="K69" s="3">
        <f>$T$8</f>
        <v>186368535</v>
      </c>
      <c r="L69" s="3">
        <f>$S$8</f>
        <v>2820151</v>
      </c>
    </row>
    <row r="70" spans="3:14">
      <c r="C70" s="3">
        <f>$AA$8</f>
        <v>1.5716684413122047E+21</v>
      </c>
      <c r="D70" s="3">
        <f>$Z$8</f>
        <v>2.162994034885931E+19</v>
      </c>
      <c r="E70" s="3">
        <f>$Y$8</f>
        <v>3.0024635741202643E+17</v>
      </c>
      <c r="F70" s="3">
        <f>$X$8</f>
        <v>4210038387792135</v>
      </c>
      <c r="G70" s="3">
        <f>$W$8</f>
        <v>59732129675791</v>
      </c>
      <c r="H70" s="3">
        <f>$V$8</f>
        <v>859047860295</v>
      </c>
      <c r="I70" s="3">
        <f>$U$8</f>
        <v>12545691535</v>
      </c>
      <c r="J70" s="3">
        <f>$T$8</f>
        <v>186368535</v>
      </c>
      <c r="K70" s="3">
        <f>$S$8</f>
        <v>2820151</v>
      </c>
      <c r="L70" s="3">
        <f>$R$8</f>
        <v>43515</v>
      </c>
    </row>
    <row r="71" spans="3:14">
      <c r="C71" s="3">
        <f>$Z$8</f>
        <v>2.162994034885931E+19</v>
      </c>
      <c r="D71" s="3">
        <f>$Y$8</f>
        <v>3.0024635741202643E+17</v>
      </c>
      <c r="E71" s="3">
        <f>$X$8</f>
        <v>4210038387792135</v>
      </c>
      <c r="F71" s="3">
        <f>$W$8</f>
        <v>59732129675791</v>
      </c>
      <c r="G71" s="3">
        <f>$V$8</f>
        <v>859047860295</v>
      </c>
      <c r="H71" s="3">
        <f>$U$8</f>
        <v>12545691535</v>
      </c>
      <c r="I71" s="3">
        <f>$T$8</f>
        <v>186368535</v>
      </c>
      <c r="J71" s="3">
        <f>$S$8</f>
        <v>2820151</v>
      </c>
      <c r="K71" s="3">
        <f>$R$8</f>
        <v>43515</v>
      </c>
      <c r="L71" s="3">
        <f>$Q$8</f>
        <v>685</v>
      </c>
    </row>
    <row r="72" spans="3:14">
      <c r="C72" s="3">
        <f>$Y$8</f>
        <v>3.0024635741202643E+17</v>
      </c>
      <c r="D72" s="3">
        <f>$X$8</f>
        <v>4210038387792135</v>
      </c>
      <c r="E72" s="3">
        <f>$W$8</f>
        <v>59732129675791</v>
      </c>
      <c r="F72" s="3">
        <f>$V$8</f>
        <v>859047860295</v>
      </c>
      <c r="G72" s="3">
        <f>$U$8</f>
        <v>12545691535</v>
      </c>
      <c r="H72" s="3">
        <f>$T$8</f>
        <v>186368535</v>
      </c>
      <c r="I72" s="3">
        <f>$S$8</f>
        <v>2820151</v>
      </c>
      <c r="J72" s="3">
        <f>$R$8</f>
        <v>43515</v>
      </c>
      <c r="K72" s="3">
        <f>$Q$8</f>
        <v>685</v>
      </c>
      <c r="L72" s="3">
        <f>$Q$2</f>
        <v>11</v>
      </c>
    </row>
    <row r="75" spans="3:14">
      <c r="C75" s="3">
        <f>$AH$8</f>
        <v>1.9538613311576207E+34</v>
      </c>
      <c r="D75" s="3">
        <f>$AG$8</f>
        <v>2.6034054115613975E+32</v>
      </c>
      <c r="E75" s="3">
        <f>$AF$8</f>
        <v>3.4781605591867382E+30</v>
      </c>
      <c r="F75" s="22">
        <f>$AR$8</f>
        <v>3.1024417127888937E+18</v>
      </c>
      <c r="G75" s="3">
        <f>$AD$8</f>
        <v>6.2701584820619147E+26</v>
      </c>
      <c r="H75" s="3">
        <f>$AC$8</f>
        <v>8.4708966672821023E+24</v>
      </c>
      <c r="I75" s="3">
        <f>$AB$8</f>
        <v>1.1503166289706361E+23</v>
      </c>
      <c r="J75" s="3">
        <f>$AA$8</f>
        <v>1.5716684413122047E+21</v>
      </c>
      <c r="K75" s="3">
        <f>$Z$8</f>
        <v>2.162994034885931E+19</v>
      </c>
      <c r="L75" s="3">
        <f>$Y$8</f>
        <v>3.0024635741202643E+17</v>
      </c>
    </row>
    <row r="76" spans="3:14">
      <c r="C76" s="3">
        <f>$AG$8</f>
        <v>2.6034054115613975E+32</v>
      </c>
      <c r="D76" s="3">
        <f>$AF$8</f>
        <v>3.4781605591867382E+30</v>
      </c>
      <c r="E76" s="3">
        <f>$AE$8</f>
        <v>4.6613881837492098E+28</v>
      </c>
      <c r="F76" s="22">
        <f>$AQ$8</f>
        <v>4.3074374358992288E+16</v>
      </c>
      <c r="G76" s="3">
        <f>$AC$8</f>
        <v>8.4708966672821023E+24</v>
      </c>
      <c r="H76" s="3">
        <f>$AB$8</f>
        <v>1.1503166289706361E+23</v>
      </c>
      <c r="I76" s="3">
        <f>$AA$8</f>
        <v>1.5716684413122047E+21</v>
      </c>
      <c r="J76" s="3">
        <f>$Z$8</f>
        <v>2.162994034885931E+19</v>
      </c>
      <c r="K76" s="3">
        <f>$Y$8</f>
        <v>3.0024635741202643E+17</v>
      </c>
      <c r="L76" s="3">
        <f>$X$8</f>
        <v>4210038387792135</v>
      </c>
      <c r="N76" s="23">
        <f>MDETERM(C75:L84)/MDETERM(C86:L95)</f>
        <v>-1.0786406043680221E-4</v>
      </c>
    </row>
    <row r="77" spans="3:14">
      <c r="C77" s="3">
        <f>$AF$8</f>
        <v>3.4781605591867382E+30</v>
      </c>
      <c r="D77" s="3">
        <f>$AE$8</f>
        <v>4.6613881837492098E+28</v>
      </c>
      <c r="E77" s="3">
        <f>$AD$8</f>
        <v>6.2701584820619147E+26</v>
      </c>
      <c r="F77" s="22">
        <f>$AP$8</f>
        <v>603964096749226</v>
      </c>
      <c r="G77" s="3">
        <f>$AB$8</f>
        <v>1.1503166289706361E+23</v>
      </c>
      <c r="H77" s="3">
        <f>$AA$8</f>
        <v>1.5716684413122047E+21</v>
      </c>
      <c r="I77" s="3">
        <f>$Z$8</f>
        <v>2.162994034885931E+19</v>
      </c>
      <c r="J77" s="3">
        <f>$Y$8</f>
        <v>3.0024635741202643E+17</v>
      </c>
      <c r="K77" s="3">
        <f>$X$8</f>
        <v>4210038387792135</v>
      </c>
      <c r="L77" s="3">
        <f>$W$8</f>
        <v>59732129675791</v>
      </c>
      <c r="N77" s="29" t="e">
        <f ca="1">[1]!xDiv([1]!xMatDet(C75:L84,100),[1]!xMatDet(C86:L95,100),100)</f>
        <v>#NAME?</v>
      </c>
    </row>
    <row r="78" spans="3:14">
      <c r="C78" s="3">
        <f>$AE$8</f>
        <v>4.6613881837492098E+28</v>
      </c>
      <c r="D78" s="3">
        <f>$AD$8</f>
        <v>6.2701584820619147E+26</v>
      </c>
      <c r="E78" s="3">
        <f>$AC$8</f>
        <v>8.4708966672821023E+24</v>
      </c>
      <c r="F78" s="22">
        <f>$AO$8</f>
        <v>8565991486948</v>
      </c>
      <c r="G78" s="3">
        <f>$AA$8</f>
        <v>1.5716684413122047E+21</v>
      </c>
      <c r="H78" s="3">
        <f>$Z$8</f>
        <v>2.162994034885931E+19</v>
      </c>
      <c r="I78" s="3">
        <f>$Y$8</f>
        <v>3.0024635741202643E+17</v>
      </c>
      <c r="J78" s="3">
        <f>$X$8</f>
        <v>4210038387792135</v>
      </c>
      <c r="K78" s="3">
        <f>$W$8</f>
        <v>59732129675791</v>
      </c>
      <c r="L78" s="3">
        <f>$V$8</f>
        <v>859047860295</v>
      </c>
    </row>
    <row r="79" spans="3:14">
      <c r="C79" s="3">
        <f>$AD$8</f>
        <v>6.2701584820619147E+26</v>
      </c>
      <c r="D79" s="3">
        <f>$AC$8</f>
        <v>8.4708966672821023E+24</v>
      </c>
      <c r="E79" s="3">
        <f>$AB$8</f>
        <v>1.1503166289706361E+23</v>
      </c>
      <c r="F79" s="22">
        <f>$AN$8</f>
        <v>123100393474</v>
      </c>
      <c r="G79" s="3">
        <f>$Z$8</f>
        <v>2.162994034885931E+19</v>
      </c>
      <c r="H79" s="3">
        <f>$Y$8</f>
        <v>3.0024635741202643E+17</v>
      </c>
      <c r="I79" s="3">
        <f>$X$8</f>
        <v>4210038387792135</v>
      </c>
      <c r="J79" s="3">
        <f>$W$8</f>
        <v>59732129675791</v>
      </c>
      <c r="K79" s="3">
        <f>$V$8</f>
        <v>859047860295</v>
      </c>
      <c r="L79" s="3">
        <f>$U$8</f>
        <v>12545691535</v>
      </c>
    </row>
    <row r="80" spans="3:14">
      <c r="C80" s="3">
        <f>$AC$8</f>
        <v>8.4708966672821023E+24</v>
      </c>
      <c r="D80" s="3">
        <f>$AB$8</f>
        <v>1.1503166289706361E+23</v>
      </c>
      <c r="E80" s="3">
        <f>$AA$8</f>
        <v>1.5716684413122047E+21</v>
      </c>
      <c r="F80" s="22">
        <f>$AM$8</f>
        <v>1795576924</v>
      </c>
      <c r="G80" s="3">
        <f>$Y$8</f>
        <v>3.0024635741202643E+17</v>
      </c>
      <c r="H80" s="3">
        <f>$X$8</f>
        <v>4210038387792135</v>
      </c>
      <c r="I80" s="3">
        <f>$W$8</f>
        <v>59732129675791</v>
      </c>
      <c r="J80" s="3">
        <f>$V$8</f>
        <v>859047860295</v>
      </c>
      <c r="K80" s="3">
        <f>$U$8</f>
        <v>12545691535</v>
      </c>
      <c r="L80" s="3">
        <f>$T$8</f>
        <v>186368535</v>
      </c>
    </row>
    <row r="81" spans="3:12">
      <c r="C81" s="3">
        <f>$AB$8</f>
        <v>1.1503166289706361E+23</v>
      </c>
      <c r="D81" s="3">
        <f>$AA$8</f>
        <v>1.5716684413122047E+21</v>
      </c>
      <c r="E81" s="3">
        <f>$Z$8</f>
        <v>2.162994034885931E+19</v>
      </c>
      <c r="F81" s="22">
        <f>$AL$8</f>
        <v>26626546</v>
      </c>
      <c r="G81" s="3">
        <f>$X$8</f>
        <v>4210038387792135</v>
      </c>
      <c r="H81" s="3">
        <f>$W$8</f>
        <v>59732129675791</v>
      </c>
      <c r="I81" s="3">
        <f>$V$8</f>
        <v>859047860295</v>
      </c>
      <c r="J81" s="3">
        <f>$U$8</f>
        <v>12545691535</v>
      </c>
      <c r="K81" s="3">
        <f>$T$8</f>
        <v>186368535</v>
      </c>
      <c r="L81" s="3">
        <f>$S$8</f>
        <v>2820151</v>
      </c>
    </row>
    <row r="82" spans="3:12">
      <c r="C82" s="3">
        <f>$AA$8</f>
        <v>1.5716684413122047E+21</v>
      </c>
      <c r="D82" s="3">
        <f>$Z$8</f>
        <v>2.162994034885931E+19</v>
      </c>
      <c r="E82" s="3">
        <f>$Y$8</f>
        <v>3.0024635741202643E+17</v>
      </c>
      <c r="F82" s="22">
        <f>$AK$8</f>
        <v>401968</v>
      </c>
      <c r="G82" s="3">
        <f>$W$8</f>
        <v>59732129675791</v>
      </c>
      <c r="H82" s="3">
        <f>$V$8</f>
        <v>859047860295</v>
      </c>
      <c r="I82" s="3">
        <f>$U$8</f>
        <v>12545691535</v>
      </c>
      <c r="J82" s="3">
        <f>$T$8</f>
        <v>186368535</v>
      </c>
      <c r="K82" s="3">
        <f>$S$8</f>
        <v>2820151</v>
      </c>
      <c r="L82" s="3">
        <f>$R$8</f>
        <v>43515</v>
      </c>
    </row>
    <row r="83" spans="3:12">
      <c r="C83" s="3">
        <f>$Z$8</f>
        <v>2.162994034885931E+19</v>
      </c>
      <c r="D83" s="3">
        <f>$Y$8</f>
        <v>3.0024635741202643E+17</v>
      </c>
      <c r="E83" s="3">
        <f>$X$8</f>
        <v>4210038387792135</v>
      </c>
      <c r="F83" s="22">
        <f>$AJ$8</f>
        <v>6184</v>
      </c>
      <c r="G83" s="3">
        <f>$V$8</f>
        <v>859047860295</v>
      </c>
      <c r="H83" s="3">
        <f>$U$8</f>
        <v>12545691535</v>
      </c>
      <c r="I83" s="3">
        <f>$T$8</f>
        <v>186368535</v>
      </c>
      <c r="J83" s="3">
        <f>$S$8</f>
        <v>2820151</v>
      </c>
      <c r="K83" s="3">
        <f>$R$8</f>
        <v>43515</v>
      </c>
      <c r="L83" s="3">
        <f>$Q$8</f>
        <v>685</v>
      </c>
    </row>
    <row r="84" spans="3:12">
      <c r="C84" s="3">
        <f>$Y$8</f>
        <v>3.0024635741202643E+17</v>
      </c>
      <c r="D84" s="3">
        <f>$X$8</f>
        <v>4210038387792135</v>
      </c>
      <c r="E84" s="3">
        <f>$W$8</f>
        <v>59732129675791</v>
      </c>
      <c r="F84" s="22">
        <f>$AI$8</f>
        <v>97</v>
      </c>
      <c r="G84" s="3">
        <f>$U$8</f>
        <v>12545691535</v>
      </c>
      <c r="H84" s="3">
        <f>$T$8</f>
        <v>186368535</v>
      </c>
      <c r="I84" s="3">
        <f>$S$8</f>
        <v>2820151</v>
      </c>
      <c r="J84" s="3">
        <f>$R$8</f>
        <v>43515</v>
      </c>
      <c r="K84" s="3">
        <f>$Q$8</f>
        <v>685</v>
      </c>
      <c r="L84" s="3">
        <f>$Q$2</f>
        <v>11</v>
      </c>
    </row>
    <row r="85" spans="3:12"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3:12">
      <c r="C86" s="3">
        <f>$AH$8</f>
        <v>1.9538613311576207E+34</v>
      </c>
      <c r="D86" s="3">
        <f>$AG$8</f>
        <v>2.6034054115613975E+32</v>
      </c>
      <c r="E86" s="3">
        <f>$AF$8</f>
        <v>3.4781605591867382E+30</v>
      </c>
      <c r="F86" s="3">
        <f>$AE$8</f>
        <v>4.6613881837492098E+28</v>
      </c>
      <c r="G86" s="3">
        <f>$AD$8</f>
        <v>6.2701584820619147E+26</v>
      </c>
      <c r="H86" s="3">
        <f>$AC$8</f>
        <v>8.4708966672821023E+24</v>
      </c>
      <c r="I86" s="3">
        <f>$AB$8</f>
        <v>1.1503166289706361E+23</v>
      </c>
      <c r="J86" s="3">
        <f>$AA$8</f>
        <v>1.5716684413122047E+21</v>
      </c>
      <c r="K86" s="3">
        <f>$Z$8</f>
        <v>2.162994034885931E+19</v>
      </c>
      <c r="L86" s="3">
        <f>$Y$8</f>
        <v>3.0024635741202643E+17</v>
      </c>
    </row>
    <row r="87" spans="3:12">
      <c r="C87" s="3">
        <f>$AG$8</f>
        <v>2.6034054115613975E+32</v>
      </c>
      <c r="D87" s="3">
        <f>$AF$8</f>
        <v>3.4781605591867382E+30</v>
      </c>
      <c r="E87" s="3">
        <f>$AE$8</f>
        <v>4.6613881837492098E+28</v>
      </c>
      <c r="F87" s="3">
        <f>$AD$8</f>
        <v>6.2701584820619147E+26</v>
      </c>
      <c r="G87" s="3">
        <f>$AC$8</f>
        <v>8.4708966672821023E+24</v>
      </c>
      <c r="H87" s="3">
        <f>$AB$8</f>
        <v>1.1503166289706361E+23</v>
      </c>
      <c r="I87" s="3">
        <f>$AA$8</f>
        <v>1.5716684413122047E+21</v>
      </c>
      <c r="J87" s="3">
        <f>$Z$8</f>
        <v>2.162994034885931E+19</v>
      </c>
      <c r="K87" s="3">
        <f>$Y$8</f>
        <v>3.0024635741202643E+17</v>
      </c>
      <c r="L87" s="3">
        <f>$X$8</f>
        <v>4210038387792135</v>
      </c>
    </row>
    <row r="88" spans="3:12">
      <c r="C88" s="3">
        <f>$AF$8</f>
        <v>3.4781605591867382E+30</v>
      </c>
      <c r="D88" s="3">
        <f>$AE$8</f>
        <v>4.6613881837492098E+28</v>
      </c>
      <c r="E88" s="3">
        <f>$AD$8</f>
        <v>6.2701584820619147E+26</v>
      </c>
      <c r="F88" s="3">
        <f>$AC$8</f>
        <v>8.4708966672821023E+24</v>
      </c>
      <c r="G88" s="3">
        <f>$AB$8</f>
        <v>1.1503166289706361E+23</v>
      </c>
      <c r="H88" s="3">
        <f>$AA$8</f>
        <v>1.5716684413122047E+21</v>
      </c>
      <c r="I88" s="3">
        <f>$Z$8</f>
        <v>2.162994034885931E+19</v>
      </c>
      <c r="J88" s="3">
        <f>$Y$8</f>
        <v>3.0024635741202643E+17</v>
      </c>
      <c r="K88" s="3">
        <f>$X$8</f>
        <v>4210038387792135</v>
      </c>
      <c r="L88" s="3">
        <f>$W$8</f>
        <v>59732129675791</v>
      </c>
    </row>
    <row r="89" spans="3:12">
      <c r="C89" s="3">
        <f>$AE$8</f>
        <v>4.6613881837492098E+28</v>
      </c>
      <c r="D89" s="3">
        <f>$AD$8</f>
        <v>6.2701584820619147E+26</v>
      </c>
      <c r="E89" s="3">
        <f>$AC$8</f>
        <v>8.4708966672821023E+24</v>
      </c>
      <c r="F89" s="3">
        <f>$AB$8</f>
        <v>1.1503166289706361E+23</v>
      </c>
      <c r="G89" s="3">
        <f>$AA$8</f>
        <v>1.5716684413122047E+21</v>
      </c>
      <c r="H89" s="3">
        <f>$Z$8</f>
        <v>2.162994034885931E+19</v>
      </c>
      <c r="I89" s="3">
        <f>$Y$8</f>
        <v>3.0024635741202643E+17</v>
      </c>
      <c r="J89" s="3">
        <f>$X$8</f>
        <v>4210038387792135</v>
      </c>
      <c r="K89" s="3">
        <f>$W$8</f>
        <v>59732129675791</v>
      </c>
      <c r="L89" s="3">
        <f>$V$8</f>
        <v>859047860295</v>
      </c>
    </row>
    <row r="90" spans="3:12">
      <c r="C90" s="3">
        <f>$AD$8</f>
        <v>6.2701584820619147E+26</v>
      </c>
      <c r="D90" s="3">
        <f>$AC$8</f>
        <v>8.4708966672821023E+24</v>
      </c>
      <c r="E90" s="3">
        <f>$AB$8</f>
        <v>1.1503166289706361E+23</v>
      </c>
      <c r="F90" s="3">
        <f>$AA$8</f>
        <v>1.5716684413122047E+21</v>
      </c>
      <c r="G90" s="3">
        <f>$Z$8</f>
        <v>2.162994034885931E+19</v>
      </c>
      <c r="H90" s="3">
        <f>$Y$8</f>
        <v>3.0024635741202643E+17</v>
      </c>
      <c r="I90" s="3">
        <f>$X$8</f>
        <v>4210038387792135</v>
      </c>
      <c r="J90" s="3">
        <f>$W$8</f>
        <v>59732129675791</v>
      </c>
      <c r="K90" s="3">
        <f>$V$8</f>
        <v>859047860295</v>
      </c>
      <c r="L90" s="3">
        <f>$U$8</f>
        <v>12545691535</v>
      </c>
    </row>
    <row r="91" spans="3:12">
      <c r="C91" s="3">
        <f>$AC$8</f>
        <v>8.4708966672821023E+24</v>
      </c>
      <c r="D91" s="3">
        <f>$AB$8</f>
        <v>1.1503166289706361E+23</v>
      </c>
      <c r="E91" s="3">
        <f>$AA$8</f>
        <v>1.5716684413122047E+21</v>
      </c>
      <c r="F91" s="3">
        <f>$Z$8</f>
        <v>2.162994034885931E+19</v>
      </c>
      <c r="G91" s="3">
        <f>$Y$8</f>
        <v>3.0024635741202643E+17</v>
      </c>
      <c r="H91" s="3">
        <f>$X$8</f>
        <v>4210038387792135</v>
      </c>
      <c r="I91" s="3">
        <f>$W$8</f>
        <v>59732129675791</v>
      </c>
      <c r="J91" s="3">
        <f>$V$8</f>
        <v>859047860295</v>
      </c>
      <c r="K91" s="3">
        <f>$U$8</f>
        <v>12545691535</v>
      </c>
      <c r="L91" s="3">
        <f>$T$8</f>
        <v>186368535</v>
      </c>
    </row>
    <row r="92" spans="3:12">
      <c r="C92" s="3">
        <f>$AB$8</f>
        <v>1.1503166289706361E+23</v>
      </c>
      <c r="D92" s="3">
        <f>$AA$8</f>
        <v>1.5716684413122047E+21</v>
      </c>
      <c r="E92" s="3">
        <f>$Z$8</f>
        <v>2.162994034885931E+19</v>
      </c>
      <c r="F92" s="3">
        <f>$Y$8</f>
        <v>3.0024635741202643E+17</v>
      </c>
      <c r="G92" s="3">
        <f>$X$8</f>
        <v>4210038387792135</v>
      </c>
      <c r="H92" s="3">
        <f>$W$8</f>
        <v>59732129675791</v>
      </c>
      <c r="I92" s="3">
        <f>$V$8</f>
        <v>859047860295</v>
      </c>
      <c r="J92" s="3">
        <f>$U$8</f>
        <v>12545691535</v>
      </c>
      <c r="K92" s="3">
        <f>$T$8</f>
        <v>186368535</v>
      </c>
      <c r="L92" s="3">
        <f>$S$8</f>
        <v>2820151</v>
      </c>
    </row>
    <row r="93" spans="3:12">
      <c r="C93" s="3">
        <f>$AA$8</f>
        <v>1.5716684413122047E+21</v>
      </c>
      <c r="D93" s="3">
        <f>$Z$8</f>
        <v>2.162994034885931E+19</v>
      </c>
      <c r="E93" s="3">
        <f>$Y$8</f>
        <v>3.0024635741202643E+17</v>
      </c>
      <c r="F93" s="3">
        <f>$X$8</f>
        <v>4210038387792135</v>
      </c>
      <c r="G93" s="3">
        <f>$W$8</f>
        <v>59732129675791</v>
      </c>
      <c r="H93" s="3">
        <f>$V$8</f>
        <v>859047860295</v>
      </c>
      <c r="I93" s="3">
        <f>$U$8</f>
        <v>12545691535</v>
      </c>
      <c r="J93" s="3">
        <f>$T$8</f>
        <v>186368535</v>
      </c>
      <c r="K93" s="3">
        <f>$S$8</f>
        <v>2820151</v>
      </c>
      <c r="L93" s="3">
        <f>$R$8</f>
        <v>43515</v>
      </c>
    </row>
    <row r="94" spans="3:12">
      <c r="C94" s="3">
        <f>$Z$8</f>
        <v>2.162994034885931E+19</v>
      </c>
      <c r="D94" s="3">
        <f>$Y$8</f>
        <v>3.0024635741202643E+17</v>
      </c>
      <c r="E94" s="3">
        <f>$X$8</f>
        <v>4210038387792135</v>
      </c>
      <c r="F94" s="3">
        <f>$W$8</f>
        <v>59732129675791</v>
      </c>
      <c r="G94" s="3">
        <f>$V$8</f>
        <v>859047860295</v>
      </c>
      <c r="H94" s="3">
        <f>$U$8</f>
        <v>12545691535</v>
      </c>
      <c r="I94" s="3">
        <f>$T$8</f>
        <v>186368535</v>
      </c>
      <c r="J94" s="3">
        <f>$S$8</f>
        <v>2820151</v>
      </c>
      <c r="K94" s="3">
        <f>$R$8</f>
        <v>43515</v>
      </c>
      <c r="L94" s="3">
        <f>$Q$8</f>
        <v>685</v>
      </c>
    </row>
    <row r="95" spans="3:12">
      <c r="C95" s="3">
        <f>$Y$8</f>
        <v>3.0024635741202643E+17</v>
      </c>
      <c r="D95" s="3">
        <f>$X$8</f>
        <v>4210038387792135</v>
      </c>
      <c r="E95" s="3">
        <f>$W$8</f>
        <v>59732129675791</v>
      </c>
      <c r="F95" s="3">
        <f>$V$8</f>
        <v>859047860295</v>
      </c>
      <c r="G95" s="3">
        <f>$U$8</f>
        <v>12545691535</v>
      </c>
      <c r="H95" s="3">
        <f>$T$8</f>
        <v>186368535</v>
      </c>
      <c r="I95" s="3">
        <f>$S$8</f>
        <v>2820151</v>
      </c>
      <c r="J95" s="3">
        <f>$R$8</f>
        <v>43515</v>
      </c>
      <c r="K95" s="3">
        <f>$Q$8</f>
        <v>685</v>
      </c>
      <c r="L95" s="3">
        <f>$Q$2</f>
        <v>11</v>
      </c>
    </row>
    <row r="98" spans="3:14">
      <c r="C98" s="3">
        <f>$AH$8</f>
        <v>1.9538613311576207E+34</v>
      </c>
      <c r="D98" s="3">
        <f>$AG$8</f>
        <v>2.6034054115613975E+32</v>
      </c>
      <c r="E98" s="3">
        <f>$AF$8</f>
        <v>3.4781605591867382E+30</v>
      </c>
      <c r="F98" s="3">
        <f>$AE$8</f>
        <v>4.6613881837492098E+28</v>
      </c>
      <c r="G98" s="22">
        <f>$AR$8</f>
        <v>3.1024417127888937E+18</v>
      </c>
      <c r="H98" s="3">
        <f>$AC$8</f>
        <v>8.4708966672821023E+24</v>
      </c>
      <c r="I98" s="3">
        <f>$AB$8</f>
        <v>1.1503166289706361E+23</v>
      </c>
      <c r="J98" s="3">
        <f>$AA$8</f>
        <v>1.5716684413122047E+21</v>
      </c>
      <c r="K98" s="3">
        <f>$Z$8</f>
        <v>2.162994034885931E+19</v>
      </c>
      <c r="L98" s="3">
        <f>$Y$8</f>
        <v>3.0024635741202643E+17</v>
      </c>
    </row>
    <row r="99" spans="3:14">
      <c r="C99" s="3">
        <f>$AG$8</f>
        <v>2.6034054115613975E+32</v>
      </c>
      <c r="D99" s="3">
        <f>$AF$8</f>
        <v>3.4781605591867382E+30</v>
      </c>
      <c r="E99" s="3">
        <f>$AE$8</f>
        <v>4.6613881837492098E+28</v>
      </c>
      <c r="F99" s="3">
        <f>$AD$8</f>
        <v>6.2701584820619147E+26</v>
      </c>
      <c r="G99" s="22">
        <f>$AQ$8</f>
        <v>4.3074374358992288E+16</v>
      </c>
      <c r="H99" s="3">
        <f>$AB$8</f>
        <v>1.1503166289706361E+23</v>
      </c>
      <c r="I99" s="3">
        <f>$AA$8</f>
        <v>1.5716684413122047E+21</v>
      </c>
      <c r="J99" s="3">
        <f>$Z$8</f>
        <v>2.162994034885931E+19</v>
      </c>
      <c r="K99" s="3">
        <f>$Y$8</f>
        <v>3.0024635741202643E+17</v>
      </c>
      <c r="L99" s="3">
        <f>$X$8</f>
        <v>4210038387792135</v>
      </c>
      <c r="N99" s="23">
        <f>MDETERM(C98:L107)/MDETERM(C109:L118)</f>
        <v>2.1289670749807275E-2</v>
      </c>
    </row>
    <row r="100" spans="3:14">
      <c r="C100" s="3">
        <f>$AF$8</f>
        <v>3.4781605591867382E+30</v>
      </c>
      <c r="D100" s="3">
        <f>$AE$8</f>
        <v>4.6613881837492098E+28</v>
      </c>
      <c r="E100" s="3">
        <f>$AD$8</f>
        <v>6.2701584820619147E+26</v>
      </c>
      <c r="F100" s="3">
        <f>$AC$8</f>
        <v>8.4708966672821023E+24</v>
      </c>
      <c r="G100" s="22">
        <f>$AP$8</f>
        <v>603964096749226</v>
      </c>
      <c r="H100" s="3">
        <f>$AA$8</f>
        <v>1.5716684413122047E+21</v>
      </c>
      <c r="I100" s="3">
        <f>$Z$8</f>
        <v>2.162994034885931E+19</v>
      </c>
      <c r="J100" s="3">
        <f>$Y$8</f>
        <v>3.0024635741202643E+17</v>
      </c>
      <c r="K100" s="3">
        <f>$X$8</f>
        <v>4210038387792135</v>
      </c>
      <c r="L100" s="3">
        <f>$W$8</f>
        <v>59732129675791</v>
      </c>
      <c r="N100" s="32" t="e">
        <f ca="1">[1]!xDiv([1]!xMatDet(C98:L107,100),[1]!xMatDet(C109:L118,100),100)</f>
        <v>#NAME?</v>
      </c>
    </row>
    <row r="101" spans="3:14">
      <c r="C101" s="3">
        <f>$AE$8</f>
        <v>4.6613881837492098E+28</v>
      </c>
      <c r="D101" s="3">
        <f>$AD$8</f>
        <v>6.2701584820619147E+26</v>
      </c>
      <c r="E101" s="3">
        <f>$AC$8</f>
        <v>8.4708966672821023E+24</v>
      </c>
      <c r="F101" s="3">
        <f>$AB$8</f>
        <v>1.1503166289706361E+23</v>
      </c>
      <c r="G101" s="22">
        <f>$AO$8</f>
        <v>8565991486948</v>
      </c>
      <c r="H101" s="3">
        <f>$Z$8</f>
        <v>2.162994034885931E+19</v>
      </c>
      <c r="I101" s="3">
        <f>$Y$8</f>
        <v>3.0024635741202643E+17</v>
      </c>
      <c r="J101" s="3">
        <f>$X$8</f>
        <v>4210038387792135</v>
      </c>
      <c r="K101" s="3">
        <f>$W$8</f>
        <v>59732129675791</v>
      </c>
      <c r="L101" s="3">
        <f>$V$8</f>
        <v>859047860295</v>
      </c>
    </row>
    <row r="102" spans="3:14">
      <c r="C102" s="3">
        <f>$AD$8</f>
        <v>6.2701584820619147E+26</v>
      </c>
      <c r="D102" s="3">
        <f>$AC$8</f>
        <v>8.4708966672821023E+24</v>
      </c>
      <c r="E102" s="3">
        <f>$AB$8</f>
        <v>1.1503166289706361E+23</v>
      </c>
      <c r="F102" s="3">
        <f>$AA$8</f>
        <v>1.5716684413122047E+21</v>
      </c>
      <c r="G102" s="22">
        <f>$AN$8</f>
        <v>123100393474</v>
      </c>
      <c r="H102" s="3">
        <f>$Y$8</f>
        <v>3.0024635741202643E+17</v>
      </c>
      <c r="I102" s="3">
        <f>$X$8</f>
        <v>4210038387792135</v>
      </c>
      <c r="J102" s="3">
        <f>$W$8</f>
        <v>59732129675791</v>
      </c>
      <c r="K102" s="3">
        <f>$V$8</f>
        <v>859047860295</v>
      </c>
      <c r="L102" s="3">
        <f>$U$8</f>
        <v>12545691535</v>
      </c>
    </row>
    <row r="103" spans="3:14">
      <c r="C103" s="3">
        <f>$AC$8</f>
        <v>8.4708966672821023E+24</v>
      </c>
      <c r="D103" s="3">
        <f>$AB$8</f>
        <v>1.1503166289706361E+23</v>
      </c>
      <c r="E103" s="3">
        <f>$AA$8</f>
        <v>1.5716684413122047E+21</v>
      </c>
      <c r="F103" s="3">
        <f>$Z$8</f>
        <v>2.162994034885931E+19</v>
      </c>
      <c r="G103" s="22">
        <f>$AM$8</f>
        <v>1795576924</v>
      </c>
      <c r="H103" s="3">
        <f>$X$8</f>
        <v>4210038387792135</v>
      </c>
      <c r="I103" s="3">
        <f>$W$8</f>
        <v>59732129675791</v>
      </c>
      <c r="J103" s="3">
        <f>$V$8</f>
        <v>859047860295</v>
      </c>
      <c r="K103" s="3">
        <f>$U$8</f>
        <v>12545691535</v>
      </c>
      <c r="L103" s="3">
        <f>$T$8</f>
        <v>186368535</v>
      </c>
    </row>
    <row r="104" spans="3:14">
      <c r="C104" s="3">
        <f>$AB$8</f>
        <v>1.1503166289706361E+23</v>
      </c>
      <c r="D104" s="3">
        <f>$AA$8</f>
        <v>1.5716684413122047E+21</v>
      </c>
      <c r="E104" s="3">
        <f>$Z$8</f>
        <v>2.162994034885931E+19</v>
      </c>
      <c r="F104" s="3">
        <f>$Y$8</f>
        <v>3.0024635741202643E+17</v>
      </c>
      <c r="G104" s="22">
        <f>$AL$8</f>
        <v>26626546</v>
      </c>
      <c r="H104" s="3">
        <f>$W$8</f>
        <v>59732129675791</v>
      </c>
      <c r="I104" s="3">
        <f>$V$8</f>
        <v>859047860295</v>
      </c>
      <c r="J104" s="3">
        <f>$U$8</f>
        <v>12545691535</v>
      </c>
      <c r="K104" s="3">
        <f>$T$8</f>
        <v>186368535</v>
      </c>
      <c r="L104" s="3">
        <f>$S$8</f>
        <v>2820151</v>
      </c>
    </row>
    <row r="105" spans="3:14">
      <c r="C105" s="3">
        <f>$AA$8</f>
        <v>1.5716684413122047E+21</v>
      </c>
      <c r="D105" s="3">
        <f>$Z$8</f>
        <v>2.162994034885931E+19</v>
      </c>
      <c r="E105" s="3">
        <f>$Y$8</f>
        <v>3.0024635741202643E+17</v>
      </c>
      <c r="F105" s="3">
        <f>$X$8</f>
        <v>4210038387792135</v>
      </c>
      <c r="G105" s="22">
        <f>$AK$8</f>
        <v>401968</v>
      </c>
      <c r="H105" s="3">
        <f>$V$8</f>
        <v>859047860295</v>
      </c>
      <c r="I105" s="3">
        <f>$U$8</f>
        <v>12545691535</v>
      </c>
      <c r="J105" s="3">
        <f>$T$8</f>
        <v>186368535</v>
      </c>
      <c r="K105" s="3">
        <f>$S$8</f>
        <v>2820151</v>
      </c>
      <c r="L105" s="3">
        <f>$R$8</f>
        <v>43515</v>
      </c>
    </row>
    <row r="106" spans="3:14">
      <c r="C106" s="3">
        <f>$Z$8</f>
        <v>2.162994034885931E+19</v>
      </c>
      <c r="D106" s="3">
        <f>$Y$8</f>
        <v>3.0024635741202643E+17</v>
      </c>
      <c r="E106" s="3">
        <f>$X$8</f>
        <v>4210038387792135</v>
      </c>
      <c r="F106" s="3">
        <f>$W$8</f>
        <v>59732129675791</v>
      </c>
      <c r="G106" s="22">
        <f>$AJ$8</f>
        <v>6184</v>
      </c>
      <c r="H106" s="3">
        <f>$U$8</f>
        <v>12545691535</v>
      </c>
      <c r="I106" s="3">
        <f>$T$8</f>
        <v>186368535</v>
      </c>
      <c r="J106" s="3">
        <f>$S$8</f>
        <v>2820151</v>
      </c>
      <c r="K106" s="3">
        <f>$R$8</f>
        <v>43515</v>
      </c>
      <c r="L106" s="3">
        <f>$Q$8</f>
        <v>685</v>
      </c>
    </row>
    <row r="107" spans="3:14">
      <c r="C107" s="3">
        <f>$Y$8</f>
        <v>3.0024635741202643E+17</v>
      </c>
      <c r="D107" s="3">
        <f>$X$8</f>
        <v>4210038387792135</v>
      </c>
      <c r="E107" s="3">
        <f>$W$8</f>
        <v>59732129675791</v>
      </c>
      <c r="F107" s="3">
        <f>$V$8</f>
        <v>859047860295</v>
      </c>
      <c r="G107" s="22">
        <f>$AI$8</f>
        <v>97</v>
      </c>
      <c r="H107" s="3">
        <f>$T$8</f>
        <v>186368535</v>
      </c>
      <c r="I107" s="3">
        <f>$S$8</f>
        <v>2820151</v>
      </c>
      <c r="J107" s="3">
        <f>$R$8</f>
        <v>43515</v>
      </c>
      <c r="K107" s="3">
        <f>$Q$8</f>
        <v>685</v>
      </c>
      <c r="L107" s="3">
        <f>$Q$2</f>
        <v>11</v>
      </c>
    </row>
    <row r="108" spans="3:14"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3:14">
      <c r="C109" s="3">
        <f>$AH$8</f>
        <v>1.9538613311576207E+34</v>
      </c>
      <c r="D109" s="3">
        <f>$AG$8</f>
        <v>2.6034054115613975E+32</v>
      </c>
      <c r="E109" s="3">
        <f>$AF$8</f>
        <v>3.4781605591867382E+30</v>
      </c>
      <c r="F109" s="3">
        <f>$AE$8</f>
        <v>4.6613881837492098E+28</v>
      </c>
      <c r="G109" s="3">
        <f>$AD$8</f>
        <v>6.2701584820619147E+26</v>
      </c>
      <c r="H109" s="3">
        <f>$AC$8</f>
        <v>8.4708966672821023E+24</v>
      </c>
      <c r="I109" s="3">
        <f>$AB$8</f>
        <v>1.1503166289706361E+23</v>
      </c>
      <c r="J109" s="3">
        <f>$AA$8</f>
        <v>1.5716684413122047E+21</v>
      </c>
      <c r="K109" s="3">
        <f>$Z$8</f>
        <v>2.162994034885931E+19</v>
      </c>
      <c r="L109" s="3">
        <f>$Y$8</f>
        <v>3.0024635741202643E+17</v>
      </c>
    </row>
    <row r="110" spans="3:14">
      <c r="C110" s="3">
        <f>$AG$8</f>
        <v>2.6034054115613975E+32</v>
      </c>
      <c r="D110" s="3">
        <f>$AF$8</f>
        <v>3.4781605591867382E+30</v>
      </c>
      <c r="E110" s="3">
        <f>$AE$8</f>
        <v>4.6613881837492098E+28</v>
      </c>
      <c r="F110" s="3">
        <f>$AD$8</f>
        <v>6.2701584820619147E+26</v>
      </c>
      <c r="G110" s="3">
        <f>$AC$8</f>
        <v>8.4708966672821023E+24</v>
      </c>
      <c r="H110" s="3">
        <f>$AB$8</f>
        <v>1.1503166289706361E+23</v>
      </c>
      <c r="I110" s="3">
        <f>$AA$8</f>
        <v>1.5716684413122047E+21</v>
      </c>
      <c r="J110" s="3">
        <f>$Z$8</f>
        <v>2.162994034885931E+19</v>
      </c>
      <c r="K110" s="3">
        <f>$Y$8</f>
        <v>3.0024635741202643E+17</v>
      </c>
      <c r="L110" s="3">
        <f>$X$8</f>
        <v>4210038387792135</v>
      </c>
    </row>
    <row r="111" spans="3:14">
      <c r="C111" s="3">
        <f>$AF$8</f>
        <v>3.4781605591867382E+30</v>
      </c>
      <c r="D111" s="3">
        <f>$AE$8</f>
        <v>4.6613881837492098E+28</v>
      </c>
      <c r="E111" s="3">
        <f>$AD$8</f>
        <v>6.2701584820619147E+26</v>
      </c>
      <c r="F111" s="3">
        <f>$AC$8</f>
        <v>8.4708966672821023E+24</v>
      </c>
      <c r="G111" s="3">
        <f>$AB$8</f>
        <v>1.1503166289706361E+23</v>
      </c>
      <c r="H111" s="3">
        <f>$AA$8</f>
        <v>1.5716684413122047E+21</v>
      </c>
      <c r="I111" s="3">
        <f>$Z$8</f>
        <v>2.162994034885931E+19</v>
      </c>
      <c r="J111" s="3">
        <f>$Y$8</f>
        <v>3.0024635741202643E+17</v>
      </c>
      <c r="K111" s="3">
        <f>$X$8</f>
        <v>4210038387792135</v>
      </c>
      <c r="L111" s="3">
        <f>$W$8</f>
        <v>59732129675791</v>
      </c>
    </row>
    <row r="112" spans="3:14">
      <c r="C112" s="3">
        <f>$AE$8</f>
        <v>4.6613881837492098E+28</v>
      </c>
      <c r="D112" s="3">
        <f>$AD$8</f>
        <v>6.2701584820619147E+26</v>
      </c>
      <c r="E112" s="3">
        <f>$AC$8</f>
        <v>8.4708966672821023E+24</v>
      </c>
      <c r="F112" s="3">
        <f>$AB$8</f>
        <v>1.1503166289706361E+23</v>
      </c>
      <c r="G112" s="3">
        <f>$AA$8</f>
        <v>1.5716684413122047E+21</v>
      </c>
      <c r="H112" s="3">
        <f>$Z$8</f>
        <v>2.162994034885931E+19</v>
      </c>
      <c r="I112" s="3">
        <f>$Y$8</f>
        <v>3.0024635741202643E+17</v>
      </c>
      <c r="J112" s="3">
        <f>$X$8</f>
        <v>4210038387792135</v>
      </c>
      <c r="K112" s="3">
        <f>$W$8</f>
        <v>59732129675791</v>
      </c>
      <c r="L112" s="3">
        <f>$V$8</f>
        <v>859047860295</v>
      </c>
    </row>
    <row r="113" spans="3:14">
      <c r="C113" s="3">
        <f>$AD$8</f>
        <v>6.2701584820619147E+26</v>
      </c>
      <c r="D113" s="3">
        <f>$AC$8</f>
        <v>8.4708966672821023E+24</v>
      </c>
      <c r="E113" s="3">
        <f>$AB$8</f>
        <v>1.1503166289706361E+23</v>
      </c>
      <c r="F113" s="3">
        <f>$AA$8</f>
        <v>1.5716684413122047E+21</v>
      </c>
      <c r="G113" s="3">
        <f>$Z$8</f>
        <v>2.162994034885931E+19</v>
      </c>
      <c r="H113" s="3">
        <f>$Y$8</f>
        <v>3.0024635741202643E+17</v>
      </c>
      <c r="I113" s="3">
        <f>$X$8</f>
        <v>4210038387792135</v>
      </c>
      <c r="J113" s="3">
        <f>$W$8</f>
        <v>59732129675791</v>
      </c>
      <c r="K113" s="3">
        <f>$V$8</f>
        <v>859047860295</v>
      </c>
      <c r="L113" s="3">
        <f>$U$8</f>
        <v>12545691535</v>
      </c>
    </row>
    <row r="114" spans="3:14">
      <c r="C114" s="3">
        <f>$AC$8</f>
        <v>8.4708966672821023E+24</v>
      </c>
      <c r="D114" s="3">
        <f>$AB$8</f>
        <v>1.1503166289706361E+23</v>
      </c>
      <c r="E114" s="3">
        <f>$AA$8</f>
        <v>1.5716684413122047E+21</v>
      </c>
      <c r="F114" s="3">
        <f>$Z$8</f>
        <v>2.162994034885931E+19</v>
      </c>
      <c r="G114" s="3">
        <f>$Y$8</f>
        <v>3.0024635741202643E+17</v>
      </c>
      <c r="H114" s="3">
        <f>$X$8</f>
        <v>4210038387792135</v>
      </c>
      <c r="I114" s="3">
        <f>$W$8</f>
        <v>59732129675791</v>
      </c>
      <c r="J114" s="3">
        <f>$V$8</f>
        <v>859047860295</v>
      </c>
      <c r="K114" s="3">
        <f>$U$8</f>
        <v>12545691535</v>
      </c>
      <c r="L114" s="3">
        <f>$T$8</f>
        <v>186368535</v>
      </c>
    </row>
    <row r="115" spans="3:14">
      <c r="C115" s="3">
        <f>$AB$8</f>
        <v>1.1503166289706361E+23</v>
      </c>
      <c r="D115" s="3">
        <f>$AA$8</f>
        <v>1.5716684413122047E+21</v>
      </c>
      <c r="E115" s="3">
        <f>$Z$8</f>
        <v>2.162994034885931E+19</v>
      </c>
      <c r="F115" s="3">
        <f>$Y$8</f>
        <v>3.0024635741202643E+17</v>
      </c>
      <c r="G115" s="3">
        <f>$X$8</f>
        <v>4210038387792135</v>
      </c>
      <c r="H115" s="3">
        <f>$W$8</f>
        <v>59732129675791</v>
      </c>
      <c r="I115" s="3">
        <f>$V$8</f>
        <v>859047860295</v>
      </c>
      <c r="J115" s="3">
        <f>$U$8</f>
        <v>12545691535</v>
      </c>
      <c r="K115" s="3">
        <f>$T$8</f>
        <v>186368535</v>
      </c>
      <c r="L115" s="3">
        <f>$S$8</f>
        <v>2820151</v>
      </c>
    </row>
    <row r="116" spans="3:14">
      <c r="C116" s="3">
        <f>$AA$8</f>
        <v>1.5716684413122047E+21</v>
      </c>
      <c r="D116" s="3">
        <f>$Z$8</f>
        <v>2.162994034885931E+19</v>
      </c>
      <c r="E116" s="3">
        <f>$Y$8</f>
        <v>3.0024635741202643E+17</v>
      </c>
      <c r="F116" s="3">
        <f>$X$8</f>
        <v>4210038387792135</v>
      </c>
      <c r="G116" s="3">
        <f>$W$8</f>
        <v>59732129675791</v>
      </c>
      <c r="H116" s="3">
        <f>$V$8</f>
        <v>859047860295</v>
      </c>
      <c r="I116" s="3">
        <f>$U$8</f>
        <v>12545691535</v>
      </c>
      <c r="J116" s="3">
        <f>$T$8</f>
        <v>186368535</v>
      </c>
      <c r="K116" s="3">
        <f>$S$8</f>
        <v>2820151</v>
      </c>
      <c r="L116" s="3">
        <f>$R$8</f>
        <v>43515</v>
      </c>
    </row>
    <row r="117" spans="3:14">
      <c r="C117" s="3">
        <f>$Z$8</f>
        <v>2.162994034885931E+19</v>
      </c>
      <c r="D117" s="3">
        <f>$Y$8</f>
        <v>3.0024635741202643E+17</v>
      </c>
      <c r="E117" s="3">
        <f>$X$8</f>
        <v>4210038387792135</v>
      </c>
      <c r="F117" s="3">
        <f>$W$8</f>
        <v>59732129675791</v>
      </c>
      <c r="G117" s="3">
        <f>$V$8</f>
        <v>859047860295</v>
      </c>
      <c r="H117" s="3">
        <f>$U$8</f>
        <v>12545691535</v>
      </c>
      <c r="I117" s="3">
        <f>$T$8</f>
        <v>186368535</v>
      </c>
      <c r="J117" s="3">
        <f>$S$8</f>
        <v>2820151</v>
      </c>
      <c r="K117" s="3">
        <f>$R$8</f>
        <v>43515</v>
      </c>
      <c r="L117" s="3">
        <f>$Q$8</f>
        <v>685</v>
      </c>
    </row>
    <row r="118" spans="3:14">
      <c r="C118" s="3">
        <f>$Y$8</f>
        <v>3.0024635741202643E+17</v>
      </c>
      <c r="D118" s="3">
        <f>$X$8</f>
        <v>4210038387792135</v>
      </c>
      <c r="E118" s="3">
        <f>$W$8</f>
        <v>59732129675791</v>
      </c>
      <c r="F118" s="3">
        <f>$V$8</f>
        <v>859047860295</v>
      </c>
      <c r="G118" s="3">
        <f>$U$8</f>
        <v>12545691535</v>
      </c>
      <c r="H118" s="3">
        <f>$T$8</f>
        <v>186368535</v>
      </c>
      <c r="I118" s="3">
        <f>$S$8</f>
        <v>2820151</v>
      </c>
      <c r="J118" s="3">
        <f>$R$8</f>
        <v>43515</v>
      </c>
      <c r="K118" s="3">
        <f>$Q$8</f>
        <v>685</v>
      </c>
      <c r="L118" s="3">
        <f>$Q$2</f>
        <v>11</v>
      </c>
    </row>
    <row r="121" spans="3:14">
      <c r="C121" s="3">
        <f>$AH$8</f>
        <v>1.9538613311576207E+34</v>
      </c>
      <c r="D121" s="3">
        <f>$AG$8</f>
        <v>2.6034054115613975E+32</v>
      </c>
      <c r="E121" s="3">
        <f>$AF$8</f>
        <v>3.4781605591867382E+30</v>
      </c>
      <c r="F121" s="3">
        <f>$AE$8</f>
        <v>4.6613881837492098E+28</v>
      </c>
      <c r="G121" s="3">
        <f>$AD$8</f>
        <v>6.2701584820619147E+26</v>
      </c>
      <c r="H121" s="22">
        <f>$AR$8</f>
        <v>3.1024417127888937E+18</v>
      </c>
      <c r="I121" s="3">
        <f>$AB$8</f>
        <v>1.1503166289706361E+23</v>
      </c>
      <c r="J121" s="3">
        <f>$AA$8</f>
        <v>1.5716684413122047E+21</v>
      </c>
      <c r="K121" s="3">
        <f>$Z$8</f>
        <v>2.162994034885931E+19</v>
      </c>
      <c r="L121" s="3">
        <f>$Y$8</f>
        <v>3.0024635741202643E+17</v>
      </c>
    </row>
    <row r="122" spans="3:14">
      <c r="C122" s="3">
        <f>$AG$8</f>
        <v>2.6034054115613975E+32</v>
      </c>
      <c r="D122" s="3">
        <f>$AF$8</f>
        <v>3.4781605591867382E+30</v>
      </c>
      <c r="E122" s="3">
        <f>$AE$8</f>
        <v>4.6613881837492098E+28</v>
      </c>
      <c r="F122" s="3">
        <f>$AD$8</f>
        <v>6.2701584820619147E+26</v>
      </c>
      <c r="G122" s="3">
        <f>$AC$8</f>
        <v>8.4708966672821023E+24</v>
      </c>
      <c r="H122" s="22">
        <f>$AQ$8</f>
        <v>4.3074374358992288E+16</v>
      </c>
      <c r="I122" s="3">
        <f>$AA$8</f>
        <v>1.5716684413122047E+21</v>
      </c>
      <c r="J122" s="3">
        <f>$Z$8</f>
        <v>2.162994034885931E+19</v>
      </c>
      <c r="K122" s="3">
        <f>$Y$8</f>
        <v>3.0024635741202643E+17</v>
      </c>
      <c r="L122" s="3">
        <f>$X$8</f>
        <v>4210038387792135</v>
      </c>
      <c r="N122" s="23">
        <f>MDETERM(C121:L130)/MDETERM(C132:L141)</f>
        <v>-0.36139422970145613</v>
      </c>
    </row>
    <row r="123" spans="3:14">
      <c r="C123" s="3">
        <f>$AF$8</f>
        <v>3.4781605591867382E+30</v>
      </c>
      <c r="D123" s="3">
        <f>$AE$8</f>
        <v>4.6613881837492098E+28</v>
      </c>
      <c r="E123" s="3">
        <f>$AD$8</f>
        <v>6.2701584820619147E+26</v>
      </c>
      <c r="F123" s="3">
        <f>$AC$8</f>
        <v>8.4708966672821023E+24</v>
      </c>
      <c r="G123" s="3">
        <f>$AB$8</f>
        <v>1.1503166289706361E+23</v>
      </c>
      <c r="H123" s="22">
        <f>$AP$8</f>
        <v>603964096749226</v>
      </c>
      <c r="I123" s="3">
        <f>$Z$8</f>
        <v>2.162994034885931E+19</v>
      </c>
      <c r="J123" s="3">
        <f>$Y$8</f>
        <v>3.0024635741202643E+17</v>
      </c>
      <c r="K123" s="3">
        <f>$X$8</f>
        <v>4210038387792135</v>
      </c>
      <c r="L123" s="3">
        <f>$W$8</f>
        <v>59732129675791</v>
      </c>
      <c r="N123" s="32" t="e">
        <f ca="1">[1]!xDiv([1]!xMatDet(C121:L130,100),[1]!xMatDet(C132:L141,100),100)</f>
        <v>#NAME?</v>
      </c>
    </row>
    <row r="124" spans="3:14">
      <c r="C124" s="3">
        <f>$AE$8</f>
        <v>4.6613881837492098E+28</v>
      </c>
      <c r="D124" s="3">
        <f>$AD$8</f>
        <v>6.2701584820619147E+26</v>
      </c>
      <c r="E124" s="3">
        <f>$AC$8</f>
        <v>8.4708966672821023E+24</v>
      </c>
      <c r="F124" s="3">
        <f>$AB$8</f>
        <v>1.1503166289706361E+23</v>
      </c>
      <c r="G124" s="3">
        <f>$AA$8</f>
        <v>1.5716684413122047E+21</v>
      </c>
      <c r="H124" s="22">
        <f>$AO$8</f>
        <v>8565991486948</v>
      </c>
      <c r="I124" s="3">
        <f>$Y$8</f>
        <v>3.0024635741202643E+17</v>
      </c>
      <c r="J124" s="3">
        <f>$X$8</f>
        <v>4210038387792135</v>
      </c>
      <c r="K124" s="3">
        <f>$W$8</f>
        <v>59732129675791</v>
      </c>
      <c r="L124" s="3">
        <f>$V$8</f>
        <v>859047860295</v>
      </c>
    </row>
    <row r="125" spans="3:14">
      <c r="C125" s="3">
        <f>$AD$8</f>
        <v>6.2701584820619147E+26</v>
      </c>
      <c r="D125" s="3">
        <f>$AC$8</f>
        <v>8.4708966672821023E+24</v>
      </c>
      <c r="E125" s="3">
        <f>$AB$8</f>
        <v>1.1503166289706361E+23</v>
      </c>
      <c r="F125" s="3">
        <f>$AA$8</f>
        <v>1.5716684413122047E+21</v>
      </c>
      <c r="G125" s="3">
        <f>$Z$8</f>
        <v>2.162994034885931E+19</v>
      </c>
      <c r="H125" s="22">
        <f>$AN$8</f>
        <v>123100393474</v>
      </c>
      <c r="I125" s="3">
        <f>$X$8</f>
        <v>4210038387792135</v>
      </c>
      <c r="J125" s="3">
        <f>$W$8</f>
        <v>59732129675791</v>
      </c>
      <c r="K125" s="3">
        <f>$V$8</f>
        <v>859047860295</v>
      </c>
      <c r="L125" s="3">
        <f>$U$8</f>
        <v>12545691535</v>
      </c>
    </row>
    <row r="126" spans="3:14">
      <c r="C126" s="3">
        <f>$AC$8</f>
        <v>8.4708966672821023E+24</v>
      </c>
      <c r="D126" s="3">
        <f>$AB$8</f>
        <v>1.1503166289706361E+23</v>
      </c>
      <c r="E126" s="3">
        <f>$AA$8</f>
        <v>1.5716684413122047E+21</v>
      </c>
      <c r="F126" s="3">
        <f>$Z$8</f>
        <v>2.162994034885931E+19</v>
      </c>
      <c r="G126" s="3">
        <f>$Y$8</f>
        <v>3.0024635741202643E+17</v>
      </c>
      <c r="H126" s="22">
        <f>$AM$8</f>
        <v>1795576924</v>
      </c>
      <c r="I126" s="3">
        <f>$W$8</f>
        <v>59732129675791</v>
      </c>
      <c r="J126" s="3">
        <f>$V$8</f>
        <v>859047860295</v>
      </c>
      <c r="K126" s="3">
        <f>$U$8</f>
        <v>12545691535</v>
      </c>
      <c r="L126" s="3">
        <f>$T$8</f>
        <v>186368535</v>
      </c>
    </row>
    <row r="127" spans="3:14">
      <c r="C127" s="3">
        <f>$AB$8</f>
        <v>1.1503166289706361E+23</v>
      </c>
      <c r="D127" s="3">
        <f>$AA$8</f>
        <v>1.5716684413122047E+21</v>
      </c>
      <c r="E127" s="3">
        <f>$Z$8</f>
        <v>2.162994034885931E+19</v>
      </c>
      <c r="F127" s="3">
        <f>$Y$8</f>
        <v>3.0024635741202643E+17</v>
      </c>
      <c r="G127" s="3">
        <f>$X$8</f>
        <v>4210038387792135</v>
      </c>
      <c r="H127" s="22">
        <f>$AL$8</f>
        <v>26626546</v>
      </c>
      <c r="I127" s="3">
        <f>$V$8</f>
        <v>859047860295</v>
      </c>
      <c r="J127" s="3">
        <f>$U$8</f>
        <v>12545691535</v>
      </c>
      <c r="K127" s="3">
        <f>$T$8</f>
        <v>186368535</v>
      </c>
      <c r="L127" s="3">
        <f>$S$8</f>
        <v>2820151</v>
      </c>
    </row>
    <row r="128" spans="3:14">
      <c r="C128" s="3">
        <f>$AA$8</f>
        <v>1.5716684413122047E+21</v>
      </c>
      <c r="D128" s="3">
        <f>$Z$8</f>
        <v>2.162994034885931E+19</v>
      </c>
      <c r="E128" s="3">
        <f>$Y$8</f>
        <v>3.0024635741202643E+17</v>
      </c>
      <c r="F128" s="3">
        <f>$X$8</f>
        <v>4210038387792135</v>
      </c>
      <c r="G128" s="3">
        <f>$W$8</f>
        <v>59732129675791</v>
      </c>
      <c r="H128" s="22">
        <f>$AK$8</f>
        <v>401968</v>
      </c>
      <c r="I128" s="3">
        <f>$U$8</f>
        <v>12545691535</v>
      </c>
      <c r="J128" s="3">
        <f>$T$8</f>
        <v>186368535</v>
      </c>
      <c r="K128" s="3">
        <f>$S$8</f>
        <v>2820151</v>
      </c>
      <c r="L128" s="3">
        <f>$R$8</f>
        <v>43515</v>
      </c>
    </row>
    <row r="129" spans="3:12">
      <c r="C129" s="3">
        <f>$Z$8</f>
        <v>2.162994034885931E+19</v>
      </c>
      <c r="D129" s="3">
        <f>$Y$8</f>
        <v>3.0024635741202643E+17</v>
      </c>
      <c r="E129" s="3">
        <f>$X$8</f>
        <v>4210038387792135</v>
      </c>
      <c r="F129" s="3">
        <f>$W$8</f>
        <v>59732129675791</v>
      </c>
      <c r="G129" s="3">
        <f>$V$8</f>
        <v>859047860295</v>
      </c>
      <c r="H129" s="22">
        <f>$AJ$8</f>
        <v>6184</v>
      </c>
      <c r="I129" s="3">
        <f>$T$8</f>
        <v>186368535</v>
      </c>
      <c r="J129" s="3">
        <f>$S$8</f>
        <v>2820151</v>
      </c>
      <c r="K129" s="3">
        <f>$R$8</f>
        <v>43515</v>
      </c>
      <c r="L129" s="3">
        <f>$Q$8</f>
        <v>685</v>
      </c>
    </row>
    <row r="130" spans="3:12">
      <c r="C130" s="3">
        <f>$Y$8</f>
        <v>3.0024635741202643E+17</v>
      </c>
      <c r="D130" s="3">
        <f>$X$8</f>
        <v>4210038387792135</v>
      </c>
      <c r="E130" s="3">
        <f>$W$8</f>
        <v>59732129675791</v>
      </c>
      <c r="F130" s="3">
        <f>$V$8</f>
        <v>859047860295</v>
      </c>
      <c r="G130" s="3">
        <f>$U$8</f>
        <v>12545691535</v>
      </c>
      <c r="H130" s="22">
        <f>$AI$8</f>
        <v>97</v>
      </c>
      <c r="I130" s="3">
        <f>$S$8</f>
        <v>2820151</v>
      </c>
      <c r="J130" s="3">
        <f>$R$8</f>
        <v>43515</v>
      </c>
      <c r="K130" s="3">
        <f>$Q$8</f>
        <v>685</v>
      </c>
      <c r="L130" s="3">
        <f>$Q$2</f>
        <v>11</v>
      </c>
    </row>
    <row r="131" spans="3:12"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3:12">
      <c r="C132" s="3">
        <f>$AH$8</f>
        <v>1.9538613311576207E+34</v>
      </c>
      <c r="D132" s="3">
        <f>$AG$8</f>
        <v>2.6034054115613975E+32</v>
      </c>
      <c r="E132" s="3">
        <f>$AF$8</f>
        <v>3.4781605591867382E+30</v>
      </c>
      <c r="F132" s="3">
        <f>$AE$8</f>
        <v>4.6613881837492098E+28</v>
      </c>
      <c r="G132" s="3">
        <f>$AD$8</f>
        <v>6.2701584820619147E+26</v>
      </c>
      <c r="H132" s="3">
        <f>$AC$8</f>
        <v>8.4708966672821023E+24</v>
      </c>
      <c r="I132" s="3">
        <f>$AB$8</f>
        <v>1.1503166289706361E+23</v>
      </c>
      <c r="J132" s="3">
        <f>$AA$8</f>
        <v>1.5716684413122047E+21</v>
      </c>
      <c r="K132" s="3">
        <f>$Z$8</f>
        <v>2.162994034885931E+19</v>
      </c>
      <c r="L132" s="3">
        <f>$Y$8</f>
        <v>3.0024635741202643E+17</v>
      </c>
    </row>
    <row r="133" spans="3:12">
      <c r="C133" s="3">
        <f>$AG$8</f>
        <v>2.6034054115613975E+32</v>
      </c>
      <c r="D133" s="3">
        <f>$AF$8</f>
        <v>3.4781605591867382E+30</v>
      </c>
      <c r="E133" s="3">
        <f>$AE$8</f>
        <v>4.6613881837492098E+28</v>
      </c>
      <c r="F133" s="3">
        <f>$AD$8</f>
        <v>6.2701584820619147E+26</v>
      </c>
      <c r="G133" s="3">
        <f>$AC$8</f>
        <v>8.4708966672821023E+24</v>
      </c>
      <c r="H133" s="3">
        <f>$AB$8</f>
        <v>1.1503166289706361E+23</v>
      </c>
      <c r="I133" s="3">
        <f>$AA$8</f>
        <v>1.5716684413122047E+21</v>
      </c>
      <c r="J133" s="3">
        <f>$Z$8</f>
        <v>2.162994034885931E+19</v>
      </c>
      <c r="K133" s="3">
        <f>$Y$8</f>
        <v>3.0024635741202643E+17</v>
      </c>
      <c r="L133" s="3">
        <f>$X$8</f>
        <v>4210038387792135</v>
      </c>
    </row>
    <row r="134" spans="3:12">
      <c r="C134" s="3">
        <f>$AF$8</f>
        <v>3.4781605591867382E+30</v>
      </c>
      <c r="D134" s="3">
        <f>$AE$8</f>
        <v>4.6613881837492098E+28</v>
      </c>
      <c r="E134" s="3">
        <f>$AD$8</f>
        <v>6.2701584820619147E+26</v>
      </c>
      <c r="F134" s="3">
        <f>$AC$8</f>
        <v>8.4708966672821023E+24</v>
      </c>
      <c r="G134" s="3">
        <f>$AB$8</f>
        <v>1.1503166289706361E+23</v>
      </c>
      <c r="H134" s="3">
        <f>$AA$8</f>
        <v>1.5716684413122047E+21</v>
      </c>
      <c r="I134" s="3">
        <f>$Z$8</f>
        <v>2.162994034885931E+19</v>
      </c>
      <c r="J134" s="3">
        <f>$Y$8</f>
        <v>3.0024635741202643E+17</v>
      </c>
      <c r="K134" s="3">
        <f>$X$8</f>
        <v>4210038387792135</v>
      </c>
      <c r="L134" s="3">
        <f>$W$8</f>
        <v>59732129675791</v>
      </c>
    </row>
    <row r="135" spans="3:12">
      <c r="C135" s="3">
        <f>$AE$8</f>
        <v>4.6613881837492098E+28</v>
      </c>
      <c r="D135" s="3">
        <f>$AD$8</f>
        <v>6.2701584820619147E+26</v>
      </c>
      <c r="E135" s="3">
        <f>$AC$8</f>
        <v>8.4708966672821023E+24</v>
      </c>
      <c r="F135" s="3">
        <f>$AB$8</f>
        <v>1.1503166289706361E+23</v>
      </c>
      <c r="G135" s="3">
        <f>$AA$8</f>
        <v>1.5716684413122047E+21</v>
      </c>
      <c r="H135" s="3">
        <f>$Z$8</f>
        <v>2.162994034885931E+19</v>
      </c>
      <c r="I135" s="3">
        <f>$Y$8</f>
        <v>3.0024635741202643E+17</v>
      </c>
      <c r="J135" s="3">
        <f>$X$8</f>
        <v>4210038387792135</v>
      </c>
      <c r="K135" s="3">
        <f>$W$8</f>
        <v>59732129675791</v>
      </c>
      <c r="L135" s="3">
        <f>$V$8</f>
        <v>859047860295</v>
      </c>
    </row>
    <row r="136" spans="3:12">
      <c r="C136" s="3">
        <f>$AD$8</f>
        <v>6.2701584820619147E+26</v>
      </c>
      <c r="D136" s="3">
        <f>$AC$8</f>
        <v>8.4708966672821023E+24</v>
      </c>
      <c r="E136" s="3">
        <f>$AB$8</f>
        <v>1.1503166289706361E+23</v>
      </c>
      <c r="F136" s="3">
        <f>$AA$8</f>
        <v>1.5716684413122047E+21</v>
      </c>
      <c r="G136" s="3">
        <f>$Z$8</f>
        <v>2.162994034885931E+19</v>
      </c>
      <c r="H136" s="3">
        <f>$Y$8</f>
        <v>3.0024635741202643E+17</v>
      </c>
      <c r="I136" s="3">
        <f>$X$8</f>
        <v>4210038387792135</v>
      </c>
      <c r="J136" s="3">
        <f>$W$8</f>
        <v>59732129675791</v>
      </c>
      <c r="K136" s="3">
        <f>$V$8</f>
        <v>859047860295</v>
      </c>
      <c r="L136" s="3">
        <f>$U$8</f>
        <v>12545691535</v>
      </c>
    </row>
    <row r="137" spans="3:12">
      <c r="C137" s="3">
        <f>$AC$8</f>
        <v>8.4708966672821023E+24</v>
      </c>
      <c r="D137" s="3">
        <f>$AB$8</f>
        <v>1.1503166289706361E+23</v>
      </c>
      <c r="E137" s="3">
        <f>$AA$8</f>
        <v>1.5716684413122047E+21</v>
      </c>
      <c r="F137" s="3">
        <f>$Z$8</f>
        <v>2.162994034885931E+19</v>
      </c>
      <c r="G137" s="3">
        <f>$Y$8</f>
        <v>3.0024635741202643E+17</v>
      </c>
      <c r="H137" s="3">
        <f>$X$8</f>
        <v>4210038387792135</v>
      </c>
      <c r="I137" s="3">
        <f>$W$8</f>
        <v>59732129675791</v>
      </c>
      <c r="J137" s="3">
        <f>$V$8</f>
        <v>859047860295</v>
      </c>
      <c r="K137" s="3">
        <f>$U$8</f>
        <v>12545691535</v>
      </c>
      <c r="L137" s="3">
        <f>$T$8</f>
        <v>186368535</v>
      </c>
    </row>
    <row r="138" spans="3:12">
      <c r="C138" s="3">
        <f>$AB$8</f>
        <v>1.1503166289706361E+23</v>
      </c>
      <c r="D138" s="3">
        <f>$AA$8</f>
        <v>1.5716684413122047E+21</v>
      </c>
      <c r="E138" s="3">
        <f>$Z$8</f>
        <v>2.162994034885931E+19</v>
      </c>
      <c r="F138" s="3">
        <f>$Y$8</f>
        <v>3.0024635741202643E+17</v>
      </c>
      <c r="G138" s="3">
        <f>$X$8</f>
        <v>4210038387792135</v>
      </c>
      <c r="H138" s="3">
        <f>$W$8</f>
        <v>59732129675791</v>
      </c>
      <c r="I138" s="3">
        <f>$V$8</f>
        <v>859047860295</v>
      </c>
      <c r="J138" s="3">
        <f>$U$8</f>
        <v>12545691535</v>
      </c>
      <c r="K138" s="3">
        <f>$T$8</f>
        <v>186368535</v>
      </c>
      <c r="L138" s="3">
        <f>$S$8</f>
        <v>2820151</v>
      </c>
    </row>
    <row r="139" spans="3:12">
      <c r="C139" s="3">
        <f>$AA$8</f>
        <v>1.5716684413122047E+21</v>
      </c>
      <c r="D139" s="3">
        <f>$Z$8</f>
        <v>2.162994034885931E+19</v>
      </c>
      <c r="E139" s="3">
        <f>$Y$8</f>
        <v>3.0024635741202643E+17</v>
      </c>
      <c r="F139" s="3">
        <f>$X$8</f>
        <v>4210038387792135</v>
      </c>
      <c r="G139" s="3">
        <f>$W$8</f>
        <v>59732129675791</v>
      </c>
      <c r="H139" s="3">
        <f>$V$8</f>
        <v>859047860295</v>
      </c>
      <c r="I139" s="3">
        <f>$U$8</f>
        <v>12545691535</v>
      </c>
      <c r="J139" s="3">
        <f>$T$8</f>
        <v>186368535</v>
      </c>
      <c r="K139" s="3">
        <f>$S$8</f>
        <v>2820151</v>
      </c>
      <c r="L139" s="3">
        <f>$R$8</f>
        <v>43515</v>
      </c>
    </row>
    <row r="140" spans="3:12">
      <c r="C140" s="3">
        <f>$Z$8</f>
        <v>2.162994034885931E+19</v>
      </c>
      <c r="D140" s="3">
        <f>$Y$8</f>
        <v>3.0024635741202643E+17</v>
      </c>
      <c r="E140" s="3">
        <f>$X$8</f>
        <v>4210038387792135</v>
      </c>
      <c r="F140" s="3">
        <f>$W$8</f>
        <v>59732129675791</v>
      </c>
      <c r="G140" s="3">
        <f>$V$8</f>
        <v>859047860295</v>
      </c>
      <c r="H140" s="3">
        <f>$U$8</f>
        <v>12545691535</v>
      </c>
      <c r="I140" s="3">
        <f>$T$8</f>
        <v>186368535</v>
      </c>
      <c r="J140" s="3">
        <f>$S$8</f>
        <v>2820151</v>
      </c>
      <c r="K140" s="3">
        <f>$R$8</f>
        <v>43515</v>
      </c>
      <c r="L140" s="3">
        <f>$Q$8</f>
        <v>685</v>
      </c>
    </row>
    <row r="141" spans="3:12">
      <c r="C141" s="3">
        <f>$Y$8</f>
        <v>3.0024635741202643E+17</v>
      </c>
      <c r="D141" s="3">
        <f>$X$8</f>
        <v>4210038387792135</v>
      </c>
      <c r="E141" s="3">
        <f>$W$8</f>
        <v>59732129675791</v>
      </c>
      <c r="F141" s="3">
        <f>$V$8</f>
        <v>859047860295</v>
      </c>
      <c r="G141" s="3">
        <f>$U$8</f>
        <v>12545691535</v>
      </c>
      <c r="H141" s="3">
        <f>$T$8</f>
        <v>186368535</v>
      </c>
      <c r="I141" s="3">
        <f>$S$8</f>
        <v>2820151</v>
      </c>
      <c r="J141" s="3">
        <f>$R$8</f>
        <v>43515</v>
      </c>
      <c r="K141" s="3">
        <f>$Q$8</f>
        <v>685</v>
      </c>
      <c r="L141" s="3">
        <f>$Q$2</f>
        <v>11</v>
      </c>
    </row>
    <row r="144" spans="3:12">
      <c r="C144" s="3">
        <f>$AH$8</f>
        <v>1.9538613311576207E+34</v>
      </c>
      <c r="D144" s="3">
        <f>$AG$8</f>
        <v>2.6034054115613975E+32</v>
      </c>
      <c r="E144" s="3">
        <f>$AF$8</f>
        <v>3.4781605591867382E+30</v>
      </c>
      <c r="F144" s="3">
        <f>$AE$8</f>
        <v>4.6613881837492098E+28</v>
      </c>
      <c r="G144" s="3">
        <f>$AD$8</f>
        <v>6.2701584820619147E+26</v>
      </c>
      <c r="H144" s="3">
        <f>$AC$8</f>
        <v>8.4708966672821023E+24</v>
      </c>
      <c r="I144" s="22">
        <f>$AR$8</f>
        <v>3.1024417127888937E+18</v>
      </c>
      <c r="J144" s="3">
        <f>$AA$8</f>
        <v>1.5716684413122047E+21</v>
      </c>
      <c r="K144" s="3">
        <f>$Z$8</f>
        <v>2.162994034885931E+19</v>
      </c>
      <c r="L144" s="3">
        <f>$Y$8</f>
        <v>3.0024635741202643E+17</v>
      </c>
    </row>
    <row r="145" spans="3:14">
      <c r="C145" s="3">
        <f>$AG$8</f>
        <v>2.6034054115613975E+32</v>
      </c>
      <c r="D145" s="3">
        <f>$AF$8</f>
        <v>3.4781605591867382E+30</v>
      </c>
      <c r="E145" s="3">
        <f>$AE$8</f>
        <v>4.6613881837492098E+28</v>
      </c>
      <c r="F145" s="3">
        <f>$AD$8</f>
        <v>6.2701584820619147E+26</v>
      </c>
      <c r="G145" s="3">
        <f>$AC$8</f>
        <v>8.4708966672821023E+24</v>
      </c>
      <c r="H145" s="3">
        <f>$AB$8</f>
        <v>1.1503166289706361E+23</v>
      </c>
      <c r="I145" s="22">
        <f>$AQ$8</f>
        <v>4.3074374358992288E+16</v>
      </c>
      <c r="J145" s="3">
        <f>$Z$8</f>
        <v>2.162994034885931E+19</v>
      </c>
      <c r="K145" s="3">
        <f>$Y$8</f>
        <v>3.0024635741202643E+17</v>
      </c>
      <c r="L145" s="3">
        <f>$X$8</f>
        <v>4210038387792135</v>
      </c>
      <c r="N145" s="23">
        <f>MDETERM(C144:L153)/MDETERM(C155:L164)</f>
        <v>-97.84422086352609</v>
      </c>
    </row>
    <row r="146" spans="3:14">
      <c r="C146" s="3">
        <f>$AF$8</f>
        <v>3.4781605591867382E+30</v>
      </c>
      <c r="D146" s="3">
        <f>$AE$8</f>
        <v>4.6613881837492098E+28</v>
      </c>
      <c r="E146" s="3">
        <f>$AD$8</f>
        <v>6.2701584820619147E+26</v>
      </c>
      <c r="F146" s="3">
        <f>$AC$8</f>
        <v>8.4708966672821023E+24</v>
      </c>
      <c r="G146" s="3">
        <f>$AB$8</f>
        <v>1.1503166289706361E+23</v>
      </c>
      <c r="H146" s="3">
        <f>$AA$8</f>
        <v>1.5716684413122047E+21</v>
      </c>
      <c r="I146" s="22">
        <f>$AP$8</f>
        <v>603964096749226</v>
      </c>
      <c r="J146" s="3">
        <f>$Y$8</f>
        <v>3.0024635741202643E+17</v>
      </c>
      <c r="K146" s="3">
        <f>$X$8</f>
        <v>4210038387792135</v>
      </c>
      <c r="L146" s="3">
        <f>$W$8</f>
        <v>59732129675791</v>
      </c>
      <c r="N146" s="32" t="e">
        <f ca="1">[1]!xDiv([1]!xMatDet(C144:L153,100),[1]!xMatDet(C155:L164,100),100)</f>
        <v>#NAME?</v>
      </c>
    </row>
    <row r="147" spans="3:14">
      <c r="C147" s="3">
        <f>$AE$8</f>
        <v>4.6613881837492098E+28</v>
      </c>
      <c r="D147" s="3">
        <f>$AD$8</f>
        <v>6.2701584820619147E+26</v>
      </c>
      <c r="E147" s="3">
        <f>$AC$8</f>
        <v>8.4708966672821023E+24</v>
      </c>
      <c r="F147" s="3">
        <f>$AB$8</f>
        <v>1.1503166289706361E+23</v>
      </c>
      <c r="G147" s="3">
        <f>$AA$8</f>
        <v>1.5716684413122047E+21</v>
      </c>
      <c r="H147" s="3">
        <f>$Z$8</f>
        <v>2.162994034885931E+19</v>
      </c>
      <c r="I147" s="22">
        <f>$AO$8</f>
        <v>8565991486948</v>
      </c>
      <c r="J147" s="3">
        <f>$X$8</f>
        <v>4210038387792135</v>
      </c>
      <c r="K147" s="3">
        <f>$W$8</f>
        <v>59732129675791</v>
      </c>
      <c r="L147" s="3">
        <f>$V$8</f>
        <v>859047860295</v>
      </c>
    </row>
    <row r="148" spans="3:14">
      <c r="C148" s="3">
        <f>$AD$8</f>
        <v>6.2701584820619147E+26</v>
      </c>
      <c r="D148" s="3">
        <f>$AC$8</f>
        <v>8.4708966672821023E+24</v>
      </c>
      <c r="E148" s="3">
        <f>$AB$8</f>
        <v>1.1503166289706361E+23</v>
      </c>
      <c r="F148" s="3">
        <f>$AA$8</f>
        <v>1.5716684413122047E+21</v>
      </c>
      <c r="G148" s="3">
        <f>$Z$8</f>
        <v>2.162994034885931E+19</v>
      </c>
      <c r="H148" s="3">
        <f>$Y$8</f>
        <v>3.0024635741202643E+17</v>
      </c>
      <c r="I148" s="22">
        <f>$AN$8</f>
        <v>123100393474</v>
      </c>
      <c r="J148" s="3">
        <f>$W$8</f>
        <v>59732129675791</v>
      </c>
      <c r="K148" s="3">
        <f>$V$8</f>
        <v>859047860295</v>
      </c>
      <c r="L148" s="3">
        <f>$U$8</f>
        <v>12545691535</v>
      </c>
    </row>
    <row r="149" spans="3:14">
      <c r="C149" s="3">
        <f>$AC$8</f>
        <v>8.4708966672821023E+24</v>
      </c>
      <c r="D149" s="3">
        <f>$AB$8</f>
        <v>1.1503166289706361E+23</v>
      </c>
      <c r="E149" s="3">
        <f>$AA$8</f>
        <v>1.5716684413122047E+21</v>
      </c>
      <c r="F149" s="3">
        <f>$Z$8</f>
        <v>2.162994034885931E+19</v>
      </c>
      <c r="G149" s="3">
        <f>$Y$8</f>
        <v>3.0024635741202643E+17</v>
      </c>
      <c r="H149" s="3">
        <f>$X$8</f>
        <v>4210038387792135</v>
      </c>
      <c r="I149" s="22">
        <f>$AM$8</f>
        <v>1795576924</v>
      </c>
      <c r="J149" s="3">
        <f>$V$8</f>
        <v>859047860295</v>
      </c>
      <c r="K149" s="3">
        <f>$U$8</f>
        <v>12545691535</v>
      </c>
      <c r="L149" s="3">
        <f>$T$8</f>
        <v>186368535</v>
      </c>
    </row>
    <row r="150" spans="3:14">
      <c r="C150" s="3">
        <f>$AB$8</f>
        <v>1.1503166289706361E+23</v>
      </c>
      <c r="D150" s="3">
        <f>$AA$8</f>
        <v>1.5716684413122047E+21</v>
      </c>
      <c r="E150" s="3">
        <f>$Z$8</f>
        <v>2.162994034885931E+19</v>
      </c>
      <c r="F150" s="3">
        <f>$Y$8</f>
        <v>3.0024635741202643E+17</v>
      </c>
      <c r="G150" s="3">
        <f>$X$8</f>
        <v>4210038387792135</v>
      </c>
      <c r="H150" s="3">
        <f>$W$8</f>
        <v>59732129675791</v>
      </c>
      <c r="I150" s="22">
        <f>$AL$8</f>
        <v>26626546</v>
      </c>
      <c r="J150" s="3">
        <f>$U$8</f>
        <v>12545691535</v>
      </c>
      <c r="K150" s="3">
        <f>$T$8</f>
        <v>186368535</v>
      </c>
      <c r="L150" s="3">
        <f>$S$8</f>
        <v>2820151</v>
      </c>
    </row>
    <row r="151" spans="3:14">
      <c r="C151" s="3">
        <f>$AA$8</f>
        <v>1.5716684413122047E+21</v>
      </c>
      <c r="D151" s="3">
        <f>$Z$8</f>
        <v>2.162994034885931E+19</v>
      </c>
      <c r="E151" s="3">
        <f>$Y$8</f>
        <v>3.0024635741202643E+17</v>
      </c>
      <c r="F151" s="3">
        <f>$X$8</f>
        <v>4210038387792135</v>
      </c>
      <c r="G151" s="3">
        <f>$W$8</f>
        <v>59732129675791</v>
      </c>
      <c r="H151" s="3">
        <f>$V$8</f>
        <v>859047860295</v>
      </c>
      <c r="I151" s="22">
        <f>$AK$8</f>
        <v>401968</v>
      </c>
      <c r="J151" s="3">
        <f>$T$8</f>
        <v>186368535</v>
      </c>
      <c r="K151" s="3">
        <f>$S$8</f>
        <v>2820151</v>
      </c>
      <c r="L151" s="3">
        <f>$R$8</f>
        <v>43515</v>
      </c>
    </row>
    <row r="152" spans="3:14">
      <c r="C152" s="3">
        <f>$Z$8</f>
        <v>2.162994034885931E+19</v>
      </c>
      <c r="D152" s="3">
        <f>$Y$8</f>
        <v>3.0024635741202643E+17</v>
      </c>
      <c r="E152" s="3">
        <f>$X$8</f>
        <v>4210038387792135</v>
      </c>
      <c r="F152" s="3">
        <f>$W$8</f>
        <v>59732129675791</v>
      </c>
      <c r="G152" s="3">
        <f>$V$8</f>
        <v>859047860295</v>
      </c>
      <c r="H152" s="3">
        <f>$U$8</f>
        <v>12545691535</v>
      </c>
      <c r="I152" s="22">
        <f>$AJ$8</f>
        <v>6184</v>
      </c>
      <c r="J152" s="3">
        <f>$S$8</f>
        <v>2820151</v>
      </c>
      <c r="K152" s="3">
        <f>$R$8</f>
        <v>43515</v>
      </c>
      <c r="L152" s="3">
        <f>$Q$8</f>
        <v>685</v>
      </c>
    </row>
    <row r="153" spans="3:14">
      <c r="C153" s="3">
        <f>$Y$8</f>
        <v>3.0024635741202643E+17</v>
      </c>
      <c r="D153" s="3">
        <f>$X$8</f>
        <v>4210038387792135</v>
      </c>
      <c r="E153" s="3">
        <f>$W$8</f>
        <v>59732129675791</v>
      </c>
      <c r="F153" s="3">
        <f>$V$8</f>
        <v>859047860295</v>
      </c>
      <c r="G153" s="3">
        <f>$U$8</f>
        <v>12545691535</v>
      </c>
      <c r="H153" s="3">
        <f>$T$8</f>
        <v>186368535</v>
      </c>
      <c r="I153" s="22">
        <f>$AI$8</f>
        <v>97</v>
      </c>
      <c r="J153" s="3">
        <f>$R$8</f>
        <v>43515</v>
      </c>
      <c r="K153" s="3">
        <f>$Q$8</f>
        <v>685</v>
      </c>
      <c r="L153" s="3">
        <f>$Q$2</f>
        <v>11</v>
      </c>
    </row>
    <row r="154" spans="3:14"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3:14">
      <c r="C155" s="3">
        <f>$AH$8</f>
        <v>1.9538613311576207E+34</v>
      </c>
      <c r="D155" s="3">
        <f>$AG$8</f>
        <v>2.6034054115613975E+32</v>
      </c>
      <c r="E155" s="3">
        <f>$AF$8</f>
        <v>3.4781605591867382E+30</v>
      </c>
      <c r="F155" s="3">
        <f>$AE$8</f>
        <v>4.6613881837492098E+28</v>
      </c>
      <c r="G155" s="3">
        <f>$AD$8</f>
        <v>6.2701584820619147E+26</v>
      </c>
      <c r="H155" s="3">
        <f>$AC$8</f>
        <v>8.4708966672821023E+24</v>
      </c>
      <c r="I155" s="3">
        <f>$AB$8</f>
        <v>1.1503166289706361E+23</v>
      </c>
      <c r="J155" s="3">
        <f>$AA$8</f>
        <v>1.5716684413122047E+21</v>
      </c>
      <c r="K155" s="3">
        <f>$Z$8</f>
        <v>2.162994034885931E+19</v>
      </c>
      <c r="L155" s="3">
        <f>$Y$8</f>
        <v>3.0024635741202643E+17</v>
      </c>
    </row>
    <row r="156" spans="3:14">
      <c r="C156" s="3">
        <f>$AG$8</f>
        <v>2.6034054115613975E+32</v>
      </c>
      <c r="D156" s="3">
        <f>$AF$8</f>
        <v>3.4781605591867382E+30</v>
      </c>
      <c r="E156" s="3">
        <f>$AE$8</f>
        <v>4.6613881837492098E+28</v>
      </c>
      <c r="F156" s="3">
        <f>$AD$8</f>
        <v>6.2701584820619147E+26</v>
      </c>
      <c r="G156" s="3">
        <f>$AC$8</f>
        <v>8.4708966672821023E+24</v>
      </c>
      <c r="H156" s="3">
        <f>$AB$8</f>
        <v>1.1503166289706361E+23</v>
      </c>
      <c r="I156" s="3">
        <f>$AA$8</f>
        <v>1.5716684413122047E+21</v>
      </c>
      <c r="J156" s="3">
        <f>$Z$8</f>
        <v>2.162994034885931E+19</v>
      </c>
      <c r="K156" s="3">
        <f>$Y$8</f>
        <v>3.0024635741202643E+17</v>
      </c>
      <c r="L156" s="3">
        <f>$X$8</f>
        <v>4210038387792135</v>
      </c>
    </row>
    <row r="157" spans="3:14">
      <c r="C157" s="3">
        <f>$AF$8</f>
        <v>3.4781605591867382E+30</v>
      </c>
      <c r="D157" s="3">
        <f>$AE$8</f>
        <v>4.6613881837492098E+28</v>
      </c>
      <c r="E157" s="3">
        <f>$AD$8</f>
        <v>6.2701584820619147E+26</v>
      </c>
      <c r="F157" s="3">
        <f>$AC$8</f>
        <v>8.4708966672821023E+24</v>
      </c>
      <c r="G157" s="3">
        <f>$AB$8</f>
        <v>1.1503166289706361E+23</v>
      </c>
      <c r="H157" s="3">
        <f>$AA$8</f>
        <v>1.5716684413122047E+21</v>
      </c>
      <c r="I157" s="3">
        <f>$Z$8</f>
        <v>2.162994034885931E+19</v>
      </c>
      <c r="J157" s="3">
        <f>$Y$8</f>
        <v>3.0024635741202643E+17</v>
      </c>
      <c r="K157" s="3">
        <f>$X$8</f>
        <v>4210038387792135</v>
      </c>
      <c r="L157" s="3">
        <f>$W$8</f>
        <v>59732129675791</v>
      </c>
    </row>
    <row r="158" spans="3:14">
      <c r="C158" s="3">
        <f>$AE$8</f>
        <v>4.6613881837492098E+28</v>
      </c>
      <c r="D158" s="3">
        <f>$AD$8</f>
        <v>6.2701584820619147E+26</v>
      </c>
      <c r="E158" s="3">
        <f>$AC$8</f>
        <v>8.4708966672821023E+24</v>
      </c>
      <c r="F158" s="3">
        <f>$AB$8</f>
        <v>1.1503166289706361E+23</v>
      </c>
      <c r="G158" s="3">
        <f>$AA$8</f>
        <v>1.5716684413122047E+21</v>
      </c>
      <c r="H158" s="3">
        <f>$Z$8</f>
        <v>2.162994034885931E+19</v>
      </c>
      <c r="I158" s="3">
        <f>$Y$8</f>
        <v>3.0024635741202643E+17</v>
      </c>
      <c r="J158" s="3">
        <f>$X$8</f>
        <v>4210038387792135</v>
      </c>
      <c r="K158" s="3">
        <f>$W$8</f>
        <v>59732129675791</v>
      </c>
      <c r="L158" s="3">
        <f>$V$8</f>
        <v>859047860295</v>
      </c>
    </row>
    <row r="159" spans="3:14">
      <c r="C159" s="3">
        <f>$AD$8</f>
        <v>6.2701584820619147E+26</v>
      </c>
      <c r="D159" s="3">
        <f>$AC$8</f>
        <v>8.4708966672821023E+24</v>
      </c>
      <c r="E159" s="3">
        <f>$AB$8</f>
        <v>1.1503166289706361E+23</v>
      </c>
      <c r="F159" s="3">
        <f>$AA$8</f>
        <v>1.5716684413122047E+21</v>
      </c>
      <c r="G159" s="3">
        <f>$Z$8</f>
        <v>2.162994034885931E+19</v>
      </c>
      <c r="H159" s="3">
        <f>$Y$8</f>
        <v>3.0024635741202643E+17</v>
      </c>
      <c r="I159" s="3">
        <f>$X$8</f>
        <v>4210038387792135</v>
      </c>
      <c r="J159" s="3">
        <f>$W$8</f>
        <v>59732129675791</v>
      </c>
      <c r="K159" s="3">
        <f>$V$8</f>
        <v>859047860295</v>
      </c>
      <c r="L159" s="3">
        <f>$U$8</f>
        <v>12545691535</v>
      </c>
    </row>
    <row r="160" spans="3:14">
      <c r="C160" s="3">
        <f>$AC$8</f>
        <v>8.4708966672821023E+24</v>
      </c>
      <c r="D160" s="3">
        <f>$AB$8</f>
        <v>1.1503166289706361E+23</v>
      </c>
      <c r="E160" s="3">
        <f>$AA$8</f>
        <v>1.5716684413122047E+21</v>
      </c>
      <c r="F160" s="3">
        <f>$Z$8</f>
        <v>2.162994034885931E+19</v>
      </c>
      <c r="G160" s="3">
        <f>$Y$8</f>
        <v>3.0024635741202643E+17</v>
      </c>
      <c r="H160" s="3">
        <f>$X$8</f>
        <v>4210038387792135</v>
      </c>
      <c r="I160" s="3">
        <f>$W$8</f>
        <v>59732129675791</v>
      </c>
      <c r="J160" s="3">
        <f>$V$8</f>
        <v>859047860295</v>
      </c>
      <c r="K160" s="3">
        <f>$U$8</f>
        <v>12545691535</v>
      </c>
      <c r="L160" s="3">
        <f>$T$8</f>
        <v>186368535</v>
      </c>
    </row>
    <row r="161" spans="3:14">
      <c r="C161" s="3">
        <f>$AB$8</f>
        <v>1.1503166289706361E+23</v>
      </c>
      <c r="D161" s="3">
        <f>$AA$8</f>
        <v>1.5716684413122047E+21</v>
      </c>
      <c r="E161" s="3">
        <f>$Z$8</f>
        <v>2.162994034885931E+19</v>
      </c>
      <c r="F161" s="3">
        <f>$Y$8</f>
        <v>3.0024635741202643E+17</v>
      </c>
      <c r="G161" s="3">
        <f>$X$8</f>
        <v>4210038387792135</v>
      </c>
      <c r="H161" s="3">
        <f>$W$8</f>
        <v>59732129675791</v>
      </c>
      <c r="I161" s="3">
        <f>$V$8</f>
        <v>859047860295</v>
      </c>
      <c r="J161" s="3">
        <f>$U$8</f>
        <v>12545691535</v>
      </c>
      <c r="K161" s="3">
        <f>$T$8</f>
        <v>186368535</v>
      </c>
      <c r="L161" s="3">
        <f>$S$8</f>
        <v>2820151</v>
      </c>
    </row>
    <row r="162" spans="3:14">
      <c r="C162" s="3">
        <f>$AA$8</f>
        <v>1.5716684413122047E+21</v>
      </c>
      <c r="D162" s="3">
        <f>$Z$8</f>
        <v>2.162994034885931E+19</v>
      </c>
      <c r="E162" s="3">
        <f>$Y$8</f>
        <v>3.0024635741202643E+17</v>
      </c>
      <c r="F162" s="3">
        <f>$X$8</f>
        <v>4210038387792135</v>
      </c>
      <c r="G162" s="3">
        <f>$W$8</f>
        <v>59732129675791</v>
      </c>
      <c r="H162" s="3">
        <f>$V$8</f>
        <v>859047860295</v>
      </c>
      <c r="I162" s="3">
        <f>$U$8</f>
        <v>12545691535</v>
      </c>
      <c r="J162" s="3">
        <f>$T$8</f>
        <v>186368535</v>
      </c>
      <c r="K162" s="3">
        <f>$S$8</f>
        <v>2820151</v>
      </c>
      <c r="L162" s="3">
        <f>$R$8</f>
        <v>43515</v>
      </c>
    </row>
    <row r="163" spans="3:14">
      <c r="C163" s="3">
        <f>$Z$8</f>
        <v>2.162994034885931E+19</v>
      </c>
      <c r="D163" s="3">
        <f>$Y$8</f>
        <v>3.0024635741202643E+17</v>
      </c>
      <c r="E163" s="3">
        <f>$X$8</f>
        <v>4210038387792135</v>
      </c>
      <c r="F163" s="3">
        <f>$W$8</f>
        <v>59732129675791</v>
      </c>
      <c r="G163" s="3">
        <f>$V$8</f>
        <v>859047860295</v>
      </c>
      <c r="H163" s="3">
        <f>$U$8</f>
        <v>12545691535</v>
      </c>
      <c r="I163" s="3">
        <f>$T$8</f>
        <v>186368535</v>
      </c>
      <c r="J163" s="3">
        <f>$S$8</f>
        <v>2820151</v>
      </c>
      <c r="K163" s="3">
        <f>$R$8</f>
        <v>43515</v>
      </c>
      <c r="L163" s="3">
        <f>$Q$8</f>
        <v>685</v>
      </c>
    </row>
    <row r="164" spans="3:14">
      <c r="C164" s="3">
        <f>$Y$8</f>
        <v>3.0024635741202643E+17</v>
      </c>
      <c r="D164" s="3">
        <f>$X$8</f>
        <v>4210038387792135</v>
      </c>
      <c r="E164" s="3">
        <f>$W$8</f>
        <v>59732129675791</v>
      </c>
      <c r="F164" s="3">
        <f>$V$8</f>
        <v>859047860295</v>
      </c>
      <c r="G164" s="3">
        <f>$U$8</f>
        <v>12545691535</v>
      </c>
      <c r="H164" s="3">
        <f>$T$8</f>
        <v>186368535</v>
      </c>
      <c r="I164" s="3">
        <f>$S$8</f>
        <v>2820151</v>
      </c>
      <c r="J164" s="3">
        <f>$R$8</f>
        <v>43515</v>
      </c>
      <c r="K164" s="3">
        <f>$Q$8</f>
        <v>685</v>
      </c>
      <c r="L164" s="3">
        <f>$Q$2</f>
        <v>11</v>
      </c>
    </row>
    <row r="167" spans="3:14">
      <c r="C167" s="3">
        <f>$AH$8</f>
        <v>1.9538613311576207E+34</v>
      </c>
      <c r="D167" s="3">
        <f>$AG$8</f>
        <v>2.6034054115613975E+32</v>
      </c>
      <c r="E167" s="3">
        <f>$AF$8</f>
        <v>3.4781605591867382E+30</v>
      </c>
      <c r="F167" s="3">
        <f>$AE$8</f>
        <v>4.6613881837492098E+28</v>
      </c>
      <c r="G167" s="3">
        <f>$AD$8</f>
        <v>6.2701584820619147E+26</v>
      </c>
      <c r="H167" s="3">
        <f>$AC$8</f>
        <v>8.4708966672821023E+24</v>
      </c>
      <c r="I167" s="3">
        <f>$AB$8</f>
        <v>1.1503166289706361E+23</v>
      </c>
      <c r="J167" s="22">
        <f>$AR$8</f>
        <v>3.1024417127888937E+18</v>
      </c>
      <c r="K167" s="3">
        <f>$Z$8</f>
        <v>2.162994034885931E+19</v>
      </c>
      <c r="L167" s="3">
        <f>$Y$8</f>
        <v>3.0024635741202643E+17</v>
      </c>
    </row>
    <row r="168" spans="3:14">
      <c r="C168" s="3">
        <f>$AG$8</f>
        <v>2.6034054115613975E+32</v>
      </c>
      <c r="D168" s="3">
        <f>$AF$8</f>
        <v>3.4781605591867382E+30</v>
      </c>
      <c r="E168" s="3">
        <f>$AE$8</f>
        <v>4.6613881837492098E+28</v>
      </c>
      <c r="F168" s="3">
        <f>$AD$8</f>
        <v>6.2701584820619147E+26</v>
      </c>
      <c r="G168" s="3">
        <f>$AC$8</f>
        <v>8.4708966672821023E+24</v>
      </c>
      <c r="H168" s="3">
        <f>$AB$8</f>
        <v>1.1503166289706361E+23</v>
      </c>
      <c r="I168" s="3">
        <f>$AA$8</f>
        <v>1.5716684413122047E+21</v>
      </c>
      <c r="J168" s="22">
        <f>$AQ$8</f>
        <v>4.3074374358992288E+16</v>
      </c>
      <c r="K168" s="3">
        <f>$Y$8</f>
        <v>3.0024635741202643E+17</v>
      </c>
      <c r="L168" s="3">
        <f>$X$8</f>
        <v>4210038387792135</v>
      </c>
    </row>
    <row r="169" spans="3:14">
      <c r="C169" s="3">
        <f>$AF$8</f>
        <v>3.4781605591867382E+30</v>
      </c>
      <c r="D169" s="3">
        <f>$AE$8</f>
        <v>4.6613881837492098E+28</v>
      </c>
      <c r="E169" s="3">
        <f>$AD$8</f>
        <v>6.2701584820619147E+26</v>
      </c>
      <c r="F169" s="3">
        <f>$AC$8</f>
        <v>8.4708966672821023E+24</v>
      </c>
      <c r="G169" s="3">
        <f>$AB$8</f>
        <v>1.1503166289706361E+23</v>
      </c>
      <c r="H169" s="3">
        <f>$AA$8</f>
        <v>1.5716684413122047E+21</v>
      </c>
      <c r="I169" s="3">
        <f>$Z$8</f>
        <v>2.162994034885931E+19</v>
      </c>
      <c r="J169" s="22">
        <f>$AP$8</f>
        <v>603964096749226</v>
      </c>
      <c r="K169" s="3">
        <f>$X$8</f>
        <v>4210038387792135</v>
      </c>
      <c r="L169" s="3">
        <f>$W$8</f>
        <v>59732129675791</v>
      </c>
      <c r="N169" s="23">
        <f>MDETERM(C167:L176)/MDETERM(C178:L187)</f>
        <v>7626.4036750642963</v>
      </c>
    </row>
    <row r="170" spans="3:14">
      <c r="C170" s="3">
        <f>$AE$8</f>
        <v>4.6613881837492098E+28</v>
      </c>
      <c r="D170" s="3">
        <f>$AD$8</f>
        <v>6.2701584820619147E+26</v>
      </c>
      <c r="E170" s="3">
        <f>$AC$8</f>
        <v>8.4708966672821023E+24</v>
      </c>
      <c r="F170" s="3">
        <f>$AB$8</f>
        <v>1.1503166289706361E+23</v>
      </c>
      <c r="G170" s="3">
        <f>$AA$8</f>
        <v>1.5716684413122047E+21</v>
      </c>
      <c r="H170" s="3">
        <f>$Z$8</f>
        <v>2.162994034885931E+19</v>
      </c>
      <c r="I170" s="3">
        <f>$Y$8</f>
        <v>3.0024635741202643E+17</v>
      </c>
      <c r="J170" s="22">
        <f>$AO$8</f>
        <v>8565991486948</v>
      </c>
      <c r="K170" s="3">
        <f>$W$8</f>
        <v>59732129675791</v>
      </c>
      <c r="L170" s="3">
        <f>$V$8</f>
        <v>859047860295</v>
      </c>
      <c r="N170" s="32" t="e">
        <f ca="1">[1]!xDiv([1]!xMatDet(C167:L176,100),[1]!xMatDet(C178:L187,100),100)</f>
        <v>#NAME?</v>
      </c>
    </row>
    <row r="171" spans="3:14">
      <c r="C171" s="3">
        <f>$AD$8</f>
        <v>6.2701584820619147E+26</v>
      </c>
      <c r="D171" s="3">
        <f>$AC$8</f>
        <v>8.4708966672821023E+24</v>
      </c>
      <c r="E171" s="3">
        <f>$AB$8</f>
        <v>1.1503166289706361E+23</v>
      </c>
      <c r="F171" s="3">
        <f>$AA$8</f>
        <v>1.5716684413122047E+21</v>
      </c>
      <c r="G171" s="3">
        <f>$Z$8</f>
        <v>2.162994034885931E+19</v>
      </c>
      <c r="H171" s="3">
        <f>$Y$8</f>
        <v>3.0024635741202643E+17</v>
      </c>
      <c r="I171" s="3">
        <f>$X$8</f>
        <v>4210038387792135</v>
      </c>
      <c r="J171" s="22">
        <f>$AN$8</f>
        <v>123100393474</v>
      </c>
      <c r="K171" s="3">
        <f>$V$8</f>
        <v>859047860295</v>
      </c>
      <c r="L171" s="3">
        <f>$U$8</f>
        <v>12545691535</v>
      </c>
    </row>
    <row r="172" spans="3:14">
      <c r="C172" s="3">
        <f>$AC$8</f>
        <v>8.4708966672821023E+24</v>
      </c>
      <c r="D172" s="3">
        <f>$AB$8</f>
        <v>1.1503166289706361E+23</v>
      </c>
      <c r="E172" s="3">
        <f>$AA$8</f>
        <v>1.5716684413122047E+21</v>
      </c>
      <c r="F172" s="3">
        <f>$Z$8</f>
        <v>2.162994034885931E+19</v>
      </c>
      <c r="G172" s="3">
        <f>$Y$8</f>
        <v>3.0024635741202643E+17</v>
      </c>
      <c r="H172" s="3">
        <f>$X$8</f>
        <v>4210038387792135</v>
      </c>
      <c r="I172" s="3">
        <f>$W$8</f>
        <v>59732129675791</v>
      </c>
      <c r="J172" s="22">
        <f>$AM$8</f>
        <v>1795576924</v>
      </c>
      <c r="K172" s="3">
        <f>$U$8</f>
        <v>12545691535</v>
      </c>
      <c r="L172" s="3">
        <f>$T$8</f>
        <v>186368535</v>
      </c>
    </row>
    <row r="173" spans="3:14">
      <c r="C173" s="3">
        <f>$AB$8</f>
        <v>1.1503166289706361E+23</v>
      </c>
      <c r="D173" s="3">
        <f>$AA$8</f>
        <v>1.5716684413122047E+21</v>
      </c>
      <c r="E173" s="3">
        <f>$Z$8</f>
        <v>2.162994034885931E+19</v>
      </c>
      <c r="F173" s="3">
        <f>$Y$8</f>
        <v>3.0024635741202643E+17</v>
      </c>
      <c r="G173" s="3">
        <f>$X$8</f>
        <v>4210038387792135</v>
      </c>
      <c r="H173" s="3">
        <f>$W$8</f>
        <v>59732129675791</v>
      </c>
      <c r="I173" s="3">
        <f>$V$8</f>
        <v>859047860295</v>
      </c>
      <c r="J173" s="22">
        <f>$AL$8</f>
        <v>26626546</v>
      </c>
      <c r="K173" s="3">
        <f>$T$8</f>
        <v>186368535</v>
      </c>
      <c r="L173" s="3">
        <f>$S$8</f>
        <v>2820151</v>
      </c>
    </row>
    <row r="174" spans="3:14">
      <c r="C174" s="3">
        <f>$AA$8</f>
        <v>1.5716684413122047E+21</v>
      </c>
      <c r="D174" s="3">
        <f>$Z$8</f>
        <v>2.162994034885931E+19</v>
      </c>
      <c r="E174" s="3">
        <f>$Y$8</f>
        <v>3.0024635741202643E+17</v>
      </c>
      <c r="F174" s="3">
        <f>$X$8</f>
        <v>4210038387792135</v>
      </c>
      <c r="G174" s="3">
        <f>$W$8</f>
        <v>59732129675791</v>
      </c>
      <c r="H174" s="3">
        <f>$V$8</f>
        <v>859047860295</v>
      </c>
      <c r="I174" s="3">
        <f>$U$8</f>
        <v>12545691535</v>
      </c>
      <c r="J174" s="22">
        <f>$AK$8</f>
        <v>401968</v>
      </c>
      <c r="K174" s="3">
        <f>$S$8</f>
        <v>2820151</v>
      </c>
      <c r="L174" s="3">
        <f>$R$8</f>
        <v>43515</v>
      </c>
    </row>
    <row r="175" spans="3:14">
      <c r="C175" s="3">
        <f>$Z$8</f>
        <v>2.162994034885931E+19</v>
      </c>
      <c r="D175" s="3">
        <f>$Y$8</f>
        <v>3.0024635741202643E+17</v>
      </c>
      <c r="E175" s="3">
        <f>$X$8</f>
        <v>4210038387792135</v>
      </c>
      <c r="F175" s="3">
        <f>$W$8</f>
        <v>59732129675791</v>
      </c>
      <c r="G175" s="3">
        <f>$V$8</f>
        <v>859047860295</v>
      </c>
      <c r="H175" s="3">
        <f>$U$8</f>
        <v>12545691535</v>
      </c>
      <c r="I175" s="3">
        <f>$T$8</f>
        <v>186368535</v>
      </c>
      <c r="J175" s="22">
        <f>$AJ$8</f>
        <v>6184</v>
      </c>
      <c r="K175" s="3">
        <f>$R$8</f>
        <v>43515</v>
      </c>
      <c r="L175" s="3">
        <f>$Q$8</f>
        <v>685</v>
      </c>
    </row>
    <row r="176" spans="3:14">
      <c r="C176" s="3">
        <f>$Y$8</f>
        <v>3.0024635741202643E+17</v>
      </c>
      <c r="D176" s="3">
        <f>$X$8</f>
        <v>4210038387792135</v>
      </c>
      <c r="E176" s="3">
        <f>$W$8</f>
        <v>59732129675791</v>
      </c>
      <c r="F176" s="3">
        <f>$V$8</f>
        <v>859047860295</v>
      </c>
      <c r="G176" s="3">
        <f>$U$8</f>
        <v>12545691535</v>
      </c>
      <c r="H176" s="3">
        <f>$T$8</f>
        <v>186368535</v>
      </c>
      <c r="I176" s="3">
        <f>$S$8</f>
        <v>2820151</v>
      </c>
      <c r="J176" s="22">
        <f>$AI$8</f>
        <v>97</v>
      </c>
      <c r="K176" s="3">
        <f>$Q$8</f>
        <v>685</v>
      </c>
      <c r="L176" s="3">
        <f>$Q$2</f>
        <v>11</v>
      </c>
    </row>
    <row r="177" spans="3:14"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3:14">
      <c r="C178" s="3">
        <f>$AH$8</f>
        <v>1.9538613311576207E+34</v>
      </c>
      <c r="D178" s="3">
        <f>$AG$8</f>
        <v>2.6034054115613975E+32</v>
      </c>
      <c r="E178" s="3">
        <f>$AF$8</f>
        <v>3.4781605591867382E+30</v>
      </c>
      <c r="F178" s="3">
        <f>$AE$8</f>
        <v>4.6613881837492098E+28</v>
      </c>
      <c r="G178" s="3">
        <f>$AD$8</f>
        <v>6.2701584820619147E+26</v>
      </c>
      <c r="H178" s="3">
        <f>$AC$8</f>
        <v>8.4708966672821023E+24</v>
      </c>
      <c r="I178" s="3">
        <f>$AB$8</f>
        <v>1.1503166289706361E+23</v>
      </c>
      <c r="J178" s="3">
        <f>$AA$8</f>
        <v>1.5716684413122047E+21</v>
      </c>
      <c r="K178" s="3">
        <f>$Z$8</f>
        <v>2.162994034885931E+19</v>
      </c>
      <c r="L178" s="3">
        <f>$Y$8</f>
        <v>3.0024635741202643E+17</v>
      </c>
    </row>
    <row r="179" spans="3:14">
      <c r="C179" s="3">
        <f>$AG$8</f>
        <v>2.6034054115613975E+32</v>
      </c>
      <c r="D179" s="3">
        <f>$AF$8</f>
        <v>3.4781605591867382E+30</v>
      </c>
      <c r="E179" s="3">
        <f>$AE$8</f>
        <v>4.6613881837492098E+28</v>
      </c>
      <c r="F179" s="3">
        <f>$AD$8</f>
        <v>6.2701584820619147E+26</v>
      </c>
      <c r="G179" s="3">
        <f>$AC$8</f>
        <v>8.4708966672821023E+24</v>
      </c>
      <c r="H179" s="3">
        <f>$AB$8</f>
        <v>1.1503166289706361E+23</v>
      </c>
      <c r="I179" s="3">
        <f>$AA$8</f>
        <v>1.5716684413122047E+21</v>
      </c>
      <c r="J179" s="3">
        <f>$Z$8</f>
        <v>2.162994034885931E+19</v>
      </c>
      <c r="K179" s="3">
        <f>$Y$8</f>
        <v>3.0024635741202643E+17</v>
      </c>
      <c r="L179" s="3">
        <f>$X$8</f>
        <v>4210038387792135</v>
      </c>
    </row>
    <row r="180" spans="3:14">
      <c r="C180" s="3">
        <f>$AF$8</f>
        <v>3.4781605591867382E+30</v>
      </c>
      <c r="D180" s="3">
        <f>$AE$8</f>
        <v>4.6613881837492098E+28</v>
      </c>
      <c r="E180" s="3">
        <f>$AD$8</f>
        <v>6.2701584820619147E+26</v>
      </c>
      <c r="F180" s="3">
        <f>$AC$8</f>
        <v>8.4708966672821023E+24</v>
      </c>
      <c r="G180" s="3">
        <f>$AB$8</f>
        <v>1.1503166289706361E+23</v>
      </c>
      <c r="H180" s="3">
        <f>$AA$8</f>
        <v>1.5716684413122047E+21</v>
      </c>
      <c r="I180" s="3">
        <f>$Z$8</f>
        <v>2.162994034885931E+19</v>
      </c>
      <c r="J180" s="3">
        <f>$Y$8</f>
        <v>3.0024635741202643E+17</v>
      </c>
      <c r="K180" s="3">
        <f>$X$8</f>
        <v>4210038387792135</v>
      </c>
      <c r="L180" s="3">
        <f>$W$8</f>
        <v>59732129675791</v>
      </c>
    </row>
    <row r="181" spans="3:14">
      <c r="C181" s="3">
        <f>$AE$8</f>
        <v>4.6613881837492098E+28</v>
      </c>
      <c r="D181" s="3">
        <f>$AD$8</f>
        <v>6.2701584820619147E+26</v>
      </c>
      <c r="E181" s="3">
        <f>$AC$8</f>
        <v>8.4708966672821023E+24</v>
      </c>
      <c r="F181" s="3">
        <f>$AB$8</f>
        <v>1.1503166289706361E+23</v>
      </c>
      <c r="G181" s="3">
        <f>$AA$8</f>
        <v>1.5716684413122047E+21</v>
      </c>
      <c r="H181" s="3">
        <f>$Z$8</f>
        <v>2.162994034885931E+19</v>
      </c>
      <c r="I181" s="3">
        <f>$Y$8</f>
        <v>3.0024635741202643E+17</v>
      </c>
      <c r="J181" s="3">
        <f>$X$8</f>
        <v>4210038387792135</v>
      </c>
      <c r="K181" s="3">
        <f>$W$8</f>
        <v>59732129675791</v>
      </c>
      <c r="L181" s="3">
        <f>$V$8</f>
        <v>859047860295</v>
      </c>
    </row>
    <row r="182" spans="3:14">
      <c r="C182" s="3">
        <f>$AD$8</f>
        <v>6.2701584820619147E+26</v>
      </c>
      <c r="D182" s="3">
        <f>$AC$8</f>
        <v>8.4708966672821023E+24</v>
      </c>
      <c r="E182" s="3">
        <f>$AB$8</f>
        <v>1.1503166289706361E+23</v>
      </c>
      <c r="F182" s="3">
        <f>$AA$8</f>
        <v>1.5716684413122047E+21</v>
      </c>
      <c r="G182" s="3">
        <f>$Z$8</f>
        <v>2.162994034885931E+19</v>
      </c>
      <c r="H182" s="3">
        <f>$Y$8</f>
        <v>3.0024635741202643E+17</v>
      </c>
      <c r="I182" s="3">
        <f>$X$8</f>
        <v>4210038387792135</v>
      </c>
      <c r="J182" s="3">
        <f>$W$8</f>
        <v>59732129675791</v>
      </c>
      <c r="K182" s="3">
        <f>$V$8</f>
        <v>859047860295</v>
      </c>
      <c r="L182" s="3">
        <f>$U$8</f>
        <v>12545691535</v>
      </c>
    </row>
    <row r="183" spans="3:14">
      <c r="C183" s="3">
        <f>$AC$8</f>
        <v>8.4708966672821023E+24</v>
      </c>
      <c r="D183" s="3">
        <f>$AB$8</f>
        <v>1.1503166289706361E+23</v>
      </c>
      <c r="E183" s="3">
        <f>$AA$8</f>
        <v>1.5716684413122047E+21</v>
      </c>
      <c r="F183" s="3">
        <f>$Z$8</f>
        <v>2.162994034885931E+19</v>
      </c>
      <c r="G183" s="3">
        <f>$Y$8</f>
        <v>3.0024635741202643E+17</v>
      </c>
      <c r="H183" s="3">
        <f>$X$8</f>
        <v>4210038387792135</v>
      </c>
      <c r="I183" s="3">
        <f>$W$8</f>
        <v>59732129675791</v>
      </c>
      <c r="J183" s="3">
        <f>$V$8</f>
        <v>859047860295</v>
      </c>
      <c r="K183" s="3">
        <f>$U$8</f>
        <v>12545691535</v>
      </c>
      <c r="L183" s="3">
        <f>$T$8</f>
        <v>186368535</v>
      </c>
    </row>
    <row r="184" spans="3:14">
      <c r="C184" s="3">
        <f>$AB$8</f>
        <v>1.1503166289706361E+23</v>
      </c>
      <c r="D184" s="3">
        <f>$AA$8</f>
        <v>1.5716684413122047E+21</v>
      </c>
      <c r="E184" s="3">
        <f>$Z$8</f>
        <v>2.162994034885931E+19</v>
      </c>
      <c r="F184" s="3">
        <f>$Y$8</f>
        <v>3.0024635741202643E+17</v>
      </c>
      <c r="G184" s="3">
        <f>$X$8</f>
        <v>4210038387792135</v>
      </c>
      <c r="H184" s="3">
        <f>$W$8</f>
        <v>59732129675791</v>
      </c>
      <c r="I184" s="3">
        <f>$V$8</f>
        <v>859047860295</v>
      </c>
      <c r="J184" s="3">
        <f>$U$8</f>
        <v>12545691535</v>
      </c>
      <c r="K184" s="3">
        <f>$T$8</f>
        <v>186368535</v>
      </c>
      <c r="L184" s="3">
        <f>$S$8</f>
        <v>2820151</v>
      </c>
    </row>
    <row r="185" spans="3:14">
      <c r="C185" s="3">
        <f>$AA$8</f>
        <v>1.5716684413122047E+21</v>
      </c>
      <c r="D185" s="3">
        <f>$Z$8</f>
        <v>2.162994034885931E+19</v>
      </c>
      <c r="E185" s="3">
        <f>$Y$8</f>
        <v>3.0024635741202643E+17</v>
      </c>
      <c r="F185" s="3">
        <f>$X$8</f>
        <v>4210038387792135</v>
      </c>
      <c r="G185" s="3">
        <f>$W$8</f>
        <v>59732129675791</v>
      </c>
      <c r="H185" s="3">
        <f>$V$8</f>
        <v>859047860295</v>
      </c>
      <c r="I185" s="3">
        <f>$U$8</f>
        <v>12545691535</v>
      </c>
      <c r="J185" s="3">
        <f>$T$8</f>
        <v>186368535</v>
      </c>
      <c r="K185" s="3">
        <f>$S$8</f>
        <v>2820151</v>
      </c>
      <c r="L185" s="3">
        <f>$R$8</f>
        <v>43515</v>
      </c>
    </row>
    <row r="186" spans="3:14">
      <c r="C186" s="3">
        <f>$Z$8</f>
        <v>2.162994034885931E+19</v>
      </c>
      <c r="D186" s="3">
        <f>$Y$8</f>
        <v>3.0024635741202643E+17</v>
      </c>
      <c r="E186" s="3">
        <f>$X$8</f>
        <v>4210038387792135</v>
      </c>
      <c r="F186" s="3">
        <f>$W$8</f>
        <v>59732129675791</v>
      </c>
      <c r="G186" s="3">
        <f>$V$8</f>
        <v>859047860295</v>
      </c>
      <c r="H186" s="3">
        <f>$U$8</f>
        <v>12545691535</v>
      </c>
      <c r="I186" s="3">
        <f>$T$8</f>
        <v>186368535</v>
      </c>
      <c r="J186" s="3">
        <f>$S$8</f>
        <v>2820151</v>
      </c>
      <c r="K186" s="3">
        <f>$R$8</f>
        <v>43515</v>
      </c>
      <c r="L186" s="3">
        <f>$Q$8</f>
        <v>685</v>
      </c>
    </row>
    <row r="187" spans="3:14">
      <c r="C187" s="3">
        <f>$Y$8</f>
        <v>3.0024635741202643E+17</v>
      </c>
      <c r="D187" s="3">
        <f>$X$8</f>
        <v>4210038387792135</v>
      </c>
      <c r="E187" s="3">
        <f>$W$8</f>
        <v>59732129675791</v>
      </c>
      <c r="F187" s="3">
        <f>$V$8</f>
        <v>859047860295</v>
      </c>
      <c r="G187" s="3">
        <f>$U$8</f>
        <v>12545691535</v>
      </c>
      <c r="H187" s="3">
        <f>$T$8</f>
        <v>186368535</v>
      </c>
      <c r="I187" s="3">
        <f>$S$8</f>
        <v>2820151</v>
      </c>
      <c r="J187" s="3">
        <f>$R$8</f>
        <v>43515</v>
      </c>
      <c r="K187" s="3">
        <f>$Q$8</f>
        <v>685</v>
      </c>
      <c r="L187" s="3">
        <f>$Q$2</f>
        <v>11</v>
      </c>
    </row>
    <row r="190" spans="3:14">
      <c r="C190" s="3">
        <f>$AH$8</f>
        <v>1.9538613311576207E+34</v>
      </c>
      <c r="D190" s="3">
        <f>$AG$8</f>
        <v>2.6034054115613975E+32</v>
      </c>
      <c r="E190" s="3">
        <f>$AF$8</f>
        <v>3.4781605591867382E+30</v>
      </c>
      <c r="F190" s="3">
        <f>$AE$8</f>
        <v>4.6613881837492098E+28</v>
      </c>
      <c r="G190" s="3">
        <f>$AD$8</f>
        <v>6.2701584820619147E+26</v>
      </c>
      <c r="H190" s="3">
        <f>$AC$8</f>
        <v>8.4708966672821023E+24</v>
      </c>
      <c r="I190" s="3">
        <f>$AB$8</f>
        <v>1.1503166289706361E+23</v>
      </c>
      <c r="J190" s="3">
        <f>$AA$8</f>
        <v>1.5716684413122047E+21</v>
      </c>
      <c r="K190" s="22">
        <f>$AR$8</f>
        <v>3.1024417127888937E+18</v>
      </c>
      <c r="L190" s="3">
        <f>$Y$8</f>
        <v>3.0024635741202643E+17</v>
      </c>
    </row>
    <row r="191" spans="3:14">
      <c r="C191" s="3">
        <f>$AG$8</f>
        <v>2.6034054115613975E+32</v>
      </c>
      <c r="D191" s="3">
        <f>$AF$8</f>
        <v>3.4781605591867382E+30</v>
      </c>
      <c r="E191" s="3">
        <f>$AE$8</f>
        <v>4.6613881837492098E+28</v>
      </c>
      <c r="F191" s="3">
        <f>$AD$8</f>
        <v>6.2701584820619147E+26</v>
      </c>
      <c r="G191" s="3">
        <f>$AC$8</f>
        <v>8.4708966672821023E+24</v>
      </c>
      <c r="H191" s="3">
        <f>$AB$8</f>
        <v>1.1503166289706361E+23</v>
      </c>
      <c r="I191" s="3">
        <f>$AA$8</f>
        <v>1.5716684413122047E+21</v>
      </c>
      <c r="J191" s="3">
        <f>$Z$8</f>
        <v>2.162994034885931E+19</v>
      </c>
      <c r="K191" s="22">
        <f>$AQ$8</f>
        <v>4.3074374358992288E+16</v>
      </c>
      <c r="L191" s="3">
        <f>$X$8</f>
        <v>4210038387792135</v>
      </c>
      <c r="N191" s="23">
        <f>MDETERM(C190:L199)/MDETERM(C201:L210)</f>
        <v>-228242.49538477248</v>
      </c>
    </row>
    <row r="192" spans="3:14">
      <c r="C192" s="3">
        <f>$AF$8</f>
        <v>3.4781605591867382E+30</v>
      </c>
      <c r="D192" s="3">
        <f>$AE$8</f>
        <v>4.6613881837492098E+28</v>
      </c>
      <c r="E192" s="3">
        <f>$AD$8</f>
        <v>6.2701584820619147E+26</v>
      </c>
      <c r="F192" s="3">
        <f>$AC$8</f>
        <v>8.4708966672821023E+24</v>
      </c>
      <c r="G192" s="3">
        <f>$AB$8</f>
        <v>1.1503166289706361E+23</v>
      </c>
      <c r="H192" s="3">
        <f>$AA$8</f>
        <v>1.5716684413122047E+21</v>
      </c>
      <c r="I192" s="3">
        <f>$Z$8</f>
        <v>2.162994034885931E+19</v>
      </c>
      <c r="J192" s="3">
        <f>$Y$8</f>
        <v>3.0024635741202643E+17</v>
      </c>
      <c r="K192" s="22">
        <f>$AP$8</f>
        <v>603964096749226</v>
      </c>
      <c r="L192" s="3">
        <f>$W$8</f>
        <v>59732129675791</v>
      </c>
      <c r="N192" s="32" t="e">
        <f ca="1">[1]!xDiv([1]!xMatDet(C190:L199,100),[1]!xMatDet(C201:L210,100),100)</f>
        <v>#NAME?</v>
      </c>
    </row>
    <row r="193" spans="3:12">
      <c r="C193" s="3">
        <f>$AE$8</f>
        <v>4.6613881837492098E+28</v>
      </c>
      <c r="D193" s="3">
        <f>$AD$8</f>
        <v>6.2701584820619147E+26</v>
      </c>
      <c r="E193" s="3">
        <f>$AC$8</f>
        <v>8.4708966672821023E+24</v>
      </c>
      <c r="F193" s="3">
        <f>$AB$8</f>
        <v>1.1503166289706361E+23</v>
      </c>
      <c r="G193" s="3">
        <f>$AA$8</f>
        <v>1.5716684413122047E+21</v>
      </c>
      <c r="H193" s="3">
        <f>$Z$8</f>
        <v>2.162994034885931E+19</v>
      </c>
      <c r="I193" s="3">
        <f>$Y$8</f>
        <v>3.0024635741202643E+17</v>
      </c>
      <c r="J193" s="3">
        <f>$X$8</f>
        <v>4210038387792135</v>
      </c>
      <c r="K193" s="22">
        <f>$AO$8</f>
        <v>8565991486948</v>
      </c>
      <c r="L193" s="3">
        <f>$V$8</f>
        <v>859047860295</v>
      </c>
    </row>
    <row r="194" spans="3:12">
      <c r="C194" s="3">
        <f>$AD$8</f>
        <v>6.2701584820619147E+26</v>
      </c>
      <c r="D194" s="3">
        <f>$AC$8</f>
        <v>8.4708966672821023E+24</v>
      </c>
      <c r="E194" s="3">
        <f>$AB$8</f>
        <v>1.1503166289706361E+23</v>
      </c>
      <c r="F194" s="3">
        <f>$AA$8</f>
        <v>1.5716684413122047E+21</v>
      </c>
      <c r="G194" s="3">
        <f>$Z$8</f>
        <v>2.162994034885931E+19</v>
      </c>
      <c r="H194" s="3">
        <f>$Y$8</f>
        <v>3.0024635741202643E+17</v>
      </c>
      <c r="I194" s="3">
        <f>$X$8</f>
        <v>4210038387792135</v>
      </c>
      <c r="J194" s="3">
        <f>$W$8</f>
        <v>59732129675791</v>
      </c>
      <c r="K194" s="22">
        <f>$AN$8</f>
        <v>123100393474</v>
      </c>
      <c r="L194" s="3">
        <f>$U$8</f>
        <v>12545691535</v>
      </c>
    </row>
    <row r="195" spans="3:12">
      <c r="C195" s="3">
        <f>$AC$8</f>
        <v>8.4708966672821023E+24</v>
      </c>
      <c r="D195" s="3">
        <f>$AB$8</f>
        <v>1.1503166289706361E+23</v>
      </c>
      <c r="E195" s="3">
        <f>$AA$8</f>
        <v>1.5716684413122047E+21</v>
      </c>
      <c r="F195" s="3">
        <f>$Z$8</f>
        <v>2.162994034885931E+19</v>
      </c>
      <c r="G195" s="3">
        <f>$Y$8</f>
        <v>3.0024635741202643E+17</v>
      </c>
      <c r="H195" s="3">
        <f>$X$8</f>
        <v>4210038387792135</v>
      </c>
      <c r="I195" s="3">
        <f>$W$8</f>
        <v>59732129675791</v>
      </c>
      <c r="J195" s="3">
        <f>$V$8</f>
        <v>859047860295</v>
      </c>
      <c r="K195" s="22">
        <f>$AM$8</f>
        <v>1795576924</v>
      </c>
      <c r="L195" s="3">
        <f>$T$8</f>
        <v>186368535</v>
      </c>
    </row>
    <row r="196" spans="3:12">
      <c r="C196" s="3">
        <f>$AB$8</f>
        <v>1.1503166289706361E+23</v>
      </c>
      <c r="D196" s="3">
        <f>$AA$8</f>
        <v>1.5716684413122047E+21</v>
      </c>
      <c r="E196" s="3">
        <f>$Z$8</f>
        <v>2.162994034885931E+19</v>
      </c>
      <c r="F196" s="3">
        <f>$Y$8</f>
        <v>3.0024635741202643E+17</v>
      </c>
      <c r="G196" s="3">
        <f>$X$8</f>
        <v>4210038387792135</v>
      </c>
      <c r="H196" s="3">
        <f>$W$8</f>
        <v>59732129675791</v>
      </c>
      <c r="I196" s="3">
        <f>$V$8</f>
        <v>859047860295</v>
      </c>
      <c r="J196" s="3">
        <f>$U$8</f>
        <v>12545691535</v>
      </c>
      <c r="K196" s="22">
        <f>$AL$8</f>
        <v>26626546</v>
      </c>
      <c r="L196" s="3">
        <f>$S$8</f>
        <v>2820151</v>
      </c>
    </row>
    <row r="197" spans="3:12">
      <c r="C197" s="3">
        <f>$AA$8</f>
        <v>1.5716684413122047E+21</v>
      </c>
      <c r="D197" s="3">
        <f>$Z$8</f>
        <v>2.162994034885931E+19</v>
      </c>
      <c r="E197" s="3">
        <f>$Y$8</f>
        <v>3.0024635741202643E+17</v>
      </c>
      <c r="F197" s="3">
        <f>$X$8</f>
        <v>4210038387792135</v>
      </c>
      <c r="G197" s="3">
        <f>$W$8</f>
        <v>59732129675791</v>
      </c>
      <c r="H197" s="3">
        <f>$V$8</f>
        <v>859047860295</v>
      </c>
      <c r="I197" s="3">
        <f>$U$8</f>
        <v>12545691535</v>
      </c>
      <c r="J197" s="3">
        <f>$T$8</f>
        <v>186368535</v>
      </c>
      <c r="K197" s="22">
        <f>$AK$8</f>
        <v>401968</v>
      </c>
      <c r="L197" s="3">
        <f>$R$8</f>
        <v>43515</v>
      </c>
    </row>
    <row r="198" spans="3:12">
      <c r="C198" s="3">
        <f>$Z$8</f>
        <v>2.162994034885931E+19</v>
      </c>
      <c r="D198" s="3">
        <f>$Y$8</f>
        <v>3.0024635741202643E+17</v>
      </c>
      <c r="E198" s="3">
        <f>$X$8</f>
        <v>4210038387792135</v>
      </c>
      <c r="F198" s="3">
        <f>$W$8</f>
        <v>59732129675791</v>
      </c>
      <c r="G198" s="3">
        <f>$V$8</f>
        <v>859047860295</v>
      </c>
      <c r="H198" s="3">
        <f>$U$8</f>
        <v>12545691535</v>
      </c>
      <c r="I198" s="3">
        <f>$T$8</f>
        <v>186368535</v>
      </c>
      <c r="J198" s="3">
        <f>$S$8</f>
        <v>2820151</v>
      </c>
      <c r="K198" s="22">
        <f>$AJ$8</f>
        <v>6184</v>
      </c>
      <c r="L198" s="3">
        <f>$Q$8</f>
        <v>685</v>
      </c>
    </row>
    <row r="199" spans="3:12">
      <c r="C199" s="3">
        <f>$Y$8</f>
        <v>3.0024635741202643E+17</v>
      </c>
      <c r="D199" s="3">
        <f>$X$8</f>
        <v>4210038387792135</v>
      </c>
      <c r="E199" s="3">
        <f>$W$8</f>
        <v>59732129675791</v>
      </c>
      <c r="F199" s="3">
        <f>$V$8</f>
        <v>859047860295</v>
      </c>
      <c r="G199" s="3">
        <f>$U$8</f>
        <v>12545691535</v>
      </c>
      <c r="H199" s="3">
        <f>$T$8</f>
        <v>186368535</v>
      </c>
      <c r="I199" s="3">
        <f>$S$8</f>
        <v>2820151</v>
      </c>
      <c r="J199" s="3">
        <f>$R$8</f>
        <v>43515</v>
      </c>
      <c r="K199" s="22">
        <f>$AI$8</f>
        <v>97</v>
      </c>
      <c r="L199" s="3">
        <f>$Q$2</f>
        <v>11</v>
      </c>
    </row>
    <row r="200" spans="3:12"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3:12">
      <c r="C201" s="3">
        <f>$AH$8</f>
        <v>1.9538613311576207E+34</v>
      </c>
      <c r="D201" s="3">
        <f>$AG$8</f>
        <v>2.6034054115613975E+32</v>
      </c>
      <c r="E201" s="3">
        <f>$AF$8</f>
        <v>3.4781605591867382E+30</v>
      </c>
      <c r="F201" s="3">
        <f>$AE$8</f>
        <v>4.6613881837492098E+28</v>
      </c>
      <c r="G201" s="3">
        <f>$AD$8</f>
        <v>6.2701584820619147E+26</v>
      </c>
      <c r="H201" s="3">
        <f>$AC$8</f>
        <v>8.4708966672821023E+24</v>
      </c>
      <c r="I201" s="3">
        <f>$AB$8</f>
        <v>1.1503166289706361E+23</v>
      </c>
      <c r="J201" s="3">
        <f>$AA$8</f>
        <v>1.5716684413122047E+21</v>
      </c>
      <c r="K201" s="3">
        <f>$Z$8</f>
        <v>2.162994034885931E+19</v>
      </c>
      <c r="L201" s="3">
        <f>$Y$8</f>
        <v>3.0024635741202643E+17</v>
      </c>
    </row>
    <row r="202" spans="3:12">
      <c r="C202" s="3">
        <f>$AG$8</f>
        <v>2.6034054115613975E+32</v>
      </c>
      <c r="D202" s="3">
        <f>$AF$8</f>
        <v>3.4781605591867382E+30</v>
      </c>
      <c r="E202" s="3">
        <f>$AE$8</f>
        <v>4.6613881837492098E+28</v>
      </c>
      <c r="F202" s="3">
        <f>$AD$8</f>
        <v>6.2701584820619147E+26</v>
      </c>
      <c r="G202" s="3">
        <f>$AC$8</f>
        <v>8.4708966672821023E+24</v>
      </c>
      <c r="H202" s="3">
        <f>$AB$8</f>
        <v>1.1503166289706361E+23</v>
      </c>
      <c r="I202" s="3">
        <f>$AA$8</f>
        <v>1.5716684413122047E+21</v>
      </c>
      <c r="J202" s="3">
        <f>$Z$8</f>
        <v>2.162994034885931E+19</v>
      </c>
      <c r="K202" s="3">
        <f>$Y$8</f>
        <v>3.0024635741202643E+17</v>
      </c>
      <c r="L202" s="3">
        <f>$X$8</f>
        <v>4210038387792135</v>
      </c>
    </row>
    <row r="203" spans="3:12">
      <c r="C203" s="3">
        <f>$AF$8</f>
        <v>3.4781605591867382E+30</v>
      </c>
      <c r="D203" s="3">
        <f>$AE$8</f>
        <v>4.6613881837492098E+28</v>
      </c>
      <c r="E203" s="3">
        <f>$AD$8</f>
        <v>6.2701584820619147E+26</v>
      </c>
      <c r="F203" s="3">
        <f>$AC$8</f>
        <v>8.4708966672821023E+24</v>
      </c>
      <c r="G203" s="3">
        <f>$AB$8</f>
        <v>1.1503166289706361E+23</v>
      </c>
      <c r="H203" s="3">
        <f>$AA$8</f>
        <v>1.5716684413122047E+21</v>
      </c>
      <c r="I203" s="3">
        <f>$Z$8</f>
        <v>2.162994034885931E+19</v>
      </c>
      <c r="J203" s="3">
        <f>$Y$8</f>
        <v>3.0024635741202643E+17</v>
      </c>
      <c r="K203" s="3">
        <f>$X$8</f>
        <v>4210038387792135</v>
      </c>
      <c r="L203" s="3">
        <f>$W$8</f>
        <v>59732129675791</v>
      </c>
    </row>
    <row r="204" spans="3:12">
      <c r="C204" s="3">
        <f>$AE$8</f>
        <v>4.6613881837492098E+28</v>
      </c>
      <c r="D204" s="3">
        <f>$AD$8</f>
        <v>6.2701584820619147E+26</v>
      </c>
      <c r="E204" s="3">
        <f>$AC$8</f>
        <v>8.4708966672821023E+24</v>
      </c>
      <c r="F204" s="3">
        <f>$AB$8</f>
        <v>1.1503166289706361E+23</v>
      </c>
      <c r="G204" s="3">
        <f>$AA$8</f>
        <v>1.5716684413122047E+21</v>
      </c>
      <c r="H204" s="3">
        <f>$Z$8</f>
        <v>2.162994034885931E+19</v>
      </c>
      <c r="I204" s="3">
        <f>$Y$8</f>
        <v>3.0024635741202643E+17</v>
      </c>
      <c r="J204" s="3">
        <f>$X$8</f>
        <v>4210038387792135</v>
      </c>
      <c r="K204" s="3">
        <f>$W$8</f>
        <v>59732129675791</v>
      </c>
      <c r="L204" s="3">
        <f>$V$8</f>
        <v>859047860295</v>
      </c>
    </row>
    <row r="205" spans="3:12">
      <c r="C205" s="3">
        <f>$AD$8</f>
        <v>6.2701584820619147E+26</v>
      </c>
      <c r="D205" s="3">
        <f>$AC$8</f>
        <v>8.4708966672821023E+24</v>
      </c>
      <c r="E205" s="3">
        <f>$AB$8</f>
        <v>1.1503166289706361E+23</v>
      </c>
      <c r="F205" s="3">
        <f>$AA$8</f>
        <v>1.5716684413122047E+21</v>
      </c>
      <c r="G205" s="3">
        <f>$Z$8</f>
        <v>2.162994034885931E+19</v>
      </c>
      <c r="H205" s="3">
        <f>$Y$8</f>
        <v>3.0024635741202643E+17</v>
      </c>
      <c r="I205" s="3">
        <f>$X$8</f>
        <v>4210038387792135</v>
      </c>
      <c r="J205" s="3">
        <f>$W$8</f>
        <v>59732129675791</v>
      </c>
      <c r="K205" s="3">
        <f>$V$8</f>
        <v>859047860295</v>
      </c>
      <c r="L205" s="3">
        <f>$U$8</f>
        <v>12545691535</v>
      </c>
    </row>
    <row r="206" spans="3:12">
      <c r="C206" s="3">
        <f>$AC$8</f>
        <v>8.4708966672821023E+24</v>
      </c>
      <c r="D206" s="3">
        <f>$AB$8</f>
        <v>1.1503166289706361E+23</v>
      </c>
      <c r="E206" s="3">
        <f>$AA$8</f>
        <v>1.5716684413122047E+21</v>
      </c>
      <c r="F206" s="3">
        <f>$Z$8</f>
        <v>2.162994034885931E+19</v>
      </c>
      <c r="G206" s="3">
        <f>$Y$8</f>
        <v>3.0024635741202643E+17</v>
      </c>
      <c r="H206" s="3">
        <f>$X$8</f>
        <v>4210038387792135</v>
      </c>
      <c r="I206" s="3">
        <f>$W$8</f>
        <v>59732129675791</v>
      </c>
      <c r="J206" s="3">
        <f>$V$8</f>
        <v>859047860295</v>
      </c>
      <c r="K206" s="3">
        <f>$U$8</f>
        <v>12545691535</v>
      </c>
      <c r="L206" s="3">
        <f>$T$8</f>
        <v>186368535</v>
      </c>
    </row>
    <row r="207" spans="3:12">
      <c r="C207" s="3">
        <f>$AB$8</f>
        <v>1.1503166289706361E+23</v>
      </c>
      <c r="D207" s="3">
        <f>$AA$8</f>
        <v>1.5716684413122047E+21</v>
      </c>
      <c r="E207" s="3">
        <f>$Z$8</f>
        <v>2.162994034885931E+19</v>
      </c>
      <c r="F207" s="3">
        <f>$Y$8</f>
        <v>3.0024635741202643E+17</v>
      </c>
      <c r="G207" s="3">
        <f>$X$8</f>
        <v>4210038387792135</v>
      </c>
      <c r="H207" s="3">
        <f>$W$8</f>
        <v>59732129675791</v>
      </c>
      <c r="I207" s="3">
        <f>$V$8</f>
        <v>859047860295</v>
      </c>
      <c r="J207" s="3">
        <f>$U$8</f>
        <v>12545691535</v>
      </c>
      <c r="K207" s="3">
        <f>$T$8</f>
        <v>186368535</v>
      </c>
      <c r="L207" s="3">
        <f>$S$8</f>
        <v>2820151</v>
      </c>
    </row>
    <row r="208" spans="3:12">
      <c r="C208" s="3">
        <f>$AA$8</f>
        <v>1.5716684413122047E+21</v>
      </c>
      <c r="D208" s="3">
        <f>$Z$8</f>
        <v>2.162994034885931E+19</v>
      </c>
      <c r="E208" s="3">
        <f>$Y$8</f>
        <v>3.0024635741202643E+17</v>
      </c>
      <c r="F208" s="3">
        <f>$X$8</f>
        <v>4210038387792135</v>
      </c>
      <c r="G208" s="3">
        <f>$W$8</f>
        <v>59732129675791</v>
      </c>
      <c r="H208" s="3">
        <f>$V$8</f>
        <v>859047860295</v>
      </c>
      <c r="I208" s="3">
        <f>$U$8</f>
        <v>12545691535</v>
      </c>
      <c r="J208" s="3">
        <f>$T$8</f>
        <v>186368535</v>
      </c>
      <c r="K208" s="3">
        <f>$S$8</f>
        <v>2820151</v>
      </c>
      <c r="L208" s="3">
        <f>$R$8</f>
        <v>43515</v>
      </c>
    </row>
    <row r="209" spans="3:14">
      <c r="C209" s="3">
        <f>$Z$8</f>
        <v>2.162994034885931E+19</v>
      </c>
      <c r="D209" s="3">
        <f>$Y$8</f>
        <v>3.0024635741202643E+17</v>
      </c>
      <c r="E209" s="3">
        <f>$X$8</f>
        <v>4210038387792135</v>
      </c>
      <c r="F209" s="3">
        <f>$W$8</f>
        <v>59732129675791</v>
      </c>
      <c r="G209" s="3">
        <f>$V$8</f>
        <v>859047860295</v>
      </c>
      <c r="H209" s="3">
        <f>$U$8</f>
        <v>12545691535</v>
      </c>
      <c r="I209" s="3">
        <f>$T$8</f>
        <v>186368535</v>
      </c>
      <c r="J209" s="3">
        <f>$S$8</f>
        <v>2820151</v>
      </c>
      <c r="K209" s="3">
        <f>$R$8</f>
        <v>43515</v>
      </c>
      <c r="L209" s="3">
        <f>$Q$8</f>
        <v>685</v>
      </c>
    </row>
    <row r="210" spans="3:14">
      <c r="C210" s="3">
        <f>$Y$8</f>
        <v>3.0024635741202643E+17</v>
      </c>
      <c r="D210" s="3">
        <f>$X$8</f>
        <v>4210038387792135</v>
      </c>
      <c r="E210" s="3">
        <f>$W$8</f>
        <v>59732129675791</v>
      </c>
      <c r="F210" s="3">
        <f>$V$8</f>
        <v>859047860295</v>
      </c>
      <c r="G210" s="3">
        <f>$U$8</f>
        <v>12545691535</v>
      </c>
      <c r="H210" s="3">
        <f>$T$8</f>
        <v>186368535</v>
      </c>
      <c r="I210" s="3">
        <f>$S$8</f>
        <v>2820151</v>
      </c>
      <c r="J210" s="3">
        <f>$R$8</f>
        <v>43515</v>
      </c>
      <c r="K210" s="3">
        <f>$Q$8</f>
        <v>685</v>
      </c>
      <c r="L210" s="3">
        <f>$Q$2</f>
        <v>11</v>
      </c>
    </row>
    <row r="213" spans="3:14">
      <c r="C213" s="3">
        <f>$AH$8</f>
        <v>1.9538613311576207E+34</v>
      </c>
      <c r="D213" s="3">
        <f>$AG$8</f>
        <v>2.6034054115613975E+32</v>
      </c>
      <c r="E213" s="3">
        <f>$AF$8</f>
        <v>3.4781605591867382E+30</v>
      </c>
      <c r="F213" s="3">
        <f>$AE$8</f>
        <v>4.6613881837492098E+28</v>
      </c>
      <c r="G213" s="3">
        <f>$AD$8</f>
        <v>6.2701584820619147E+26</v>
      </c>
      <c r="H213" s="3">
        <f>$AC$8</f>
        <v>8.4708966672821023E+24</v>
      </c>
      <c r="I213" s="3">
        <f>$AB$8</f>
        <v>1.1503166289706361E+23</v>
      </c>
      <c r="J213" s="3">
        <f>$AA$8</f>
        <v>1.5716684413122047E+21</v>
      </c>
      <c r="K213" s="3">
        <f>$Z$8</f>
        <v>2.162994034885931E+19</v>
      </c>
      <c r="L213" s="22">
        <f>$AR$8</f>
        <v>3.1024417127888937E+18</v>
      </c>
    </row>
    <row r="214" spans="3:14">
      <c r="C214" s="3">
        <f>$AG$8</f>
        <v>2.6034054115613975E+32</v>
      </c>
      <c r="D214" s="3">
        <f>$AF$8</f>
        <v>3.4781605591867382E+30</v>
      </c>
      <c r="E214" s="3">
        <f>$AE$8</f>
        <v>4.6613881837492098E+28</v>
      </c>
      <c r="F214" s="3">
        <f>$AD$8</f>
        <v>6.2701584820619147E+26</v>
      </c>
      <c r="G214" s="3">
        <f>$AC$8</f>
        <v>8.4708966672821023E+24</v>
      </c>
      <c r="H214" s="3">
        <f>$AB$8</f>
        <v>1.1503166289706361E+23</v>
      </c>
      <c r="I214" s="3">
        <f>$AA$8</f>
        <v>1.5716684413122047E+21</v>
      </c>
      <c r="J214" s="3">
        <f>$Z$8</f>
        <v>2.162994034885931E+19</v>
      </c>
      <c r="K214" s="3">
        <f>$Y$8</f>
        <v>3.0024635741202643E+17</v>
      </c>
      <c r="L214" s="22">
        <f>$AQ$8</f>
        <v>4.3074374358992288E+16</v>
      </c>
      <c r="N214" s="23">
        <f>MDETERM(C213:L222)/MDETERM(C224:L233)</f>
        <v>2551271.9826703067</v>
      </c>
    </row>
    <row r="215" spans="3:14">
      <c r="C215" s="3">
        <f>$AF$8</f>
        <v>3.4781605591867382E+30</v>
      </c>
      <c r="D215" s="3">
        <f>$AE$8</f>
        <v>4.6613881837492098E+28</v>
      </c>
      <c r="E215" s="3">
        <f>$AD$8</f>
        <v>6.2701584820619147E+26</v>
      </c>
      <c r="F215" s="3">
        <f>$AC$8</f>
        <v>8.4708966672821023E+24</v>
      </c>
      <c r="G215" s="3">
        <f>$AB$8</f>
        <v>1.1503166289706361E+23</v>
      </c>
      <c r="H215" s="3">
        <f>$AA$8</f>
        <v>1.5716684413122047E+21</v>
      </c>
      <c r="I215" s="3">
        <f>$Z$8</f>
        <v>2.162994034885931E+19</v>
      </c>
      <c r="J215" s="3">
        <f>$Y$8</f>
        <v>3.0024635741202643E+17</v>
      </c>
      <c r="K215" s="3">
        <f>$X$8</f>
        <v>4210038387792135</v>
      </c>
      <c r="L215" s="22">
        <f>$AP$8</f>
        <v>603964096749226</v>
      </c>
      <c r="N215" s="29" t="e">
        <f ca="1">[1]!xDiv([1]!xMatDet(C213:L222,100),[1]!xMatDet(C224:L233,100),100)</f>
        <v>#NAME?</v>
      </c>
    </row>
    <row r="216" spans="3:14">
      <c r="C216" s="3">
        <f>$AE$8</f>
        <v>4.6613881837492098E+28</v>
      </c>
      <c r="D216" s="3">
        <f>$AD$8</f>
        <v>6.2701584820619147E+26</v>
      </c>
      <c r="E216" s="3">
        <f>$AC$8</f>
        <v>8.4708966672821023E+24</v>
      </c>
      <c r="F216" s="3">
        <f>$AB$8</f>
        <v>1.1503166289706361E+23</v>
      </c>
      <c r="G216" s="3">
        <f>$AA$8</f>
        <v>1.5716684413122047E+21</v>
      </c>
      <c r="H216" s="3">
        <f>$Z$8</f>
        <v>2.162994034885931E+19</v>
      </c>
      <c r="I216" s="3">
        <f>$Y$8</f>
        <v>3.0024635741202643E+17</v>
      </c>
      <c r="J216" s="3">
        <f>$X$8</f>
        <v>4210038387792135</v>
      </c>
      <c r="K216" s="3">
        <f>$W$8</f>
        <v>59732129675791</v>
      </c>
      <c r="L216" s="22">
        <f>$AO$8</f>
        <v>8565991486948</v>
      </c>
    </row>
    <row r="217" spans="3:14">
      <c r="C217" s="3">
        <f>$AD$8</f>
        <v>6.2701584820619147E+26</v>
      </c>
      <c r="D217" s="3">
        <f>$AC$8</f>
        <v>8.4708966672821023E+24</v>
      </c>
      <c r="E217" s="3">
        <f>$AB$8</f>
        <v>1.1503166289706361E+23</v>
      </c>
      <c r="F217" s="3">
        <f>$AA$8</f>
        <v>1.5716684413122047E+21</v>
      </c>
      <c r="G217" s="3">
        <f>$Z$8</f>
        <v>2.162994034885931E+19</v>
      </c>
      <c r="H217" s="3">
        <f>$Y$8</f>
        <v>3.0024635741202643E+17</v>
      </c>
      <c r="I217" s="3">
        <f>$X$8</f>
        <v>4210038387792135</v>
      </c>
      <c r="J217" s="3">
        <f>$W$8</f>
        <v>59732129675791</v>
      </c>
      <c r="K217" s="3">
        <f>$V$8</f>
        <v>859047860295</v>
      </c>
      <c r="L217" s="22">
        <f>$AN$8</f>
        <v>123100393474</v>
      </c>
    </row>
    <row r="218" spans="3:14">
      <c r="C218" s="3">
        <f>$AC$8</f>
        <v>8.4708966672821023E+24</v>
      </c>
      <c r="D218" s="3">
        <f>$AB$8</f>
        <v>1.1503166289706361E+23</v>
      </c>
      <c r="E218" s="3">
        <f>$AA$8</f>
        <v>1.5716684413122047E+21</v>
      </c>
      <c r="F218" s="3">
        <f>$Z$8</f>
        <v>2.162994034885931E+19</v>
      </c>
      <c r="G218" s="3">
        <f>$Y$8</f>
        <v>3.0024635741202643E+17</v>
      </c>
      <c r="H218" s="3">
        <f>$X$8</f>
        <v>4210038387792135</v>
      </c>
      <c r="I218" s="3">
        <f>$W$8</f>
        <v>59732129675791</v>
      </c>
      <c r="J218" s="3">
        <f>$V$8</f>
        <v>859047860295</v>
      </c>
      <c r="K218" s="3">
        <f>$U$8</f>
        <v>12545691535</v>
      </c>
      <c r="L218" s="22">
        <f>$AM$8</f>
        <v>1795576924</v>
      </c>
    </row>
    <row r="219" spans="3:14">
      <c r="C219" s="3">
        <f>$AB$8</f>
        <v>1.1503166289706361E+23</v>
      </c>
      <c r="D219" s="3">
        <f>$AA$8</f>
        <v>1.5716684413122047E+21</v>
      </c>
      <c r="E219" s="3">
        <f>$Z$8</f>
        <v>2.162994034885931E+19</v>
      </c>
      <c r="F219" s="3">
        <f>$Y$8</f>
        <v>3.0024635741202643E+17</v>
      </c>
      <c r="G219" s="3">
        <f>$X$8</f>
        <v>4210038387792135</v>
      </c>
      <c r="H219" s="3">
        <f>$W$8</f>
        <v>59732129675791</v>
      </c>
      <c r="I219" s="3">
        <f>$V$8</f>
        <v>859047860295</v>
      </c>
      <c r="J219" s="3">
        <f>$U$8</f>
        <v>12545691535</v>
      </c>
      <c r="K219" s="3">
        <f>$T$8</f>
        <v>186368535</v>
      </c>
      <c r="L219" s="22">
        <f>$AL$8</f>
        <v>26626546</v>
      </c>
    </row>
    <row r="220" spans="3:14">
      <c r="C220" s="3">
        <f>$AA$8</f>
        <v>1.5716684413122047E+21</v>
      </c>
      <c r="D220" s="3">
        <f>$Z$8</f>
        <v>2.162994034885931E+19</v>
      </c>
      <c r="E220" s="3">
        <f>$Y$8</f>
        <v>3.0024635741202643E+17</v>
      </c>
      <c r="F220" s="3">
        <f>$X$8</f>
        <v>4210038387792135</v>
      </c>
      <c r="G220" s="3">
        <f>$W$8</f>
        <v>59732129675791</v>
      </c>
      <c r="H220" s="3">
        <f>$V$8</f>
        <v>859047860295</v>
      </c>
      <c r="I220" s="3">
        <f>$U$8</f>
        <v>12545691535</v>
      </c>
      <c r="J220" s="3">
        <f>$T$8</f>
        <v>186368535</v>
      </c>
      <c r="K220" s="3">
        <f>$S$8</f>
        <v>2820151</v>
      </c>
      <c r="L220" s="22">
        <f>$AK$8</f>
        <v>401968</v>
      </c>
    </row>
    <row r="221" spans="3:14">
      <c r="C221" s="3">
        <f>$Z$8</f>
        <v>2.162994034885931E+19</v>
      </c>
      <c r="D221" s="3">
        <f>$Y$8</f>
        <v>3.0024635741202643E+17</v>
      </c>
      <c r="E221" s="3">
        <f>$X$8</f>
        <v>4210038387792135</v>
      </c>
      <c r="F221" s="3">
        <f>$W$8</f>
        <v>59732129675791</v>
      </c>
      <c r="G221" s="3">
        <f>$V$8</f>
        <v>859047860295</v>
      </c>
      <c r="H221" s="3">
        <f>$U$8</f>
        <v>12545691535</v>
      </c>
      <c r="I221" s="3">
        <f>$T$8</f>
        <v>186368535</v>
      </c>
      <c r="J221" s="3">
        <f>$S$8</f>
        <v>2820151</v>
      </c>
      <c r="K221" s="3">
        <f>$R$8</f>
        <v>43515</v>
      </c>
      <c r="L221" s="22">
        <f>$AJ$8</f>
        <v>6184</v>
      </c>
    </row>
    <row r="222" spans="3:14">
      <c r="C222" s="3">
        <f>$Y$8</f>
        <v>3.0024635741202643E+17</v>
      </c>
      <c r="D222" s="3">
        <f>$X$8</f>
        <v>4210038387792135</v>
      </c>
      <c r="E222" s="3">
        <f>$W$8</f>
        <v>59732129675791</v>
      </c>
      <c r="F222" s="3">
        <f>$V$8</f>
        <v>859047860295</v>
      </c>
      <c r="G222" s="3">
        <f>$U$8</f>
        <v>12545691535</v>
      </c>
      <c r="H222" s="3">
        <f>$T$8</f>
        <v>186368535</v>
      </c>
      <c r="I222" s="3">
        <f>$S$8</f>
        <v>2820151</v>
      </c>
      <c r="J222" s="3">
        <f>$R$8</f>
        <v>43515</v>
      </c>
      <c r="K222" s="3">
        <f>$Q$8</f>
        <v>685</v>
      </c>
      <c r="L222" s="22">
        <f>$AI$8</f>
        <v>97</v>
      </c>
    </row>
    <row r="223" spans="3:14"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3:14">
      <c r="C224" s="3">
        <f>$AH$8</f>
        <v>1.9538613311576207E+34</v>
      </c>
      <c r="D224" s="3">
        <f>$AG$8</f>
        <v>2.6034054115613975E+32</v>
      </c>
      <c r="E224" s="3">
        <f>$AF$8</f>
        <v>3.4781605591867382E+30</v>
      </c>
      <c r="F224" s="3">
        <f>$AE$8</f>
        <v>4.6613881837492098E+28</v>
      </c>
      <c r="G224" s="3">
        <f>$AD$8</f>
        <v>6.2701584820619147E+26</v>
      </c>
      <c r="H224" s="3">
        <f>$AC$8</f>
        <v>8.4708966672821023E+24</v>
      </c>
      <c r="I224" s="3">
        <f>$AB$8</f>
        <v>1.1503166289706361E+23</v>
      </c>
      <c r="J224" s="3">
        <f>$AA$8</f>
        <v>1.5716684413122047E+21</v>
      </c>
      <c r="K224" s="3">
        <f>$Z$8</f>
        <v>2.162994034885931E+19</v>
      </c>
      <c r="L224" s="3">
        <f>$Y$8</f>
        <v>3.0024635741202643E+17</v>
      </c>
    </row>
    <row r="225" spans="3:12">
      <c r="C225" s="3">
        <f>$AG$8</f>
        <v>2.6034054115613975E+32</v>
      </c>
      <c r="D225" s="3">
        <f>$AF$8</f>
        <v>3.4781605591867382E+30</v>
      </c>
      <c r="E225" s="3">
        <f>$AE$8</f>
        <v>4.6613881837492098E+28</v>
      </c>
      <c r="F225" s="3">
        <f>$AD$8</f>
        <v>6.2701584820619147E+26</v>
      </c>
      <c r="G225" s="3">
        <f>$AC$8</f>
        <v>8.4708966672821023E+24</v>
      </c>
      <c r="H225" s="3">
        <f>$AB$8</f>
        <v>1.1503166289706361E+23</v>
      </c>
      <c r="I225" s="3">
        <f>$AA$8</f>
        <v>1.5716684413122047E+21</v>
      </c>
      <c r="J225" s="3">
        <f>$Z$8</f>
        <v>2.162994034885931E+19</v>
      </c>
      <c r="K225" s="3">
        <f>$Y$8</f>
        <v>3.0024635741202643E+17</v>
      </c>
      <c r="L225" s="3">
        <f>$X$8</f>
        <v>4210038387792135</v>
      </c>
    </row>
    <row r="226" spans="3:12">
      <c r="C226" s="3">
        <f>$AF$8</f>
        <v>3.4781605591867382E+30</v>
      </c>
      <c r="D226" s="3">
        <f>$AE$8</f>
        <v>4.6613881837492098E+28</v>
      </c>
      <c r="E226" s="3">
        <f>$AD$8</f>
        <v>6.2701584820619147E+26</v>
      </c>
      <c r="F226" s="3">
        <f>$AC$8</f>
        <v>8.4708966672821023E+24</v>
      </c>
      <c r="G226" s="3">
        <f>$AB$8</f>
        <v>1.1503166289706361E+23</v>
      </c>
      <c r="H226" s="3">
        <f>$AA$8</f>
        <v>1.5716684413122047E+21</v>
      </c>
      <c r="I226" s="3">
        <f>$Z$8</f>
        <v>2.162994034885931E+19</v>
      </c>
      <c r="J226" s="3">
        <f>$Y$8</f>
        <v>3.0024635741202643E+17</v>
      </c>
      <c r="K226" s="3">
        <f>$X$8</f>
        <v>4210038387792135</v>
      </c>
      <c r="L226" s="3">
        <f>$W$8</f>
        <v>59732129675791</v>
      </c>
    </row>
    <row r="227" spans="3:12">
      <c r="C227" s="3">
        <f>$AE$8</f>
        <v>4.6613881837492098E+28</v>
      </c>
      <c r="D227" s="3">
        <f>$AD$8</f>
        <v>6.2701584820619147E+26</v>
      </c>
      <c r="E227" s="3">
        <f>$AC$8</f>
        <v>8.4708966672821023E+24</v>
      </c>
      <c r="F227" s="3">
        <f>$AB$8</f>
        <v>1.1503166289706361E+23</v>
      </c>
      <c r="G227" s="3">
        <f>$AA$8</f>
        <v>1.5716684413122047E+21</v>
      </c>
      <c r="H227" s="3">
        <f>$Z$8</f>
        <v>2.162994034885931E+19</v>
      </c>
      <c r="I227" s="3">
        <f>$Y$8</f>
        <v>3.0024635741202643E+17</v>
      </c>
      <c r="J227" s="3">
        <f>$X$8</f>
        <v>4210038387792135</v>
      </c>
      <c r="K227" s="3">
        <f>$W$8</f>
        <v>59732129675791</v>
      </c>
      <c r="L227" s="3">
        <f>$V$8</f>
        <v>859047860295</v>
      </c>
    </row>
    <row r="228" spans="3:12">
      <c r="C228" s="3">
        <f>$AD$8</f>
        <v>6.2701584820619147E+26</v>
      </c>
      <c r="D228" s="3">
        <f>$AC$8</f>
        <v>8.4708966672821023E+24</v>
      </c>
      <c r="E228" s="3">
        <f>$AB$8</f>
        <v>1.1503166289706361E+23</v>
      </c>
      <c r="F228" s="3">
        <f>$AA$8</f>
        <v>1.5716684413122047E+21</v>
      </c>
      <c r="G228" s="3">
        <f>$Z$8</f>
        <v>2.162994034885931E+19</v>
      </c>
      <c r="H228" s="3">
        <f>$Y$8</f>
        <v>3.0024635741202643E+17</v>
      </c>
      <c r="I228" s="3">
        <f>$X$8</f>
        <v>4210038387792135</v>
      </c>
      <c r="J228" s="3">
        <f>$W$8</f>
        <v>59732129675791</v>
      </c>
      <c r="K228" s="3">
        <f>$V$8</f>
        <v>859047860295</v>
      </c>
      <c r="L228" s="3">
        <f>$U$8</f>
        <v>12545691535</v>
      </c>
    </row>
    <row r="229" spans="3:12">
      <c r="C229" s="3">
        <f>$AC$8</f>
        <v>8.4708966672821023E+24</v>
      </c>
      <c r="D229" s="3">
        <f>$AB$8</f>
        <v>1.1503166289706361E+23</v>
      </c>
      <c r="E229" s="3">
        <f>$AA$8</f>
        <v>1.5716684413122047E+21</v>
      </c>
      <c r="F229" s="3">
        <f>$Z$8</f>
        <v>2.162994034885931E+19</v>
      </c>
      <c r="G229" s="3">
        <f>$Y$8</f>
        <v>3.0024635741202643E+17</v>
      </c>
      <c r="H229" s="3">
        <f>$X$8</f>
        <v>4210038387792135</v>
      </c>
      <c r="I229" s="3">
        <f>$W$8</f>
        <v>59732129675791</v>
      </c>
      <c r="J229" s="3">
        <f>$V$8</f>
        <v>859047860295</v>
      </c>
      <c r="K229" s="3">
        <f>$U$8</f>
        <v>12545691535</v>
      </c>
      <c r="L229" s="3">
        <f>$T$8</f>
        <v>186368535</v>
      </c>
    </row>
    <row r="230" spans="3:12">
      <c r="C230" s="3">
        <f>$AB$8</f>
        <v>1.1503166289706361E+23</v>
      </c>
      <c r="D230" s="3">
        <f>$AA$8</f>
        <v>1.5716684413122047E+21</v>
      </c>
      <c r="E230" s="3">
        <f>$Z$8</f>
        <v>2.162994034885931E+19</v>
      </c>
      <c r="F230" s="3">
        <f>$Y$8</f>
        <v>3.0024635741202643E+17</v>
      </c>
      <c r="G230" s="3">
        <f>$X$8</f>
        <v>4210038387792135</v>
      </c>
      <c r="H230" s="3">
        <f>$W$8</f>
        <v>59732129675791</v>
      </c>
      <c r="I230" s="3">
        <f>$V$8</f>
        <v>859047860295</v>
      </c>
      <c r="J230" s="3">
        <f>$U$8</f>
        <v>12545691535</v>
      </c>
      <c r="K230" s="3">
        <f>$T$8</f>
        <v>186368535</v>
      </c>
      <c r="L230" s="3">
        <f>$S$8</f>
        <v>2820151</v>
      </c>
    </row>
    <row r="231" spans="3:12">
      <c r="C231" s="3">
        <f>$AA$8</f>
        <v>1.5716684413122047E+21</v>
      </c>
      <c r="D231" s="3">
        <f>$Z$8</f>
        <v>2.162994034885931E+19</v>
      </c>
      <c r="E231" s="3">
        <f>$Y$8</f>
        <v>3.0024635741202643E+17</v>
      </c>
      <c r="F231" s="3">
        <f>$X$8</f>
        <v>4210038387792135</v>
      </c>
      <c r="G231" s="3">
        <f>$W$8</f>
        <v>59732129675791</v>
      </c>
      <c r="H231" s="3">
        <f>$V$8</f>
        <v>859047860295</v>
      </c>
      <c r="I231" s="3">
        <f>$U$8</f>
        <v>12545691535</v>
      </c>
      <c r="J231" s="3">
        <f>$T$8</f>
        <v>186368535</v>
      </c>
      <c r="K231" s="3">
        <f>$S$8</f>
        <v>2820151</v>
      </c>
      <c r="L231" s="3">
        <f>$R$8</f>
        <v>43515</v>
      </c>
    </row>
    <row r="232" spans="3:12">
      <c r="C232" s="3">
        <f>$Z$8</f>
        <v>2.162994034885931E+19</v>
      </c>
      <c r="D232" s="3">
        <f>$Y$8</f>
        <v>3.0024635741202643E+17</v>
      </c>
      <c r="E232" s="3">
        <f>$X$8</f>
        <v>4210038387792135</v>
      </c>
      <c r="F232" s="3">
        <f>$W$8</f>
        <v>59732129675791</v>
      </c>
      <c r="G232" s="3">
        <f>$V$8</f>
        <v>859047860295</v>
      </c>
      <c r="H232" s="3">
        <f>$U$8</f>
        <v>12545691535</v>
      </c>
      <c r="I232" s="3">
        <f>$T$8</f>
        <v>186368535</v>
      </c>
      <c r="J232" s="3">
        <f>$S$8</f>
        <v>2820151</v>
      </c>
      <c r="K232" s="3">
        <f>$R$8</f>
        <v>43515</v>
      </c>
      <c r="L232" s="3">
        <f>$Q$8</f>
        <v>685</v>
      </c>
    </row>
    <row r="233" spans="3:12">
      <c r="C233" s="3">
        <f>$Y$8</f>
        <v>3.0024635741202643E+17</v>
      </c>
      <c r="D233" s="3">
        <f>$X$8</f>
        <v>4210038387792135</v>
      </c>
      <c r="E233" s="3">
        <f>$W$8</f>
        <v>59732129675791</v>
      </c>
      <c r="F233" s="3">
        <f>$V$8</f>
        <v>859047860295</v>
      </c>
      <c r="G233" s="3">
        <f>$U$8</f>
        <v>12545691535</v>
      </c>
      <c r="H233" s="3">
        <f>$T$8</f>
        <v>186368535</v>
      </c>
      <c r="I233" s="3">
        <f>$S$8</f>
        <v>2820151</v>
      </c>
      <c r="J233" s="3">
        <f>$R$8</f>
        <v>43515</v>
      </c>
      <c r="K233" s="3">
        <f>$Q$8</f>
        <v>685</v>
      </c>
      <c r="L233" s="3">
        <f>$Q$2</f>
        <v>11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5"/>
  <dimension ref="A1:AY276"/>
  <sheetViews>
    <sheetView topLeftCell="AJ1" zoomScale="80" zoomScaleNormal="80" workbookViewId="0">
      <selection activeCell="O256" sqref="O256"/>
    </sheetView>
  </sheetViews>
  <sheetFormatPr baseColWidth="10" defaultRowHeight="15"/>
  <cols>
    <col min="3" max="13" width="12" bestFit="1" customWidth="1"/>
    <col min="14" max="14" width="11" bestFit="1" customWidth="1"/>
    <col min="15" max="15" width="12.7109375" customWidth="1"/>
    <col min="16" max="16" width="4.7109375" customWidth="1"/>
    <col min="17" max="17" width="6.28515625" customWidth="1"/>
    <col min="19" max="19" width="12.140625" customWidth="1"/>
    <col min="20" max="20" width="12.42578125" customWidth="1"/>
    <col min="22" max="22" width="12" bestFit="1" customWidth="1"/>
    <col min="23" max="23" width="12.28515625" customWidth="1"/>
    <col min="24" max="37" width="12" customWidth="1"/>
    <col min="38" max="38" width="9.28515625" customWidth="1"/>
    <col min="42" max="42" width="13.5703125" customWidth="1"/>
    <col min="43" max="43" width="12" bestFit="1" customWidth="1"/>
    <col min="44" max="48" width="12" customWidth="1"/>
    <col min="49" max="49" width="12" bestFit="1" customWidth="1"/>
    <col min="50" max="50" width="13.5703125" customWidth="1"/>
    <col min="51" max="51" width="15.85546875" customWidth="1"/>
  </cols>
  <sheetData>
    <row r="1" spans="1:51">
      <c r="A1" s="4" t="s">
        <v>29</v>
      </c>
      <c r="C1" s="4"/>
      <c r="D1" s="4"/>
    </row>
    <row r="2" spans="1:51" ht="15.75">
      <c r="G2" s="31" t="e">
        <f ca="1">AW8</f>
        <v>#NAME?</v>
      </c>
      <c r="J2" s="30" t="e">
        <f ca="1">AY8/AX8</f>
        <v>#NAME?</v>
      </c>
      <c r="R2" s="9">
        <f>COUNT('INGRESO DE DATOS'!A4:A10000)</f>
        <v>11</v>
      </c>
      <c r="T2" s="9">
        <f>AVERAGE(AL10:AL1000)</f>
        <v>8.8181818181818183</v>
      </c>
      <c r="W2" s="9" t="e">
        <f ca="1">AVERAGE(AW10:AW1000)</f>
        <v>#NAME?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4" spans="1:51">
      <c r="C4" s="22">
        <f>$AV$8</f>
        <v>2.2533742029544515E+20</v>
      </c>
      <c r="D4" s="3">
        <f>$AJ$8</f>
        <v>1.4697437693587362E+36</v>
      </c>
      <c r="E4" s="3">
        <f>$AI$8</f>
        <v>1.9538613311576207E+34</v>
      </c>
      <c r="F4" s="3">
        <f>$AH$8</f>
        <v>2.6034054115613975E+32</v>
      </c>
      <c r="G4" s="3">
        <f>$AG$8</f>
        <v>3.4781605591867382E+30</v>
      </c>
      <c r="H4" s="3">
        <f>$AF$8</f>
        <v>4.6613881837492098E+28</v>
      </c>
      <c r="I4" s="3">
        <f>$AE$8</f>
        <v>6.2701584820619147E+26</v>
      </c>
      <c r="J4" s="3">
        <f>$AD$8</f>
        <v>8.4708966672821023E+24</v>
      </c>
      <c r="K4" s="3">
        <f>$AC$8</f>
        <v>1.1503166289706361E+23</v>
      </c>
      <c r="L4" s="3">
        <f>$AB$8</f>
        <v>1.5716684413122047E+21</v>
      </c>
      <c r="M4" s="3">
        <f>$AA$8</f>
        <v>2.162994034885931E+19</v>
      </c>
    </row>
    <row r="5" spans="1:51">
      <c r="C5" s="22">
        <f>$AU$8</f>
        <v>3.1024417127888937E+18</v>
      </c>
      <c r="D5" s="3">
        <f>$AI$8</f>
        <v>1.9538613311576207E+34</v>
      </c>
      <c r="E5" s="3">
        <f>$AH$8</f>
        <v>2.6034054115613975E+32</v>
      </c>
      <c r="F5" s="3">
        <f>$AG$8</f>
        <v>3.4781605591867382E+30</v>
      </c>
      <c r="G5" s="3">
        <f>$AF$8</f>
        <v>4.6613881837492098E+28</v>
      </c>
      <c r="H5" s="3">
        <f>$AE$8</f>
        <v>6.2701584820619147E+26</v>
      </c>
      <c r="I5" s="3">
        <f>$AD$8</f>
        <v>8.4708966672821023E+24</v>
      </c>
      <c r="J5" s="3">
        <f>$AC$8</f>
        <v>1.1503166289706361E+23</v>
      </c>
      <c r="K5" s="3">
        <f>$AB$8</f>
        <v>1.5716684413122047E+21</v>
      </c>
      <c r="L5" s="3">
        <f>$AA$8</f>
        <v>2.162994034885931E+19</v>
      </c>
      <c r="M5" s="3">
        <f>$Z$8</f>
        <v>3.0024635741202643E+17</v>
      </c>
    </row>
    <row r="6" spans="1:51">
      <c r="C6" s="22">
        <f>$AT$8</f>
        <v>4.3074374358992288E+16</v>
      </c>
      <c r="D6" s="3">
        <f>$AH$8</f>
        <v>2.6034054115613975E+32</v>
      </c>
      <c r="E6" s="3">
        <f>$AG$8</f>
        <v>3.4781605591867382E+30</v>
      </c>
      <c r="F6" s="3">
        <f>$AF$8</f>
        <v>4.6613881837492098E+28</v>
      </c>
      <c r="G6" s="3">
        <f>$AE$8</f>
        <v>6.2701584820619147E+26</v>
      </c>
      <c r="H6" s="3">
        <f>$AD$8</f>
        <v>8.4708966672821023E+24</v>
      </c>
      <c r="I6" s="3">
        <f>$AC$8</f>
        <v>1.1503166289706361E+23</v>
      </c>
      <c r="J6" s="3">
        <f>$AB$8</f>
        <v>1.5716684413122047E+21</v>
      </c>
      <c r="K6" s="3">
        <f>$AA$8</f>
        <v>2.162994034885931E+19</v>
      </c>
      <c r="L6" s="3">
        <f>$Z$8</f>
        <v>3.0024635741202643E+17</v>
      </c>
      <c r="M6" s="3">
        <f>$Y$8</f>
        <v>4210038387792135</v>
      </c>
    </row>
    <row r="7" spans="1:51">
      <c r="C7" s="22">
        <f>$AS$8</f>
        <v>603964096749226</v>
      </c>
      <c r="D7" s="3">
        <f>$AG$8</f>
        <v>3.4781605591867382E+30</v>
      </c>
      <c r="E7" s="3">
        <f>$AF$8</f>
        <v>4.6613881837492098E+28</v>
      </c>
      <c r="F7" s="3">
        <f>$AE$8</f>
        <v>6.2701584820619147E+26</v>
      </c>
      <c r="G7" s="3">
        <f>$AD$8</f>
        <v>8.4708966672821023E+24</v>
      </c>
      <c r="H7" s="3">
        <f>$AC$8</f>
        <v>1.1503166289706361E+23</v>
      </c>
      <c r="I7" s="3">
        <f>$AB$8</f>
        <v>1.5716684413122047E+21</v>
      </c>
      <c r="J7" s="3">
        <f>$AA$8</f>
        <v>2.162994034885931E+19</v>
      </c>
      <c r="K7" s="3">
        <f>$Z$8</f>
        <v>3.0024635741202643E+17</v>
      </c>
      <c r="L7" s="3">
        <f>$Y$8</f>
        <v>4210038387792135</v>
      </c>
      <c r="M7" s="3">
        <f>$X$8</f>
        <v>59732129675791</v>
      </c>
    </row>
    <row r="8" spans="1:51">
      <c r="C8" s="22">
        <f>$AR$8</f>
        <v>8565991486948</v>
      </c>
      <c r="D8" s="3">
        <f>$AF$8</f>
        <v>4.6613881837492098E+28</v>
      </c>
      <c r="E8" s="3">
        <f>$AE$8</f>
        <v>6.2701584820619147E+26</v>
      </c>
      <c r="F8" s="3">
        <f>$AD$8</f>
        <v>8.4708966672821023E+24</v>
      </c>
      <c r="G8" s="3">
        <f>$AC$8</f>
        <v>1.1503166289706361E+23</v>
      </c>
      <c r="H8" s="3">
        <f>$AB$8</f>
        <v>1.5716684413122047E+21</v>
      </c>
      <c r="I8" s="3">
        <f>$AA$8</f>
        <v>2.162994034885931E+19</v>
      </c>
      <c r="J8" s="3">
        <f>$Z$8</f>
        <v>3.0024635741202643E+17</v>
      </c>
      <c r="K8" s="3">
        <f>$Y$8</f>
        <v>4210038387792135</v>
      </c>
      <c r="L8" s="3">
        <f>$X$8</f>
        <v>59732129675791</v>
      </c>
      <c r="M8" s="3">
        <f>$W$8</f>
        <v>859047860295</v>
      </c>
      <c r="R8" s="4">
        <f>SUM(R10:R1000)</f>
        <v>685</v>
      </c>
      <c r="S8" s="4">
        <f t="shared" ref="S8:AY8" si="0">SUM(S10:S1000)</f>
        <v>43515</v>
      </c>
      <c r="T8" s="4">
        <f t="shared" si="0"/>
        <v>2820151</v>
      </c>
      <c r="U8" s="4">
        <f>SUM(U10:U1000)</f>
        <v>186368535</v>
      </c>
      <c r="V8" s="4">
        <f t="shared" si="0"/>
        <v>12545691535</v>
      </c>
      <c r="W8" s="4">
        <f t="shared" si="0"/>
        <v>859047860295</v>
      </c>
      <c r="X8" s="4">
        <f t="shared" si="0"/>
        <v>59732129675791</v>
      </c>
      <c r="Y8" s="4">
        <f t="shared" si="0"/>
        <v>4210038387792135</v>
      </c>
      <c r="Z8" s="4">
        <f>SUM(Z10:Z1000)</f>
        <v>3.0024635741202643E+17</v>
      </c>
      <c r="AA8" s="4">
        <f t="shared" si="0"/>
        <v>2.162994034885931E+19</v>
      </c>
      <c r="AB8" s="4">
        <f t="shared" si="0"/>
        <v>1.5716684413122047E+21</v>
      </c>
      <c r="AC8" s="4">
        <f t="shared" si="0"/>
        <v>1.1503166289706361E+23</v>
      </c>
      <c r="AD8" s="4">
        <f t="shared" si="0"/>
        <v>8.4708966672821023E+24</v>
      </c>
      <c r="AE8" s="4">
        <f t="shared" si="0"/>
        <v>6.2701584820619147E+26</v>
      </c>
      <c r="AF8" s="4">
        <f t="shared" si="0"/>
        <v>4.6613881837492098E+28</v>
      </c>
      <c r="AG8" s="4">
        <f t="shared" si="0"/>
        <v>3.4781605591867382E+30</v>
      </c>
      <c r="AH8" s="4">
        <f t="shared" si="0"/>
        <v>2.6034054115613975E+32</v>
      </c>
      <c r="AI8" s="4">
        <f t="shared" si="0"/>
        <v>1.9538613311576207E+34</v>
      </c>
      <c r="AJ8" s="4">
        <f t="shared" si="0"/>
        <v>1.4697437693587362E+36</v>
      </c>
      <c r="AK8" s="4">
        <f t="shared" si="0"/>
        <v>1.1077700566821677E+38</v>
      </c>
      <c r="AL8" s="4">
        <f t="shared" si="0"/>
        <v>97</v>
      </c>
      <c r="AM8" s="4">
        <f t="shared" si="0"/>
        <v>6184</v>
      </c>
      <c r="AN8" s="4">
        <f t="shared" si="0"/>
        <v>401968</v>
      </c>
      <c r="AO8" s="4">
        <f t="shared" si="0"/>
        <v>26626546</v>
      </c>
      <c r="AP8" s="4">
        <f t="shared" si="0"/>
        <v>1795576924</v>
      </c>
      <c r="AQ8" s="4">
        <f t="shared" ref="AQ8:AV8" si="1">SUM(AQ10:AQ1000)</f>
        <v>123100393474</v>
      </c>
      <c r="AR8" s="4">
        <f t="shared" si="1"/>
        <v>8565991486948</v>
      </c>
      <c r="AS8" s="4">
        <f t="shared" si="1"/>
        <v>603964096749226</v>
      </c>
      <c r="AT8" s="4">
        <f t="shared" si="1"/>
        <v>4.3074374358992288E+16</v>
      </c>
      <c r="AU8" s="4">
        <f t="shared" si="1"/>
        <v>3.1024417127888937E+18</v>
      </c>
      <c r="AV8" s="4">
        <f t="shared" si="1"/>
        <v>2.2533742029544515E+20</v>
      </c>
      <c r="AW8" s="4" t="e">
        <f t="shared" ca="1" si="0"/>
        <v>#NAME?</v>
      </c>
      <c r="AX8" s="21">
        <f t="shared" si="0"/>
        <v>39.636363636363633</v>
      </c>
      <c r="AY8" s="21" t="e">
        <f t="shared" ca="1" si="0"/>
        <v>#NAME?</v>
      </c>
    </row>
    <row r="9" spans="1:51" ht="27" customHeight="1">
      <c r="C9" s="22">
        <f>$AQ$8</f>
        <v>123100393474</v>
      </c>
      <c r="D9" s="3">
        <f>$AE$8</f>
        <v>6.2701584820619147E+26</v>
      </c>
      <c r="E9" s="3">
        <f>$AD$8</f>
        <v>8.4708966672821023E+24</v>
      </c>
      <c r="F9" s="3">
        <f>$AC$8</f>
        <v>1.1503166289706361E+23</v>
      </c>
      <c r="G9" s="3">
        <f>$AB$8</f>
        <v>1.5716684413122047E+21</v>
      </c>
      <c r="H9" s="3">
        <f>$AA$8</f>
        <v>2.162994034885931E+19</v>
      </c>
      <c r="I9" s="3">
        <f>$Z$8</f>
        <v>3.0024635741202643E+17</v>
      </c>
      <c r="J9" s="3">
        <f>$Y$8</f>
        <v>4210038387792135</v>
      </c>
      <c r="K9" s="3">
        <f>$X$8</f>
        <v>59732129675791</v>
      </c>
      <c r="L9" s="3">
        <f>$W$8</f>
        <v>859047860295</v>
      </c>
      <c r="M9" s="3">
        <f>$V$8</f>
        <v>12545691535</v>
      </c>
      <c r="O9" s="23">
        <f>MDETERM(C4:M14)/MDETERM(C16:M26)</f>
        <v>4.2796307966469221E-12</v>
      </c>
    </row>
    <row r="10" spans="1:51">
      <c r="C10" s="22">
        <f>$AP$8</f>
        <v>1795576924</v>
      </c>
      <c r="D10" s="3">
        <f>$AD$8</f>
        <v>8.4708966672821023E+24</v>
      </c>
      <c r="E10" s="3">
        <f>$AC$8</f>
        <v>1.1503166289706361E+23</v>
      </c>
      <c r="F10" s="3">
        <f>$AB$8</f>
        <v>1.5716684413122047E+21</v>
      </c>
      <c r="G10" s="3">
        <f>$AA$8</f>
        <v>2.162994034885931E+19</v>
      </c>
      <c r="H10" s="3">
        <f>$Z$8</f>
        <v>3.0024635741202643E+17</v>
      </c>
      <c r="I10" s="3">
        <f>$Y$8</f>
        <v>4210038387792135</v>
      </c>
      <c r="J10" s="3">
        <f>$X$8</f>
        <v>59732129675791</v>
      </c>
      <c r="K10" s="3">
        <f>$W$8</f>
        <v>859047860295</v>
      </c>
      <c r="L10" s="3">
        <f>$V$8</f>
        <v>12545691535</v>
      </c>
      <c r="M10" s="3">
        <f>$U$8</f>
        <v>186368535</v>
      </c>
      <c r="O10" s="29" t="e">
        <f ca="1">[1]!xDiv([1]!xMatDet(C4:M14,100),[1]!xMatDet(C16:M26,100),100)</f>
        <v>#NAME?</v>
      </c>
      <c r="R10">
        <f>'INGRESO DE DATOS'!A4</f>
        <v>64</v>
      </c>
      <c r="S10">
        <f>POWER(R10,2)</f>
        <v>4096</v>
      </c>
      <c r="T10">
        <f>POWER(R10,3)</f>
        <v>262144</v>
      </c>
      <c r="U10">
        <f>POWER(R10,4)</f>
        <v>16777216</v>
      </c>
      <c r="V10">
        <f>POWER(R10,5)</f>
        <v>1073741824</v>
      </c>
      <c r="W10">
        <f>POWER(R10,6)</f>
        <v>68719476736</v>
      </c>
      <c r="X10">
        <f>POWER(R10,7)</f>
        <v>4398046511104</v>
      </c>
      <c r="Y10">
        <f>POWER(R10,8)</f>
        <v>281474976710656</v>
      </c>
      <c r="Z10">
        <f>POWER(R10,9)</f>
        <v>1.8014398509481984E+16</v>
      </c>
      <c r="AA10">
        <f>POWER(R10,10)</f>
        <v>1.152921504606847E+18</v>
      </c>
      <c r="AB10">
        <f>POWER(R10,11)</f>
        <v>7.3786976294838206E+19</v>
      </c>
      <c r="AC10">
        <f>POWER(R10,12)</f>
        <v>4.7223664828696452E+21</v>
      </c>
      <c r="AD10">
        <f>POWER(R10,13)</f>
        <v>3.0223145490365729E+23</v>
      </c>
      <c r="AE10">
        <f>POWER(R10,14)</f>
        <v>1.9342813113834067E+25</v>
      </c>
      <c r="AF10">
        <f>POWER(R10,15)</f>
        <v>1.2379400392853803E+27</v>
      </c>
      <c r="AG10">
        <f>POWER(R10,16)</f>
        <v>7.9228162514264338E+28</v>
      </c>
      <c r="AH10">
        <f>POWER(R10,17)</f>
        <v>5.0706024009129176E+30</v>
      </c>
      <c r="AI10">
        <f>POWER(R10,18)</f>
        <v>3.2451855365842673E+32</v>
      </c>
      <c r="AJ10">
        <f>POWER(R10,19)</f>
        <v>2.0769187434139311E+34</v>
      </c>
      <c r="AK10">
        <f>POWER(R10,20)</f>
        <v>1.3292279957849159E+36</v>
      </c>
      <c r="AL10">
        <f>'INGRESO DE DATOS'!B4</f>
        <v>8</v>
      </c>
      <c r="AM10">
        <f t="shared" ref="AM10:AM20" si="2">R10*AL10</f>
        <v>512</v>
      </c>
      <c r="AN10">
        <f>S10*AL10</f>
        <v>32768</v>
      </c>
      <c r="AO10">
        <f>T10*AL10</f>
        <v>2097152</v>
      </c>
      <c r="AP10">
        <f>U10*AL10</f>
        <v>134217728</v>
      </c>
      <c r="AQ10">
        <f>V10*AL10</f>
        <v>8589934592</v>
      </c>
      <c r="AR10">
        <f>W10*AL10</f>
        <v>549755813888</v>
      </c>
      <c r="AS10">
        <f>X10*AL10</f>
        <v>35184372088832</v>
      </c>
      <c r="AT10">
        <f>Y10*AL10</f>
        <v>2251799813685248</v>
      </c>
      <c r="AU10">
        <f>Z10*AL10</f>
        <v>1.4411518807585587E+17</v>
      </c>
      <c r="AV10">
        <f>AA10*AL10</f>
        <v>9.2233720368547758E+18</v>
      </c>
      <c r="AW10" t="e">
        <f ca="1">($O$10*AA10)+($O$32*Z10)+($O$58*Y10)+($O$82*X10)+($O$107*W10)+($O$131*V10)+($O$156*U10)+($O$182*T10)+($O$207*S10)+($O$231*R10)+$O$256</f>
        <v>#NAME?</v>
      </c>
      <c r="AX10">
        <f>POWER((AL10-$T$2),2)</f>
        <v>0.669421487603306</v>
      </c>
      <c r="AY10" t="e">
        <f ca="1">POWER(AW10-$W$2,2)</f>
        <v>#NAME?</v>
      </c>
    </row>
    <row r="11" spans="1:51">
      <c r="C11" s="22">
        <f>$AO$8</f>
        <v>26626546</v>
      </c>
      <c r="D11" s="3">
        <f>$AC$8</f>
        <v>1.1503166289706361E+23</v>
      </c>
      <c r="E11" s="3">
        <f>$AB$8</f>
        <v>1.5716684413122047E+21</v>
      </c>
      <c r="F11" s="3">
        <f>$AA$8</f>
        <v>2.162994034885931E+19</v>
      </c>
      <c r="G11" s="3">
        <f>$Z$8</f>
        <v>3.0024635741202643E+17</v>
      </c>
      <c r="H11" s="3">
        <f>$Y$8</f>
        <v>4210038387792135</v>
      </c>
      <c r="I11" s="3">
        <f>$X$8</f>
        <v>59732129675791</v>
      </c>
      <c r="J11" s="3">
        <f>$W$8</f>
        <v>859047860295</v>
      </c>
      <c r="K11" s="3">
        <f>$V$8</f>
        <v>12545691535</v>
      </c>
      <c r="L11" s="3">
        <f>$U$8</f>
        <v>186368535</v>
      </c>
      <c r="M11" s="3">
        <f>$T$8</f>
        <v>2820151</v>
      </c>
      <c r="R11">
        <f>'INGRESO DE DATOS'!A5</f>
        <v>71</v>
      </c>
      <c r="S11">
        <f t="shared" ref="S11:S16" si="3">POWER(R11,2)</f>
        <v>5041</v>
      </c>
      <c r="T11">
        <f t="shared" ref="T11:T16" si="4">POWER(R11,3)</f>
        <v>357911</v>
      </c>
      <c r="U11">
        <f t="shared" ref="U11:U16" si="5">POWER(R11,4)</f>
        <v>25411681</v>
      </c>
      <c r="V11">
        <f t="shared" ref="V11:V16" si="6">POWER(R11,5)</f>
        <v>1804229351</v>
      </c>
      <c r="W11">
        <f t="shared" ref="W11:W16" si="7">POWER(R11,6)</f>
        <v>128100283921</v>
      </c>
      <c r="X11">
        <f t="shared" ref="X11:X16" si="8">POWER(R11,7)</f>
        <v>9095120158391</v>
      </c>
      <c r="Y11">
        <f t="shared" ref="Y11:Y16" si="9">POWER(R11,8)</f>
        <v>645753531245761</v>
      </c>
      <c r="Z11">
        <f t="shared" ref="Z11:Z16" si="10">POWER(R11,9)</f>
        <v>4.5848500718449032E+16</v>
      </c>
      <c r="AA11">
        <f t="shared" ref="AA11:AA16" si="11">POWER(R11,10)</f>
        <v>3.2552435510098811E+18</v>
      </c>
      <c r="AB11">
        <f t="shared" ref="AB11:AB16" si="12">POWER(R11,11)</f>
        <v>2.3112229212170158E+20</v>
      </c>
      <c r="AC11">
        <f t="shared" ref="AC11:AC16" si="13">POWER(R11,12)</f>
        <v>1.6409682740640811E+22</v>
      </c>
      <c r="AD11">
        <f t="shared" ref="AD11:AD16" si="14">POWER(R11,13)</f>
        <v>1.1650874745854976E+24</v>
      </c>
      <c r="AE11">
        <f t="shared" ref="AE11:AE16" si="15">POWER(R11,14)</f>
        <v>8.2721210695570328E+25</v>
      </c>
      <c r="AF11">
        <f t="shared" ref="AF11:AF16" si="16">POWER(R11,15)</f>
        <v>5.8732059593854932E+27</v>
      </c>
      <c r="AG11">
        <f t="shared" ref="AG11:AG16" si="17">POWER(R11,16)</f>
        <v>4.1699762311637002E+29</v>
      </c>
      <c r="AH11">
        <f t="shared" ref="AH11:AH16" si="18">POWER(R11,17)</f>
        <v>2.960683124126227E+31</v>
      </c>
      <c r="AI11">
        <f t="shared" ref="AI11:AI16" si="19">POWER(R11,18)</f>
        <v>2.1020850181296212E+33</v>
      </c>
      <c r="AJ11">
        <f t="shared" ref="AJ11:AJ16" si="20">POWER(R11,19)</f>
        <v>1.4924803628720312E+35</v>
      </c>
      <c r="AK11">
        <f t="shared" ref="AK11:AK16" si="21">POWER(R11,20)</f>
        <v>1.0596610576391421E+37</v>
      </c>
      <c r="AL11">
        <f>'INGRESO DE DATOS'!B5</f>
        <v>10</v>
      </c>
      <c r="AM11">
        <f t="shared" si="2"/>
        <v>710</v>
      </c>
      <c r="AN11">
        <f t="shared" ref="AN11:AN16" si="22">S11*AL11</f>
        <v>50410</v>
      </c>
      <c r="AO11">
        <f t="shared" ref="AO11:AO16" si="23">T11*AL11</f>
        <v>3579110</v>
      </c>
      <c r="AP11">
        <f t="shared" ref="AP11:AP16" si="24">U11*AL11</f>
        <v>254116810</v>
      </c>
      <c r="AQ11">
        <f t="shared" ref="AQ11:AQ16" si="25">V11*AL11</f>
        <v>18042293510</v>
      </c>
      <c r="AR11">
        <f t="shared" ref="AR11:AR16" si="26">W11*AL11</f>
        <v>1281002839210</v>
      </c>
      <c r="AS11">
        <f t="shared" ref="AS11:AS16" si="27">X11*AL11</f>
        <v>90951201583910</v>
      </c>
      <c r="AT11">
        <f t="shared" ref="AT11:AT16" si="28">Y11*AL11</f>
        <v>6457535312457610</v>
      </c>
      <c r="AU11">
        <f t="shared" ref="AU11:AU16" si="29">Z11*AL11</f>
        <v>4.584850071844903E+17</v>
      </c>
      <c r="AV11">
        <f t="shared" ref="AV11:AV16" si="30">AA11*AL11</f>
        <v>3.2552435510098813E+19</v>
      </c>
      <c r="AW11" t="e">
        <f t="shared" ref="AW11:AW16" ca="1" si="31">($O$10*AA11)+($O$32*Z11)+($O$58*Y11)+($O$82*X11)+($O$107*W11)+($O$131*V11)+($O$156*U11)+($O$182*T11)+($O$207*S11)+($O$231*R11)+$O$256</f>
        <v>#NAME?</v>
      </c>
      <c r="AX11">
        <f t="shared" ref="AX11:AX16" si="32">POWER((AL11-$T$2),2)</f>
        <v>1.3966942148760326</v>
      </c>
      <c r="AY11" t="e">
        <f t="shared" ref="AY11:AY16" ca="1" si="33">POWER(AW11-$W$2,2)</f>
        <v>#NAME?</v>
      </c>
    </row>
    <row r="12" spans="1:51">
      <c r="C12" s="22">
        <f>$AN$8</f>
        <v>401968</v>
      </c>
      <c r="D12" s="3">
        <f>$AB$8</f>
        <v>1.5716684413122047E+21</v>
      </c>
      <c r="E12" s="3">
        <f>$AA$8</f>
        <v>2.162994034885931E+19</v>
      </c>
      <c r="F12" s="3">
        <f>$Z$8</f>
        <v>3.0024635741202643E+17</v>
      </c>
      <c r="G12" s="3">
        <f>$Y$8</f>
        <v>4210038387792135</v>
      </c>
      <c r="H12" s="3">
        <f>$X$8</f>
        <v>59732129675791</v>
      </c>
      <c r="I12" s="3">
        <f>$W$8</f>
        <v>859047860295</v>
      </c>
      <c r="J12" s="3">
        <f>$V$8</f>
        <v>12545691535</v>
      </c>
      <c r="K12" s="3">
        <f>$U$8</f>
        <v>186368535</v>
      </c>
      <c r="L12" s="3">
        <f>$T$8</f>
        <v>2820151</v>
      </c>
      <c r="M12" s="3">
        <f>$S$8</f>
        <v>43515</v>
      </c>
      <c r="R12">
        <f>'INGRESO DE DATOS'!A6</f>
        <v>53</v>
      </c>
      <c r="S12">
        <f t="shared" si="3"/>
        <v>2809</v>
      </c>
      <c r="T12">
        <f t="shared" si="4"/>
        <v>148877</v>
      </c>
      <c r="U12">
        <f t="shared" si="5"/>
        <v>7890481</v>
      </c>
      <c r="V12">
        <f t="shared" si="6"/>
        <v>418195493</v>
      </c>
      <c r="W12">
        <f t="shared" si="7"/>
        <v>22164361129</v>
      </c>
      <c r="X12">
        <f t="shared" si="8"/>
        <v>1174711139837</v>
      </c>
      <c r="Y12">
        <f t="shared" si="9"/>
        <v>62259690411361</v>
      </c>
      <c r="Z12">
        <f t="shared" si="10"/>
        <v>3299763591802133</v>
      </c>
      <c r="AA12">
        <f t="shared" si="11"/>
        <v>1.7488747036551306E+17</v>
      </c>
      <c r="AB12">
        <f t="shared" si="12"/>
        <v>9.2690359293721907E+18</v>
      </c>
      <c r="AC12">
        <f t="shared" si="13"/>
        <v>4.9125890425672617E+20</v>
      </c>
      <c r="AD12">
        <f t="shared" si="14"/>
        <v>2.6036721925606487E+22</v>
      </c>
      <c r="AE12">
        <f t="shared" si="15"/>
        <v>1.3799462620571438E+24</v>
      </c>
      <c r="AF12">
        <f t="shared" si="16"/>
        <v>7.3137151889028617E+25</v>
      </c>
      <c r="AG12">
        <f t="shared" si="17"/>
        <v>3.8762690501185171E+27</v>
      </c>
      <c r="AH12">
        <f t="shared" si="18"/>
        <v>2.0544225965628141E+29</v>
      </c>
      <c r="AI12">
        <f t="shared" si="19"/>
        <v>1.0888439761782913E+31</v>
      </c>
      <c r="AJ12">
        <f t="shared" si="20"/>
        <v>5.7708730737449446E+32</v>
      </c>
      <c r="AK12">
        <f t="shared" si="21"/>
        <v>3.0585627290848208E+34</v>
      </c>
      <c r="AL12">
        <f>'INGRESO DE DATOS'!B6</f>
        <v>6</v>
      </c>
      <c r="AM12">
        <f t="shared" si="2"/>
        <v>318</v>
      </c>
      <c r="AN12">
        <f t="shared" si="22"/>
        <v>16854</v>
      </c>
      <c r="AO12">
        <f t="shared" si="23"/>
        <v>893262</v>
      </c>
      <c r="AP12">
        <f t="shared" si="24"/>
        <v>47342886</v>
      </c>
      <c r="AQ12">
        <f t="shared" si="25"/>
        <v>2509172958</v>
      </c>
      <c r="AR12">
        <f t="shared" si="26"/>
        <v>132986166774</v>
      </c>
      <c r="AS12">
        <f t="shared" si="27"/>
        <v>7048266839022</v>
      </c>
      <c r="AT12">
        <f t="shared" si="28"/>
        <v>373558142468166</v>
      </c>
      <c r="AU12">
        <f t="shared" si="29"/>
        <v>1.97985815508128E+16</v>
      </c>
      <c r="AV12">
        <f t="shared" si="30"/>
        <v>1.0493248221930783E+18</v>
      </c>
      <c r="AW12" t="e">
        <f t="shared" ca="1" si="31"/>
        <v>#NAME?</v>
      </c>
      <c r="AX12">
        <f t="shared" si="32"/>
        <v>7.9421487603305794</v>
      </c>
      <c r="AY12" t="e">
        <f t="shared" ca="1" si="33"/>
        <v>#NAME?</v>
      </c>
    </row>
    <row r="13" spans="1:51">
      <c r="C13" s="22">
        <f>$AM$8</f>
        <v>6184</v>
      </c>
      <c r="D13" s="3">
        <f>$AA$8</f>
        <v>2.162994034885931E+19</v>
      </c>
      <c r="E13" s="3">
        <f>$Z$8</f>
        <v>3.0024635741202643E+17</v>
      </c>
      <c r="F13" s="3">
        <f>$Y$8</f>
        <v>4210038387792135</v>
      </c>
      <c r="G13" s="3">
        <f>$X$8</f>
        <v>59732129675791</v>
      </c>
      <c r="H13" s="3">
        <f>$W$8</f>
        <v>859047860295</v>
      </c>
      <c r="I13" s="3">
        <f>$V$8</f>
        <v>12545691535</v>
      </c>
      <c r="J13" s="3">
        <f>$U$8</f>
        <v>186368535</v>
      </c>
      <c r="K13" s="3">
        <f>$T$8</f>
        <v>2820151</v>
      </c>
      <c r="L13" s="3">
        <f>$S$8</f>
        <v>43515</v>
      </c>
      <c r="M13" s="3">
        <f>$R$8</f>
        <v>685</v>
      </c>
      <c r="R13">
        <f>'INGRESO DE DATOS'!A7</f>
        <v>67</v>
      </c>
      <c r="S13">
        <f t="shared" si="3"/>
        <v>4489</v>
      </c>
      <c r="T13">
        <f t="shared" si="4"/>
        <v>300763</v>
      </c>
      <c r="U13">
        <f t="shared" si="5"/>
        <v>20151121</v>
      </c>
      <c r="V13">
        <f t="shared" si="6"/>
        <v>1350125107</v>
      </c>
      <c r="W13">
        <f t="shared" si="7"/>
        <v>90458382169</v>
      </c>
      <c r="X13">
        <f t="shared" si="8"/>
        <v>6060711605323</v>
      </c>
      <c r="Y13">
        <f t="shared" si="9"/>
        <v>406067677556641</v>
      </c>
      <c r="Z13">
        <f t="shared" si="10"/>
        <v>2.7206534396294948E+16</v>
      </c>
      <c r="AA13">
        <f t="shared" si="11"/>
        <v>1.8228378045517614E+18</v>
      </c>
      <c r="AB13">
        <f t="shared" si="12"/>
        <v>1.2213013290496801E+20</v>
      </c>
      <c r="AC13">
        <f t="shared" si="13"/>
        <v>8.1827189046328573E+21</v>
      </c>
      <c r="AD13">
        <f t="shared" si="14"/>
        <v>5.4824216661040143E+23</v>
      </c>
      <c r="AE13">
        <f t="shared" si="15"/>
        <v>3.6732225162896894E+25</v>
      </c>
      <c r="AF13">
        <f t="shared" si="16"/>
        <v>2.461059085914092E+27</v>
      </c>
      <c r="AG13">
        <f t="shared" si="17"/>
        <v>1.6489095875624416E+29</v>
      </c>
      <c r="AH13">
        <f t="shared" si="18"/>
        <v>1.1047694236668359E+31</v>
      </c>
      <c r="AI13">
        <f t="shared" si="19"/>
        <v>7.4019551385677998E+32</v>
      </c>
      <c r="AJ13">
        <f t="shared" si="20"/>
        <v>4.9593099428404263E+34</v>
      </c>
      <c r="AK13">
        <f t="shared" si="21"/>
        <v>3.3227376617030857E+36</v>
      </c>
      <c r="AL13">
        <f>'INGRESO DE DATOS'!B7</f>
        <v>11</v>
      </c>
      <c r="AM13">
        <f t="shared" si="2"/>
        <v>737</v>
      </c>
      <c r="AN13">
        <f t="shared" si="22"/>
        <v>49379</v>
      </c>
      <c r="AO13">
        <f t="shared" si="23"/>
        <v>3308393</v>
      </c>
      <c r="AP13">
        <f t="shared" si="24"/>
        <v>221662331</v>
      </c>
      <c r="AQ13">
        <f t="shared" si="25"/>
        <v>14851376177</v>
      </c>
      <c r="AR13">
        <f t="shared" si="26"/>
        <v>995042203859</v>
      </c>
      <c r="AS13">
        <f t="shared" si="27"/>
        <v>66667827658553</v>
      </c>
      <c r="AT13">
        <f t="shared" si="28"/>
        <v>4466744453123051</v>
      </c>
      <c r="AU13">
        <f t="shared" si="29"/>
        <v>2.9927187835924442E+17</v>
      </c>
      <c r="AV13">
        <f t="shared" si="30"/>
        <v>2.0051215850069377E+19</v>
      </c>
      <c r="AW13" t="e">
        <f t="shared" ca="1" si="31"/>
        <v>#NAME?</v>
      </c>
      <c r="AX13">
        <f t="shared" si="32"/>
        <v>4.7603305785123959</v>
      </c>
      <c r="AY13" t="e">
        <f t="shared" ca="1" si="33"/>
        <v>#NAME?</v>
      </c>
    </row>
    <row r="14" spans="1:51">
      <c r="C14" s="22">
        <f>$AL$8</f>
        <v>97</v>
      </c>
      <c r="D14" s="3">
        <f>$Z$8</f>
        <v>3.0024635741202643E+17</v>
      </c>
      <c r="E14" s="3">
        <f>$Y$8</f>
        <v>4210038387792135</v>
      </c>
      <c r="F14" s="3">
        <f>$X$8</f>
        <v>59732129675791</v>
      </c>
      <c r="G14" s="3">
        <f>$W$8</f>
        <v>859047860295</v>
      </c>
      <c r="H14" s="3">
        <f>$V$8</f>
        <v>12545691535</v>
      </c>
      <c r="I14" s="3">
        <f>$U$8</f>
        <v>186368535</v>
      </c>
      <c r="J14" s="3">
        <f>$T$8</f>
        <v>2820151</v>
      </c>
      <c r="K14" s="3">
        <f>$S$8</f>
        <v>43515</v>
      </c>
      <c r="L14" s="3">
        <f>$R$8</f>
        <v>685</v>
      </c>
      <c r="M14" s="3">
        <f>$R$2</f>
        <v>11</v>
      </c>
      <c r="R14">
        <f>'INGRESO DE DATOS'!A8</f>
        <v>55</v>
      </c>
      <c r="S14">
        <f t="shared" si="3"/>
        <v>3025</v>
      </c>
      <c r="T14">
        <f t="shared" si="4"/>
        <v>166375</v>
      </c>
      <c r="U14">
        <f t="shared" si="5"/>
        <v>9150625</v>
      </c>
      <c r="V14">
        <f t="shared" si="6"/>
        <v>503284375</v>
      </c>
      <c r="W14">
        <f t="shared" si="7"/>
        <v>27680640625</v>
      </c>
      <c r="X14">
        <f t="shared" si="8"/>
        <v>1522435234375</v>
      </c>
      <c r="Y14">
        <f t="shared" si="9"/>
        <v>83733937890625</v>
      </c>
      <c r="Z14">
        <f t="shared" si="10"/>
        <v>4605366583984375</v>
      </c>
      <c r="AA14">
        <f t="shared" si="11"/>
        <v>2.5329516211914064E+17</v>
      </c>
      <c r="AB14">
        <f t="shared" si="12"/>
        <v>1.3931233916552735E+19</v>
      </c>
      <c r="AC14">
        <f t="shared" si="13"/>
        <v>7.6621786541040035E+20</v>
      </c>
      <c r="AD14">
        <f t="shared" si="14"/>
        <v>4.2141982597572024E+22</v>
      </c>
      <c r="AE14">
        <f t="shared" si="15"/>
        <v>2.3178090428664613E+24</v>
      </c>
      <c r="AF14">
        <f t="shared" si="16"/>
        <v>1.2747949735765537E+26</v>
      </c>
      <c r="AG14">
        <f t="shared" si="17"/>
        <v>7.0113723546710453E+27</v>
      </c>
      <c r="AH14">
        <f t="shared" si="18"/>
        <v>3.8562547950690749E+29</v>
      </c>
      <c r="AI14">
        <f t="shared" si="19"/>
        <v>2.1209401372879913E+31</v>
      </c>
      <c r="AJ14">
        <f t="shared" si="20"/>
        <v>1.1665170755083951E+33</v>
      </c>
      <c r="AK14">
        <f t="shared" si="21"/>
        <v>6.4158439152961735E+34</v>
      </c>
      <c r="AL14">
        <f>'INGRESO DE DATOS'!B8</f>
        <v>8</v>
      </c>
      <c r="AM14">
        <f t="shared" si="2"/>
        <v>440</v>
      </c>
      <c r="AN14">
        <f t="shared" si="22"/>
        <v>24200</v>
      </c>
      <c r="AO14">
        <f t="shared" si="23"/>
        <v>1331000</v>
      </c>
      <c r="AP14">
        <f t="shared" si="24"/>
        <v>73205000</v>
      </c>
      <c r="AQ14">
        <f t="shared" si="25"/>
        <v>4026275000</v>
      </c>
      <c r="AR14">
        <f t="shared" si="26"/>
        <v>221445125000</v>
      </c>
      <c r="AS14">
        <f t="shared" si="27"/>
        <v>12179481875000</v>
      </c>
      <c r="AT14">
        <f t="shared" si="28"/>
        <v>669871503125000</v>
      </c>
      <c r="AU14">
        <f t="shared" si="29"/>
        <v>3.6842932671875E+16</v>
      </c>
      <c r="AV14">
        <f t="shared" si="30"/>
        <v>2.0263612969531251E+18</v>
      </c>
      <c r="AW14" t="e">
        <f t="shared" ca="1" si="31"/>
        <v>#NAME?</v>
      </c>
      <c r="AX14">
        <f t="shared" si="32"/>
        <v>0.669421487603306</v>
      </c>
      <c r="AY14" t="e">
        <f t="shared" ca="1" si="33"/>
        <v>#NAME?</v>
      </c>
    </row>
    <row r="15" spans="1:51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R15">
        <f>'INGRESO DE DATOS'!A9</f>
        <v>58</v>
      </c>
      <c r="S15">
        <f t="shared" si="3"/>
        <v>3364</v>
      </c>
      <c r="T15">
        <f t="shared" si="4"/>
        <v>195112</v>
      </c>
      <c r="U15">
        <f t="shared" si="5"/>
        <v>11316496</v>
      </c>
      <c r="V15">
        <f t="shared" si="6"/>
        <v>656356768</v>
      </c>
      <c r="W15">
        <f t="shared" si="7"/>
        <v>38068692544</v>
      </c>
      <c r="X15">
        <f t="shared" si="8"/>
        <v>2207984167552</v>
      </c>
      <c r="Y15">
        <f t="shared" si="9"/>
        <v>128063081718016</v>
      </c>
      <c r="Z15">
        <f t="shared" si="10"/>
        <v>7427658739644928</v>
      </c>
      <c r="AA15">
        <f t="shared" si="11"/>
        <v>4.3080420689940582E+17</v>
      </c>
      <c r="AB15">
        <f t="shared" si="12"/>
        <v>2.4986644000165536E+19</v>
      </c>
      <c r="AC15">
        <f t="shared" si="13"/>
        <v>1.4492253520096013E+21</v>
      </c>
      <c r="AD15">
        <f t="shared" si="14"/>
        <v>8.4055070416556861E+22</v>
      </c>
      <c r="AE15">
        <f t="shared" si="15"/>
        <v>4.8751940841602985E+24</v>
      </c>
      <c r="AF15">
        <f t="shared" si="16"/>
        <v>2.827612568812973E+26</v>
      </c>
      <c r="AG15">
        <f t="shared" si="17"/>
        <v>1.6400152899115245E+28</v>
      </c>
      <c r="AH15">
        <f t="shared" si="18"/>
        <v>9.5120886814868421E+29</v>
      </c>
      <c r="AI15">
        <f t="shared" si="19"/>
        <v>5.5170114352623687E+31</v>
      </c>
      <c r="AJ15">
        <f t="shared" si="20"/>
        <v>3.1998666324521737E+33</v>
      </c>
      <c r="AK15">
        <f t="shared" si="21"/>
        <v>1.8559226468222609E+35</v>
      </c>
      <c r="AL15">
        <f>'INGRESO DE DATOS'!B9</f>
        <v>7</v>
      </c>
      <c r="AM15">
        <f t="shared" si="2"/>
        <v>406</v>
      </c>
      <c r="AN15">
        <f t="shared" si="22"/>
        <v>23548</v>
      </c>
      <c r="AO15">
        <f t="shared" si="23"/>
        <v>1365784</v>
      </c>
      <c r="AP15">
        <f t="shared" si="24"/>
        <v>79215472</v>
      </c>
      <c r="AQ15">
        <f t="shared" si="25"/>
        <v>4594497376</v>
      </c>
      <c r="AR15">
        <f t="shared" si="26"/>
        <v>266480847808</v>
      </c>
      <c r="AS15">
        <f t="shared" si="27"/>
        <v>15455889172864</v>
      </c>
      <c r="AT15">
        <f t="shared" si="28"/>
        <v>896441572026112</v>
      </c>
      <c r="AU15">
        <f t="shared" si="29"/>
        <v>5.1993611177514496E+16</v>
      </c>
      <c r="AV15">
        <f t="shared" si="30"/>
        <v>3.0156294482958408E+18</v>
      </c>
      <c r="AW15" t="e">
        <f t="shared" ca="1" si="31"/>
        <v>#NAME?</v>
      </c>
      <c r="AX15">
        <f t="shared" si="32"/>
        <v>3.3057851239669427</v>
      </c>
      <c r="AY15" t="e">
        <f t="shared" ca="1" si="33"/>
        <v>#NAME?</v>
      </c>
    </row>
    <row r="16" spans="1:51">
      <c r="C16" s="3">
        <f>$AK$8</f>
        <v>1.1077700566821677E+38</v>
      </c>
      <c r="D16" s="3">
        <f>$AJ$8</f>
        <v>1.4697437693587362E+36</v>
      </c>
      <c r="E16" s="3">
        <f>$AI$8</f>
        <v>1.9538613311576207E+34</v>
      </c>
      <c r="F16" s="3">
        <f>$AH$8</f>
        <v>2.6034054115613975E+32</v>
      </c>
      <c r="G16" s="3">
        <f>$AG$8</f>
        <v>3.4781605591867382E+30</v>
      </c>
      <c r="H16" s="3">
        <f>$AF$8</f>
        <v>4.6613881837492098E+28</v>
      </c>
      <c r="I16" s="3">
        <f>$AE$8</f>
        <v>6.2701584820619147E+26</v>
      </c>
      <c r="J16" s="3">
        <f>$AD$8</f>
        <v>8.4708966672821023E+24</v>
      </c>
      <c r="K16" s="3">
        <f>$AC$8</f>
        <v>1.1503166289706361E+23</v>
      </c>
      <c r="L16" s="3">
        <f>$AB$8</f>
        <v>1.5716684413122047E+21</v>
      </c>
      <c r="M16" s="3">
        <f>$AA$8</f>
        <v>2.162994034885931E+19</v>
      </c>
      <c r="O16" t="s">
        <v>119</v>
      </c>
      <c r="P16" s="63">
        <f>COUNT(R10:R1000)</f>
        <v>11</v>
      </c>
      <c r="R16">
        <f>'INGRESO DE DATOS'!A10</f>
        <v>77</v>
      </c>
      <c r="S16">
        <f t="shared" si="3"/>
        <v>5929</v>
      </c>
      <c r="T16">
        <f t="shared" si="4"/>
        <v>456533</v>
      </c>
      <c r="U16">
        <f t="shared" si="5"/>
        <v>35153041</v>
      </c>
      <c r="V16">
        <f t="shared" si="6"/>
        <v>2706784157</v>
      </c>
      <c r="W16">
        <f t="shared" si="7"/>
        <v>208422380089</v>
      </c>
      <c r="X16">
        <f t="shared" si="8"/>
        <v>16048523266853</v>
      </c>
      <c r="Y16">
        <f t="shared" si="9"/>
        <v>1235736291547681</v>
      </c>
      <c r="Z16">
        <f t="shared" si="10"/>
        <v>9.515169444917144E+16</v>
      </c>
      <c r="AA16">
        <f t="shared" si="11"/>
        <v>7.3266804725862011E+18</v>
      </c>
      <c r="AB16">
        <f t="shared" si="12"/>
        <v>5.6415439638913745E+20</v>
      </c>
      <c r="AC16">
        <f t="shared" si="13"/>
        <v>4.3439888521963585E+22</v>
      </c>
      <c r="AD16">
        <f t="shared" si="14"/>
        <v>3.3448714161911961E+24</v>
      </c>
      <c r="AE16">
        <f t="shared" si="15"/>
        <v>2.5755509904672209E+26</v>
      </c>
      <c r="AF16">
        <f t="shared" si="16"/>
        <v>1.9831742626597599E+28</v>
      </c>
      <c r="AG16">
        <f t="shared" si="17"/>
        <v>1.5270441822480153E+30</v>
      </c>
      <c r="AH16">
        <f t="shared" si="18"/>
        <v>1.1758240203309717E+32</v>
      </c>
      <c r="AI16">
        <f t="shared" si="19"/>
        <v>9.0538449565484828E+33</v>
      </c>
      <c r="AJ16">
        <f t="shared" si="20"/>
        <v>6.9714606165423311E+35</v>
      </c>
      <c r="AK16">
        <f t="shared" si="21"/>
        <v>5.368024674737595E+37</v>
      </c>
      <c r="AL16">
        <f>'INGRESO DE DATOS'!B10</f>
        <v>10</v>
      </c>
      <c r="AM16">
        <f t="shared" si="2"/>
        <v>770</v>
      </c>
      <c r="AN16">
        <f t="shared" si="22"/>
        <v>59290</v>
      </c>
      <c r="AO16">
        <f t="shared" si="23"/>
        <v>4565330</v>
      </c>
      <c r="AP16">
        <f t="shared" si="24"/>
        <v>351530410</v>
      </c>
      <c r="AQ16">
        <f t="shared" si="25"/>
        <v>27067841570</v>
      </c>
      <c r="AR16">
        <f t="shared" si="26"/>
        <v>2084223800890</v>
      </c>
      <c r="AS16">
        <f t="shared" si="27"/>
        <v>160485232668530</v>
      </c>
      <c r="AT16">
        <f t="shared" si="28"/>
        <v>1.235736291547681E+16</v>
      </c>
      <c r="AU16">
        <f t="shared" si="29"/>
        <v>9.5151694449171443E+17</v>
      </c>
      <c r="AV16">
        <f t="shared" si="30"/>
        <v>7.3266804725862007E+19</v>
      </c>
      <c r="AW16" t="e">
        <f t="shared" ca="1" si="31"/>
        <v>#NAME?</v>
      </c>
      <c r="AX16">
        <f t="shared" si="32"/>
        <v>1.3966942148760326</v>
      </c>
      <c r="AY16" t="e">
        <f t="shared" ca="1" si="33"/>
        <v>#NAME?</v>
      </c>
    </row>
    <row r="17" spans="3:51">
      <c r="C17" s="3">
        <f>$AJ$8</f>
        <v>1.4697437693587362E+36</v>
      </c>
      <c r="D17" s="3">
        <f>$AI$8</f>
        <v>1.9538613311576207E+34</v>
      </c>
      <c r="E17" s="3">
        <f>$AH$8</f>
        <v>2.6034054115613975E+32</v>
      </c>
      <c r="F17" s="3">
        <f>$AG$8</f>
        <v>3.4781605591867382E+30</v>
      </c>
      <c r="G17" s="3">
        <f>$AF$8</f>
        <v>4.6613881837492098E+28</v>
      </c>
      <c r="H17" s="3">
        <f>$AE$8</f>
        <v>6.2701584820619147E+26</v>
      </c>
      <c r="I17" s="3">
        <f>$AD$8</f>
        <v>8.4708966672821023E+24</v>
      </c>
      <c r="J17" s="3">
        <f>$AC$8</f>
        <v>1.1503166289706361E+23</v>
      </c>
      <c r="K17" s="3">
        <f>$AB$8</f>
        <v>1.5716684413122047E+21</v>
      </c>
      <c r="L17" s="3">
        <f>$AA$8</f>
        <v>2.162994034885931E+19</v>
      </c>
      <c r="M17" s="3">
        <f>$Z$8</f>
        <v>3.0024635741202643E+17</v>
      </c>
      <c r="R17">
        <f>'INGRESO DE DATOS'!A11</f>
        <v>57</v>
      </c>
      <c r="S17">
        <f>POWER(R17,2)</f>
        <v>3249</v>
      </c>
      <c r="T17">
        <f>POWER(R17,3)</f>
        <v>185193</v>
      </c>
      <c r="U17">
        <f>POWER(R17,4)</f>
        <v>10556001</v>
      </c>
      <c r="V17">
        <f>POWER(R17,5)</f>
        <v>601692057</v>
      </c>
      <c r="W17">
        <f>POWER(R17,6)</f>
        <v>34296447249</v>
      </c>
      <c r="X17">
        <f>POWER(R17,7)</f>
        <v>1954897493193</v>
      </c>
      <c r="Y17">
        <f>POWER(R17,8)</f>
        <v>111429157112001</v>
      </c>
      <c r="Z17">
        <f>POWER(R17,9)</f>
        <v>6351461955384057</v>
      </c>
      <c r="AA17">
        <f>POWER(R17,10)</f>
        <v>3.6203333145689126E+17</v>
      </c>
      <c r="AB17">
        <f>POWER(R17,11)</f>
        <v>2.0635899893042803E+19</v>
      </c>
      <c r="AC17">
        <f>POWER(R17,12)</f>
        <v>1.1762462939034397E+21</v>
      </c>
      <c r="AD17">
        <f>POWER(R17,13)</f>
        <v>6.7046038752496057E+22</v>
      </c>
      <c r="AE17">
        <f>POWER(R17,14)</f>
        <v>3.8216242088922757E+24</v>
      </c>
      <c r="AF17">
        <f>POWER(R17,15)</f>
        <v>2.1783257990685972E+26</v>
      </c>
      <c r="AG17">
        <f>POWER(R17,16)</f>
        <v>1.2416457054691002E+28</v>
      </c>
      <c r="AH17">
        <f>POWER(R17,17)</f>
        <v>7.0773805211738711E+29</v>
      </c>
      <c r="AI17">
        <f>POWER(R17,18)</f>
        <v>4.0341068970691065E+31</v>
      </c>
      <c r="AJ17">
        <f>POWER(R17,19)</f>
        <v>2.2994409313293909E+33</v>
      </c>
      <c r="AK17">
        <f>POWER(R17,20)</f>
        <v>1.3106813308577528E+35</v>
      </c>
      <c r="AL17">
        <f>'INGRESO DE DATOS'!B11</f>
        <v>9</v>
      </c>
      <c r="AM17">
        <f t="shared" si="2"/>
        <v>513</v>
      </c>
      <c r="AN17">
        <f>S17*AL17</f>
        <v>29241</v>
      </c>
      <c r="AO17">
        <f>T17*AL17</f>
        <v>1666737</v>
      </c>
      <c r="AP17">
        <f>U17*AL17</f>
        <v>95004009</v>
      </c>
      <c r="AQ17">
        <f>V17*AL17</f>
        <v>5415228513</v>
      </c>
      <c r="AR17">
        <f>W17*AL17</f>
        <v>308668025241</v>
      </c>
      <c r="AS17">
        <f>X17*AL17</f>
        <v>17594077438737</v>
      </c>
      <c r="AT17">
        <f>Y17*AL17</f>
        <v>1002862414008009</v>
      </c>
      <c r="AU17">
        <f>Z17*AL17</f>
        <v>5.7163157598456512E+16</v>
      </c>
      <c r="AV17">
        <f>AA17*AL17</f>
        <v>3.2582999831120215E+18</v>
      </c>
      <c r="AW17" t="e">
        <f ca="1">($O$10*AA17)+($O$32*Z17)+($O$58*Y17)+($O$82*X17)+($O$107*W17)+($O$131*V17)+($O$156*U17)+($O$182*T17)+($O$207*S17)+($O$231*R17)+$O$256</f>
        <v>#NAME?</v>
      </c>
      <c r="AX17">
        <f>POWER((AL17-$T$2),2)</f>
        <v>3.305785123966936E-2</v>
      </c>
      <c r="AY17" t="e">
        <f ca="1">POWER(AW17-$W$2,2)</f>
        <v>#NAME?</v>
      </c>
    </row>
    <row r="18" spans="3:51">
      <c r="C18" s="3">
        <f>$AI$8</f>
        <v>1.9538613311576207E+34</v>
      </c>
      <c r="D18" s="3">
        <f>$AH$8</f>
        <v>2.6034054115613975E+32</v>
      </c>
      <c r="E18" s="3">
        <f>$AG$8</f>
        <v>3.4781605591867382E+30</v>
      </c>
      <c r="F18" s="3">
        <f>$AF$8</f>
        <v>4.6613881837492098E+28</v>
      </c>
      <c r="G18" s="3">
        <f>$AE$8</f>
        <v>6.2701584820619147E+26</v>
      </c>
      <c r="H18" s="3">
        <f>$AD$8</f>
        <v>8.4708966672821023E+24</v>
      </c>
      <c r="I18" s="3">
        <f>$AC$8</f>
        <v>1.1503166289706361E+23</v>
      </c>
      <c r="J18" s="3">
        <f>$AB$8</f>
        <v>1.5716684413122047E+21</v>
      </c>
      <c r="K18" s="3">
        <f>$AA$8</f>
        <v>2.162994034885931E+19</v>
      </c>
      <c r="L18" s="3">
        <f>$Z$8</f>
        <v>3.0024635741202643E+17</v>
      </c>
      <c r="M18" s="3">
        <f>$Y$8</f>
        <v>4210038387792135</v>
      </c>
      <c r="R18">
        <f>'INGRESO DE DATOS'!A12</f>
        <v>56</v>
      </c>
      <c r="S18">
        <f>POWER(R18,2)</f>
        <v>3136</v>
      </c>
      <c r="T18">
        <f>POWER(R18,3)</f>
        <v>175616</v>
      </c>
      <c r="U18">
        <f>POWER(R18,4)</f>
        <v>9834496</v>
      </c>
      <c r="V18">
        <f>POWER(R18,5)</f>
        <v>550731776</v>
      </c>
      <c r="W18">
        <f>POWER(R18,6)</f>
        <v>30840979456</v>
      </c>
      <c r="X18">
        <f>POWER(R18,7)</f>
        <v>1727094849536</v>
      </c>
      <c r="Y18">
        <f>POWER(R18,8)</f>
        <v>96717311574016</v>
      </c>
      <c r="Z18">
        <f>POWER(R18,9)</f>
        <v>5416169448144896</v>
      </c>
      <c r="AA18">
        <f>POWER(R18,10)</f>
        <v>3.0330548909611418E+17</v>
      </c>
      <c r="AB18">
        <f>POWER(R18,11)</f>
        <v>1.6985107389382394E+19</v>
      </c>
      <c r="AC18">
        <f>POWER(R18,12)</f>
        <v>9.5116601380541406E+20</v>
      </c>
      <c r="AD18">
        <f>POWER(R18,13)</f>
        <v>5.3265296773103187E+22</v>
      </c>
      <c r="AE18">
        <f>POWER(R18,14)</f>
        <v>2.9828566192937785E+24</v>
      </c>
      <c r="AF18">
        <f>POWER(R18,15)</f>
        <v>1.6703997068045159E+26</v>
      </c>
      <c r="AG18">
        <f>POWER(R18,16)</f>
        <v>9.3542383581052893E+27</v>
      </c>
      <c r="AH18">
        <f>POWER(R18,17)</f>
        <v>5.238373480538962E+29</v>
      </c>
      <c r="AI18">
        <f>POWER(R18,18)</f>
        <v>2.9334891491018187E+31</v>
      </c>
      <c r="AJ18">
        <f>POWER(R18,19)</f>
        <v>1.6427539234970186E+33</v>
      </c>
      <c r="AK18">
        <f>POWER(R18,20)</f>
        <v>9.1994219715833034E+34</v>
      </c>
      <c r="AL18">
        <f>'INGRESO DE DATOS'!B12</f>
        <v>10</v>
      </c>
      <c r="AM18">
        <f t="shared" si="2"/>
        <v>560</v>
      </c>
      <c r="AN18">
        <f>S18*AL18</f>
        <v>31360</v>
      </c>
      <c r="AO18">
        <f>T18*AL18</f>
        <v>1756160</v>
      </c>
      <c r="AP18">
        <f>U18*AL18</f>
        <v>98344960</v>
      </c>
      <c r="AQ18">
        <f>V18*AL18</f>
        <v>5507317760</v>
      </c>
      <c r="AR18">
        <f>W18*AL18</f>
        <v>308409794560</v>
      </c>
      <c r="AS18">
        <f>X18*AL18</f>
        <v>17270948495360</v>
      </c>
      <c r="AT18">
        <f>Y18*AL18</f>
        <v>967173115740160</v>
      </c>
      <c r="AU18">
        <f>Z18*AL18</f>
        <v>5.416169448144896E+16</v>
      </c>
      <c r="AV18">
        <f>AA18*AL18</f>
        <v>3.0330548909611418E+18</v>
      </c>
      <c r="AW18" t="e">
        <f ca="1">($O$10*AA18)+($O$32*Z18)+($O$58*Y18)+($O$82*X18)+($O$107*W18)+($O$131*V18)+($O$156*U18)+($O$182*T18)+($O$207*S18)+($O$231*R18)+$O$256</f>
        <v>#NAME?</v>
      </c>
      <c r="AX18">
        <f>POWER((AL18-$T$2),2)</f>
        <v>1.3966942148760326</v>
      </c>
      <c r="AY18" t="e">
        <f ca="1">POWER(AW18-$W$2,2)</f>
        <v>#NAME?</v>
      </c>
    </row>
    <row r="19" spans="3:51">
      <c r="C19" s="3">
        <f>$AH$8</f>
        <v>2.6034054115613975E+32</v>
      </c>
      <c r="D19" s="3">
        <f>$AG$8</f>
        <v>3.4781605591867382E+30</v>
      </c>
      <c r="E19" s="3">
        <f>$AF$8</f>
        <v>4.6613881837492098E+28</v>
      </c>
      <c r="F19" s="3">
        <f>$AE$8</f>
        <v>6.2701584820619147E+26</v>
      </c>
      <c r="G19" s="3">
        <f>$AD$8</f>
        <v>8.4708966672821023E+24</v>
      </c>
      <c r="H19" s="3">
        <f>$AC$8</f>
        <v>1.1503166289706361E+23</v>
      </c>
      <c r="I19" s="3">
        <f>$AB$8</f>
        <v>1.5716684413122047E+21</v>
      </c>
      <c r="J19" s="3">
        <f>$AA$8</f>
        <v>2.162994034885931E+19</v>
      </c>
      <c r="K19" s="3">
        <f>$Z$8</f>
        <v>3.0024635741202643E+17</v>
      </c>
      <c r="L19" s="3">
        <f>$Y$8</f>
        <v>4210038387792135</v>
      </c>
      <c r="M19" s="3">
        <f>$X$8</f>
        <v>59732129675791</v>
      </c>
      <c r="R19">
        <f>'INGRESO DE DATOS'!A13</f>
        <v>51</v>
      </c>
      <c r="S19">
        <f>POWER(R19,2)</f>
        <v>2601</v>
      </c>
      <c r="T19">
        <f>POWER(R19,3)</f>
        <v>132651</v>
      </c>
      <c r="U19">
        <f>POWER(R19,4)</f>
        <v>6765201</v>
      </c>
      <c r="V19">
        <f>POWER(R19,5)</f>
        <v>345025251</v>
      </c>
      <c r="W19">
        <f>POWER(R19,6)</f>
        <v>17596287801</v>
      </c>
      <c r="X19">
        <f>POWER(R19,7)</f>
        <v>897410677851</v>
      </c>
      <c r="Y19">
        <f>POWER(R19,8)</f>
        <v>45767944570401</v>
      </c>
      <c r="Z19">
        <f>POWER(R19,9)</f>
        <v>2334165173090451</v>
      </c>
      <c r="AA19">
        <f>POWER(R19,10)</f>
        <v>1.1904242382761301E+17</v>
      </c>
      <c r="AB19">
        <f>POWER(R19,11)</f>
        <v>6.0711636152082627E+18</v>
      </c>
      <c r="AC19">
        <f>POWER(R19,12)</f>
        <v>3.0962934437562142E+20</v>
      </c>
      <c r="AD19">
        <f>POWER(R19,13)</f>
        <v>1.5791096563156692E+22</v>
      </c>
      <c r="AE19">
        <f>POWER(R19,14)</f>
        <v>8.0534592472099134E+23</v>
      </c>
      <c r="AF19">
        <f>POWER(R19,15)</f>
        <v>4.1072642160770559E+25</v>
      </c>
      <c r="AG19">
        <f>POWER(R19,16)</f>
        <v>2.0947047501992984E+27</v>
      </c>
      <c r="AH19">
        <f>POWER(R19,17)</f>
        <v>1.0682994226016422E+29</v>
      </c>
      <c r="AI19">
        <f>POWER(R19,18)</f>
        <v>5.4483270552683748E+30</v>
      </c>
      <c r="AJ19">
        <f>POWER(R19,19)</f>
        <v>2.7786467981868713E+32</v>
      </c>
      <c r="AK19">
        <f>POWER(R19,20)</f>
        <v>1.4171098670753045E+34</v>
      </c>
      <c r="AL19">
        <f>'INGRESO DE DATOS'!B13</f>
        <v>6</v>
      </c>
      <c r="AM19">
        <f t="shared" si="2"/>
        <v>306</v>
      </c>
      <c r="AN19">
        <f>S19*AL19</f>
        <v>15606</v>
      </c>
      <c r="AO19">
        <f>T19*AL19</f>
        <v>795906</v>
      </c>
      <c r="AP19">
        <f>U19*AL19</f>
        <v>40591206</v>
      </c>
      <c r="AQ19">
        <f>V19*AL19</f>
        <v>2070151506</v>
      </c>
      <c r="AR19">
        <f>W19*AL19</f>
        <v>105577726806</v>
      </c>
      <c r="AS19">
        <f>X19*AL19</f>
        <v>5384464067106</v>
      </c>
      <c r="AT19">
        <f>Y19*AL19</f>
        <v>274607667422406</v>
      </c>
      <c r="AU19">
        <f>Z19*AL19</f>
        <v>1.4004991038542706E+16</v>
      </c>
      <c r="AV19">
        <f>AA19*AL19</f>
        <v>7.1425454296567808E+17</v>
      </c>
      <c r="AW19" t="e">
        <f ca="1">($O$10*AA19)+($O$32*Z19)+($O$58*Y19)+($O$82*X19)+($O$107*W19)+($O$131*V19)+($O$156*U19)+($O$182*T19)+($O$207*S19)+($O$231*R19)+$O$256</f>
        <v>#NAME?</v>
      </c>
      <c r="AX19">
        <f>POWER((AL19-$T$2),2)</f>
        <v>7.9421487603305794</v>
      </c>
      <c r="AY19" t="e">
        <f ca="1">POWER(AW19-$W$2,2)</f>
        <v>#NAME?</v>
      </c>
    </row>
    <row r="20" spans="3:51">
      <c r="C20" s="3">
        <f>$AG$8</f>
        <v>3.4781605591867382E+30</v>
      </c>
      <c r="D20" s="3">
        <f>$AF$8</f>
        <v>4.6613881837492098E+28</v>
      </c>
      <c r="E20" s="3">
        <f>$AE$8</f>
        <v>6.2701584820619147E+26</v>
      </c>
      <c r="F20" s="3">
        <f>$AD$8</f>
        <v>8.4708966672821023E+24</v>
      </c>
      <c r="G20" s="3">
        <f>$AC$8</f>
        <v>1.1503166289706361E+23</v>
      </c>
      <c r="H20" s="3">
        <f>$AB$8</f>
        <v>1.5716684413122047E+21</v>
      </c>
      <c r="I20" s="3">
        <f>$AA$8</f>
        <v>2.162994034885931E+19</v>
      </c>
      <c r="J20" s="3">
        <f>$Z$8</f>
        <v>3.0024635741202643E+17</v>
      </c>
      <c r="K20" s="3">
        <f>$Y$8</f>
        <v>4210038387792135</v>
      </c>
      <c r="L20" s="3">
        <f>$X$8</f>
        <v>59732129675791</v>
      </c>
      <c r="M20" s="3">
        <f>$W$8</f>
        <v>859047860295</v>
      </c>
      <c r="O20" s="29"/>
      <c r="R20">
        <f>'INGRESO DE DATOS'!A14</f>
        <v>76</v>
      </c>
      <c r="S20">
        <f>POWER(R20,2)</f>
        <v>5776</v>
      </c>
      <c r="T20">
        <f>POWER(R20,3)</f>
        <v>438976</v>
      </c>
      <c r="U20">
        <f>POWER(R20,4)</f>
        <v>33362176</v>
      </c>
      <c r="V20">
        <f>POWER(R20,5)</f>
        <v>2535525376</v>
      </c>
      <c r="W20">
        <f>POWER(R20,6)</f>
        <v>192699928576</v>
      </c>
      <c r="X20">
        <f>POWER(R20,7)</f>
        <v>14645194571776</v>
      </c>
      <c r="Y20">
        <f>POWER(R20,8)</f>
        <v>1113034787454976</v>
      </c>
      <c r="Z20">
        <f>POWER(R20,9)</f>
        <v>8.4590643846578176E+16</v>
      </c>
      <c r="AA20">
        <f>POWER(R20,10)</f>
        <v>6.4288889323399414E+18</v>
      </c>
      <c r="AB20">
        <f>POWER(R20,11)</f>
        <v>4.8859555885783554E+20</v>
      </c>
      <c r="AC20">
        <f>POWER(R20,12)</f>
        <v>3.7133262473195501E+22</v>
      </c>
      <c r="AD20">
        <f>POWER(R20,13)</f>
        <v>2.8221279479628579E+24</v>
      </c>
      <c r="AE20">
        <f>POWER(R20,14)</f>
        <v>2.1448172404517721E+26</v>
      </c>
      <c r="AF20">
        <f>POWER(R20,15)</f>
        <v>1.6300611027433469E+28</v>
      </c>
      <c r="AG20">
        <f>POWER(R20,16)</f>
        <v>1.2388464380849436E+30</v>
      </c>
      <c r="AH20">
        <f>POWER(R20,17)</f>
        <v>9.415232929445572E+31</v>
      </c>
      <c r="AI20">
        <f>POWER(R20,18)</f>
        <v>7.1555770263786346E+33</v>
      </c>
      <c r="AJ20">
        <f>POWER(R20,19)</f>
        <v>5.4382385400477621E+35</v>
      </c>
      <c r="AK20">
        <f>POWER(R20,20)</f>
        <v>4.1330612904362993E+37</v>
      </c>
      <c r="AL20">
        <f>'INGRESO DE DATOS'!B14</f>
        <v>12</v>
      </c>
      <c r="AM20">
        <f t="shared" si="2"/>
        <v>912</v>
      </c>
      <c r="AN20">
        <f>S20*AL20</f>
        <v>69312</v>
      </c>
      <c r="AO20">
        <f>T20*AL20</f>
        <v>5267712</v>
      </c>
      <c r="AP20">
        <f>U20*AL20</f>
        <v>400346112</v>
      </c>
      <c r="AQ20">
        <f>V20*AL20</f>
        <v>30426304512</v>
      </c>
      <c r="AR20">
        <f>W20*AL20</f>
        <v>2312399142912</v>
      </c>
      <c r="AS20">
        <f>X20*AL20</f>
        <v>175742334861312</v>
      </c>
      <c r="AT20">
        <f>Y20*AL20</f>
        <v>1.3356417449459712E+16</v>
      </c>
      <c r="AU20">
        <f>Z20*AL20</f>
        <v>1.0150877261589381E+18</v>
      </c>
      <c r="AV20">
        <f>AA20*AL20</f>
        <v>7.7146667188079297E+19</v>
      </c>
      <c r="AW20" t="e">
        <f ca="1">($O$10*AA20)+($O$32*Z20)+($O$58*Y20)+($O$82*X20)+($O$107*W20)+($O$131*V20)+($O$156*U20)+($O$182*T20)+($O$207*S20)+($O$231*R20)+$O$256</f>
        <v>#NAME?</v>
      </c>
      <c r="AX20">
        <f>POWER((AL20-$T$2),2)</f>
        <v>10.12396694214876</v>
      </c>
      <c r="AY20" t="e">
        <f ca="1">POWER(AW20-$W$2,2)</f>
        <v>#NAME?</v>
      </c>
    </row>
    <row r="21" spans="3:51">
      <c r="C21" s="3">
        <f>$AF$8</f>
        <v>4.6613881837492098E+28</v>
      </c>
      <c r="D21" s="3">
        <f>$AE$8</f>
        <v>6.2701584820619147E+26</v>
      </c>
      <c r="E21" s="3">
        <f>$AD$8</f>
        <v>8.4708966672821023E+24</v>
      </c>
      <c r="F21" s="3">
        <f>$AC$8</f>
        <v>1.1503166289706361E+23</v>
      </c>
      <c r="G21" s="3">
        <f>$AB$8</f>
        <v>1.5716684413122047E+21</v>
      </c>
      <c r="H21" s="3">
        <f>$AA$8</f>
        <v>2.162994034885931E+19</v>
      </c>
      <c r="I21" s="3">
        <f>$Z$8</f>
        <v>3.0024635741202643E+17</v>
      </c>
      <c r="J21" s="3">
        <f>$Y$8</f>
        <v>4210038387792135</v>
      </c>
      <c r="K21" s="3">
        <f>$X$8</f>
        <v>59732129675791</v>
      </c>
      <c r="L21" s="3">
        <f>$W$8</f>
        <v>859047860295</v>
      </c>
      <c r="M21" s="3">
        <f>$V$8</f>
        <v>12545691535</v>
      </c>
      <c r="O21" s="29"/>
    </row>
    <row r="22" spans="3:51">
      <c r="C22" s="3">
        <f>$AE$8</f>
        <v>6.2701584820619147E+26</v>
      </c>
      <c r="D22" s="3">
        <f>$AD$8</f>
        <v>8.4708966672821023E+24</v>
      </c>
      <c r="E22" s="3">
        <f>$AC$8</f>
        <v>1.1503166289706361E+23</v>
      </c>
      <c r="F22" s="3">
        <f>$AB$8</f>
        <v>1.5716684413122047E+21</v>
      </c>
      <c r="G22" s="3">
        <f>$AA$8</f>
        <v>2.162994034885931E+19</v>
      </c>
      <c r="H22" s="3">
        <f>$Z$8</f>
        <v>3.0024635741202643E+17</v>
      </c>
      <c r="I22" s="3">
        <f>$Y$8</f>
        <v>4210038387792135</v>
      </c>
      <c r="J22" s="3">
        <f>$X$8</f>
        <v>59732129675791</v>
      </c>
      <c r="K22" s="3">
        <f>$W$8</f>
        <v>859047860295</v>
      </c>
      <c r="L22" s="3">
        <f>$V$8</f>
        <v>12545691535</v>
      </c>
      <c r="M22" s="3">
        <f>$U$8</f>
        <v>186368535</v>
      </c>
    </row>
    <row r="23" spans="3:51">
      <c r="C23" s="3">
        <f>$AD$8</f>
        <v>8.4708966672821023E+24</v>
      </c>
      <c r="D23" s="3">
        <f>$AC$8</f>
        <v>1.1503166289706361E+23</v>
      </c>
      <c r="E23" s="3">
        <f>$AB$8</f>
        <v>1.5716684413122047E+21</v>
      </c>
      <c r="F23" s="3">
        <f>$AA$8</f>
        <v>2.162994034885931E+19</v>
      </c>
      <c r="G23" s="3">
        <f>$Z$8</f>
        <v>3.0024635741202643E+17</v>
      </c>
      <c r="H23" s="3">
        <f>$Y$8</f>
        <v>4210038387792135</v>
      </c>
      <c r="I23" s="3">
        <f>$X$8</f>
        <v>59732129675791</v>
      </c>
      <c r="J23" s="3">
        <f>$W$8</f>
        <v>859047860295</v>
      </c>
      <c r="K23" s="3">
        <f>$V$8</f>
        <v>12545691535</v>
      </c>
      <c r="L23" s="3">
        <f>$U$8</f>
        <v>186368535</v>
      </c>
      <c r="M23" s="3">
        <f>$T$8</f>
        <v>2820151</v>
      </c>
      <c r="O23" s="29"/>
    </row>
    <row r="24" spans="3:51">
      <c r="C24" s="3">
        <f>$AC$8</f>
        <v>1.1503166289706361E+23</v>
      </c>
      <c r="D24" s="3">
        <f>$AB$8</f>
        <v>1.5716684413122047E+21</v>
      </c>
      <c r="E24" s="3">
        <f>$AA$8</f>
        <v>2.162994034885931E+19</v>
      </c>
      <c r="F24" s="3">
        <f>$Z$8</f>
        <v>3.0024635741202643E+17</v>
      </c>
      <c r="G24" s="3">
        <f>$Y$8</f>
        <v>4210038387792135</v>
      </c>
      <c r="H24" s="3">
        <f>$X$8</f>
        <v>59732129675791</v>
      </c>
      <c r="I24" s="3">
        <f>$W$8</f>
        <v>859047860295</v>
      </c>
      <c r="J24" s="3">
        <f>$V$8</f>
        <v>12545691535</v>
      </c>
      <c r="K24" s="3">
        <f>$U$8</f>
        <v>186368535</v>
      </c>
      <c r="L24" s="3">
        <f>$T$8</f>
        <v>2820151</v>
      </c>
      <c r="M24" s="3">
        <f>$S$8</f>
        <v>43515</v>
      </c>
      <c r="O24" s="29"/>
    </row>
    <row r="25" spans="3:51">
      <c r="C25" s="3">
        <f>$AB$8</f>
        <v>1.5716684413122047E+21</v>
      </c>
      <c r="D25" s="3">
        <f>$AA$8</f>
        <v>2.162994034885931E+19</v>
      </c>
      <c r="E25" s="3">
        <f>$Z$8</f>
        <v>3.0024635741202643E+17</v>
      </c>
      <c r="F25" s="3">
        <f>$Y$8</f>
        <v>4210038387792135</v>
      </c>
      <c r="G25" s="3">
        <f>$X$8</f>
        <v>59732129675791</v>
      </c>
      <c r="H25" s="3">
        <f>$W$8</f>
        <v>859047860295</v>
      </c>
      <c r="I25" s="3">
        <f>$V$8</f>
        <v>12545691535</v>
      </c>
      <c r="J25" s="3">
        <f>$U$8</f>
        <v>186368535</v>
      </c>
      <c r="K25" s="3">
        <f>$T$8</f>
        <v>2820151</v>
      </c>
      <c r="L25" s="3">
        <f>$S$8</f>
        <v>43515</v>
      </c>
      <c r="M25" s="3">
        <f>$R$8</f>
        <v>685</v>
      </c>
    </row>
    <row r="26" spans="3:51">
      <c r="C26" s="3">
        <f>$AA$8</f>
        <v>2.162994034885931E+19</v>
      </c>
      <c r="D26" s="3">
        <f>$Z$8</f>
        <v>3.0024635741202643E+17</v>
      </c>
      <c r="E26" s="3">
        <f>$Y$8</f>
        <v>4210038387792135</v>
      </c>
      <c r="F26" s="3">
        <f>$X$8</f>
        <v>59732129675791</v>
      </c>
      <c r="G26" s="3">
        <f>$W$8</f>
        <v>859047860295</v>
      </c>
      <c r="H26" s="3">
        <f>$V$8</f>
        <v>12545691535</v>
      </c>
      <c r="I26" s="3">
        <f>$U$8</f>
        <v>186368535</v>
      </c>
      <c r="J26" s="3">
        <f>$T$8</f>
        <v>2820151</v>
      </c>
      <c r="K26" s="3">
        <f>$S$8</f>
        <v>43515</v>
      </c>
      <c r="L26" s="3">
        <f>$R$8</f>
        <v>685</v>
      </c>
      <c r="M26" s="3">
        <f>$R$2</f>
        <v>11</v>
      </c>
    </row>
    <row r="29" spans="3:51">
      <c r="C29" s="3">
        <f>$AK$8</f>
        <v>1.1077700566821677E+38</v>
      </c>
      <c r="D29" s="22">
        <f>$AV$8</f>
        <v>2.2533742029544515E+20</v>
      </c>
      <c r="E29" s="3">
        <f>$AI$8</f>
        <v>1.9538613311576207E+34</v>
      </c>
      <c r="F29" s="3">
        <f>$AH$8</f>
        <v>2.6034054115613975E+32</v>
      </c>
      <c r="G29" s="3">
        <f>$AG$8</f>
        <v>3.4781605591867382E+30</v>
      </c>
      <c r="H29" s="3">
        <f>$AF$8</f>
        <v>4.6613881837492098E+28</v>
      </c>
      <c r="I29" s="3">
        <f>$AE$8</f>
        <v>6.2701584820619147E+26</v>
      </c>
      <c r="J29" s="3">
        <f>$AD$8</f>
        <v>8.4708966672821023E+24</v>
      </c>
      <c r="K29" s="3">
        <f>$AC$8</f>
        <v>1.1503166289706361E+23</v>
      </c>
      <c r="L29" s="3">
        <f>$AB$8</f>
        <v>1.5716684413122047E+21</v>
      </c>
      <c r="M29" s="3">
        <f>$AA$8</f>
        <v>2.162994034885931E+19</v>
      </c>
    </row>
    <row r="30" spans="3:51">
      <c r="C30" s="3">
        <f>$AJ$8</f>
        <v>1.4697437693587362E+36</v>
      </c>
      <c r="D30" s="22">
        <f>$AU$8</f>
        <v>3.1024417127888937E+18</v>
      </c>
      <c r="E30" s="3">
        <f>$AH$8</f>
        <v>2.6034054115613975E+32</v>
      </c>
      <c r="F30" s="3">
        <f>$AG$8</f>
        <v>3.4781605591867382E+30</v>
      </c>
      <c r="G30" s="3">
        <f>$AF$8</f>
        <v>4.6613881837492098E+28</v>
      </c>
      <c r="H30" s="3">
        <f>$AE$8</f>
        <v>6.2701584820619147E+26</v>
      </c>
      <c r="I30" s="3">
        <f>$AD$8</f>
        <v>8.4708966672821023E+24</v>
      </c>
      <c r="J30" s="3">
        <f>$AC$8</f>
        <v>1.1503166289706361E+23</v>
      </c>
      <c r="K30" s="3">
        <f>$AB$8</f>
        <v>1.5716684413122047E+21</v>
      </c>
      <c r="L30" s="3">
        <f>$AA$8</f>
        <v>2.162994034885931E+19</v>
      </c>
      <c r="M30" s="3">
        <f>$Z$8</f>
        <v>3.0024635741202643E+17</v>
      </c>
    </row>
    <row r="31" spans="3:51">
      <c r="C31" s="3">
        <f>$AI$8</f>
        <v>1.9538613311576207E+34</v>
      </c>
      <c r="D31" s="22">
        <f>$AT$8</f>
        <v>4.3074374358992288E+16</v>
      </c>
      <c r="E31" s="3">
        <f>$AG$8</f>
        <v>3.4781605591867382E+30</v>
      </c>
      <c r="F31" s="3">
        <f>$AF$8</f>
        <v>4.6613881837492098E+28</v>
      </c>
      <c r="G31" s="3">
        <f>$AE$8</f>
        <v>6.2701584820619147E+26</v>
      </c>
      <c r="H31" s="3">
        <f>$AD$8</f>
        <v>8.4708966672821023E+24</v>
      </c>
      <c r="I31" s="3">
        <f>$AC$8</f>
        <v>1.1503166289706361E+23</v>
      </c>
      <c r="J31" s="3">
        <f>$AB$8</f>
        <v>1.5716684413122047E+21</v>
      </c>
      <c r="K31" s="3">
        <f>$AA$8</f>
        <v>2.162994034885931E+19</v>
      </c>
      <c r="L31" s="3">
        <f>$Z$8</f>
        <v>3.0024635741202643E+17</v>
      </c>
      <c r="M31" s="3">
        <f>$Y$8</f>
        <v>4210038387792135</v>
      </c>
      <c r="O31" s="23">
        <f>MDETERM(C29:M39)/MDETERM(C41:M51)</f>
        <v>2.1026650475385724E-10</v>
      </c>
    </row>
    <row r="32" spans="3:51">
      <c r="C32" s="3">
        <f>$AH$8</f>
        <v>2.6034054115613975E+32</v>
      </c>
      <c r="D32" s="22">
        <f>$AS$8</f>
        <v>603964096749226</v>
      </c>
      <c r="E32" s="3">
        <f>$AF$8</f>
        <v>4.6613881837492098E+28</v>
      </c>
      <c r="F32" s="3">
        <f>$AE$8</f>
        <v>6.2701584820619147E+26</v>
      </c>
      <c r="G32" s="3">
        <f>$AD$8</f>
        <v>8.4708966672821023E+24</v>
      </c>
      <c r="H32" s="3">
        <f>$AC$8</f>
        <v>1.1503166289706361E+23</v>
      </c>
      <c r="I32" s="3">
        <f>$AB$8</f>
        <v>1.5716684413122047E+21</v>
      </c>
      <c r="J32" s="3">
        <f>$AA$8</f>
        <v>2.162994034885931E+19</v>
      </c>
      <c r="K32" s="3">
        <f>$Z$8</f>
        <v>3.0024635741202643E+17</v>
      </c>
      <c r="L32" s="3">
        <f>$Y$8</f>
        <v>4210038387792135</v>
      </c>
      <c r="M32" s="3">
        <f>$X$8</f>
        <v>59732129675791</v>
      </c>
      <c r="O32" s="32" t="e">
        <f ca="1">[1]!xDiv([1]!xMatDet(C29:M39,100),[1]!xMatDet(C41:M51,100),100)</f>
        <v>#NAME?</v>
      </c>
    </row>
    <row r="33" spans="3:13">
      <c r="C33" s="3">
        <f>$AG$8</f>
        <v>3.4781605591867382E+30</v>
      </c>
      <c r="D33" s="22">
        <f>$AR$8</f>
        <v>8565991486948</v>
      </c>
      <c r="E33" s="3">
        <f>$AE$8</f>
        <v>6.2701584820619147E+26</v>
      </c>
      <c r="F33" s="3">
        <f>$AD$8</f>
        <v>8.4708966672821023E+24</v>
      </c>
      <c r="G33" s="3">
        <f>$AC$8</f>
        <v>1.1503166289706361E+23</v>
      </c>
      <c r="H33" s="3">
        <f>$AB$8</f>
        <v>1.5716684413122047E+21</v>
      </c>
      <c r="I33" s="3">
        <f>$AA$8</f>
        <v>2.162994034885931E+19</v>
      </c>
      <c r="J33" s="3">
        <f>$Z$8</f>
        <v>3.0024635741202643E+17</v>
      </c>
      <c r="K33" s="3">
        <f>$Y$8</f>
        <v>4210038387792135</v>
      </c>
      <c r="L33" s="3">
        <f>$X$8</f>
        <v>59732129675791</v>
      </c>
      <c r="M33" s="3">
        <f>$W$8</f>
        <v>859047860295</v>
      </c>
    </row>
    <row r="34" spans="3:13">
      <c r="C34" s="3">
        <f>$AF$8</f>
        <v>4.6613881837492098E+28</v>
      </c>
      <c r="D34" s="22">
        <f>$AQ$8</f>
        <v>123100393474</v>
      </c>
      <c r="E34" s="3">
        <f>$AD$8</f>
        <v>8.4708966672821023E+24</v>
      </c>
      <c r="F34" s="3">
        <f>$AC$8</f>
        <v>1.1503166289706361E+23</v>
      </c>
      <c r="G34" s="3">
        <f>$AB$8</f>
        <v>1.5716684413122047E+21</v>
      </c>
      <c r="H34" s="3">
        <f>$AA$8</f>
        <v>2.162994034885931E+19</v>
      </c>
      <c r="I34" s="3">
        <f>$Z$8</f>
        <v>3.0024635741202643E+17</v>
      </c>
      <c r="J34" s="3">
        <f>$Y$8</f>
        <v>4210038387792135</v>
      </c>
      <c r="K34" s="3">
        <f>$X$8</f>
        <v>59732129675791</v>
      </c>
      <c r="L34" s="3">
        <f>$W$8</f>
        <v>859047860295</v>
      </c>
      <c r="M34" s="3">
        <f>$V$8</f>
        <v>12545691535</v>
      </c>
    </row>
    <row r="35" spans="3:13">
      <c r="C35" s="3">
        <f>$AE$8</f>
        <v>6.2701584820619147E+26</v>
      </c>
      <c r="D35" s="22">
        <f>$AP$8</f>
        <v>1795576924</v>
      </c>
      <c r="E35" s="3">
        <f>$AC$8</f>
        <v>1.1503166289706361E+23</v>
      </c>
      <c r="F35" s="3">
        <f>$AB$8</f>
        <v>1.5716684413122047E+21</v>
      </c>
      <c r="G35" s="3">
        <f>$AA$8</f>
        <v>2.162994034885931E+19</v>
      </c>
      <c r="H35" s="3">
        <f>$Z$8</f>
        <v>3.0024635741202643E+17</v>
      </c>
      <c r="I35" s="3">
        <f>$Y$8</f>
        <v>4210038387792135</v>
      </c>
      <c r="J35" s="3">
        <f>$X$8</f>
        <v>59732129675791</v>
      </c>
      <c r="K35" s="3">
        <f>$W$8</f>
        <v>859047860295</v>
      </c>
      <c r="L35" s="3">
        <f>$V$8</f>
        <v>12545691535</v>
      </c>
      <c r="M35" s="3">
        <f>$U$8</f>
        <v>186368535</v>
      </c>
    </row>
    <row r="36" spans="3:13">
      <c r="C36" s="3">
        <f>$AD$8</f>
        <v>8.4708966672821023E+24</v>
      </c>
      <c r="D36" s="22">
        <f>$AO$8</f>
        <v>26626546</v>
      </c>
      <c r="E36" s="3">
        <f>$AB$8</f>
        <v>1.5716684413122047E+21</v>
      </c>
      <c r="F36" s="3">
        <f>$AA$8</f>
        <v>2.162994034885931E+19</v>
      </c>
      <c r="G36" s="3">
        <f>$Z$8</f>
        <v>3.0024635741202643E+17</v>
      </c>
      <c r="H36" s="3">
        <f>$Y$8</f>
        <v>4210038387792135</v>
      </c>
      <c r="I36" s="3">
        <f>$X$8</f>
        <v>59732129675791</v>
      </c>
      <c r="J36" s="3">
        <f>$W$8</f>
        <v>859047860295</v>
      </c>
      <c r="K36" s="3">
        <f>$V$8</f>
        <v>12545691535</v>
      </c>
      <c r="L36" s="3">
        <f>$U$8</f>
        <v>186368535</v>
      </c>
      <c r="M36" s="3">
        <f>$T$8</f>
        <v>2820151</v>
      </c>
    </row>
    <row r="37" spans="3:13">
      <c r="C37" s="3">
        <f>$AC$8</f>
        <v>1.1503166289706361E+23</v>
      </c>
      <c r="D37" s="22">
        <f>$AN$8</f>
        <v>401968</v>
      </c>
      <c r="E37" s="3">
        <f>$AA$8</f>
        <v>2.162994034885931E+19</v>
      </c>
      <c r="F37" s="3">
        <f>$Z$8</f>
        <v>3.0024635741202643E+17</v>
      </c>
      <c r="G37" s="3">
        <f>$Y$8</f>
        <v>4210038387792135</v>
      </c>
      <c r="H37" s="3">
        <f>$X$8</f>
        <v>59732129675791</v>
      </c>
      <c r="I37" s="3">
        <f>$W$8</f>
        <v>859047860295</v>
      </c>
      <c r="J37" s="3">
        <f>$V$8</f>
        <v>12545691535</v>
      </c>
      <c r="K37" s="3">
        <f>$U$8</f>
        <v>186368535</v>
      </c>
      <c r="L37" s="3">
        <f>$T$8</f>
        <v>2820151</v>
      </c>
      <c r="M37" s="3">
        <f>$S$8</f>
        <v>43515</v>
      </c>
    </row>
    <row r="38" spans="3:13">
      <c r="C38" s="3">
        <f>$AB$8</f>
        <v>1.5716684413122047E+21</v>
      </c>
      <c r="D38" s="22">
        <f>$AM$8</f>
        <v>6184</v>
      </c>
      <c r="E38" s="3">
        <f>$Z$8</f>
        <v>3.0024635741202643E+17</v>
      </c>
      <c r="F38" s="3">
        <f>$Y$8</f>
        <v>4210038387792135</v>
      </c>
      <c r="G38" s="3">
        <f>$X$8</f>
        <v>59732129675791</v>
      </c>
      <c r="H38" s="3">
        <f>$W$8</f>
        <v>859047860295</v>
      </c>
      <c r="I38" s="3">
        <f>$V$8</f>
        <v>12545691535</v>
      </c>
      <c r="J38" s="3">
        <f>$U$8</f>
        <v>186368535</v>
      </c>
      <c r="K38" s="3">
        <f>$T$8</f>
        <v>2820151</v>
      </c>
      <c r="L38" s="3">
        <f>$S$8</f>
        <v>43515</v>
      </c>
      <c r="M38" s="3">
        <f>$R$8</f>
        <v>685</v>
      </c>
    </row>
    <row r="39" spans="3:13">
      <c r="C39" s="3">
        <f>$AA$8</f>
        <v>2.162994034885931E+19</v>
      </c>
      <c r="D39" s="22">
        <f>$AL$8</f>
        <v>97</v>
      </c>
      <c r="E39" s="3">
        <f>$Y$8</f>
        <v>4210038387792135</v>
      </c>
      <c r="F39" s="3">
        <f>$X$8</f>
        <v>59732129675791</v>
      </c>
      <c r="G39" s="3">
        <f>$W$8</f>
        <v>859047860295</v>
      </c>
      <c r="H39" s="3">
        <f>$V$8</f>
        <v>12545691535</v>
      </c>
      <c r="I39" s="3">
        <f>$U$8</f>
        <v>186368535</v>
      </c>
      <c r="J39" s="3">
        <f>$T$8</f>
        <v>2820151</v>
      </c>
      <c r="K39" s="3">
        <f>$S$8</f>
        <v>43515</v>
      </c>
      <c r="L39" s="3">
        <f>$R$8</f>
        <v>685</v>
      </c>
      <c r="M39" s="3">
        <f>$R$2</f>
        <v>11</v>
      </c>
    </row>
    <row r="40" spans="3:1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3:13">
      <c r="C41" s="3">
        <f>$AK$8</f>
        <v>1.1077700566821677E+38</v>
      </c>
      <c r="D41" s="3">
        <f>$AJ$8</f>
        <v>1.4697437693587362E+36</v>
      </c>
      <c r="E41" s="3">
        <f>$AI$8</f>
        <v>1.9538613311576207E+34</v>
      </c>
      <c r="F41" s="3">
        <f>$AH$8</f>
        <v>2.6034054115613975E+32</v>
      </c>
      <c r="G41" s="3">
        <f>$AG$8</f>
        <v>3.4781605591867382E+30</v>
      </c>
      <c r="H41" s="3">
        <f>$AF$8</f>
        <v>4.6613881837492098E+28</v>
      </c>
      <c r="I41" s="3">
        <f>$AE$8</f>
        <v>6.2701584820619147E+26</v>
      </c>
      <c r="J41" s="3">
        <f>$AD$8</f>
        <v>8.4708966672821023E+24</v>
      </c>
      <c r="K41" s="3">
        <f>$AC$8</f>
        <v>1.1503166289706361E+23</v>
      </c>
      <c r="L41" s="3">
        <f>$AB$8</f>
        <v>1.5716684413122047E+21</v>
      </c>
      <c r="M41" s="3">
        <f>$AA$8</f>
        <v>2.162994034885931E+19</v>
      </c>
    </row>
    <row r="42" spans="3:13">
      <c r="C42" s="3">
        <f>$AJ$8</f>
        <v>1.4697437693587362E+36</v>
      </c>
      <c r="D42" s="3">
        <f>$AI$8</f>
        <v>1.9538613311576207E+34</v>
      </c>
      <c r="E42" s="3">
        <f>$AH$8</f>
        <v>2.6034054115613975E+32</v>
      </c>
      <c r="F42" s="3">
        <f>$AG$8</f>
        <v>3.4781605591867382E+30</v>
      </c>
      <c r="G42" s="3">
        <f>$AF$8</f>
        <v>4.6613881837492098E+28</v>
      </c>
      <c r="H42" s="3">
        <f>$AE$8</f>
        <v>6.2701584820619147E+26</v>
      </c>
      <c r="I42" s="3">
        <f>$AD$8</f>
        <v>8.4708966672821023E+24</v>
      </c>
      <c r="J42" s="3">
        <f>$AC$8</f>
        <v>1.1503166289706361E+23</v>
      </c>
      <c r="K42" s="3">
        <f>$AB$8</f>
        <v>1.5716684413122047E+21</v>
      </c>
      <c r="L42" s="3">
        <f>$AA$8</f>
        <v>2.162994034885931E+19</v>
      </c>
      <c r="M42" s="3">
        <f>$Z$8</f>
        <v>3.0024635741202643E+17</v>
      </c>
    </row>
    <row r="43" spans="3:13">
      <c r="C43" s="3">
        <f>$AI$8</f>
        <v>1.9538613311576207E+34</v>
      </c>
      <c r="D43" s="3">
        <f>$AH$8</f>
        <v>2.6034054115613975E+32</v>
      </c>
      <c r="E43" s="3">
        <f>$AG$8</f>
        <v>3.4781605591867382E+30</v>
      </c>
      <c r="F43" s="3">
        <f>$AF$8</f>
        <v>4.6613881837492098E+28</v>
      </c>
      <c r="G43" s="3">
        <f>$AE$8</f>
        <v>6.2701584820619147E+26</v>
      </c>
      <c r="H43" s="3">
        <f>$AD$8</f>
        <v>8.4708966672821023E+24</v>
      </c>
      <c r="I43" s="3">
        <f>$AC$8</f>
        <v>1.1503166289706361E+23</v>
      </c>
      <c r="J43" s="3">
        <f>$AB$8</f>
        <v>1.5716684413122047E+21</v>
      </c>
      <c r="K43" s="3">
        <f>$AA$8</f>
        <v>2.162994034885931E+19</v>
      </c>
      <c r="L43" s="3">
        <f>$Z$8</f>
        <v>3.0024635741202643E+17</v>
      </c>
      <c r="M43" s="3">
        <f>$Y$8</f>
        <v>4210038387792135</v>
      </c>
    </row>
    <row r="44" spans="3:13">
      <c r="C44" s="3">
        <f>$AH$8</f>
        <v>2.6034054115613975E+32</v>
      </c>
      <c r="D44" s="3">
        <f>$AG$8</f>
        <v>3.4781605591867382E+30</v>
      </c>
      <c r="E44" s="3">
        <f>$AF$8</f>
        <v>4.6613881837492098E+28</v>
      </c>
      <c r="F44" s="3">
        <f>$AE$8</f>
        <v>6.2701584820619147E+26</v>
      </c>
      <c r="G44" s="3">
        <f>$AD$8</f>
        <v>8.4708966672821023E+24</v>
      </c>
      <c r="H44" s="3">
        <f>$AC$8</f>
        <v>1.1503166289706361E+23</v>
      </c>
      <c r="I44" s="3">
        <f>$AB$8</f>
        <v>1.5716684413122047E+21</v>
      </c>
      <c r="J44" s="3">
        <f>$AA$8</f>
        <v>2.162994034885931E+19</v>
      </c>
      <c r="K44" s="3">
        <f>$Z$8</f>
        <v>3.0024635741202643E+17</v>
      </c>
      <c r="L44" s="3">
        <f>$Y$8</f>
        <v>4210038387792135</v>
      </c>
      <c r="M44" s="3">
        <f>$X$8</f>
        <v>59732129675791</v>
      </c>
    </row>
    <row r="45" spans="3:13">
      <c r="C45" s="3">
        <f>$AG$8</f>
        <v>3.4781605591867382E+30</v>
      </c>
      <c r="D45" s="3">
        <f>$AF$8</f>
        <v>4.6613881837492098E+28</v>
      </c>
      <c r="E45" s="3">
        <f>$AE$8</f>
        <v>6.2701584820619147E+26</v>
      </c>
      <c r="F45" s="3">
        <f>$AD$8</f>
        <v>8.4708966672821023E+24</v>
      </c>
      <c r="G45" s="3">
        <f>$AC$8</f>
        <v>1.1503166289706361E+23</v>
      </c>
      <c r="H45" s="3">
        <f>$AB$8</f>
        <v>1.5716684413122047E+21</v>
      </c>
      <c r="I45" s="3">
        <f>$AA$8</f>
        <v>2.162994034885931E+19</v>
      </c>
      <c r="J45" s="3">
        <f>$Z$8</f>
        <v>3.0024635741202643E+17</v>
      </c>
      <c r="K45" s="3">
        <f>$Y$8</f>
        <v>4210038387792135</v>
      </c>
      <c r="L45" s="3">
        <f>$X$8</f>
        <v>59732129675791</v>
      </c>
      <c r="M45" s="3">
        <f>$W$8</f>
        <v>859047860295</v>
      </c>
    </row>
    <row r="46" spans="3:13">
      <c r="C46" s="3">
        <f>$AF$8</f>
        <v>4.6613881837492098E+28</v>
      </c>
      <c r="D46" s="3">
        <f>$AE$8</f>
        <v>6.2701584820619147E+26</v>
      </c>
      <c r="E46" s="3">
        <f>$AD$8</f>
        <v>8.4708966672821023E+24</v>
      </c>
      <c r="F46" s="3">
        <f>$AC$8</f>
        <v>1.1503166289706361E+23</v>
      </c>
      <c r="G46" s="3">
        <f>$AB$8</f>
        <v>1.5716684413122047E+21</v>
      </c>
      <c r="H46" s="3">
        <f>$AA$8</f>
        <v>2.162994034885931E+19</v>
      </c>
      <c r="I46" s="3">
        <f>$Z$8</f>
        <v>3.0024635741202643E+17</v>
      </c>
      <c r="J46" s="3">
        <f>$Y$8</f>
        <v>4210038387792135</v>
      </c>
      <c r="K46" s="3">
        <f>$X$8</f>
        <v>59732129675791</v>
      </c>
      <c r="L46" s="3">
        <f>$W$8</f>
        <v>859047860295</v>
      </c>
      <c r="M46" s="3">
        <f>$V$8</f>
        <v>12545691535</v>
      </c>
    </row>
    <row r="47" spans="3:13">
      <c r="C47" s="3">
        <f>$AE$8</f>
        <v>6.2701584820619147E+26</v>
      </c>
      <c r="D47" s="3">
        <f>$AD$8</f>
        <v>8.4708966672821023E+24</v>
      </c>
      <c r="E47" s="3">
        <f>$AC$8</f>
        <v>1.1503166289706361E+23</v>
      </c>
      <c r="F47" s="3">
        <f>$AB$8</f>
        <v>1.5716684413122047E+21</v>
      </c>
      <c r="G47" s="3">
        <f>$AA$8</f>
        <v>2.162994034885931E+19</v>
      </c>
      <c r="H47" s="3">
        <f>$Z$8</f>
        <v>3.0024635741202643E+17</v>
      </c>
      <c r="I47" s="3">
        <f>$Y$8</f>
        <v>4210038387792135</v>
      </c>
      <c r="J47" s="3">
        <f>$X$8</f>
        <v>59732129675791</v>
      </c>
      <c r="K47" s="3">
        <f>$W$8</f>
        <v>859047860295</v>
      </c>
      <c r="L47" s="3">
        <f>$V$8</f>
        <v>12545691535</v>
      </c>
      <c r="M47" s="3">
        <f>$U$8</f>
        <v>186368535</v>
      </c>
    </row>
    <row r="48" spans="3:13">
      <c r="C48" s="3">
        <f>$AD$8</f>
        <v>8.4708966672821023E+24</v>
      </c>
      <c r="D48" s="3">
        <f>$AC$8</f>
        <v>1.1503166289706361E+23</v>
      </c>
      <c r="E48" s="3">
        <f>$AB$8</f>
        <v>1.5716684413122047E+21</v>
      </c>
      <c r="F48" s="3">
        <f>$AA$8</f>
        <v>2.162994034885931E+19</v>
      </c>
      <c r="G48" s="3">
        <f>$Z$8</f>
        <v>3.0024635741202643E+17</v>
      </c>
      <c r="H48" s="3">
        <f>$Y$8</f>
        <v>4210038387792135</v>
      </c>
      <c r="I48" s="3">
        <f>$X$8</f>
        <v>59732129675791</v>
      </c>
      <c r="J48" s="3">
        <f>$W$8</f>
        <v>859047860295</v>
      </c>
      <c r="K48" s="3">
        <f>$V$8</f>
        <v>12545691535</v>
      </c>
      <c r="L48" s="3">
        <f>$U$8</f>
        <v>186368535</v>
      </c>
      <c r="M48" s="3">
        <f>$T$8</f>
        <v>2820151</v>
      </c>
    </row>
    <row r="49" spans="3:15">
      <c r="C49" s="3">
        <f>$AC$8</f>
        <v>1.1503166289706361E+23</v>
      </c>
      <c r="D49" s="3">
        <f>$AB$8</f>
        <v>1.5716684413122047E+21</v>
      </c>
      <c r="E49" s="3">
        <f>$AA$8</f>
        <v>2.162994034885931E+19</v>
      </c>
      <c r="F49" s="3">
        <f>$Z$8</f>
        <v>3.0024635741202643E+17</v>
      </c>
      <c r="G49" s="3">
        <f>$Y$8</f>
        <v>4210038387792135</v>
      </c>
      <c r="H49" s="3">
        <f>$X$8</f>
        <v>59732129675791</v>
      </c>
      <c r="I49" s="3">
        <f>$W$8</f>
        <v>859047860295</v>
      </c>
      <c r="J49" s="3">
        <f>$V$8</f>
        <v>12545691535</v>
      </c>
      <c r="K49" s="3">
        <f>$U$8</f>
        <v>186368535</v>
      </c>
      <c r="L49" s="3">
        <f>$T$8</f>
        <v>2820151</v>
      </c>
      <c r="M49" s="3">
        <f>$S$8</f>
        <v>43515</v>
      </c>
    </row>
    <row r="50" spans="3:15">
      <c r="C50" s="3">
        <f>$AB$8</f>
        <v>1.5716684413122047E+21</v>
      </c>
      <c r="D50" s="3">
        <f>$AA$8</f>
        <v>2.162994034885931E+19</v>
      </c>
      <c r="E50" s="3">
        <f>$Z$8</f>
        <v>3.0024635741202643E+17</v>
      </c>
      <c r="F50" s="3">
        <f>$Y$8</f>
        <v>4210038387792135</v>
      </c>
      <c r="G50" s="3">
        <f>$X$8</f>
        <v>59732129675791</v>
      </c>
      <c r="H50" s="3">
        <f>$W$8</f>
        <v>859047860295</v>
      </c>
      <c r="I50" s="3">
        <f>$V$8</f>
        <v>12545691535</v>
      </c>
      <c r="J50" s="3">
        <f>$U$8</f>
        <v>186368535</v>
      </c>
      <c r="K50" s="3">
        <f>$T$8</f>
        <v>2820151</v>
      </c>
      <c r="L50" s="3">
        <f>$S$8</f>
        <v>43515</v>
      </c>
      <c r="M50" s="3">
        <f>$R$8</f>
        <v>685</v>
      </c>
      <c r="O50" s="23"/>
    </row>
    <row r="51" spans="3:15">
      <c r="C51" s="3">
        <f>$AA$8</f>
        <v>2.162994034885931E+19</v>
      </c>
      <c r="D51" s="3">
        <f>$Z$8</f>
        <v>3.0024635741202643E+17</v>
      </c>
      <c r="E51" s="3">
        <f>$Y$8</f>
        <v>4210038387792135</v>
      </c>
      <c r="F51" s="3">
        <f>$X$8</f>
        <v>59732129675791</v>
      </c>
      <c r="G51" s="3">
        <f>$W$8</f>
        <v>859047860295</v>
      </c>
      <c r="H51" s="3">
        <f>$V$8</f>
        <v>12545691535</v>
      </c>
      <c r="I51" s="3">
        <f>$U$8</f>
        <v>186368535</v>
      </c>
      <c r="J51" s="3">
        <f>$T$8</f>
        <v>2820151</v>
      </c>
      <c r="K51" s="3">
        <f>$S$8</f>
        <v>43515</v>
      </c>
      <c r="L51" s="3">
        <f>$R$8</f>
        <v>685</v>
      </c>
      <c r="M51" s="3">
        <f>$R$2</f>
        <v>11</v>
      </c>
      <c r="O51" s="32"/>
    </row>
    <row r="54" spans="3:15">
      <c r="C54" s="3">
        <f>$AK$8</f>
        <v>1.1077700566821677E+38</v>
      </c>
      <c r="D54" s="3">
        <f>$AJ$8</f>
        <v>1.4697437693587362E+36</v>
      </c>
      <c r="E54" s="22">
        <f>$AV$8</f>
        <v>2.2533742029544515E+20</v>
      </c>
      <c r="F54" s="3">
        <f>$AH$8</f>
        <v>2.6034054115613975E+32</v>
      </c>
      <c r="G54" s="3">
        <f>$AG$8</f>
        <v>3.4781605591867382E+30</v>
      </c>
      <c r="H54" s="3">
        <f>$AF$8</f>
        <v>4.6613881837492098E+28</v>
      </c>
      <c r="I54" s="3">
        <f>$AE$8</f>
        <v>6.2701584820619147E+26</v>
      </c>
      <c r="J54" s="3">
        <f>$AD$8</f>
        <v>8.4708966672821023E+24</v>
      </c>
      <c r="K54" s="3">
        <f>$AC$8</f>
        <v>1.1503166289706361E+23</v>
      </c>
      <c r="L54" s="3">
        <f>$AB$8</f>
        <v>1.5716684413122047E+21</v>
      </c>
      <c r="M54" s="3">
        <f>$AA$8</f>
        <v>2.162994034885931E+19</v>
      </c>
    </row>
    <row r="55" spans="3:15">
      <c r="C55" s="3">
        <f>$AJ$8</f>
        <v>1.4697437693587362E+36</v>
      </c>
      <c r="D55" s="3">
        <f>$AI$8</f>
        <v>1.9538613311576207E+34</v>
      </c>
      <c r="E55" s="22">
        <f>$AU$8</f>
        <v>3.1024417127888937E+18</v>
      </c>
      <c r="F55" s="3">
        <f>$AG$8</f>
        <v>3.4781605591867382E+30</v>
      </c>
      <c r="G55" s="3">
        <f>$AF$8</f>
        <v>4.6613881837492098E+28</v>
      </c>
      <c r="H55" s="3">
        <f>$AE$8</f>
        <v>6.2701584820619147E+26</v>
      </c>
      <c r="I55" s="3">
        <f>$AD$8</f>
        <v>8.4708966672821023E+24</v>
      </c>
      <c r="J55" s="3">
        <f>$AC$8</f>
        <v>1.1503166289706361E+23</v>
      </c>
      <c r="K55" s="3">
        <f>$AB$8</f>
        <v>1.5716684413122047E+21</v>
      </c>
      <c r="L55" s="3">
        <f>$AA$8</f>
        <v>2.162994034885931E+19</v>
      </c>
      <c r="M55" s="3">
        <f>$Z$8</f>
        <v>3.0024635741202643E+17</v>
      </c>
    </row>
    <row r="56" spans="3:15">
      <c r="C56" s="3">
        <f>$AI$8</f>
        <v>1.9538613311576207E+34</v>
      </c>
      <c r="D56" s="3">
        <f>$AH$8</f>
        <v>2.6034054115613975E+32</v>
      </c>
      <c r="E56" s="22">
        <f>$AT$8</f>
        <v>4.3074374358992288E+16</v>
      </c>
      <c r="F56" s="3">
        <f>$AF$8</f>
        <v>4.6613881837492098E+28</v>
      </c>
      <c r="G56" s="3">
        <f>$AE$8</f>
        <v>6.2701584820619147E+26</v>
      </c>
      <c r="H56" s="3">
        <f>$AD$8</f>
        <v>8.4708966672821023E+24</v>
      </c>
      <c r="I56" s="3">
        <f>$AC$8</f>
        <v>1.1503166289706361E+23</v>
      </c>
      <c r="J56" s="3">
        <f>$AB$8</f>
        <v>1.5716684413122047E+21</v>
      </c>
      <c r="K56" s="3">
        <f>$AA$8</f>
        <v>2.162994034885931E+19</v>
      </c>
      <c r="L56" s="3">
        <f>$Z$8</f>
        <v>3.0024635741202643E+17</v>
      </c>
      <c r="M56" s="3">
        <f>$Y$8</f>
        <v>4210038387792135</v>
      </c>
    </row>
    <row r="57" spans="3:15">
      <c r="C57" s="3">
        <f>$AH$8</f>
        <v>2.6034054115613975E+32</v>
      </c>
      <c r="D57" s="3">
        <f>$AG$8</f>
        <v>3.4781605591867382E+30</v>
      </c>
      <c r="E57" s="22">
        <f>$AS$8</f>
        <v>603964096749226</v>
      </c>
      <c r="F57" s="3">
        <f>$AE$8</f>
        <v>6.2701584820619147E+26</v>
      </c>
      <c r="G57" s="3">
        <f>$AD$8</f>
        <v>8.4708966672821023E+24</v>
      </c>
      <c r="H57" s="3">
        <f>$AC$8</f>
        <v>1.1503166289706361E+23</v>
      </c>
      <c r="I57" s="3">
        <f>$AB$8</f>
        <v>1.5716684413122047E+21</v>
      </c>
      <c r="J57" s="3">
        <f>$AA$8</f>
        <v>2.162994034885931E+19</v>
      </c>
      <c r="K57" s="3">
        <f>$Z$8</f>
        <v>3.0024635741202643E+17</v>
      </c>
      <c r="L57" s="3">
        <f>$Y$8</f>
        <v>4210038387792135</v>
      </c>
      <c r="M57" s="3">
        <f>$X$8</f>
        <v>59732129675791</v>
      </c>
      <c r="O57" s="23">
        <f>MDETERM(C54:M64)/MDETERM(C66:M76)</f>
        <v>-1.5267671489037892E-8</v>
      </c>
    </row>
    <row r="58" spans="3:15">
      <c r="C58" s="3">
        <f>$AG$8</f>
        <v>3.4781605591867382E+30</v>
      </c>
      <c r="D58" s="3">
        <f>$AF$8</f>
        <v>4.6613881837492098E+28</v>
      </c>
      <c r="E58" s="22">
        <f>$AR$8</f>
        <v>8565991486948</v>
      </c>
      <c r="F58" s="3">
        <f>$AD$8</f>
        <v>8.4708966672821023E+24</v>
      </c>
      <c r="G58" s="3">
        <f>$AC$8</f>
        <v>1.1503166289706361E+23</v>
      </c>
      <c r="H58" s="3">
        <f>$AB$8</f>
        <v>1.5716684413122047E+21</v>
      </c>
      <c r="I58" s="3">
        <f>$AA$8</f>
        <v>2.162994034885931E+19</v>
      </c>
      <c r="J58" s="3">
        <f>$Z$8</f>
        <v>3.0024635741202643E+17</v>
      </c>
      <c r="K58" s="3">
        <f>$Y$8</f>
        <v>4210038387792135</v>
      </c>
      <c r="L58" s="3">
        <f>$X$8</f>
        <v>59732129675791</v>
      </c>
      <c r="M58" s="3">
        <f>$W$8</f>
        <v>859047860295</v>
      </c>
      <c r="O58" s="29" t="e">
        <f ca="1">[1]!xDiv([1]!xMatDet(C54:M64,100),[1]!xMatDet(C66:M76,100),100)</f>
        <v>#NAME?</v>
      </c>
    </row>
    <row r="59" spans="3:15">
      <c r="C59" s="3">
        <f>$AF$8</f>
        <v>4.6613881837492098E+28</v>
      </c>
      <c r="D59" s="3">
        <f>$AE$8</f>
        <v>6.2701584820619147E+26</v>
      </c>
      <c r="E59" s="22">
        <f>$AQ$8</f>
        <v>123100393474</v>
      </c>
      <c r="F59" s="3">
        <f>$AC$8</f>
        <v>1.1503166289706361E+23</v>
      </c>
      <c r="G59" s="3">
        <f>$AB$8</f>
        <v>1.5716684413122047E+21</v>
      </c>
      <c r="H59" s="3">
        <f>$AA$8</f>
        <v>2.162994034885931E+19</v>
      </c>
      <c r="I59" s="3">
        <f>$Z$8</f>
        <v>3.0024635741202643E+17</v>
      </c>
      <c r="J59" s="3">
        <f>$Y$8</f>
        <v>4210038387792135</v>
      </c>
      <c r="K59" s="3">
        <f>$X$8</f>
        <v>59732129675791</v>
      </c>
      <c r="L59" s="3">
        <f>$W$8</f>
        <v>859047860295</v>
      </c>
      <c r="M59" s="3">
        <f>$V$8</f>
        <v>12545691535</v>
      </c>
    </row>
    <row r="60" spans="3:15">
      <c r="C60" s="3">
        <f>$AE$8</f>
        <v>6.2701584820619147E+26</v>
      </c>
      <c r="D60" s="3">
        <f>$AD$8</f>
        <v>8.4708966672821023E+24</v>
      </c>
      <c r="E60" s="22">
        <f>$AP$8</f>
        <v>1795576924</v>
      </c>
      <c r="F60" s="3">
        <f>$AB$8</f>
        <v>1.5716684413122047E+21</v>
      </c>
      <c r="G60" s="3">
        <f>$AA$8</f>
        <v>2.162994034885931E+19</v>
      </c>
      <c r="H60" s="3">
        <f>$Z$8</f>
        <v>3.0024635741202643E+17</v>
      </c>
      <c r="I60" s="3">
        <f>$Y$8</f>
        <v>4210038387792135</v>
      </c>
      <c r="J60" s="3">
        <f>$X$8</f>
        <v>59732129675791</v>
      </c>
      <c r="K60" s="3">
        <f>$W$8</f>
        <v>859047860295</v>
      </c>
      <c r="L60" s="3">
        <f>$V$8</f>
        <v>12545691535</v>
      </c>
      <c r="M60" s="3">
        <f>$U$8</f>
        <v>186368535</v>
      </c>
    </row>
    <row r="61" spans="3:15">
      <c r="C61" s="3">
        <f>$AD$8</f>
        <v>8.4708966672821023E+24</v>
      </c>
      <c r="D61" s="3">
        <f>$AC$8</f>
        <v>1.1503166289706361E+23</v>
      </c>
      <c r="E61" s="22">
        <f>$AO$8</f>
        <v>26626546</v>
      </c>
      <c r="F61" s="3">
        <f>$AA$8</f>
        <v>2.162994034885931E+19</v>
      </c>
      <c r="G61" s="3">
        <f>$Z$8</f>
        <v>3.0024635741202643E+17</v>
      </c>
      <c r="H61" s="3">
        <f>$Y$8</f>
        <v>4210038387792135</v>
      </c>
      <c r="I61" s="3">
        <f>$X$8</f>
        <v>59732129675791</v>
      </c>
      <c r="J61" s="3">
        <f>$W$8</f>
        <v>859047860295</v>
      </c>
      <c r="K61" s="3">
        <f>$V$8</f>
        <v>12545691535</v>
      </c>
      <c r="L61" s="3">
        <f>$U$8</f>
        <v>186368535</v>
      </c>
      <c r="M61" s="3">
        <f>$T$8</f>
        <v>2820151</v>
      </c>
    </row>
    <row r="62" spans="3:15">
      <c r="C62" s="3">
        <f>$AC$8</f>
        <v>1.1503166289706361E+23</v>
      </c>
      <c r="D62" s="3">
        <f>$AB$8</f>
        <v>1.5716684413122047E+21</v>
      </c>
      <c r="E62" s="22">
        <f>$AN$8</f>
        <v>401968</v>
      </c>
      <c r="F62" s="3">
        <f>$Z$8</f>
        <v>3.0024635741202643E+17</v>
      </c>
      <c r="G62" s="3">
        <f>$Y$8</f>
        <v>4210038387792135</v>
      </c>
      <c r="H62" s="3">
        <f>$X$8</f>
        <v>59732129675791</v>
      </c>
      <c r="I62" s="3">
        <f>$W$8</f>
        <v>859047860295</v>
      </c>
      <c r="J62" s="3">
        <f>$V$8</f>
        <v>12545691535</v>
      </c>
      <c r="K62" s="3">
        <f>$U$8</f>
        <v>186368535</v>
      </c>
      <c r="L62" s="3">
        <f>$T$8</f>
        <v>2820151</v>
      </c>
      <c r="M62" s="3">
        <f>$S$8</f>
        <v>43515</v>
      </c>
    </row>
    <row r="63" spans="3:15">
      <c r="C63" s="3">
        <f>$AB$8</f>
        <v>1.5716684413122047E+21</v>
      </c>
      <c r="D63" s="3">
        <f>$AA$8</f>
        <v>2.162994034885931E+19</v>
      </c>
      <c r="E63" s="22">
        <f>$AM$8</f>
        <v>6184</v>
      </c>
      <c r="F63" s="3">
        <f>$Y$8</f>
        <v>4210038387792135</v>
      </c>
      <c r="G63" s="3">
        <f>$X$8</f>
        <v>59732129675791</v>
      </c>
      <c r="H63" s="3">
        <f>$W$8</f>
        <v>859047860295</v>
      </c>
      <c r="I63" s="3">
        <f>$V$8</f>
        <v>12545691535</v>
      </c>
      <c r="J63" s="3">
        <f>$U$8</f>
        <v>186368535</v>
      </c>
      <c r="K63" s="3">
        <f>$T$8</f>
        <v>2820151</v>
      </c>
      <c r="L63" s="3">
        <f>$S$8</f>
        <v>43515</v>
      </c>
      <c r="M63" s="3">
        <f>$R$8</f>
        <v>685</v>
      </c>
    </row>
    <row r="64" spans="3:15">
      <c r="C64" s="3">
        <f>$AA$8</f>
        <v>2.162994034885931E+19</v>
      </c>
      <c r="D64" s="3">
        <f>$Z$8</f>
        <v>3.0024635741202643E+17</v>
      </c>
      <c r="E64" s="22">
        <f>$AL$8</f>
        <v>97</v>
      </c>
      <c r="F64" s="3">
        <f>$X$8</f>
        <v>59732129675791</v>
      </c>
      <c r="G64" s="3">
        <f>$W$8</f>
        <v>859047860295</v>
      </c>
      <c r="H64" s="3">
        <f>$V$8</f>
        <v>12545691535</v>
      </c>
      <c r="I64" s="3">
        <f>$U$8</f>
        <v>186368535</v>
      </c>
      <c r="J64" s="3">
        <f>$T$8</f>
        <v>2820151</v>
      </c>
      <c r="K64" s="3">
        <f>$S$8</f>
        <v>43515</v>
      </c>
      <c r="L64" s="3">
        <f>$R$8</f>
        <v>685</v>
      </c>
      <c r="M64" s="3">
        <f>$R$2</f>
        <v>11</v>
      </c>
    </row>
    <row r="65" spans="3:1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3:13">
      <c r="C66" s="3">
        <f>$AK$8</f>
        <v>1.1077700566821677E+38</v>
      </c>
      <c r="D66" s="3">
        <f>$AJ$8</f>
        <v>1.4697437693587362E+36</v>
      </c>
      <c r="E66" s="3">
        <f>$AI$8</f>
        <v>1.9538613311576207E+34</v>
      </c>
      <c r="F66" s="3">
        <f>$AH$8</f>
        <v>2.6034054115613975E+32</v>
      </c>
      <c r="G66" s="3">
        <f>$AG$8</f>
        <v>3.4781605591867382E+30</v>
      </c>
      <c r="H66" s="3">
        <f>$AF$8</f>
        <v>4.6613881837492098E+28</v>
      </c>
      <c r="I66" s="3">
        <f>$AE$8</f>
        <v>6.2701584820619147E+26</v>
      </c>
      <c r="J66" s="3">
        <f>$AD$8</f>
        <v>8.4708966672821023E+24</v>
      </c>
      <c r="K66" s="3">
        <f>$AC$8</f>
        <v>1.1503166289706361E+23</v>
      </c>
      <c r="L66" s="3">
        <f>$AB$8</f>
        <v>1.5716684413122047E+21</v>
      </c>
      <c r="M66" s="3">
        <f>$AA$8</f>
        <v>2.162994034885931E+19</v>
      </c>
    </row>
    <row r="67" spans="3:13">
      <c r="C67" s="3">
        <f>$AJ$8</f>
        <v>1.4697437693587362E+36</v>
      </c>
      <c r="D67" s="3">
        <f>$AI$8</f>
        <v>1.9538613311576207E+34</v>
      </c>
      <c r="E67" s="3">
        <f>$AH$8</f>
        <v>2.6034054115613975E+32</v>
      </c>
      <c r="F67" s="3">
        <f>$AG$8</f>
        <v>3.4781605591867382E+30</v>
      </c>
      <c r="G67" s="3">
        <f>$AF$8</f>
        <v>4.6613881837492098E+28</v>
      </c>
      <c r="H67" s="3">
        <f>$AE$8</f>
        <v>6.2701584820619147E+26</v>
      </c>
      <c r="I67" s="3">
        <f>$AD$8</f>
        <v>8.4708966672821023E+24</v>
      </c>
      <c r="J67" s="3">
        <f>$AC$8</f>
        <v>1.1503166289706361E+23</v>
      </c>
      <c r="K67" s="3">
        <f>$AB$8</f>
        <v>1.5716684413122047E+21</v>
      </c>
      <c r="L67" s="3">
        <f>$AA$8</f>
        <v>2.162994034885931E+19</v>
      </c>
      <c r="M67" s="3">
        <f>$Z$8</f>
        <v>3.0024635741202643E+17</v>
      </c>
    </row>
    <row r="68" spans="3:13">
      <c r="C68" s="3">
        <f>$AI$8</f>
        <v>1.9538613311576207E+34</v>
      </c>
      <c r="D68" s="3">
        <f>$AH$8</f>
        <v>2.6034054115613975E+32</v>
      </c>
      <c r="E68" s="3">
        <f>$AG$8</f>
        <v>3.4781605591867382E+30</v>
      </c>
      <c r="F68" s="3">
        <f>$AF$8</f>
        <v>4.6613881837492098E+28</v>
      </c>
      <c r="G68" s="3">
        <f>$AE$8</f>
        <v>6.2701584820619147E+26</v>
      </c>
      <c r="H68" s="3">
        <f>$AD$8</f>
        <v>8.4708966672821023E+24</v>
      </c>
      <c r="I68" s="3">
        <f>$AC$8</f>
        <v>1.1503166289706361E+23</v>
      </c>
      <c r="J68" s="3">
        <f>$AB$8</f>
        <v>1.5716684413122047E+21</v>
      </c>
      <c r="K68" s="3">
        <f>$AA$8</f>
        <v>2.162994034885931E+19</v>
      </c>
      <c r="L68" s="3">
        <f>$Z$8</f>
        <v>3.0024635741202643E+17</v>
      </c>
      <c r="M68" s="3">
        <f>$Y$8</f>
        <v>4210038387792135</v>
      </c>
    </row>
    <row r="69" spans="3:13">
      <c r="C69" s="3">
        <f>$AH$8</f>
        <v>2.6034054115613975E+32</v>
      </c>
      <c r="D69" s="3">
        <f>$AG$8</f>
        <v>3.4781605591867382E+30</v>
      </c>
      <c r="E69" s="3">
        <f>$AF$8</f>
        <v>4.6613881837492098E+28</v>
      </c>
      <c r="F69" s="3">
        <f>$AE$8</f>
        <v>6.2701584820619147E+26</v>
      </c>
      <c r="G69" s="3">
        <f>$AD$8</f>
        <v>8.4708966672821023E+24</v>
      </c>
      <c r="H69" s="3">
        <f>$AC$8</f>
        <v>1.1503166289706361E+23</v>
      </c>
      <c r="I69" s="3">
        <f>$AB$8</f>
        <v>1.5716684413122047E+21</v>
      </c>
      <c r="J69" s="3">
        <f>$AA$8</f>
        <v>2.162994034885931E+19</v>
      </c>
      <c r="K69" s="3">
        <f>$Z$8</f>
        <v>3.0024635741202643E+17</v>
      </c>
      <c r="L69" s="3">
        <f>$Y$8</f>
        <v>4210038387792135</v>
      </c>
      <c r="M69" s="3">
        <f>$X$8</f>
        <v>59732129675791</v>
      </c>
    </row>
    <row r="70" spans="3:13">
      <c r="C70" s="3">
        <f>$AG$8</f>
        <v>3.4781605591867382E+30</v>
      </c>
      <c r="D70" s="3">
        <f>$AF$8</f>
        <v>4.6613881837492098E+28</v>
      </c>
      <c r="E70" s="3">
        <f>$AE$8</f>
        <v>6.2701584820619147E+26</v>
      </c>
      <c r="F70" s="3">
        <f>$AD$8</f>
        <v>8.4708966672821023E+24</v>
      </c>
      <c r="G70" s="3">
        <f>$AC$8</f>
        <v>1.1503166289706361E+23</v>
      </c>
      <c r="H70" s="3">
        <f>$AB$8</f>
        <v>1.5716684413122047E+21</v>
      </c>
      <c r="I70" s="3">
        <f>$AA$8</f>
        <v>2.162994034885931E+19</v>
      </c>
      <c r="J70" s="3">
        <f>$Z$8</f>
        <v>3.0024635741202643E+17</v>
      </c>
      <c r="K70" s="3">
        <f>$Y$8</f>
        <v>4210038387792135</v>
      </c>
      <c r="L70" s="3">
        <f>$X$8</f>
        <v>59732129675791</v>
      </c>
      <c r="M70" s="3">
        <f>$W$8</f>
        <v>859047860295</v>
      </c>
    </row>
    <row r="71" spans="3:13">
      <c r="C71" s="3">
        <f>$AF$8</f>
        <v>4.6613881837492098E+28</v>
      </c>
      <c r="D71" s="3">
        <f>$AE$8</f>
        <v>6.2701584820619147E+26</v>
      </c>
      <c r="E71" s="3">
        <f>$AD$8</f>
        <v>8.4708966672821023E+24</v>
      </c>
      <c r="F71" s="3">
        <f>$AC$8</f>
        <v>1.1503166289706361E+23</v>
      </c>
      <c r="G71" s="3">
        <f>$AB$8</f>
        <v>1.5716684413122047E+21</v>
      </c>
      <c r="H71" s="3">
        <f>$AA$8</f>
        <v>2.162994034885931E+19</v>
      </c>
      <c r="I71" s="3">
        <f>$Z$8</f>
        <v>3.0024635741202643E+17</v>
      </c>
      <c r="J71" s="3">
        <f>$Y$8</f>
        <v>4210038387792135</v>
      </c>
      <c r="K71" s="3">
        <f>$X$8</f>
        <v>59732129675791</v>
      </c>
      <c r="L71" s="3">
        <f>$W$8</f>
        <v>859047860295</v>
      </c>
      <c r="M71" s="3">
        <f>$V$8</f>
        <v>12545691535</v>
      </c>
    </row>
    <row r="72" spans="3:13">
      <c r="C72" s="3">
        <f>$AE$8</f>
        <v>6.2701584820619147E+26</v>
      </c>
      <c r="D72" s="3">
        <f>$AD$8</f>
        <v>8.4708966672821023E+24</v>
      </c>
      <c r="E72" s="3">
        <f>$AC$8</f>
        <v>1.1503166289706361E+23</v>
      </c>
      <c r="F72" s="3">
        <f>$AB$8</f>
        <v>1.5716684413122047E+21</v>
      </c>
      <c r="G72" s="3">
        <f>$AA$8</f>
        <v>2.162994034885931E+19</v>
      </c>
      <c r="H72" s="3">
        <f>$Z$8</f>
        <v>3.0024635741202643E+17</v>
      </c>
      <c r="I72" s="3">
        <f>$Y$8</f>
        <v>4210038387792135</v>
      </c>
      <c r="J72" s="3">
        <f>$X$8</f>
        <v>59732129675791</v>
      </c>
      <c r="K72" s="3">
        <f>$W$8</f>
        <v>859047860295</v>
      </c>
      <c r="L72" s="3">
        <f>$V$8</f>
        <v>12545691535</v>
      </c>
      <c r="M72" s="3">
        <f>$U$8</f>
        <v>186368535</v>
      </c>
    </row>
    <row r="73" spans="3:13">
      <c r="C73" s="3">
        <f>$AD$8</f>
        <v>8.4708966672821023E+24</v>
      </c>
      <c r="D73" s="3">
        <f>$AC$8</f>
        <v>1.1503166289706361E+23</v>
      </c>
      <c r="E73" s="3">
        <f>$AB$8</f>
        <v>1.5716684413122047E+21</v>
      </c>
      <c r="F73" s="3">
        <f>$AA$8</f>
        <v>2.162994034885931E+19</v>
      </c>
      <c r="G73" s="3">
        <f>$Z$8</f>
        <v>3.0024635741202643E+17</v>
      </c>
      <c r="H73" s="3">
        <f>$Y$8</f>
        <v>4210038387792135</v>
      </c>
      <c r="I73" s="3">
        <f>$X$8</f>
        <v>59732129675791</v>
      </c>
      <c r="J73" s="3">
        <f>$W$8</f>
        <v>859047860295</v>
      </c>
      <c r="K73" s="3">
        <f>$V$8</f>
        <v>12545691535</v>
      </c>
      <c r="L73" s="3">
        <f>$U$8</f>
        <v>186368535</v>
      </c>
      <c r="M73" s="3">
        <f>$T$8</f>
        <v>2820151</v>
      </c>
    </row>
    <row r="74" spans="3:13">
      <c r="C74" s="3">
        <f>$AC$8</f>
        <v>1.1503166289706361E+23</v>
      </c>
      <c r="D74" s="3">
        <f>$AB$8</f>
        <v>1.5716684413122047E+21</v>
      </c>
      <c r="E74" s="3">
        <f>$AA$8</f>
        <v>2.162994034885931E+19</v>
      </c>
      <c r="F74" s="3">
        <f>$Z$8</f>
        <v>3.0024635741202643E+17</v>
      </c>
      <c r="G74" s="3">
        <f>$Y$8</f>
        <v>4210038387792135</v>
      </c>
      <c r="H74" s="3">
        <f>$X$8</f>
        <v>59732129675791</v>
      </c>
      <c r="I74" s="3">
        <f>$W$8</f>
        <v>859047860295</v>
      </c>
      <c r="J74" s="3">
        <f>$V$8</f>
        <v>12545691535</v>
      </c>
      <c r="K74" s="3">
        <f>$U$8</f>
        <v>186368535</v>
      </c>
      <c r="L74" s="3">
        <f>$T$8</f>
        <v>2820151</v>
      </c>
      <c r="M74" s="3">
        <f>$S$8</f>
        <v>43515</v>
      </c>
    </row>
    <row r="75" spans="3:13">
      <c r="C75" s="3">
        <f>$AB$8</f>
        <v>1.5716684413122047E+21</v>
      </c>
      <c r="D75" s="3">
        <f>$AA$8</f>
        <v>2.162994034885931E+19</v>
      </c>
      <c r="E75" s="3">
        <f>$Z$8</f>
        <v>3.0024635741202643E+17</v>
      </c>
      <c r="F75" s="3">
        <f>$Y$8</f>
        <v>4210038387792135</v>
      </c>
      <c r="G75" s="3">
        <f>$X$8</f>
        <v>59732129675791</v>
      </c>
      <c r="H75" s="3">
        <f>$W$8</f>
        <v>859047860295</v>
      </c>
      <c r="I75" s="3">
        <f>$V$8</f>
        <v>12545691535</v>
      </c>
      <c r="J75" s="3">
        <f>$U$8</f>
        <v>186368535</v>
      </c>
      <c r="K75" s="3">
        <f>$T$8</f>
        <v>2820151</v>
      </c>
      <c r="L75" s="3">
        <f>$S$8</f>
        <v>43515</v>
      </c>
      <c r="M75" s="3">
        <f>$R$8</f>
        <v>685</v>
      </c>
    </row>
    <row r="76" spans="3:13">
      <c r="C76" s="3">
        <f>$AA$8</f>
        <v>2.162994034885931E+19</v>
      </c>
      <c r="D76" s="3">
        <f>$Z$8</f>
        <v>3.0024635741202643E+17</v>
      </c>
      <c r="E76" s="3">
        <f>$Y$8</f>
        <v>4210038387792135</v>
      </c>
      <c r="F76" s="3">
        <f>$X$8</f>
        <v>59732129675791</v>
      </c>
      <c r="G76" s="3">
        <f>$W$8</f>
        <v>859047860295</v>
      </c>
      <c r="H76" s="3">
        <f>$V$8</f>
        <v>12545691535</v>
      </c>
      <c r="I76" s="3">
        <f>$U$8</f>
        <v>186368535</v>
      </c>
      <c r="J76" s="3">
        <f>$T$8</f>
        <v>2820151</v>
      </c>
      <c r="K76" s="3">
        <f>$S$8</f>
        <v>43515</v>
      </c>
      <c r="L76" s="3">
        <f>$R$8</f>
        <v>685</v>
      </c>
      <c r="M76" s="3">
        <f>$R$2</f>
        <v>11</v>
      </c>
    </row>
    <row r="79" spans="3:13">
      <c r="C79" s="3">
        <f>$AK$8</f>
        <v>1.1077700566821677E+38</v>
      </c>
      <c r="D79" s="3">
        <f>$AJ$8</f>
        <v>1.4697437693587362E+36</v>
      </c>
      <c r="E79" s="3">
        <f>$AI$8</f>
        <v>1.9538613311576207E+34</v>
      </c>
      <c r="F79" s="22">
        <f>$AV$8</f>
        <v>2.2533742029544515E+20</v>
      </c>
      <c r="G79" s="3">
        <f>$AG$8</f>
        <v>3.4781605591867382E+30</v>
      </c>
      <c r="H79" s="3">
        <f>$AF$8</f>
        <v>4.6613881837492098E+28</v>
      </c>
      <c r="I79" s="3">
        <f>$AE$8</f>
        <v>6.2701584820619147E+26</v>
      </c>
      <c r="J79" s="3">
        <f>$AD$8</f>
        <v>8.4708966672821023E+24</v>
      </c>
      <c r="K79" s="3">
        <f>$AC$8</f>
        <v>1.1503166289706361E+23</v>
      </c>
      <c r="L79" s="3">
        <f>$AB$8</f>
        <v>1.5716684413122047E+21</v>
      </c>
      <c r="M79" s="3">
        <f>$AA$8</f>
        <v>2.162994034885931E+19</v>
      </c>
    </row>
    <row r="80" spans="3:13">
      <c r="C80" s="3">
        <f>$AJ$8</f>
        <v>1.4697437693587362E+36</v>
      </c>
      <c r="D80" s="3">
        <f>$AI$8</f>
        <v>1.9538613311576207E+34</v>
      </c>
      <c r="E80" s="3">
        <f>$AH$8</f>
        <v>2.6034054115613975E+32</v>
      </c>
      <c r="F80" s="22">
        <f>$AU$8</f>
        <v>3.1024417127888937E+18</v>
      </c>
      <c r="G80" s="3">
        <f>$AF$8</f>
        <v>4.6613881837492098E+28</v>
      </c>
      <c r="H80" s="3">
        <f>$AE$8</f>
        <v>6.2701584820619147E+26</v>
      </c>
      <c r="I80" s="3">
        <f>$AD$8</f>
        <v>8.4708966672821023E+24</v>
      </c>
      <c r="J80" s="3">
        <f>$AC$8</f>
        <v>1.1503166289706361E+23</v>
      </c>
      <c r="K80" s="3">
        <f>$AB$8</f>
        <v>1.5716684413122047E+21</v>
      </c>
      <c r="L80" s="3">
        <f>$AA$8</f>
        <v>2.162994034885931E+19</v>
      </c>
      <c r="M80" s="3">
        <f>$Z$8</f>
        <v>3.0024635741202643E+17</v>
      </c>
    </row>
    <row r="81" spans="3:15">
      <c r="C81" s="3">
        <f>$AI$8</f>
        <v>1.9538613311576207E+34</v>
      </c>
      <c r="D81" s="3">
        <f>$AH$8</f>
        <v>2.6034054115613975E+32</v>
      </c>
      <c r="E81" s="3">
        <f>$AG$8</f>
        <v>3.4781605591867382E+30</v>
      </c>
      <c r="F81" s="22">
        <f>$AT$8</f>
        <v>4.3074374358992288E+16</v>
      </c>
      <c r="G81" s="3">
        <f>$AE$8</f>
        <v>6.2701584820619147E+26</v>
      </c>
      <c r="H81" s="3">
        <f>$AD$8</f>
        <v>8.4708966672821023E+24</v>
      </c>
      <c r="I81" s="3">
        <f>$AC$8</f>
        <v>1.1503166289706361E+23</v>
      </c>
      <c r="J81" s="3">
        <f>$AB$8</f>
        <v>1.5716684413122047E+21</v>
      </c>
      <c r="K81" s="3">
        <f>$AA$8</f>
        <v>2.162994034885931E+19</v>
      </c>
      <c r="L81" s="3">
        <f>$Z$8</f>
        <v>3.0024635741202643E+17</v>
      </c>
      <c r="M81" s="3">
        <f>$Y$8</f>
        <v>4210038387792135</v>
      </c>
      <c r="O81" s="23">
        <f>MDETERM(C79:M89)/MDETERM(C91:M101)</f>
        <v>1.2390831658023358E-6</v>
      </c>
    </row>
    <row r="82" spans="3:15">
      <c r="C82" s="3">
        <f>$AH$8</f>
        <v>2.6034054115613975E+32</v>
      </c>
      <c r="D82" s="3">
        <f>$AG$8</f>
        <v>3.4781605591867382E+30</v>
      </c>
      <c r="E82" s="3">
        <f>$AF$8</f>
        <v>4.6613881837492098E+28</v>
      </c>
      <c r="F82" s="22">
        <f>$AS$8</f>
        <v>603964096749226</v>
      </c>
      <c r="G82" s="3">
        <f>$AD$8</f>
        <v>8.4708966672821023E+24</v>
      </c>
      <c r="H82" s="3">
        <f>$AC$8</f>
        <v>1.1503166289706361E+23</v>
      </c>
      <c r="I82" s="3">
        <f>$AB$8</f>
        <v>1.5716684413122047E+21</v>
      </c>
      <c r="J82" s="3">
        <f>$AA$8</f>
        <v>2.162994034885931E+19</v>
      </c>
      <c r="K82" s="3">
        <f>$Z$8</f>
        <v>3.0024635741202643E+17</v>
      </c>
      <c r="L82" s="3">
        <f>$Y$8</f>
        <v>4210038387792135</v>
      </c>
      <c r="M82" s="3">
        <f>$X$8</f>
        <v>59732129675791</v>
      </c>
      <c r="O82" s="32" t="e">
        <f ca="1">[1]!xDiv([1]!xMatDet(C79:M89,100),[1]!xMatDet(C91:M101,100),100)</f>
        <v>#NAME?</v>
      </c>
    </row>
    <row r="83" spans="3:15">
      <c r="C83" s="3">
        <f>$AG$8</f>
        <v>3.4781605591867382E+30</v>
      </c>
      <c r="D83" s="3">
        <f>$AF$8</f>
        <v>4.6613881837492098E+28</v>
      </c>
      <c r="E83" s="3">
        <f>$AE$8</f>
        <v>6.2701584820619147E+26</v>
      </c>
      <c r="F83" s="22">
        <f>$AR$8</f>
        <v>8565991486948</v>
      </c>
      <c r="G83" s="3">
        <f>$AC$8</f>
        <v>1.1503166289706361E+23</v>
      </c>
      <c r="H83" s="3">
        <f>$AB$8</f>
        <v>1.5716684413122047E+21</v>
      </c>
      <c r="I83" s="3">
        <f>$AA$8</f>
        <v>2.162994034885931E+19</v>
      </c>
      <c r="J83" s="3">
        <f>$Z$8</f>
        <v>3.0024635741202643E+17</v>
      </c>
      <c r="K83" s="3">
        <f>$Y$8</f>
        <v>4210038387792135</v>
      </c>
      <c r="L83" s="3">
        <f>$X$8</f>
        <v>59732129675791</v>
      </c>
      <c r="M83" s="3">
        <f>$W$8</f>
        <v>859047860295</v>
      </c>
    </row>
    <row r="84" spans="3:15">
      <c r="C84" s="3">
        <f>$AF$8</f>
        <v>4.6613881837492098E+28</v>
      </c>
      <c r="D84" s="3">
        <f>$AE$8</f>
        <v>6.2701584820619147E+26</v>
      </c>
      <c r="E84" s="3">
        <f>$AD$8</f>
        <v>8.4708966672821023E+24</v>
      </c>
      <c r="F84" s="22">
        <f>$AQ$8</f>
        <v>123100393474</v>
      </c>
      <c r="G84" s="3">
        <f>$AB$8</f>
        <v>1.5716684413122047E+21</v>
      </c>
      <c r="H84" s="3">
        <f>$AA$8</f>
        <v>2.162994034885931E+19</v>
      </c>
      <c r="I84" s="3">
        <f>$Z$8</f>
        <v>3.0024635741202643E+17</v>
      </c>
      <c r="J84" s="3">
        <f>$Y$8</f>
        <v>4210038387792135</v>
      </c>
      <c r="K84" s="3">
        <f>$X$8</f>
        <v>59732129675791</v>
      </c>
      <c r="L84" s="3">
        <f>$W$8</f>
        <v>859047860295</v>
      </c>
      <c r="M84" s="3">
        <f>$V$8</f>
        <v>12545691535</v>
      </c>
    </row>
    <row r="85" spans="3:15">
      <c r="C85" s="3">
        <f>$AE$8</f>
        <v>6.2701584820619147E+26</v>
      </c>
      <c r="D85" s="3">
        <f>$AD$8</f>
        <v>8.4708966672821023E+24</v>
      </c>
      <c r="E85" s="3">
        <f>$AC$8</f>
        <v>1.1503166289706361E+23</v>
      </c>
      <c r="F85" s="22">
        <f>$AP$8</f>
        <v>1795576924</v>
      </c>
      <c r="G85" s="3">
        <f>$AA$8</f>
        <v>2.162994034885931E+19</v>
      </c>
      <c r="H85" s="3">
        <f>$Z$8</f>
        <v>3.0024635741202643E+17</v>
      </c>
      <c r="I85" s="3">
        <f>$Y$8</f>
        <v>4210038387792135</v>
      </c>
      <c r="J85" s="3">
        <f>$X$8</f>
        <v>59732129675791</v>
      </c>
      <c r="K85" s="3">
        <f>$W$8</f>
        <v>859047860295</v>
      </c>
      <c r="L85" s="3">
        <f>$V$8</f>
        <v>12545691535</v>
      </c>
      <c r="M85" s="3">
        <f>$U$8</f>
        <v>186368535</v>
      </c>
    </row>
    <row r="86" spans="3:15">
      <c r="C86" s="3">
        <f>$AD$8</f>
        <v>8.4708966672821023E+24</v>
      </c>
      <c r="D86" s="3">
        <f>$AC$8</f>
        <v>1.1503166289706361E+23</v>
      </c>
      <c r="E86" s="3">
        <f>$AB$8</f>
        <v>1.5716684413122047E+21</v>
      </c>
      <c r="F86" s="22">
        <f>$AO$8</f>
        <v>26626546</v>
      </c>
      <c r="G86" s="3">
        <f>$Z$8</f>
        <v>3.0024635741202643E+17</v>
      </c>
      <c r="H86" s="3">
        <f>$Y$8</f>
        <v>4210038387792135</v>
      </c>
      <c r="I86" s="3">
        <f>$X$8</f>
        <v>59732129675791</v>
      </c>
      <c r="J86" s="3">
        <f>$W$8</f>
        <v>859047860295</v>
      </c>
      <c r="K86" s="3">
        <f>$V$8</f>
        <v>12545691535</v>
      </c>
      <c r="L86" s="3">
        <f>$U$8</f>
        <v>186368535</v>
      </c>
      <c r="M86" s="3">
        <f>$T$8</f>
        <v>2820151</v>
      </c>
    </row>
    <row r="87" spans="3:15">
      <c r="C87" s="3">
        <f>$AC$8</f>
        <v>1.1503166289706361E+23</v>
      </c>
      <c r="D87" s="3">
        <f>$AB$8</f>
        <v>1.5716684413122047E+21</v>
      </c>
      <c r="E87" s="3">
        <f>$AA$8</f>
        <v>2.162994034885931E+19</v>
      </c>
      <c r="F87" s="22">
        <f>$AN$8</f>
        <v>401968</v>
      </c>
      <c r="G87" s="3">
        <f>$Y$8</f>
        <v>4210038387792135</v>
      </c>
      <c r="H87" s="3">
        <f>$X$8</f>
        <v>59732129675791</v>
      </c>
      <c r="I87" s="3">
        <f>$W$8</f>
        <v>859047860295</v>
      </c>
      <c r="J87" s="3">
        <f>$V$8</f>
        <v>12545691535</v>
      </c>
      <c r="K87" s="3">
        <f>$U$8</f>
        <v>186368535</v>
      </c>
      <c r="L87" s="3">
        <f>$T$8</f>
        <v>2820151</v>
      </c>
      <c r="M87" s="3">
        <f>$S$8</f>
        <v>43515</v>
      </c>
    </row>
    <row r="88" spans="3:15">
      <c r="C88" s="3">
        <f>$AB$8</f>
        <v>1.5716684413122047E+21</v>
      </c>
      <c r="D88" s="3">
        <f>$AA$8</f>
        <v>2.162994034885931E+19</v>
      </c>
      <c r="E88" s="3">
        <f>$Z$8</f>
        <v>3.0024635741202643E+17</v>
      </c>
      <c r="F88" s="22">
        <f>$AM$8</f>
        <v>6184</v>
      </c>
      <c r="G88" s="3">
        <f>$X$8</f>
        <v>59732129675791</v>
      </c>
      <c r="H88" s="3">
        <f>$W$8</f>
        <v>859047860295</v>
      </c>
      <c r="I88" s="3">
        <f>$V$8</f>
        <v>12545691535</v>
      </c>
      <c r="J88" s="3">
        <f>$U$8</f>
        <v>186368535</v>
      </c>
      <c r="K88" s="3">
        <f>$T$8</f>
        <v>2820151</v>
      </c>
      <c r="L88" s="3">
        <f>$S$8</f>
        <v>43515</v>
      </c>
      <c r="M88" s="3">
        <f>$R$8</f>
        <v>685</v>
      </c>
    </row>
    <row r="89" spans="3:15">
      <c r="C89" s="3">
        <f>$AA$8</f>
        <v>2.162994034885931E+19</v>
      </c>
      <c r="D89" s="3">
        <f>$Z$8</f>
        <v>3.0024635741202643E+17</v>
      </c>
      <c r="E89" s="3">
        <f>$Y$8</f>
        <v>4210038387792135</v>
      </c>
      <c r="F89" s="22">
        <f>$AL$8</f>
        <v>97</v>
      </c>
      <c r="G89" s="3">
        <f>$W$8</f>
        <v>859047860295</v>
      </c>
      <c r="H89" s="3">
        <f>$V$8</f>
        <v>12545691535</v>
      </c>
      <c r="I89" s="3">
        <f>$U$8</f>
        <v>186368535</v>
      </c>
      <c r="J89" s="3">
        <f>$T$8</f>
        <v>2820151</v>
      </c>
      <c r="K89" s="3">
        <f>$S$8</f>
        <v>43515</v>
      </c>
      <c r="L89" s="3">
        <f>$R$8</f>
        <v>685</v>
      </c>
      <c r="M89" s="3">
        <f>$R$2</f>
        <v>11</v>
      </c>
    </row>
    <row r="90" spans="3:1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3:15">
      <c r="C91" s="3">
        <f>$AK$8</f>
        <v>1.1077700566821677E+38</v>
      </c>
      <c r="D91" s="3">
        <f>$AJ$8</f>
        <v>1.4697437693587362E+36</v>
      </c>
      <c r="E91" s="3">
        <f>$AI$8</f>
        <v>1.9538613311576207E+34</v>
      </c>
      <c r="F91" s="3">
        <f>$AH$8</f>
        <v>2.6034054115613975E+32</v>
      </c>
      <c r="G91" s="3">
        <f>$AG$8</f>
        <v>3.4781605591867382E+30</v>
      </c>
      <c r="H91" s="3">
        <f>$AF$8</f>
        <v>4.6613881837492098E+28</v>
      </c>
      <c r="I91" s="3">
        <f>$AE$8</f>
        <v>6.2701584820619147E+26</v>
      </c>
      <c r="J91" s="3">
        <f>$AD$8</f>
        <v>8.4708966672821023E+24</v>
      </c>
      <c r="K91" s="3">
        <f>$AC$8</f>
        <v>1.1503166289706361E+23</v>
      </c>
      <c r="L91" s="3">
        <f>$AB$8</f>
        <v>1.5716684413122047E+21</v>
      </c>
      <c r="M91" s="3">
        <f>$AA$8</f>
        <v>2.162994034885931E+19</v>
      </c>
    </row>
    <row r="92" spans="3:15">
      <c r="C92" s="3">
        <f>$AJ$8</f>
        <v>1.4697437693587362E+36</v>
      </c>
      <c r="D92" s="3">
        <f>$AI$8</f>
        <v>1.9538613311576207E+34</v>
      </c>
      <c r="E92" s="3">
        <f>$AH$8</f>
        <v>2.6034054115613975E+32</v>
      </c>
      <c r="F92" s="3">
        <f>$AG$8</f>
        <v>3.4781605591867382E+30</v>
      </c>
      <c r="G92" s="3">
        <f>$AF$8</f>
        <v>4.6613881837492098E+28</v>
      </c>
      <c r="H92" s="3">
        <f>$AE$8</f>
        <v>6.2701584820619147E+26</v>
      </c>
      <c r="I92" s="3">
        <f>$AD$8</f>
        <v>8.4708966672821023E+24</v>
      </c>
      <c r="J92" s="3">
        <f>$AC$8</f>
        <v>1.1503166289706361E+23</v>
      </c>
      <c r="K92" s="3">
        <f>$AB$8</f>
        <v>1.5716684413122047E+21</v>
      </c>
      <c r="L92" s="3">
        <f>$AA$8</f>
        <v>2.162994034885931E+19</v>
      </c>
      <c r="M92" s="3">
        <f>$Z$8</f>
        <v>3.0024635741202643E+17</v>
      </c>
    </row>
    <row r="93" spans="3:15">
      <c r="C93" s="3">
        <f>$AI$8</f>
        <v>1.9538613311576207E+34</v>
      </c>
      <c r="D93" s="3">
        <f>$AH$8</f>
        <v>2.6034054115613975E+32</v>
      </c>
      <c r="E93" s="3">
        <f>$AG$8</f>
        <v>3.4781605591867382E+30</v>
      </c>
      <c r="F93" s="3">
        <f>$AF$8</f>
        <v>4.6613881837492098E+28</v>
      </c>
      <c r="G93" s="3">
        <f>$AE$8</f>
        <v>6.2701584820619147E+26</v>
      </c>
      <c r="H93" s="3">
        <f>$AD$8</f>
        <v>8.4708966672821023E+24</v>
      </c>
      <c r="I93" s="3">
        <f>$AC$8</f>
        <v>1.1503166289706361E+23</v>
      </c>
      <c r="J93" s="3">
        <f>$AB$8</f>
        <v>1.5716684413122047E+21</v>
      </c>
      <c r="K93" s="3">
        <f>$AA$8</f>
        <v>2.162994034885931E+19</v>
      </c>
      <c r="L93" s="3">
        <f>$Z$8</f>
        <v>3.0024635741202643E+17</v>
      </c>
      <c r="M93" s="3">
        <f>$Y$8</f>
        <v>4210038387792135</v>
      </c>
    </row>
    <row r="94" spans="3:15">
      <c r="C94" s="3">
        <f>$AH$8</f>
        <v>2.6034054115613975E+32</v>
      </c>
      <c r="D94" s="3">
        <f>$AG$8</f>
        <v>3.4781605591867382E+30</v>
      </c>
      <c r="E94" s="3">
        <f>$AF$8</f>
        <v>4.6613881837492098E+28</v>
      </c>
      <c r="F94" s="3">
        <f>$AE$8</f>
        <v>6.2701584820619147E+26</v>
      </c>
      <c r="G94" s="3">
        <f>$AD$8</f>
        <v>8.4708966672821023E+24</v>
      </c>
      <c r="H94" s="3">
        <f>$AC$8</f>
        <v>1.1503166289706361E+23</v>
      </c>
      <c r="I94" s="3">
        <f>$AB$8</f>
        <v>1.5716684413122047E+21</v>
      </c>
      <c r="J94" s="3">
        <f>$AA$8</f>
        <v>2.162994034885931E+19</v>
      </c>
      <c r="K94" s="3">
        <f>$Z$8</f>
        <v>3.0024635741202643E+17</v>
      </c>
      <c r="L94" s="3">
        <f>$Y$8</f>
        <v>4210038387792135</v>
      </c>
      <c r="M94" s="3">
        <f>$X$8</f>
        <v>59732129675791</v>
      </c>
    </row>
    <row r="95" spans="3:15">
      <c r="C95" s="3">
        <f>$AG$8</f>
        <v>3.4781605591867382E+30</v>
      </c>
      <c r="D95" s="3">
        <f>$AF$8</f>
        <v>4.6613881837492098E+28</v>
      </c>
      <c r="E95" s="3">
        <f>$AE$8</f>
        <v>6.2701584820619147E+26</v>
      </c>
      <c r="F95" s="3">
        <f>$AD$8</f>
        <v>8.4708966672821023E+24</v>
      </c>
      <c r="G95" s="3">
        <f>$AC$8</f>
        <v>1.1503166289706361E+23</v>
      </c>
      <c r="H95" s="3">
        <f>$AB$8</f>
        <v>1.5716684413122047E+21</v>
      </c>
      <c r="I95" s="3">
        <f>$AA$8</f>
        <v>2.162994034885931E+19</v>
      </c>
      <c r="J95" s="3">
        <f>$Z$8</f>
        <v>3.0024635741202643E+17</v>
      </c>
      <c r="K95" s="3">
        <f>$Y$8</f>
        <v>4210038387792135</v>
      </c>
      <c r="L95" s="3">
        <f>$X$8</f>
        <v>59732129675791</v>
      </c>
      <c r="M95" s="3">
        <f>$W$8</f>
        <v>859047860295</v>
      </c>
    </row>
    <row r="96" spans="3:15">
      <c r="C96" s="3">
        <f>$AF$8</f>
        <v>4.6613881837492098E+28</v>
      </c>
      <c r="D96" s="3">
        <f>$AE$8</f>
        <v>6.2701584820619147E+26</v>
      </c>
      <c r="E96" s="3">
        <f>$AD$8</f>
        <v>8.4708966672821023E+24</v>
      </c>
      <c r="F96" s="3">
        <f>$AC$8</f>
        <v>1.1503166289706361E+23</v>
      </c>
      <c r="G96" s="3">
        <f>$AB$8</f>
        <v>1.5716684413122047E+21</v>
      </c>
      <c r="H96" s="3">
        <f>$AA$8</f>
        <v>2.162994034885931E+19</v>
      </c>
      <c r="I96" s="3">
        <f>$Z$8</f>
        <v>3.0024635741202643E+17</v>
      </c>
      <c r="J96" s="3">
        <f>$Y$8</f>
        <v>4210038387792135</v>
      </c>
      <c r="K96" s="3">
        <f>$X$8</f>
        <v>59732129675791</v>
      </c>
      <c r="L96" s="3">
        <f>$W$8</f>
        <v>859047860295</v>
      </c>
      <c r="M96" s="3">
        <f>$V$8</f>
        <v>12545691535</v>
      </c>
    </row>
    <row r="97" spans="3:15">
      <c r="C97" s="3">
        <f>$AE$8</f>
        <v>6.2701584820619147E+26</v>
      </c>
      <c r="D97" s="3">
        <f>$AD$8</f>
        <v>8.4708966672821023E+24</v>
      </c>
      <c r="E97" s="3">
        <f>$AC$8</f>
        <v>1.1503166289706361E+23</v>
      </c>
      <c r="F97" s="3">
        <f>$AB$8</f>
        <v>1.5716684413122047E+21</v>
      </c>
      <c r="G97" s="3">
        <f>$AA$8</f>
        <v>2.162994034885931E+19</v>
      </c>
      <c r="H97" s="3">
        <f>$Z$8</f>
        <v>3.0024635741202643E+17</v>
      </c>
      <c r="I97" s="3">
        <f>$Y$8</f>
        <v>4210038387792135</v>
      </c>
      <c r="J97" s="3">
        <f>$X$8</f>
        <v>59732129675791</v>
      </c>
      <c r="K97" s="3">
        <f>$W$8</f>
        <v>859047860295</v>
      </c>
      <c r="L97" s="3">
        <f>$V$8</f>
        <v>12545691535</v>
      </c>
      <c r="M97" s="3">
        <f>$U$8</f>
        <v>186368535</v>
      </c>
    </row>
    <row r="98" spans="3:15">
      <c r="C98" s="3">
        <f>$AD$8</f>
        <v>8.4708966672821023E+24</v>
      </c>
      <c r="D98" s="3">
        <f>$AC$8</f>
        <v>1.1503166289706361E+23</v>
      </c>
      <c r="E98" s="3">
        <f>$AB$8</f>
        <v>1.5716684413122047E+21</v>
      </c>
      <c r="F98" s="3">
        <f>$AA$8</f>
        <v>2.162994034885931E+19</v>
      </c>
      <c r="G98" s="3">
        <f>$Z$8</f>
        <v>3.0024635741202643E+17</v>
      </c>
      <c r="H98" s="3">
        <f>$Y$8</f>
        <v>4210038387792135</v>
      </c>
      <c r="I98" s="3">
        <f>$X$8</f>
        <v>59732129675791</v>
      </c>
      <c r="J98" s="3">
        <f>$W$8</f>
        <v>859047860295</v>
      </c>
      <c r="K98" s="3">
        <f>$V$8</f>
        <v>12545691535</v>
      </c>
      <c r="L98" s="3">
        <f>$U$8</f>
        <v>186368535</v>
      </c>
      <c r="M98" s="3">
        <f>$T$8</f>
        <v>2820151</v>
      </c>
    </row>
    <row r="99" spans="3:15">
      <c r="C99" s="3">
        <f>$AC$8</f>
        <v>1.1503166289706361E+23</v>
      </c>
      <c r="D99" s="3">
        <f>$AB$8</f>
        <v>1.5716684413122047E+21</v>
      </c>
      <c r="E99" s="3">
        <f>$AA$8</f>
        <v>2.162994034885931E+19</v>
      </c>
      <c r="F99" s="3">
        <f>$Z$8</f>
        <v>3.0024635741202643E+17</v>
      </c>
      <c r="G99" s="3">
        <f>$Y$8</f>
        <v>4210038387792135</v>
      </c>
      <c r="H99" s="3">
        <f>$X$8</f>
        <v>59732129675791</v>
      </c>
      <c r="I99" s="3">
        <f>$W$8</f>
        <v>859047860295</v>
      </c>
      <c r="J99" s="3">
        <f>$V$8</f>
        <v>12545691535</v>
      </c>
      <c r="K99" s="3">
        <f>$U$8</f>
        <v>186368535</v>
      </c>
      <c r="L99" s="3">
        <f>$T$8</f>
        <v>2820151</v>
      </c>
      <c r="M99" s="3">
        <f>$S$8</f>
        <v>43515</v>
      </c>
    </row>
    <row r="100" spans="3:15">
      <c r="C100" s="3">
        <f>$AB$8</f>
        <v>1.5716684413122047E+21</v>
      </c>
      <c r="D100" s="3">
        <f>$AA$8</f>
        <v>2.162994034885931E+19</v>
      </c>
      <c r="E100" s="3">
        <f>$Z$8</f>
        <v>3.0024635741202643E+17</v>
      </c>
      <c r="F100" s="3">
        <f>$Y$8</f>
        <v>4210038387792135</v>
      </c>
      <c r="G100" s="3">
        <f>$X$8</f>
        <v>59732129675791</v>
      </c>
      <c r="H100" s="3">
        <f>$W$8</f>
        <v>859047860295</v>
      </c>
      <c r="I100" s="3">
        <f>$V$8</f>
        <v>12545691535</v>
      </c>
      <c r="J100" s="3">
        <f>$U$8</f>
        <v>186368535</v>
      </c>
      <c r="K100" s="3">
        <f>$T$8</f>
        <v>2820151</v>
      </c>
      <c r="L100" s="3">
        <f>$S$8</f>
        <v>43515</v>
      </c>
      <c r="M100" s="3">
        <f>$R$8</f>
        <v>685</v>
      </c>
    </row>
    <row r="101" spans="3:15">
      <c r="C101" s="3">
        <f>$AA$8</f>
        <v>2.162994034885931E+19</v>
      </c>
      <c r="D101" s="3">
        <f>$Z$8</f>
        <v>3.0024635741202643E+17</v>
      </c>
      <c r="E101" s="3">
        <f>$Y$8</f>
        <v>4210038387792135</v>
      </c>
      <c r="F101" s="3">
        <f>$X$8</f>
        <v>59732129675791</v>
      </c>
      <c r="G101" s="3">
        <f>$W$8</f>
        <v>859047860295</v>
      </c>
      <c r="H101" s="3">
        <f>$V$8</f>
        <v>12545691535</v>
      </c>
      <c r="I101" s="3">
        <f>$U$8</f>
        <v>186368535</v>
      </c>
      <c r="J101" s="3">
        <f>$T$8</f>
        <v>2820151</v>
      </c>
      <c r="K101" s="3">
        <f>$S$8</f>
        <v>43515</v>
      </c>
      <c r="L101" s="3">
        <f>$R$8</f>
        <v>685</v>
      </c>
      <c r="M101" s="3">
        <f>$R$2</f>
        <v>11</v>
      </c>
    </row>
    <row r="104" spans="3:15">
      <c r="C104" s="3">
        <f>$AK$8</f>
        <v>1.1077700566821677E+38</v>
      </c>
      <c r="D104" s="3">
        <f>$AJ$8</f>
        <v>1.4697437693587362E+36</v>
      </c>
      <c r="E104" s="3">
        <f>$AI$8</f>
        <v>1.9538613311576207E+34</v>
      </c>
      <c r="F104" s="3">
        <f>$AH$8</f>
        <v>2.6034054115613975E+32</v>
      </c>
      <c r="G104" s="22">
        <f>$AV$8</f>
        <v>2.2533742029544515E+20</v>
      </c>
      <c r="H104" s="3">
        <f>$AF$8</f>
        <v>4.6613881837492098E+28</v>
      </c>
      <c r="I104" s="3">
        <f>$AE$8</f>
        <v>6.2701584820619147E+26</v>
      </c>
      <c r="J104" s="3">
        <f>$AD$8</f>
        <v>8.4708966672821023E+24</v>
      </c>
      <c r="K104" s="3">
        <f>$AC$8</f>
        <v>1.1503166289706361E+23</v>
      </c>
      <c r="L104" s="3">
        <f>$AB$8</f>
        <v>1.5716684413122047E+21</v>
      </c>
      <c r="M104" s="3">
        <f>$AA$8</f>
        <v>2.162994034885931E+19</v>
      </c>
    </row>
    <row r="105" spans="3:15">
      <c r="C105" s="3">
        <f>$AJ$8</f>
        <v>1.4697437693587362E+36</v>
      </c>
      <c r="D105" s="3">
        <f>$AI$8</f>
        <v>1.9538613311576207E+34</v>
      </c>
      <c r="E105" s="3">
        <f>$AH$8</f>
        <v>2.6034054115613975E+32</v>
      </c>
      <c r="F105" s="3">
        <f>$AG$8</f>
        <v>3.4781605591867382E+30</v>
      </c>
      <c r="G105" s="22">
        <f>$AU$8</f>
        <v>3.1024417127888937E+18</v>
      </c>
      <c r="H105" s="3">
        <f>$AE$8</f>
        <v>6.2701584820619147E+26</v>
      </c>
      <c r="I105" s="3">
        <f>$AD$8</f>
        <v>8.4708966672821023E+24</v>
      </c>
      <c r="J105" s="3">
        <f>$AC$8</f>
        <v>1.1503166289706361E+23</v>
      </c>
      <c r="K105" s="3">
        <f>$AB$8</f>
        <v>1.5716684413122047E+21</v>
      </c>
      <c r="L105" s="3">
        <f>$AA$8</f>
        <v>2.162994034885931E+19</v>
      </c>
      <c r="M105" s="3">
        <f>$Z$8</f>
        <v>3.0024635741202643E+17</v>
      </c>
    </row>
    <row r="106" spans="3:15">
      <c r="C106" s="3">
        <f>$AI$8</f>
        <v>1.9538613311576207E+34</v>
      </c>
      <c r="D106" s="3">
        <f>$AH$8</f>
        <v>2.6034054115613975E+32</v>
      </c>
      <c r="E106" s="3">
        <f>$AG$8</f>
        <v>3.4781605591867382E+30</v>
      </c>
      <c r="F106" s="3">
        <f>$AF$8</f>
        <v>4.6613881837492098E+28</v>
      </c>
      <c r="G106" s="22">
        <f>$AT$8</f>
        <v>4.3074374358992288E+16</v>
      </c>
      <c r="H106" s="3">
        <f>$AD$8</f>
        <v>8.4708966672821023E+24</v>
      </c>
      <c r="I106" s="3">
        <f>$AC$8</f>
        <v>1.1503166289706361E+23</v>
      </c>
      <c r="J106" s="3">
        <f>$AB$8</f>
        <v>1.5716684413122047E+21</v>
      </c>
      <c r="K106" s="3">
        <f>$AA$8</f>
        <v>2.162994034885931E+19</v>
      </c>
      <c r="L106" s="3">
        <f>$Z$8</f>
        <v>3.0024635741202643E+17</v>
      </c>
      <c r="M106" s="3">
        <f>$Y$8</f>
        <v>4210038387792135</v>
      </c>
      <c r="O106" s="23">
        <f>MDETERM(C104:M114)/MDETERM(C116:M126)</f>
        <v>2.1489017925232561E-5</v>
      </c>
    </row>
    <row r="107" spans="3:15">
      <c r="C107" s="3">
        <f>$AH$8</f>
        <v>2.6034054115613975E+32</v>
      </c>
      <c r="D107" s="3">
        <f>$AG$8</f>
        <v>3.4781605591867382E+30</v>
      </c>
      <c r="E107" s="3">
        <f>$AF$8</f>
        <v>4.6613881837492098E+28</v>
      </c>
      <c r="F107" s="3">
        <f>$AE$8</f>
        <v>6.2701584820619147E+26</v>
      </c>
      <c r="G107" s="22">
        <f>$AS$8</f>
        <v>603964096749226</v>
      </c>
      <c r="H107" s="3">
        <f>$AC$8</f>
        <v>1.1503166289706361E+23</v>
      </c>
      <c r="I107" s="3">
        <f>$AB$8</f>
        <v>1.5716684413122047E+21</v>
      </c>
      <c r="J107" s="3">
        <f>$AA$8</f>
        <v>2.162994034885931E+19</v>
      </c>
      <c r="K107" s="3">
        <f>$Z$8</f>
        <v>3.0024635741202643E+17</v>
      </c>
      <c r="L107" s="3">
        <f>$Y$8</f>
        <v>4210038387792135</v>
      </c>
      <c r="M107" s="3">
        <f>$X$8</f>
        <v>59732129675791</v>
      </c>
      <c r="O107" s="32" t="e">
        <f ca="1">[1]!xDiv([1]!xMatDet(C104:M114,100),[1]!xMatDet(C116:M126,100),100)</f>
        <v>#NAME?</v>
      </c>
    </row>
    <row r="108" spans="3:15">
      <c r="C108" s="3">
        <f>$AG$8</f>
        <v>3.4781605591867382E+30</v>
      </c>
      <c r="D108" s="3">
        <f>$AF$8</f>
        <v>4.6613881837492098E+28</v>
      </c>
      <c r="E108" s="3">
        <f>$AE$8</f>
        <v>6.2701584820619147E+26</v>
      </c>
      <c r="F108" s="3">
        <f>$AD$8</f>
        <v>8.4708966672821023E+24</v>
      </c>
      <c r="G108" s="22">
        <f>$AR$8</f>
        <v>8565991486948</v>
      </c>
      <c r="H108" s="3">
        <f>$AB$8</f>
        <v>1.5716684413122047E+21</v>
      </c>
      <c r="I108" s="3">
        <f>$AA$8</f>
        <v>2.162994034885931E+19</v>
      </c>
      <c r="J108" s="3">
        <f>$Z$8</f>
        <v>3.0024635741202643E+17</v>
      </c>
      <c r="K108" s="3">
        <f>$Y$8</f>
        <v>4210038387792135</v>
      </c>
      <c r="L108" s="3">
        <f>$X$8</f>
        <v>59732129675791</v>
      </c>
      <c r="M108" s="3">
        <f>$W$8</f>
        <v>859047860295</v>
      </c>
    </row>
    <row r="109" spans="3:15">
      <c r="C109" s="3">
        <f>$AF$8</f>
        <v>4.6613881837492098E+28</v>
      </c>
      <c r="D109" s="3">
        <f>$AE$8</f>
        <v>6.2701584820619147E+26</v>
      </c>
      <c r="E109" s="3">
        <f>$AD$8</f>
        <v>8.4708966672821023E+24</v>
      </c>
      <c r="F109" s="3">
        <f>$AC$8</f>
        <v>1.1503166289706361E+23</v>
      </c>
      <c r="G109" s="22">
        <f>$AQ$8</f>
        <v>123100393474</v>
      </c>
      <c r="H109" s="3">
        <f>$AA$8</f>
        <v>2.162994034885931E+19</v>
      </c>
      <c r="I109" s="3">
        <f>$Z$8</f>
        <v>3.0024635741202643E+17</v>
      </c>
      <c r="J109" s="3">
        <f>$Y$8</f>
        <v>4210038387792135</v>
      </c>
      <c r="K109" s="3">
        <f>$X$8</f>
        <v>59732129675791</v>
      </c>
      <c r="L109" s="3">
        <f>$W$8</f>
        <v>859047860295</v>
      </c>
      <c r="M109" s="3">
        <f>$V$8</f>
        <v>12545691535</v>
      </c>
    </row>
    <row r="110" spans="3:15">
      <c r="C110" s="3">
        <f>$AE$8</f>
        <v>6.2701584820619147E+26</v>
      </c>
      <c r="D110" s="3">
        <f>$AD$8</f>
        <v>8.4708966672821023E+24</v>
      </c>
      <c r="E110" s="3">
        <f>$AC$8</f>
        <v>1.1503166289706361E+23</v>
      </c>
      <c r="F110" s="3">
        <f>$AB$8</f>
        <v>1.5716684413122047E+21</v>
      </c>
      <c r="G110" s="22">
        <f>$AP$8</f>
        <v>1795576924</v>
      </c>
      <c r="H110" s="3">
        <f>$Z$8</f>
        <v>3.0024635741202643E+17</v>
      </c>
      <c r="I110" s="3">
        <f>$Y$8</f>
        <v>4210038387792135</v>
      </c>
      <c r="J110" s="3">
        <f>$X$8</f>
        <v>59732129675791</v>
      </c>
      <c r="K110" s="3">
        <f>$W$8</f>
        <v>859047860295</v>
      </c>
      <c r="L110" s="3">
        <f>$V$8</f>
        <v>12545691535</v>
      </c>
      <c r="M110" s="3">
        <f>$U$8</f>
        <v>186368535</v>
      </c>
    </row>
    <row r="111" spans="3:15">
      <c r="C111" s="3">
        <f>$AD$8</f>
        <v>8.4708966672821023E+24</v>
      </c>
      <c r="D111" s="3">
        <f>$AC$8</f>
        <v>1.1503166289706361E+23</v>
      </c>
      <c r="E111" s="3">
        <f>$AB$8</f>
        <v>1.5716684413122047E+21</v>
      </c>
      <c r="F111" s="3">
        <f>$AA$8</f>
        <v>2.162994034885931E+19</v>
      </c>
      <c r="G111" s="22">
        <f>$AO$8</f>
        <v>26626546</v>
      </c>
      <c r="H111" s="3">
        <f>$Y$8</f>
        <v>4210038387792135</v>
      </c>
      <c r="I111" s="3">
        <f>$X$8</f>
        <v>59732129675791</v>
      </c>
      <c r="J111" s="3">
        <f>$W$8</f>
        <v>859047860295</v>
      </c>
      <c r="K111" s="3">
        <f>$V$8</f>
        <v>12545691535</v>
      </c>
      <c r="L111" s="3">
        <f>$U$8</f>
        <v>186368535</v>
      </c>
      <c r="M111" s="3">
        <f>$T$8</f>
        <v>2820151</v>
      </c>
    </row>
    <row r="112" spans="3:15">
      <c r="C112" s="3">
        <f>$AC$8</f>
        <v>1.1503166289706361E+23</v>
      </c>
      <c r="D112" s="3">
        <f>$AB$8</f>
        <v>1.5716684413122047E+21</v>
      </c>
      <c r="E112" s="3">
        <f>$AA$8</f>
        <v>2.162994034885931E+19</v>
      </c>
      <c r="F112" s="3">
        <f>$Z$8</f>
        <v>3.0024635741202643E+17</v>
      </c>
      <c r="G112" s="22">
        <f>$AN$8</f>
        <v>401968</v>
      </c>
      <c r="H112" s="3">
        <f>$X$8</f>
        <v>59732129675791</v>
      </c>
      <c r="I112" s="3">
        <f>$W$8</f>
        <v>859047860295</v>
      </c>
      <c r="J112" s="3">
        <f>$V$8</f>
        <v>12545691535</v>
      </c>
      <c r="K112" s="3">
        <f>$U$8</f>
        <v>186368535</v>
      </c>
      <c r="L112" s="3">
        <f>$T$8</f>
        <v>2820151</v>
      </c>
      <c r="M112" s="3">
        <f>$S$8</f>
        <v>43515</v>
      </c>
    </row>
    <row r="113" spans="3:13">
      <c r="C113" s="3">
        <f>$AB$8</f>
        <v>1.5716684413122047E+21</v>
      </c>
      <c r="D113" s="3">
        <f>$AA$8</f>
        <v>2.162994034885931E+19</v>
      </c>
      <c r="E113" s="3">
        <f>$Z$8</f>
        <v>3.0024635741202643E+17</v>
      </c>
      <c r="F113" s="3">
        <f>$Y$8</f>
        <v>4210038387792135</v>
      </c>
      <c r="G113" s="22">
        <f>$AM$8</f>
        <v>6184</v>
      </c>
      <c r="H113" s="3">
        <f>$W$8</f>
        <v>859047860295</v>
      </c>
      <c r="I113" s="3">
        <f>$V$8</f>
        <v>12545691535</v>
      </c>
      <c r="J113" s="3">
        <f>$U$8</f>
        <v>186368535</v>
      </c>
      <c r="K113" s="3">
        <f>$T$8</f>
        <v>2820151</v>
      </c>
      <c r="L113" s="3">
        <f>$S$8</f>
        <v>43515</v>
      </c>
      <c r="M113" s="3">
        <f>$R$8</f>
        <v>685</v>
      </c>
    </row>
    <row r="114" spans="3:13">
      <c r="C114" s="3">
        <f>$AA$8</f>
        <v>2.162994034885931E+19</v>
      </c>
      <c r="D114" s="3">
        <f>$Z$8</f>
        <v>3.0024635741202643E+17</v>
      </c>
      <c r="E114" s="3">
        <f>$Y$8</f>
        <v>4210038387792135</v>
      </c>
      <c r="F114" s="3">
        <f>$X$8</f>
        <v>59732129675791</v>
      </c>
      <c r="G114" s="22">
        <f>$AL$8</f>
        <v>97</v>
      </c>
      <c r="H114" s="3">
        <f>$V$8</f>
        <v>12545691535</v>
      </c>
      <c r="I114" s="3">
        <f>$U$8</f>
        <v>186368535</v>
      </c>
      <c r="J114" s="3">
        <f>$T$8</f>
        <v>2820151</v>
      </c>
      <c r="K114" s="3">
        <f>$S$8</f>
        <v>43515</v>
      </c>
      <c r="L114" s="3">
        <f>$R$8</f>
        <v>685</v>
      </c>
      <c r="M114" s="3">
        <f>$R$2</f>
        <v>11</v>
      </c>
    </row>
    <row r="115" spans="3:1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3:13">
      <c r="C116" s="3">
        <f>$AK$8</f>
        <v>1.1077700566821677E+38</v>
      </c>
      <c r="D116" s="3">
        <f>$AJ$8</f>
        <v>1.4697437693587362E+36</v>
      </c>
      <c r="E116" s="3">
        <f>$AI$8</f>
        <v>1.9538613311576207E+34</v>
      </c>
      <c r="F116" s="3">
        <f>$AH$8</f>
        <v>2.6034054115613975E+32</v>
      </c>
      <c r="G116" s="3">
        <f>$AG$8</f>
        <v>3.4781605591867382E+30</v>
      </c>
      <c r="H116" s="3">
        <f>$AF$8</f>
        <v>4.6613881837492098E+28</v>
      </c>
      <c r="I116" s="3">
        <f>$AE$8</f>
        <v>6.2701584820619147E+26</v>
      </c>
      <c r="J116" s="3">
        <f>$AD$8</f>
        <v>8.4708966672821023E+24</v>
      </c>
      <c r="K116" s="3">
        <f>$AC$8</f>
        <v>1.1503166289706361E+23</v>
      </c>
      <c r="L116" s="3">
        <f>$AB$8</f>
        <v>1.5716684413122047E+21</v>
      </c>
      <c r="M116" s="3">
        <f>$AA$8</f>
        <v>2.162994034885931E+19</v>
      </c>
    </row>
    <row r="117" spans="3:13">
      <c r="C117" s="3">
        <f>$AJ$8</f>
        <v>1.4697437693587362E+36</v>
      </c>
      <c r="D117" s="3">
        <f>$AI$8</f>
        <v>1.9538613311576207E+34</v>
      </c>
      <c r="E117" s="3">
        <f>$AH$8</f>
        <v>2.6034054115613975E+32</v>
      </c>
      <c r="F117" s="3">
        <f>$AG$8</f>
        <v>3.4781605591867382E+30</v>
      </c>
      <c r="G117" s="3">
        <f>$AF$8</f>
        <v>4.6613881837492098E+28</v>
      </c>
      <c r="H117" s="3">
        <f>$AE$8</f>
        <v>6.2701584820619147E+26</v>
      </c>
      <c r="I117" s="3">
        <f>$AD$8</f>
        <v>8.4708966672821023E+24</v>
      </c>
      <c r="J117" s="3">
        <f>$AC$8</f>
        <v>1.1503166289706361E+23</v>
      </c>
      <c r="K117" s="3">
        <f>$AB$8</f>
        <v>1.5716684413122047E+21</v>
      </c>
      <c r="L117" s="3">
        <f>$AA$8</f>
        <v>2.162994034885931E+19</v>
      </c>
      <c r="M117" s="3">
        <f>$Z$8</f>
        <v>3.0024635741202643E+17</v>
      </c>
    </row>
    <row r="118" spans="3:13">
      <c r="C118" s="3">
        <f>$AI$8</f>
        <v>1.9538613311576207E+34</v>
      </c>
      <c r="D118" s="3">
        <f>$AH$8</f>
        <v>2.6034054115613975E+32</v>
      </c>
      <c r="E118" s="3">
        <f>$AG$8</f>
        <v>3.4781605591867382E+30</v>
      </c>
      <c r="F118" s="3">
        <f>$AF$8</f>
        <v>4.6613881837492098E+28</v>
      </c>
      <c r="G118" s="3">
        <f>$AE$8</f>
        <v>6.2701584820619147E+26</v>
      </c>
      <c r="H118" s="3">
        <f>$AD$8</f>
        <v>8.4708966672821023E+24</v>
      </c>
      <c r="I118" s="3">
        <f>$AC$8</f>
        <v>1.1503166289706361E+23</v>
      </c>
      <c r="J118" s="3">
        <f>$AB$8</f>
        <v>1.5716684413122047E+21</v>
      </c>
      <c r="K118" s="3">
        <f>$AA$8</f>
        <v>2.162994034885931E+19</v>
      </c>
      <c r="L118" s="3">
        <f>$Z$8</f>
        <v>3.0024635741202643E+17</v>
      </c>
      <c r="M118" s="3">
        <f>$Y$8</f>
        <v>4210038387792135</v>
      </c>
    </row>
    <row r="119" spans="3:13">
      <c r="C119" s="3">
        <f>$AH$8</f>
        <v>2.6034054115613975E+32</v>
      </c>
      <c r="D119" s="3">
        <f>$AG$8</f>
        <v>3.4781605591867382E+30</v>
      </c>
      <c r="E119" s="3">
        <f>$AF$8</f>
        <v>4.6613881837492098E+28</v>
      </c>
      <c r="F119" s="3">
        <f>$AE$8</f>
        <v>6.2701584820619147E+26</v>
      </c>
      <c r="G119" s="3">
        <f>$AD$8</f>
        <v>8.4708966672821023E+24</v>
      </c>
      <c r="H119" s="3">
        <f>$AC$8</f>
        <v>1.1503166289706361E+23</v>
      </c>
      <c r="I119" s="3">
        <f>$AB$8</f>
        <v>1.5716684413122047E+21</v>
      </c>
      <c r="J119" s="3">
        <f>$AA$8</f>
        <v>2.162994034885931E+19</v>
      </c>
      <c r="K119" s="3">
        <f>$Z$8</f>
        <v>3.0024635741202643E+17</v>
      </c>
      <c r="L119" s="3">
        <f>$Y$8</f>
        <v>4210038387792135</v>
      </c>
      <c r="M119" s="3">
        <f>$X$8</f>
        <v>59732129675791</v>
      </c>
    </row>
    <row r="120" spans="3:13">
      <c r="C120" s="3">
        <f>$AG$8</f>
        <v>3.4781605591867382E+30</v>
      </c>
      <c r="D120" s="3">
        <f>$AF$8</f>
        <v>4.6613881837492098E+28</v>
      </c>
      <c r="E120" s="3">
        <f>$AE$8</f>
        <v>6.2701584820619147E+26</v>
      </c>
      <c r="F120" s="3">
        <f>$AD$8</f>
        <v>8.4708966672821023E+24</v>
      </c>
      <c r="G120" s="3">
        <f>$AC$8</f>
        <v>1.1503166289706361E+23</v>
      </c>
      <c r="H120" s="3">
        <f>$AB$8</f>
        <v>1.5716684413122047E+21</v>
      </c>
      <c r="I120" s="3">
        <f>$AA$8</f>
        <v>2.162994034885931E+19</v>
      </c>
      <c r="J120" s="3">
        <f>$Z$8</f>
        <v>3.0024635741202643E+17</v>
      </c>
      <c r="K120" s="3">
        <f>$Y$8</f>
        <v>4210038387792135</v>
      </c>
      <c r="L120" s="3">
        <f>$X$8</f>
        <v>59732129675791</v>
      </c>
      <c r="M120" s="3">
        <f>$W$8</f>
        <v>859047860295</v>
      </c>
    </row>
    <row r="121" spans="3:13">
      <c r="C121" s="3">
        <f>$AF$8</f>
        <v>4.6613881837492098E+28</v>
      </c>
      <c r="D121" s="3">
        <f>$AE$8</f>
        <v>6.2701584820619147E+26</v>
      </c>
      <c r="E121" s="3">
        <f>$AD$8</f>
        <v>8.4708966672821023E+24</v>
      </c>
      <c r="F121" s="3">
        <f>$AC$8</f>
        <v>1.1503166289706361E+23</v>
      </c>
      <c r="G121" s="3">
        <f>$AB$8</f>
        <v>1.5716684413122047E+21</v>
      </c>
      <c r="H121" s="3">
        <f>$AA$8</f>
        <v>2.162994034885931E+19</v>
      </c>
      <c r="I121" s="3">
        <f>$Z$8</f>
        <v>3.0024635741202643E+17</v>
      </c>
      <c r="J121" s="3">
        <f>$Y$8</f>
        <v>4210038387792135</v>
      </c>
      <c r="K121" s="3">
        <f>$X$8</f>
        <v>59732129675791</v>
      </c>
      <c r="L121" s="3">
        <f>$W$8</f>
        <v>859047860295</v>
      </c>
      <c r="M121" s="3">
        <f>$V$8</f>
        <v>12545691535</v>
      </c>
    </row>
    <row r="122" spans="3:13">
      <c r="C122" s="3">
        <f>$AE$8</f>
        <v>6.2701584820619147E+26</v>
      </c>
      <c r="D122" s="3">
        <f>$AD$8</f>
        <v>8.4708966672821023E+24</v>
      </c>
      <c r="E122" s="3">
        <f>$AC$8</f>
        <v>1.1503166289706361E+23</v>
      </c>
      <c r="F122" s="3">
        <f>$AB$8</f>
        <v>1.5716684413122047E+21</v>
      </c>
      <c r="G122" s="3">
        <f>$AA$8</f>
        <v>2.162994034885931E+19</v>
      </c>
      <c r="H122" s="3">
        <f>$Z$8</f>
        <v>3.0024635741202643E+17</v>
      </c>
      <c r="I122" s="3">
        <f>$Y$8</f>
        <v>4210038387792135</v>
      </c>
      <c r="J122" s="3">
        <f>$X$8</f>
        <v>59732129675791</v>
      </c>
      <c r="K122" s="3">
        <f>$W$8</f>
        <v>859047860295</v>
      </c>
      <c r="L122" s="3">
        <f>$V$8</f>
        <v>12545691535</v>
      </c>
      <c r="M122" s="3">
        <f>$U$8</f>
        <v>186368535</v>
      </c>
    </row>
    <row r="123" spans="3:13">
      <c r="C123" s="3">
        <f>$AD$8</f>
        <v>8.4708966672821023E+24</v>
      </c>
      <c r="D123" s="3">
        <f>$AC$8</f>
        <v>1.1503166289706361E+23</v>
      </c>
      <c r="E123" s="3">
        <f>$AB$8</f>
        <v>1.5716684413122047E+21</v>
      </c>
      <c r="F123" s="3">
        <f>$AA$8</f>
        <v>2.162994034885931E+19</v>
      </c>
      <c r="G123" s="3">
        <f>$Z$8</f>
        <v>3.0024635741202643E+17</v>
      </c>
      <c r="H123" s="3">
        <f>$Y$8</f>
        <v>4210038387792135</v>
      </c>
      <c r="I123" s="3">
        <f>$X$8</f>
        <v>59732129675791</v>
      </c>
      <c r="J123" s="3">
        <f>$W$8</f>
        <v>859047860295</v>
      </c>
      <c r="K123" s="3">
        <f>$V$8</f>
        <v>12545691535</v>
      </c>
      <c r="L123" s="3">
        <f>$U$8</f>
        <v>186368535</v>
      </c>
      <c r="M123" s="3">
        <f>$T$8</f>
        <v>2820151</v>
      </c>
    </row>
    <row r="124" spans="3:13">
      <c r="C124" s="3">
        <f>$AC$8</f>
        <v>1.1503166289706361E+23</v>
      </c>
      <c r="D124" s="3">
        <f>$AB$8</f>
        <v>1.5716684413122047E+21</v>
      </c>
      <c r="E124" s="3">
        <f>$AA$8</f>
        <v>2.162994034885931E+19</v>
      </c>
      <c r="F124" s="3">
        <f>$Z$8</f>
        <v>3.0024635741202643E+17</v>
      </c>
      <c r="G124" s="3">
        <f>$Y$8</f>
        <v>4210038387792135</v>
      </c>
      <c r="H124" s="3">
        <f>$X$8</f>
        <v>59732129675791</v>
      </c>
      <c r="I124" s="3">
        <f>$W$8</f>
        <v>859047860295</v>
      </c>
      <c r="J124" s="3">
        <f>$V$8</f>
        <v>12545691535</v>
      </c>
      <c r="K124" s="3">
        <f>$U$8</f>
        <v>186368535</v>
      </c>
      <c r="L124" s="3">
        <f>$T$8</f>
        <v>2820151</v>
      </c>
      <c r="M124" s="3">
        <f>$S$8</f>
        <v>43515</v>
      </c>
    </row>
    <row r="125" spans="3:13">
      <c r="C125" s="3">
        <f>$AB$8</f>
        <v>1.5716684413122047E+21</v>
      </c>
      <c r="D125" s="3">
        <f>$AA$8</f>
        <v>2.162994034885931E+19</v>
      </c>
      <c r="E125" s="3">
        <f>$Z$8</f>
        <v>3.0024635741202643E+17</v>
      </c>
      <c r="F125" s="3">
        <f>$Y$8</f>
        <v>4210038387792135</v>
      </c>
      <c r="G125" s="3">
        <f>$X$8</f>
        <v>59732129675791</v>
      </c>
      <c r="H125" s="3">
        <f>$W$8</f>
        <v>859047860295</v>
      </c>
      <c r="I125" s="3">
        <f>$V$8</f>
        <v>12545691535</v>
      </c>
      <c r="J125" s="3">
        <f>$U$8</f>
        <v>186368535</v>
      </c>
      <c r="K125" s="3">
        <f>$T$8</f>
        <v>2820151</v>
      </c>
      <c r="L125" s="3">
        <f>$S$8</f>
        <v>43515</v>
      </c>
      <c r="M125" s="3">
        <f>$R$8</f>
        <v>685</v>
      </c>
    </row>
    <row r="126" spans="3:13">
      <c r="C126" s="3">
        <f>$AA$8</f>
        <v>2.162994034885931E+19</v>
      </c>
      <c r="D126" s="3">
        <f>$Z$8</f>
        <v>3.0024635741202643E+17</v>
      </c>
      <c r="E126" s="3">
        <f>$Y$8</f>
        <v>4210038387792135</v>
      </c>
      <c r="F126" s="3">
        <f>$X$8</f>
        <v>59732129675791</v>
      </c>
      <c r="G126" s="3">
        <f>$W$8</f>
        <v>859047860295</v>
      </c>
      <c r="H126" s="3">
        <f>$V$8</f>
        <v>12545691535</v>
      </c>
      <c r="I126" s="3">
        <f>$U$8</f>
        <v>186368535</v>
      </c>
      <c r="J126" s="3">
        <f>$T$8</f>
        <v>2820151</v>
      </c>
      <c r="K126" s="3">
        <f>$S$8</f>
        <v>43515</v>
      </c>
      <c r="L126" s="3">
        <f>$R$8</f>
        <v>685</v>
      </c>
      <c r="M126" s="3">
        <f>$R$2</f>
        <v>11</v>
      </c>
    </row>
    <row r="129" spans="3:15">
      <c r="C129" s="3">
        <f>$AK$8</f>
        <v>1.1077700566821677E+38</v>
      </c>
      <c r="D129" s="3">
        <f>$AJ$8</f>
        <v>1.4697437693587362E+36</v>
      </c>
      <c r="E129" s="3">
        <f>$AI$8</f>
        <v>1.9538613311576207E+34</v>
      </c>
      <c r="F129" s="3">
        <f>$AH$8</f>
        <v>2.6034054115613975E+32</v>
      </c>
      <c r="G129" s="3">
        <f>$AG$8</f>
        <v>3.4781605591867382E+30</v>
      </c>
      <c r="H129" s="22">
        <f>$AV$8</f>
        <v>2.2533742029544515E+20</v>
      </c>
      <c r="I129" s="3">
        <f>$AE$8</f>
        <v>6.2701584820619147E+26</v>
      </c>
      <c r="J129" s="3">
        <f>$AD$8</f>
        <v>8.4708966672821023E+24</v>
      </c>
      <c r="K129" s="3">
        <f>$AC$8</f>
        <v>1.1503166289706361E+23</v>
      </c>
      <c r="L129" s="3">
        <f>$AB$8</f>
        <v>1.5716684413122047E+21</v>
      </c>
      <c r="M129" s="3">
        <f>$AA$8</f>
        <v>2.162994034885931E+19</v>
      </c>
    </row>
    <row r="130" spans="3:15">
      <c r="C130" s="3">
        <f>$AJ$8</f>
        <v>1.4697437693587362E+36</v>
      </c>
      <c r="D130" s="3">
        <f>$AI$8</f>
        <v>1.9538613311576207E+34</v>
      </c>
      <c r="E130" s="3">
        <f>$AH$8</f>
        <v>2.6034054115613975E+32</v>
      </c>
      <c r="F130" s="3">
        <f>$AG$8</f>
        <v>3.4781605591867382E+30</v>
      </c>
      <c r="G130" s="3">
        <f>$AF$8</f>
        <v>4.6613881837492098E+28</v>
      </c>
      <c r="H130" s="22">
        <f>$AU$8</f>
        <v>3.1024417127888937E+18</v>
      </c>
      <c r="I130" s="3">
        <f>$AD$8</f>
        <v>8.4708966672821023E+24</v>
      </c>
      <c r="J130" s="3">
        <f>$AC$8</f>
        <v>1.1503166289706361E+23</v>
      </c>
      <c r="K130" s="3">
        <f>$AB$8</f>
        <v>1.5716684413122047E+21</v>
      </c>
      <c r="L130" s="3">
        <f>$AA$8</f>
        <v>2.162994034885931E+19</v>
      </c>
      <c r="M130" s="3">
        <f>$Z$8</f>
        <v>3.0024635741202643E+17</v>
      </c>
      <c r="O130" s="23">
        <f>MDETERM(C129:M139)/MDETERM(C141:M151)</f>
        <v>-2.1291576516314834E-2</v>
      </c>
    </row>
    <row r="131" spans="3:15">
      <c r="C131" s="3">
        <f>$AI$8</f>
        <v>1.9538613311576207E+34</v>
      </c>
      <c r="D131" s="3">
        <f>$AH$8</f>
        <v>2.6034054115613975E+32</v>
      </c>
      <c r="E131" s="3">
        <f>$AG$8</f>
        <v>3.4781605591867382E+30</v>
      </c>
      <c r="F131" s="3">
        <f>$AF$8</f>
        <v>4.6613881837492098E+28</v>
      </c>
      <c r="G131" s="3">
        <f>$AE$8</f>
        <v>6.2701584820619147E+26</v>
      </c>
      <c r="H131" s="22">
        <f>$AT$8</f>
        <v>4.3074374358992288E+16</v>
      </c>
      <c r="I131" s="3">
        <f>$AC$8</f>
        <v>1.1503166289706361E+23</v>
      </c>
      <c r="J131" s="3">
        <f>$AB$8</f>
        <v>1.5716684413122047E+21</v>
      </c>
      <c r="K131" s="3">
        <f>$AA$8</f>
        <v>2.162994034885931E+19</v>
      </c>
      <c r="L131" s="3">
        <f>$Z$8</f>
        <v>3.0024635741202643E+17</v>
      </c>
      <c r="M131" s="3">
        <f>$Y$8</f>
        <v>4210038387792135</v>
      </c>
      <c r="O131" s="32" t="e">
        <f ca="1">[1]!xDiv([1]!xMatDet(C129:M139,100),[1]!xMatDet(C141:M151,100),100)</f>
        <v>#NAME?</v>
      </c>
    </row>
    <row r="132" spans="3:15">
      <c r="C132" s="3">
        <f>$AH$8</f>
        <v>2.6034054115613975E+32</v>
      </c>
      <c r="D132" s="3">
        <f>$AG$8</f>
        <v>3.4781605591867382E+30</v>
      </c>
      <c r="E132" s="3">
        <f>$AF$8</f>
        <v>4.6613881837492098E+28</v>
      </c>
      <c r="F132" s="3">
        <f>$AE$8</f>
        <v>6.2701584820619147E+26</v>
      </c>
      <c r="G132" s="3">
        <f>$AD$8</f>
        <v>8.4708966672821023E+24</v>
      </c>
      <c r="H132" s="22">
        <f>$AS$8</f>
        <v>603964096749226</v>
      </c>
      <c r="I132" s="3">
        <f>$AB$8</f>
        <v>1.5716684413122047E+21</v>
      </c>
      <c r="J132" s="3">
        <f>$AA$8</f>
        <v>2.162994034885931E+19</v>
      </c>
      <c r="K132" s="3">
        <f>$Z$8</f>
        <v>3.0024635741202643E+17</v>
      </c>
      <c r="L132" s="3">
        <f>$Y$8</f>
        <v>4210038387792135</v>
      </c>
      <c r="M132" s="3">
        <f>$X$8</f>
        <v>59732129675791</v>
      </c>
    </row>
    <row r="133" spans="3:15">
      <c r="C133" s="3">
        <f>$AG$8</f>
        <v>3.4781605591867382E+30</v>
      </c>
      <c r="D133" s="3">
        <f>$AF$8</f>
        <v>4.6613881837492098E+28</v>
      </c>
      <c r="E133" s="3">
        <f>$AE$8</f>
        <v>6.2701584820619147E+26</v>
      </c>
      <c r="F133" s="3">
        <f>$AD$8</f>
        <v>8.4708966672821023E+24</v>
      </c>
      <c r="G133" s="3">
        <f>$AC$8</f>
        <v>1.1503166289706361E+23</v>
      </c>
      <c r="H133" s="22">
        <f>$AR$8</f>
        <v>8565991486948</v>
      </c>
      <c r="I133" s="3">
        <f>$AA$8</f>
        <v>2.162994034885931E+19</v>
      </c>
      <c r="J133" s="3">
        <f>$Z$8</f>
        <v>3.0024635741202643E+17</v>
      </c>
      <c r="K133" s="3">
        <f>$Y$8</f>
        <v>4210038387792135</v>
      </c>
      <c r="L133" s="3">
        <f>$X$8</f>
        <v>59732129675791</v>
      </c>
      <c r="M133" s="3">
        <f>$W$8</f>
        <v>859047860295</v>
      </c>
    </row>
    <row r="134" spans="3:15">
      <c r="C134" s="3">
        <f>$AF$8</f>
        <v>4.6613881837492098E+28</v>
      </c>
      <c r="D134" s="3">
        <f>$AE$8</f>
        <v>6.2701584820619147E+26</v>
      </c>
      <c r="E134" s="3">
        <f>$AD$8</f>
        <v>8.4708966672821023E+24</v>
      </c>
      <c r="F134" s="3">
        <f>$AC$8</f>
        <v>1.1503166289706361E+23</v>
      </c>
      <c r="G134" s="3">
        <f>$AB$8</f>
        <v>1.5716684413122047E+21</v>
      </c>
      <c r="H134" s="22">
        <f>$AQ$8</f>
        <v>123100393474</v>
      </c>
      <c r="I134" s="3">
        <f>$Z$8</f>
        <v>3.0024635741202643E+17</v>
      </c>
      <c r="J134" s="3">
        <f>$Y$8</f>
        <v>4210038387792135</v>
      </c>
      <c r="K134" s="3">
        <f>$X$8</f>
        <v>59732129675791</v>
      </c>
      <c r="L134" s="3">
        <f>$W$8</f>
        <v>859047860295</v>
      </c>
      <c r="M134" s="3">
        <f>$V$8</f>
        <v>12545691535</v>
      </c>
    </row>
    <row r="135" spans="3:15">
      <c r="C135" s="3">
        <f>$AE$8</f>
        <v>6.2701584820619147E+26</v>
      </c>
      <c r="D135" s="3">
        <f>$AD$8</f>
        <v>8.4708966672821023E+24</v>
      </c>
      <c r="E135" s="3">
        <f>$AC$8</f>
        <v>1.1503166289706361E+23</v>
      </c>
      <c r="F135" s="3">
        <f>$AB$8</f>
        <v>1.5716684413122047E+21</v>
      </c>
      <c r="G135" s="3">
        <f>$AA$8</f>
        <v>2.162994034885931E+19</v>
      </c>
      <c r="H135" s="22">
        <f>$AP$8</f>
        <v>1795576924</v>
      </c>
      <c r="I135" s="3">
        <f>$Y$8</f>
        <v>4210038387792135</v>
      </c>
      <c r="J135" s="3">
        <f>$X$8</f>
        <v>59732129675791</v>
      </c>
      <c r="K135" s="3">
        <f>$W$8</f>
        <v>859047860295</v>
      </c>
      <c r="L135" s="3">
        <f>$V$8</f>
        <v>12545691535</v>
      </c>
      <c r="M135" s="3">
        <f>$U$8</f>
        <v>186368535</v>
      </c>
    </row>
    <row r="136" spans="3:15">
      <c r="C136" s="3">
        <f>$AD$8</f>
        <v>8.4708966672821023E+24</v>
      </c>
      <c r="D136" s="3">
        <f>$AC$8</f>
        <v>1.1503166289706361E+23</v>
      </c>
      <c r="E136" s="3">
        <f>$AB$8</f>
        <v>1.5716684413122047E+21</v>
      </c>
      <c r="F136" s="3">
        <f>$AA$8</f>
        <v>2.162994034885931E+19</v>
      </c>
      <c r="G136" s="3">
        <f>$Z$8</f>
        <v>3.0024635741202643E+17</v>
      </c>
      <c r="H136" s="22">
        <f>$AO$8</f>
        <v>26626546</v>
      </c>
      <c r="I136" s="3">
        <f>$X$8</f>
        <v>59732129675791</v>
      </c>
      <c r="J136" s="3">
        <f>$W$8</f>
        <v>859047860295</v>
      </c>
      <c r="K136" s="3">
        <f>$V$8</f>
        <v>12545691535</v>
      </c>
      <c r="L136" s="3">
        <f>$U$8</f>
        <v>186368535</v>
      </c>
      <c r="M136" s="3">
        <f>$T$8</f>
        <v>2820151</v>
      </c>
    </row>
    <row r="137" spans="3:15">
      <c r="C137" s="3">
        <f>$AC$8</f>
        <v>1.1503166289706361E+23</v>
      </c>
      <c r="D137" s="3">
        <f>$AB$8</f>
        <v>1.5716684413122047E+21</v>
      </c>
      <c r="E137" s="3">
        <f>$AA$8</f>
        <v>2.162994034885931E+19</v>
      </c>
      <c r="F137" s="3">
        <f>$Z$8</f>
        <v>3.0024635741202643E+17</v>
      </c>
      <c r="G137" s="3">
        <f>$Y$8</f>
        <v>4210038387792135</v>
      </c>
      <c r="H137" s="22">
        <f>$AN$8</f>
        <v>401968</v>
      </c>
      <c r="I137" s="3">
        <f>$W$8</f>
        <v>859047860295</v>
      </c>
      <c r="J137" s="3">
        <f>$V$8</f>
        <v>12545691535</v>
      </c>
      <c r="K137" s="3">
        <f>$U$8</f>
        <v>186368535</v>
      </c>
      <c r="L137" s="3">
        <f>$T$8</f>
        <v>2820151</v>
      </c>
      <c r="M137" s="3">
        <f>$S$8</f>
        <v>43515</v>
      </c>
    </row>
    <row r="138" spans="3:15">
      <c r="C138" s="3">
        <f>$AB$8</f>
        <v>1.5716684413122047E+21</v>
      </c>
      <c r="D138" s="3">
        <f>$AA$8</f>
        <v>2.162994034885931E+19</v>
      </c>
      <c r="E138" s="3">
        <f>$Z$8</f>
        <v>3.0024635741202643E+17</v>
      </c>
      <c r="F138" s="3">
        <f>$Y$8</f>
        <v>4210038387792135</v>
      </c>
      <c r="G138" s="3">
        <f>$X$8</f>
        <v>59732129675791</v>
      </c>
      <c r="H138" s="22">
        <f>$AM$8</f>
        <v>6184</v>
      </c>
      <c r="I138" s="3">
        <f>$V$8</f>
        <v>12545691535</v>
      </c>
      <c r="J138" s="3">
        <f>$U$8</f>
        <v>186368535</v>
      </c>
      <c r="K138" s="3">
        <f>$T$8</f>
        <v>2820151</v>
      </c>
      <c r="L138" s="3">
        <f>$S$8</f>
        <v>43515</v>
      </c>
      <c r="M138" s="3">
        <f>$R$8</f>
        <v>685</v>
      </c>
    </row>
    <row r="139" spans="3:15">
      <c r="C139" s="3">
        <f>$AA$8</f>
        <v>2.162994034885931E+19</v>
      </c>
      <c r="D139" s="3">
        <f>$Z$8</f>
        <v>3.0024635741202643E+17</v>
      </c>
      <c r="E139" s="3">
        <f>$Y$8</f>
        <v>4210038387792135</v>
      </c>
      <c r="F139" s="3">
        <f>$X$8</f>
        <v>59732129675791</v>
      </c>
      <c r="G139" s="3">
        <f>$W$8</f>
        <v>859047860295</v>
      </c>
      <c r="H139" s="22">
        <f>$AL$8</f>
        <v>97</v>
      </c>
      <c r="I139" s="3">
        <f>$U$8</f>
        <v>186368535</v>
      </c>
      <c r="J139" s="3">
        <f>$T$8</f>
        <v>2820151</v>
      </c>
      <c r="K139" s="3">
        <f>$S$8</f>
        <v>43515</v>
      </c>
      <c r="L139" s="3">
        <f>$R$8</f>
        <v>685</v>
      </c>
      <c r="M139" s="3">
        <f>$R$2</f>
        <v>11</v>
      </c>
    </row>
    <row r="140" spans="3:1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3:15">
      <c r="C141" s="3">
        <f>$AK$8</f>
        <v>1.1077700566821677E+38</v>
      </c>
      <c r="D141" s="3">
        <f>$AJ$8</f>
        <v>1.4697437693587362E+36</v>
      </c>
      <c r="E141" s="3">
        <f>$AI$8</f>
        <v>1.9538613311576207E+34</v>
      </c>
      <c r="F141" s="3">
        <f>$AH$8</f>
        <v>2.6034054115613975E+32</v>
      </c>
      <c r="G141" s="3">
        <f>$AG$8</f>
        <v>3.4781605591867382E+30</v>
      </c>
      <c r="H141" s="3">
        <f>$AF$8</f>
        <v>4.6613881837492098E+28</v>
      </c>
      <c r="I141" s="3">
        <f>$AE$8</f>
        <v>6.2701584820619147E+26</v>
      </c>
      <c r="J141" s="3">
        <f>$AD$8</f>
        <v>8.4708966672821023E+24</v>
      </c>
      <c r="K141" s="3">
        <f>$AC$8</f>
        <v>1.1503166289706361E+23</v>
      </c>
      <c r="L141" s="3">
        <f>$AB$8</f>
        <v>1.5716684413122047E+21</v>
      </c>
      <c r="M141" s="3">
        <f>$AA$8</f>
        <v>2.162994034885931E+19</v>
      </c>
    </row>
    <row r="142" spans="3:15">
      <c r="C142" s="3">
        <f>$AJ$8</f>
        <v>1.4697437693587362E+36</v>
      </c>
      <c r="D142" s="3">
        <f>$AI$8</f>
        <v>1.9538613311576207E+34</v>
      </c>
      <c r="E142" s="3">
        <f>$AH$8</f>
        <v>2.6034054115613975E+32</v>
      </c>
      <c r="F142" s="3">
        <f>$AG$8</f>
        <v>3.4781605591867382E+30</v>
      </c>
      <c r="G142" s="3">
        <f>$AF$8</f>
        <v>4.6613881837492098E+28</v>
      </c>
      <c r="H142" s="3">
        <f>$AE$8</f>
        <v>6.2701584820619147E+26</v>
      </c>
      <c r="I142" s="3">
        <f>$AD$8</f>
        <v>8.4708966672821023E+24</v>
      </c>
      <c r="J142" s="3">
        <f>$AC$8</f>
        <v>1.1503166289706361E+23</v>
      </c>
      <c r="K142" s="3">
        <f>$AB$8</f>
        <v>1.5716684413122047E+21</v>
      </c>
      <c r="L142" s="3">
        <f>$AA$8</f>
        <v>2.162994034885931E+19</v>
      </c>
      <c r="M142" s="3">
        <f>$Z$8</f>
        <v>3.0024635741202643E+17</v>
      </c>
    </row>
    <row r="143" spans="3:15">
      <c r="C143" s="3">
        <f>$AI$8</f>
        <v>1.9538613311576207E+34</v>
      </c>
      <c r="D143" s="3">
        <f>$AH$8</f>
        <v>2.6034054115613975E+32</v>
      </c>
      <c r="E143" s="3">
        <f>$AG$8</f>
        <v>3.4781605591867382E+30</v>
      </c>
      <c r="F143" s="3">
        <f>$AF$8</f>
        <v>4.6613881837492098E+28</v>
      </c>
      <c r="G143" s="3">
        <f>$AE$8</f>
        <v>6.2701584820619147E+26</v>
      </c>
      <c r="H143" s="3">
        <f>$AD$8</f>
        <v>8.4708966672821023E+24</v>
      </c>
      <c r="I143" s="3">
        <f>$AC$8</f>
        <v>1.1503166289706361E+23</v>
      </c>
      <c r="J143" s="3">
        <f>$AB$8</f>
        <v>1.5716684413122047E+21</v>
      </c>
      <c r="K143" s="3">
        <f>$AA$8</f>
        <v>2.162994034885931E+19</v>
      </c>
      <c r="L143" s="3">
        <f>$Z$8</f>
        <v>3.0024635741202643E+17</v>
      </c>
      <c r="M143" s="3">
        <f>$Y$8</f>
        <v>4210038387792135</v>
      </c>
    </row>
    <row r="144" spans="3:15">
      <c r="C144" s="3">
        <f>$AH$8</f>
        <v>2.6034054115613975E+32</v>
      </c>
      <c r="D144" s="3">
        <f>$AG$8</f>
        <v>3.4781605591867382E+30</v>
      </c>
      <c r="E144" s="3">
        <f>$AF$8</f>
        <v>4.6613881837492098E+28</v>
      </c>
      <c r="F144" s="3">
        <f>$AE$8</f>
        <v>6.2701584820619147E+26</v>
      </c>
      <c r="G144" s="3">
        <f>$AD$8</f>
        <v>8.4708966672821023E+24</v>
      </c>
      <c r="H144" s="3">
        <f>$AC$8</f>
        <v>1.1503166289706361E+23</v>
      </c>
      <c r="I144" s="3">
        <f>$AB$8</f>
        <v>1.5716684413122047E+21</v>
      </c>
      <c r="J144" s="3">
        <f>$AA$8</f>
        <v>2.162994034885931E+19</v>
      </c>
      <c r="K144" s="3">
        <f>$Z$8</f>
        <v>3.0024635741202643E+17</v>
      </c>
      <c r="L144" s="3">
        <f>$Y$8</f>
        <v>4210038387792135</v>
      </c>
      <c r="M144" s="3">
        <f>$X$8</f>
        <v>59732129675791</v>
      </c>
    </row>
    <row r="145" spans="3:15">
      <c r="C145" s="3">
        <f>$AG$8</f>
        <v>3.4781605591867382E+30</v>
      </c>
      <c r="D145" s="3">
        <f>$AF$8</f>
        <v>4.6613881837492098E+28</v>
      </c>
      <c r="E145" s="3">
        <f>$AE$8</f>
        <v>6.2701584820619147E+26</v>
      </c>
      <c r="F145" s="3">
        <f>$AD$8</f>
        <v>8.4708966672821023E+24</v>
      </c>
      <c r="G145" s="3">
        <f>$AC$8</f>
        <v>1.1503166289706361E+23</v>
      </c>
      <c r="H145" s="3">
        <f>$AB$8</f>
        <v>1.5716684413122047E+21</v>
      </c>
      <c r="I145" s="3">
        <f>$AA$8</f>
        <v>2.162994034885931E+19</v>
      </c>
      <c r="J145" s="3">
        <f>$Z$8</f>
        <v>3.0024635741202643E+17</v>
      </c>
      <c r="K145" s="3">
        <f>$Y$8</f>
        <v>4210038387792135</v>
      </c>
      <c r="L145" s="3">
        <f>$X$8</f>
        <v>59732129675791</v>
      </c>
      <c r="M145" s="3">
        <f>$W$8</f>
        <v>859047860295</v>
      </c>
    </row>
    <row r="146" spans="3:15">
      <c r="C146" s="3">
        <f>$AF$8</f>
        <v>4.6613881837492098E+28</v>
      </c>
      <c r="D146" s="3">
        <f>$AE$8</f>
        <v>6.2701584820619147E+26</v>
      </c>
      <c r="E146" s="3">
        <f>$AD$8</f>
        <v>8.4708966672821023E+24</v>
      </c>
      <c r="F146" s="3">
        <f>$AC$8</f>
        <v>1.1503166289706361E+23</v>
      </c>
      <c r="G146" s="3">
        <f>$AB$8</f>
        <v>1.5716684413122047E+21</v>
      </c>
      <c r="H146" s="3">
        <f>$AA$8</f>
        <v>2.162994034885931E+19</v>
      </c>
      <c r="I146" s="3">
        <f>$Z$8</f>
        <v>3.0024635741202643E+17</v>
      </c>
      <c r="J146" s="3">
        <f>$Y$8</f>
        <v>4210038387792135</v>
      </c>
      <c r="K146" s="3">
        <f>$X$8</f>
        <v>59732129675791</v>
      </c>
      <c r="L146" s="3">
        <f>$W$8</f>
        <v>859047860295</v>
      </c>
      <c r="M146" s="3">
        <f>$V$8</f>
        <v>12545691535</v>
      </c>
    </row>
    <row r="147" spans="3:15">
      <c r="C147" s="3">
        <f>$AE$8</f>
        <v>6.2701584820619147E+26</v>
      </c>
      <c r="D147" s="3">
        <f>$AD$8</f>
        <v>8.4708966672821023E+24</v>
      </c>
      <c r="E147" s="3">
        <f>$AC$8</f>
        <v>1.1503166289706361E+23</v>
      </c>
      <c r="F147" s="3">
        <f>$AB$8</f>
        <v>1.5716684413122047E+21</v>
      </c>
      <c r="G147" s="3">
        <f>$AA$8</f>
        <v>2.162994034885931E+19</v>
      </c>
      <c r="H147" s="3">
        <f>$Z$8</f>
        <v>3.0024635741202643E+17</v>
      </c>
      <c r="I147" s="3">
        <f>$Y$8</f>
        <v>4210038387792135</v>
      </c>
      <c r="J147" s="3">
        <f>$X$8</f>
        <v>59732129675791</v>
      </c>
      <c r="K147" s="3">
        <f>$W$8</f>
        <v>859047860295</v>
      </c>
      <c r="L147" s="3">
        <f>$V$8</f>
        <v>12545691535</v>
      </c>
      <c r="M147" s="3">
        <f>$U$8</f>
        <v>186368535</v>
      </c>
    </row>
    <row r="148" spans="3:15">
      <c r="C148" s="3">
        <f>$AD$8</f>
        <v>8.4708966672821023E+24</v>
      </c>
      <c r="D148" s="3">
        <f>$AC$8</f>
        <v>1.1503166289706361E+23</v>
      </c>
      <c r="E148" s="3">
        <f>$AB$8</f>
        <v>1.5716684413122047E+21</v>
      </c>
      <c r="F148" s="3">
        <f>$AA$8</f>
        <v>2.162994034885931E+19</v>
      </c>
      <c r="G148" s="3">
        <f>$Z$8</f>
        <v>3.0024635741202643E+17</v>
      </c>
      <c r="H148" s="3">
        <f>$Y$8</f>
        <v>4210038387792135</v>
      </c>
      <c r="I148" s="3">
        <f>$X$8</f>
        <v>59732129675791</v>
      </c>
      <c r="J148" s="3">
        <f>$W$8</f>
        <v>859047860295</v>
      </c>
      <c r="K148" s="3">
        <f>$V$8</f>
        <v>12545691535</v>
      </c>
      <c r="L148" s="3">
        <f>$U$8</f>
        <v>186368535</v>
      </c>
      <c r="M148" s="3">
        <f>$T$8</f>
        <v>2820151</v>
      </c>
    </row>
    <row r="149" spans="3:15">
      <c r="C149" s="3">
        <f>$AC$8</f>
        <v>1.1503166289706361E+23</v>
      </c>
      <c r="D149" s="3">
        <f>$AB$8</f>
        <v>1.5716684413122047E+21</v>
      </c>
      <c r="E149" s="3">
        <f>$AA$8</f>
        <v>2.162994034885931E+19</v>
      </c>
      <c r="F149" s="3">
        <f>$Z$8</f>
        <v>3.0024635741202643E+17</v>
      </c>
      <c r="G149" s="3">
        <f>$Y$8</f>
        <v>4210038387792135</v>
      </c>
      <c r="H149" s="3">
        <f>$X$8</f>
        <v>59732129675791</v>
      </c>
      <c r="I149" s="3">
        <f>$W$8</f>
        <v>859047860295</v>
      </c>
      <c r="J149" s="3">
        <f>$V$8</f>
        <v>12545691535</v>
      </c>
      <c r="K149" s="3">
        <f>$U$8</f>
        <v>186368535</v>
      </c>
      <c r="L149" s="3">
        <f>$T$8</f>
        <v>2820151</v>
      </c>
      <c r="M149" s="3">
        <f>$S$8</f>
        <v>43515</v>
      </c>
    </row>
    <row r="150" spans="3:15">
      <c r="C150" s="3">
        <f>$AB$8</f>
        <v>1.5716684413122047E+21</v>
      </c>
      <c r="D150" s="3">
        <f>$AA$8</f>
        <v>2.162994034885931E+19</v>
      </c>
      <c r="E150" s="3">
        <f>$Z$8</f>
        <v>3.0024635741202643E+17</v>
      </c>
      <c r="F150" s="3">
        <f>$Y$8</f>
        <v>4210038387792135</v>
      </c>
      <c r="G150" s="3">
        <f>$X$8</f>
        <v>59732129675791</v>
      </c>
      <c r="H150" s="3">
        <f>$W$8</f>
        <v>859047860295</v>
      </c>
      <c r="I150" s="3">
        <f>$V$8</f>
        <v>12545691535</v>
      </c>
      <c r="J150" s="3">
        <f>$U$8</f>
        <v>186368535</v>
      </c>
      <c r="K150" s="3">
        <f>$T$8</f>
        <v>2820151</v>
      </c>
      <c r="L150" s="3">
        <f>$S$8</f>
        <v>43515</v>
      </c>
      <c r="M150" s="3">
        <f>$R$8</f>
        <v>685</v>
      </c>
    </row>
    <row r="151" spans="3:15">
      <c r="C151" s="3">
        <f>$AA$8</f>
        <v>2.162994034885931E+19</v>
      </c>
      <c r="D151" s="3">
        <f>$Z$8</f>
        <v>3.0024635741202643E+17</v>
      </c>
      <c r="E151" s="3">
        <f>$Y$8</f>
        <v>4210038387792135</v>
      </c>
      <c r="F151" s="3">
        <f>$X$8</f>
        <v>59732129675791</v>
      </c>
      <c r="G151" s="3">
        <f>$W$8</f>
        <v>859047860295</v>
      </c>
      <c r="H151" s="3">
        <f>$V$8</f>
        <v>12545691535</v>
      </c>
      <c r="I151" s="3">
        <f>$U$8</f>
        <v>186368535</v>
      </c>
      <c r="J151" s="3">
        <f>$T$8</f>
        <v>2820151</v>
      </c>
      <c r="K151" s="3">
        <f>$S$8</f>
        <v>43515</v>
      </c>
      <c r="L151" s="3">
        <f>$R$8</f>
        <v>685</v>
      </c>
      <c r="M151" s="3">
        <f>$R$2</f>
        <v>11</v>
      </c>
    </row>
    <row r="154" spans="3:15">
      <c r="C154" s="3">
        <f>$AK$8</f>
        <v>1.1077700566821677E+38</v>
      </c>
      <c r="D154" s="3">
        <f>$AJ$8</f>
        <v>1.4697437693587362E+36</v>
      </c>
      <c r="E154" s="3">
        <f>$AI$8</f>
        <v>1.9538613311576207E+34</v>
      </c>
      <c r="F154" s="3">
        <f>$AH$8</f>
        <v>2.6034054115613975E+32</v>
      </c>
      <c r="G154" s="3">
        <f>$AG$8</f>
        <v>3.4781605591867382E+30</v>
      </c>
      <c r="H154" s="3">
        <f>$AF$8</f>
        <v>4.6613881837492098E+28</v>
      </c>
      <c r="I154" s="22">
        <f>$AV$8</f>
        <v>2.2533742029544515E+20</v>
      </c>
      <c r="J154" s="3">
        <f>$AD$8</f>
        <v>8.4708966672821023E+24</v>
      </c>
      <c r="K154" s="3">
        <f>$AC$8</f>
        <v>1.1503166289706361E+23</v>
      </c>
      <c r="L154" s="3">
        <f>$AB$8</f>
        <v>1.5716684413122047E+21</v>
      </c>
      <c r="M154" s="3">
        <f>$AA$8</f>
        <v>2.162994034885931E+19</v>
      </c>
    </row>
    <row r="155" spans="3:15">
      <c r="C155" s="3">
        <f>$AJ$8</f>
        <v>1.4697437693587362E+36</v>
      </c>
      <c r="D155" s="3">
        <f>$AI$8</f>
        <v>1.9538613311576207E+34</v>
      </c>
      <c r="E155" s="3">
        <f>$AH$8</f>
        <v>2.6034054115613975E+32</v>
      </c>
      <c r="F155" s="3">
        <f>$AG$8</f>
        <v>3.4781605591867382E+30</v>
      </c>
      <c r="G155" s="3">
        <f>$AF$8</f>
        <v>4.6613881837492098E+28</v>
      </c>
      <c r="H155" s="3">
        <f>$AE$8</f>
        <v>6.2701584820619147E+26</v>
      </c>
      <c r="I155" s="22">
        <f>$AU$8</f>
        <v>3.1024417127888937E+18</v>
      </c>
      <c r="J155" s="3">
        <f>$AC$8</f>
        <v>1.1503166289706361E+23</v>
      </c>
      <c r="K155" s="3">
        <f>$AB$8</f>
        <v>1.5716684413122047E+21</v>
      </c>
      <c r="L155" s="3">
        <f>$AA$8</f>
        <v>2.162994034885931E+19</v>
      </c>
      <c r="M155" s="3">
        <f>$Z$8</f>
        <v>3.0024635741202643E+17</v>
      </c>
      <c r="O155" s="23">
        <f>MDETERM(C154:M164)/MDETERM(C166:M176)</f>
        <v>3.2337597486325431</v>
      </c>
    </row>
    <row r="156" spans="3:15">
      <c r="C156" s="3">
        <f>$AI$8</f>
        <v>1.9538613311576207E+34</v>
      </c>
      <c r="D156" s="3">
        <f>$AH$8</f>
        <v>2.6034054115613975E+32</v>
      </c>
      <c r="E156" s="3">
        <f>$AG$8</f>
        <v>3.4781605591867382E+30</v>
      </c>
      <c r="F156" s="3">
        <f>$AF$8</f>
        <v>4.6613881837492098E+28</v>
      </c>
      <c r="G156" s="3">
        <f>$AE$8</f>
        <v>6.2701584820619147E+26</v>
      </c>
      <c r="H156" s="3">
        <f>$AD$8</f>
        <v>8.4708966672821023E+24</v>
      </c>
      <c r="I156" s="22">
        <f>$AT$8</f>
        <v>4.3074374358992288E+16</v>
      </c>
      <c r="J156" s="3">
        <f>$AB$8</f>
        <v>1.5716684413122047E+21</v>
      </c>
      <c r="K156" s="3">
        <f>$AA$8</f>
        <v>2.162994034885931E+19</v>
      </c>
      <c r="L156" s="3">
        <f>$Z$8</f>
        <v>3.0024635741202643E+17</v>
      </c>
      <c r="M156" s="3">
        <f>$Y$8</f>
        <v>4210038387792135</v>
      </c>
      <c r="O156" s="32" t="e">
        <f ca="1">[1]!xDiv([1]!xMatDet(C154:M164,100),[1]!xMatDet(C166:M176,100),100)</f>
        <v>#NAME?</v>
      </c>
    </row>
    <row r="157" spans="3:15">
      <c r="C157" s="3">
        <f>$AH$8</f>
        <v>2.6034054115613975E+32</v>
      </c>
      <c r="D157" s="3">
        <f>$AG$8</f>
        <v>3.4781605591867382E+30</v>
      </c>
      <c r="E157" s="3">
        <f>$AF$8</f>
        <v>4.6613881837492098E+28</v>
      </c>
      <c r="F157" s="3">
        <f>$AE$8</f>
        <v>6.2701584820619147E+26</v>
      </c>
      <c r="G157" s="3">
        <f>$AD$8</f>
        <v>8.4708966672821023E+24</v>
      </c>
      <c r="H157" s="3">
        <f>$AC$8</f>
        <v>1.1503166289706361E+23</v>
      </c>
      <c r="I157" s="22">
        <f>$AS$8</f>
        <v>603964096749226</v>
      </c>
      <c r="J157" s="3">
        <f>$AA$8</f>
        <v>2.162994034885931E+19</v>
      </c>
      <c r="K157" s="3">
        <f>$Z$8</f>
        <v>3.0024635741202643E+17</v>
      </c>
      <c r="L157" s="3">
        <f>$Y$8</f>
        <v>4210038387792135</v>
      </c>
      <c r="M157" s="3">
        <f>$X$8</f>
        <v>59732129675791</v>
      </c>
    </row>
    <row r="158" spans="3:15">
      <c r="C158" s="3">
        <f>$AG$8</f>
        <v>3.4781605591867382E+30</v>
      </c>
      <c r="D158" s="3">
        <f>$AF$8</f>
        <v>4.6613881837492098E+28</v>
      </c>
      <c r="E158" s="3">
        <f>$AE$8</f>
        <v>6.2701584820619147E+26</v>
      </c>
      <c r="F158" s="3">
        <f>$AD$8</f>
        <v>8.4708966672821023E+24</v>
      </c>
      <c r="G158" s="3">
        <f>$AC$8</f>
        <v>1.1503166289706361E+23</v>
      </c>
      <c r="H158" s="3">
        <f>$AB$8</f>
        <v>1.5716684413122047E+21</v>
      </c>
      <c r="I158" s="22">
        <f>$AR$8</f>
        <v>8565991486948</v>
      </c>
      <c r="J158" s="3">
        <f>$Z$8</f>
        <v>3.0024635741202643E+17</v>
      </c>
      <c r="K158" s="3">
        <f>$Y$8</f>
        <v>4210038387792135</v>
      </c>
      <c r="L158" s="3">
        <f>$X$8</f>
        <v>59732129675791</v>
      </c>
      <c r="M158" s="3">
        <f>$W$8</f>
        <v>859047860295</v>
      </c>
    </row>
    <row r="159" spans="3:15">
      <c r="C159" s="3">
        <f>$AF$8</f>
        <v>4.6613881837492098E+28</v>
      </c>
      <c r="D159" s="3">
        <f>$AE$8</f>
        <v>6.2701584820619147E+26</v>
      </c>
      <c r="E159" s="3">
        <f>$AD$8</f>
        <v>8.4708966672821023E+24</v>
      </c>
      <c r="F159" s="3">
        <f>$AC$8</f>
        <v>1.1503166289706361E+23</v>
      </c>
      <c r="G159" s="3">
        <f>$AB$8</f>
        <v>1.5716684413122047E+21</v>
      </c>
      <c r="H159" s="3">
        <f>$AA$8</f>
        <v>2.162994034885931E+19</v>
      </c>
      <c r="I159" s="22">
        <f>$AQ$8</f>
        <v>123100393474</v>
      </c>
      <c r="J159" s="3">
        <f>$Y$8</f>
        <v>4210038387792135</v>
      </c>
      <c r="K159" s="3">
        <f>$X$8</f>
        <v>59732129675791</v>
      </c>
      <c r="L159" s="3">
        <f>$W$8</f>
        <v>859047860295</v>
      </c>
      <c r="M159" s="3">
        <f>$V$8</f>
        <v>12545691535</v>
      </c>
    </row>
    <row r="160" spans="3:15">
      <c r="C160" s="3">
        <f>$AE$8</f>
        <v>6.2701584820619147E+26</v>
      </c>
      <c r="D160" s="3">
        <f>$AD$8</f>
        <v>8.4708966672821023E+24</v>
      </c>
      <c r="E160" s="3">
        <f>$AC$8</f>
        <v>1.1503166289706361E+23</v>
      </c>
      <c r="F160" s="3">
        <f>$AB$8</f>
        <v>1.5716684413122047E+21</v>
      </c>
      <c r="G160" s="3">
        <f>$AA$8</f>
        <v>2.162994034885931E+19</v>
      </c>
      <c r="H160" s="3">
        <f>$Z$8</f>
        <v>3.0024635741202643E+17</v>
      </c>
      <c r="I160" s="22">
        <f>$AP$8</f>
        <v>1795576924</v>
      </c>
      <c r="J160" s="3">
        <f>$X$8</f>
        <v>59732129675791</v>
      </c>
      <c r="K160" s="3">
        <f>$W$8</f>
        <v>859047860295</v>
      </c>
      <c r="L160" s="3">
        <f>$V$8</f>
        <v>12545691535</v>
      </c>
      <c r="M160" s="3">
        <f>$U$8</f>
        <v>186368535</v>
      </c>
    </row>
    <row r="161" spans="3:13">
      <c r="C161" s="3">
        <f>$AD$8</f>
        <v>8.4708966672821023E+24</v>
      </c>
      <c r="D161" s="3">
        <f>$AC$8</f>
        <v>1.1503166289706361E+23</v>
      </c>
      <c r="E161" s="3">
        <f>$AB$8</f>
        <v>1.5716684413122047E+21</v>
      </c>
      <c r="F161" s="3">
        <f>$AA$8</f>
        <v>2.162994034885931E+19</v>
      </c>
      <c r="G161" s="3">
        <f>$Z$8</f>
        <v>3.0024635741202643E+17</v>
      </c>
      <c r="H161" s="3">
        <f>$Y$8</f>
        <v>4210038387792135</v>
      </c>
      <c r="I161" s="22">
        <f>$AO$8</f>
        <v>26626546</v>
      </c>
      <c r="J161" s="3">
        <f>$W$8</f>
        <v>859047860295</v>
      </c>
      <c r="K161" s="3">
        <f>$V$8</f>
        <v>12545691535</v>
      </c>
      <c r="L161" s="3">
        <f>$U$8</f>
        <v>186368535</v>
      </c>
      <c r="M161" s="3">
        <f>$T$8</f>
        <v>2820151</v>
      </c>
    </row>
    <row r="162" spans="3:13">
      <c r="C162" s="3">
        <f>$AC$8</f>
        <v>1.1503166289706361E+23</v>
      </c>
      <c r="D162" s="3">
        <f>$AB$8</f>
        <v>1.5716684413122047E+21</v>
      </c>
      <c r="E162" s="3">
        <f>$AA$8</f>
        <v>2.162994034885931E+19</v>
      </c>
      <c r="F162" s="3">
        <f>$Z$8</f>
        <v>3.0024635741202643E+17</v>
      </c>
      <c r="G162" s="3">
        <f>$Y$8</f>
        <v>4210038387792135</v>
      </c>
      <c r="H162" s="3">
        <f>$X$8</f>
        <v>59732129675791</v>
      </c>
      <c r="I162" s="22">
        <f>$AN$8</f>
        <v>401968</v>
      </c>
      <c r="J162" s="3">
        <f>$V$8</f>
        <v>12545691535</v>
      </c>
      <c r="K162" s="3">
        <f>$U$8</f>
        <v>186368535</v>
      </c>
      <c r="L162" s="3">
        <f>$T$8</f>
        <v>2820151</v>
      </c>
      <c r="M162" s="3">
        <f>$S$8</f>
        <v>43515</v>
      </c>
    </row>
    <row r="163" spans="3:13">
      <c r="C163" s="3">
        <f>$AB$8</f>
        <v>1.5716684413122047E+21</v>
      </c>
      <c r="D163" s="3">
        <f>$AA$8</f>
        <v>2.162994034885931E+19</v>
      </c>
      <c r="E163" s="3">
        <f>$Z$8</f>
        <v>3.0024635741202643E+17</v>
      </c>
      <c r="F163" s="3">
        <f>$Y$8</f>
        <v>4210038387792135</v>
      </c>
      <c r="G163" s="3">
        <f>$X$8</f>
        <v>59732129675791</v>
      </c>
      <c r="H163" s="3">
        <f>$W$8</f>
        <v>859047860295</v>
      </c>
      <c r="I163" s="22">
        <f>$AM$8</f>
        <v>6184</v>
      </c>
      <c r="J163" s="3">
        <f>$U$8</f>
        <v>186368535</v>
      </c>
      <c r="K163" s="3">
        <f>$T$8</f>
        <v>2820151</v>
      </c>
      <c r="L163" s="3">
        <f>$S$8</f>
        <v>43515</v>
      </c>
      <c r="M163" s="3">
        <f>$R$8</f>
        <v>685</v>
      </c>
    </row>
    <row r="164" spans="3:13">
      <c r="C164" s="3">
        <f>$AA$8</f>
        <v>2.162994034885931E+19</v>
      </c>
      <c r="D164" s="3">
        <f>$Z$8</f>
        <v>3.0024635741202643E+17</v>
      </c>
      <c r="E164" s="3">
        <f>$Y$8</f>
        <v>4210038387792135</v>
      </c>
      <c r="F164" s="3">
        <f>$X$8</f>
        <v>59732129675791</v>
      </c>
      <c r="G164" s="3">
        <f>$W$8</f>
        <v>859047860295</v>
      </c>
      <c r="H164" s="3">
        <f>$V$8</f>
        <v>12545691535</v>
      </c>
      <c r="I164" s="22">
        <f>$AL$8</f>
        <v>97</v>
      </c>
      <c r="J164" s="3">
        <f>$T$8</f>
        <v>2820151</v>
      </c>
      <c r="K164" s="3">
        <f>$S$8</f>
        <v>43515</v>
      </c>
      <c r="L164" s="3">
        <f>$R$8</f>
        <v>685</v>
      </c>
      <c r="M164" s="3">
        <f>$R$2</f>
        <v>11</v>
      </c>
    </row>
    <row r="165" spans="3:1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3:13">
      <c r="C166" s="3">
        <f>$AK$8</f>
        <v>1.1077700566821677E+38</v>
      </c>
      <c r="D166" s="3">
        <f>$AJ$8</f>
        <v>1.4697437693587362E+36</v>
      </c>
      <c r="E166" s="3">
        <f>$AI$8</f>
        <v>1.9538613311576207E+34</v>
      </c>
      <c r="F166" s="3">
        <f>$AH$8</f>
        <v>2.6034054115613975E+32</v>
      </c>
      <c r="G166" s="3">
        <f>$AG$8</f>
        <v>3.4781605591867382E+30</v>
      </c>
      <c r="H166" s="3">
        <f>$AF$8</f>
        <v>4.6613881837492098E+28</v>
      </c>
      <c r="I166" s="3">
        <f>$AE$8</f>
        <v>6.2701584820619147E+26</v>
      </c>
      <c r="J166" s="3">
        <f>$AD$8</f>
        <v>8.4708966672821023E+24</v>
      </c>
      <c r="K166" s="3">
        <f>$AC$8</f>
        <v>1.1503166289706361E+23</v>
      </c>
      <c r="L166" s="3">
        <f>$AB$8</f>
        <v>1.5716684413122047E+21</v>
      </c>
      <c r="M166" s="3">
        <f>$AA$8</f>
        <v>2.162994034885931E+19</v>
      </c>
    </row>
    <row r="167" spans="3:13">
      <c r="C167" s="3">
        <f>$AJ$8</f>
        <v>1.4697437693587362E+36</v>
      </c>
      <c r="D167" s="3">
        <f>$AI$8</f>
        <v>1.9538613311576207E+34</v>
      </c>
      <c r="E167" s="3">
        <f>$AH$8</f>
        <v>2.6034054115613975E+32</v>
      </c>
      <c r="F167" s="3">
        <f>$AG$8</f>
        <v>3.4781605591867382E+30</v>
      </c>
      <c r="G167" s="3">
        <f>$AF$8</f>
        <v>4.6613881837492098E+28</v>
      </c>
      <c r="H167" s="3">
        <f>$AE$8</f>
        <v>6.2701584820619147E+26</v>
      </c>
      <c r="I167" s="3">
        <f>$AD$8</f>
        <v>8.4708966672821023E+24</v>
      </c>
      <c r="J167" s="3">
        <f>$AC$8</f>
        <v>1.1503166289706361E+23</v>
      </c>
      <c r="K167" s="3">
        <f>$AB$8</f>
        <v>1.5716684413122047E+21</v>
      </c>
      <c r="L167" s="3">
        <f>$AA$8</f>
        <v>2.162994034885931E+19</v>
      </c>
      <c r="M167" s="3">
        <f>$Z$8</f>
        <v>3.0024635741202643E+17</v>
      </c>
    </row>
    <row r="168" spans="3:13">
      <c r="C168" s="3">
        <f>$AI$8</f>
        <v>1.9538613311576207E+34</v>
      </c>
      <c r="D168" s="3">
        <f>$AH$8</f>
        <v>2.6034054115613975E+32</v>
      </c>
      <c r="E168" s="3">
        <f>$AG$8</f>
        <v>3.4781605591867382E+30</v>
      </c>
      <c r="F168" s="3">
        <f>$AF$8</f>
        <v>4.6613881837492098E+28</v>
      </c>
      <c r="G168" s="3">
        <f>$AE$8</f>
        <v>6.2701584820619147E+26</v>
      </c>
      <c r="H168" s="3">
        <f>$AD$8</f>
        <v>8.4708966672821023E+24</v>
      </c>
      <c r="I168" s="3">
        <f>$AC$8</f>
        <v>1.1503166289706361E+23</v>
      </c>
      <c r="J168" s="3">
        <f>$AB$8</f>
        <v>1.5716684413122047E+21</v>
      </c>
      <c r="K168" s="3">
        <f>$AA$8</f>
        <v>2.162994034885931E+19</v>
      </c>
      <c r="L168" s="3">
        <f>$Z$8</f>
        <v>3.0024635741202643E+17</v>
      </c>
      <c r="M168" s="3">
        <f>$Y$8</f>
        <v>4210038387792135</v>
      </c>
    </row>
    <row r="169" spans="3:13">
      <c r="C169" s="3">
        <f>$AH$8</f>
        <v>2.6034054115613975E+32</v>
      </c>
      <c r="D169" s="3">
        <f>$AG$8</f>
        <v>3.4781605591867382E+30</v>
      </c>
      <c r="E169" s="3">
        <f>$AF$8</f>
        <v>4.6613881837492098E+28</v>
      </c>
      <c r="F169" s="3">
        <f>$AE$8</f>
        <v>6.2701584820619147E+26</v>
      </c>
      <c r="G169" s="3">
        <f>$AD$8</f>
        <v>8.4708966672821023E+24</v>
      </c>
      <c r="H169" s="3">
        <f>$AC$8</f>
        <v>1.1503166289706361E+23</v>
      </c>
      <c r="I169" s="3">
        <f>$AB$8</f>
        <v>1.5716684413122047E+21</v>
      </c>
      <c r="J169" s="3">
        <f>$AA$8</f>
        <v>2.162994034885931E+19</v>
      </c>
      <c r="K169" s="3">
        <f>$Z$8</f>
        <v>3.0024635741202643E+17</v>
      </c>
      <c r="L169" s="3">
        <f>$Y$8</f>
        <v>4210038387792135</v>
      </c>
      <c r="M169" s="3">
        <f>$X$8</f>
        <v>59732129675791</v>
      </c>
    </row>
    <row r="170" spans="3:13">
      <c r="C170" s="3">
        <f>$AG$8</f>
        <v>3.4781605591867382E+30</v>
      </c>
      <c r="D170" s="3">
        <f>$AF$8</f>
        <v>4.6613881837492098E+28</v>
      </c>
      <c r="E170" s="3">
        <f>$AE$8</f>
        <v>6.2701584820619147E+26</v>
      </c>
      <c r="F170" s="3">
        <f>$AD$8</f>
        <v>8.4708966672821023E+24</v>
      </c>
      <c r="G170" s="3">
        <f>$AC$8</f>
        <v>1.1503166289706361E+23</v>
      </c>
      <c r="H170" s="3">
        <f>$AB$8</f>
        <v>1.5716684413122047E+21</v>
      </c>
      <c r="I170" s="3">
        <f>$AA$8</f>
        <v>2.162994034885931E+19</v>
      </c>
      <c r="J170" s="3">
        <f>$Z$8</f>
        <v>3.0024635741202643E+17</v>
      </c>
      <c r="K170" s="3">
        <f>$Y$8</f>
        <v>4210038387792135</v>
      </c>
      <c r="L170" s="3">
        <f>$X$8</f>
        <v>59732129675791</v>
      </c>
      <c r="M170" s="3">
        <f>$W$8</f>
        <v>859047860295</v>
      </c>
    </row>
    <row r="171" spans="3:13">
      <c r="C171" s="3">
        <f>$AF$8</f>
        <v>4.6613881837492098E+28</v>
      </c>
      <c r="D171" s="3">
        <f>$AE$8</f>
        <v>6.2701584820619147E+26</v>
      </c>
      <c r="E171" s="3">
        <f>$AD$8</f>
        <v>8.4708966672821023E+24</v>
      </c>
      <c r="F171" s="3">
        <f>$AC$8</f>
        <v>1.1503166289706361E+23</v>
      </c>
      <c r="G171" s="3">
        <f>$AB$8</f>
        <v>1.5716684413122047E+21</v>
      </c>
      <c r="H171" s="3">
        <f>$AA$8</f>
        <v>2.162994034885931E+19</v>
      </c>
      <c r="I171" s="3">
        <f>$Z$8</f>
        <v>3.0024635741202643E+17</v>
      </c>
      <c r="J171" s="3">
        <f>$Y$8</f>
        <v>4210038387792135</v>
      </c>
      <c r="K171" s="3">
        <f>$X$8</f>
        <v>59732129675791</v>
      </c>
      <c r="L171" s="3">
        <f>$W$8</f>
        <v>859047860295</v>
      </c>
      <c r="M171" s="3">
        <f>$V$8</f>
        <v>12545691535</v>
      </c>
    </row>
    <row r="172" spans="3:13">
      <c r="C172" s="3">
        <f>$AE$8</f>
        <v>6.2701584820619147E+26</v>
      </c>
      <c r="D172" s="3">
        <f>$AD$8</f>
        <v>8.4708966672821023E+24</v>
      </c>
      <c r="E172" s="3">
        <f>$AC$8</f>
        <v>1.1503166289706361E+23</v>
      </c>
      <c r="F172" s="3">
        <f>$AB$8</f>
        <v>1.5716684413122047E+21</v>
      </c>
      <c r="G172" s="3">
        <f>$AA$8</f>
        <v>2.162994034885931E+19</v>
      </c>
      <c r="H172" s="3">
        <f>$Z$8</f>
        <v>3.0024635741202643E+17</v>
      </c>
      <c r="I172" s="3">
        <f>$Y$8</f>
        <v>4210038387792135</v>
      </c>
      <c r="J172" s="3">
        <f>$X$8</f>
        <v>59732129675791</v>
      </c>
      <c r="K172" s="3">
        <f>$W$8</f>
        <v>859047860295</v>
      </c>
      <c r="L172" s="3">
        <f>$V$8</f>
        <v>12545691535</v>
      </c>
      <c r="M172" s="3">
        <f>$U$8</f>
        <v>186368535</v>
      </c>
    </row>
    <row r="173" spans="3:13">
      <c r="C173" s="3">
        <f>$AD$8</f>
        <v>8.4708966672821023E+24</v>
      </c>
      <c r="D173" s="3">
        <f>$AC$8</f>
        <v>1.1503166289706361E+23</v>
      </c>
      <c r="E173" s="3">
        <f>$AB$8</f>
        <v>1.5716684413122047E+21</v>
      </c>
      <c r="F173" s="3">
        <f>$AA$8</f>
        <v>2.162994034885931E+19</v>
      </c>
      <c r="G173" s="3">
        <f>$Z$8</f>
        <v>3.0024635741202643E+17</v>
      </c>
      <c r="H173" s="3">
        <f>$Y$8</f>
        <v>4210038387792135</v>
      </c>
      <c r="I173" s="3">
        <f>$X$8</f>
        <v>59732129675791</v>
      </c>
      <c r="J173" s="3">
        <f>$W$8</f>
        <v>859047860295</v>
      </c>
      <c r="K173" s="3">
        <f>$V$8</f>
        <v>12545691535</v>
      </c>
      <c r="L173" s="3">
        <f>$U$8</f>
        <v>186368535</v>
      </c>
      <c r="M173" s="3">
        <f>$T$8</f>
        <v>2820151</v>
      </c>
    </row>
    <row r="174" spans="3:13">
      <c r="C174" s="3">
        <f>$AC$8</f>
        <v>1.1503166289706361E+23</v>
      </c>
      <c r="D174" s="3">
        <f>$AB$8</f>
        <v>1.5716684413122047E+21</v>
      </c>
      <c r="E174" s="3">
        <f>$AA$8</f>
        <v>2.162994034885931E+19</v>
      </c>
      <c r="F174" s="3">
        <f>$Z$8</f>
        <v>3.0024635741202643E+17</v>
      </c>
      <c r="G174" s="3">
        <f>$Y$8</f>
        <v>4210038387792135</v>
      </c>
      <c r="H174" s="3">
        <f>$X$8</f>
        <v>59732129675791</v>
      </c>
      <c r="I174" s="3">
        <f>$W$8</f>
        <v>859047860295</v>
      </c>
      <c r="J174" s="3">
        <f>$V$8</f>
        <v>12545691535</v>
      </c>
      <c r="K174" s="3">
        <f>$U$8</f>
        <v>186368535</v>
      </c>
      <c r="L174" s="3">
        <f>$T$8</f>
        <v>2820151</v>
      </c>
      <c r="M174" s="3">
        <f>$S$8</f>
        <v>43515</v>
      </c>
    </row>
    <row r="175" spans="3:13">
      <c r="C175" s="3">
        <f>$AB$8</f>
        <v>1.5716684413122047E+21</v>
      </c>
      <c r="D175" s="3">
        <f>$AA$8</f>
        <v>2.162994034885931E+19</v>
      </c>
      <c r="E175" s="3">
        <f>$Z$8</f>
        <v>3.0024635741202643E+17</v>
      </c>
      <c r="F175" s="3">
        <f>$Y$8</f>
        <v>4210038387792135</v>
      </c>
      <c r="G175" s="3">
        <f>$X$8</f>
        <v>59732129675791</v>
      </c>
      <c r="H175" s="3">
        <f>$W$8</f>
        <v>859047860295</v>
      </c>
      <c r="I175" s="3">
        <f>$V$8</f>
        <v>12545691535</v>
      </c>
      <c r="J175" s="3">
        <f>$U$8</f>
        <v>186368535</v>
      </c>
      <c r="K175" s="3">
        <f>$T$8</f>
        <v>2820151</v>
      </c>
      <c r="L175" s="3">
        <f>$S$8</f>
        <v>43515</v>
      </c>
      <c r="M175" s="3">
        <f>$R$8</f>
        <v>685</v>
      </c>
    </row>
    <row r="176" spans="3:13">
      <c r="C176" s="3">
        <f>$AA$8</f>
        <v>2.162994034885931E+19</v>
      </c>
      <c r="D176" s="3">
        <f>$Z$8</f>
        <v>3.0024635741202643E+17</v>
      </c>
      <c r="E176" s="3">
        <f>$Y$8</f>
        <v>4210038387792135</v>
      </c>
      <c r="F176" s="3">
        <f>$X$8</f>
        <v>59732129675791</v>
      </c>
      <c r="G176" s="3">
        <f>$W$8</f>
        <v>859047860295</v>
      </c>
      <c r="H176" s="3">
        <f>$V$8</f>
        <v>12545691535</v>
      </c>
      <c r="I176" s="3">
        <f>$U$8</f>
        <v>186368535</v>
      </c>
      <c r="J176" s="3">
        <f>$T$8</f>
        <v>2820151</v>
      </c>
      <c r="K176" s="3">
        <f>$S$8</f>
        <v>43515</v>
      </c>
      <c r="L176" s="3">
        <f>$R$8</f>
        <v>685</v>
      </c>
      <c r="M176" s="3">
        <f>$R$2</f>
        <v>11</v>
      </c>
    </row>
    <row r="179" spans="3:15">
      <c r="C179" s="3">
        <f>$AK$8</f>
        <v>1.1077700566821677E+38</v>
      </c>
      <c r="D179" s="3">
        <f>$AJ$8</f>
        <v>1.4697437693587362E+36</v>
      </c>
      <c r="E179" s="3">
        <f>$AI$8</f>
        <v>1.9538613311576207E+34</v>
      </c>
      <c r="F179" s="3">
        <f>$AH$8</f>
        <v>2.6034054115613975E+32</v>
      </c>
      <c r="G179" s="3">
        <f>$AG$8</f>
        <v>3.4781605591867382E+30</v>
      </c>
      <c r="H179" s="3">
        <f>$AF$8</f>
        <v>4.6613881837492098E+28</v>
      </c>
      <c r="I179" s="3">
        <f>$AE$8</f>
        <v>6.2701584820619147E+26</v>
      </c>
      <c r="J179" s="22">
        <f>$AV$8</f>
        <v>2.2533742029544515E+20</v>
      </c>
      <c r="K179" s="3">
        <f>$AC$8</f>
        <v>1.1503166289706361E+23</v>
      </c>
      <c r="L179" s="3">
        <f>$AB$8</f>
        <v>1.5716684413122047E+21</v>
      </c>
      <c r="M179" s="3">
        <f>$AA$8</f>
        <v>2.162994034885931E+19</v>
      </c>
    </row>
    <row r="180" spans="3:15">
      <c r="C180" s="3">
        <f>$AJ$8</f>
        <v>1.4697437693587362E+36</v>
      </c>
      <c r="D180" s="3">
        <f>$AI$8</f>
        <v>1.9538613311576207E+34</v>
      </c>
      <c r="E180" s="3">
        <f>$AH$8</f>
        <v>2.6034054115613975E+32</v>
      </c>
      <c r="F180" s="3">
        <f>$AG$8</f>
        <v>3.4781605591867382E+30</v>
      </c>
      <c r="G180" s="3">
        <f>$AF$8</f>
        <v>4.6613881837492098E+28</v>
      </c>
      <c r="H180" s="3">
        <f>$AE$8</f>
        <v>6.2701584820619147E+26</v>
      </c>
      <c r="I180" s="3">
        <f>$AD$8</f>
        <v>8.4708966672821023E+24</v>
      </c>
      <c r="J180" s="22">
        <f>$AU$8</f>
        <v>3.1024417127888937E+18</v>
      </c>
      <c r="K180" s="3">
        <f>$AB$8</f>
        <v>1.5716684413122047E+21</v>
      </c>
      <c r="L180" s="3">
        <f>$AA$8</f>
        <v>2.162994034885931E+19</v>
      </c>
      <c r="M180" s="3">
        <f>$Z$8</f>
        <v>3.0024635741202643E+17</v>
      </c>
    </row>
    <row r="181" spans="3:15">
      <c r="C181" s="3">
        <f>$AI$8</f>
        <v>1.9538613311576207E+34</v>
      </c>
      <c r="D181" s="3">
        <f>$AH$8</f>
        <v>2.6034054115613975E+32</v>
      </c>
      <c r="E181" s="3">
        <f>$AG$8</f>
        <v>3.4781605591867382E+30</v>
      </c>
      <c r="F181" s="3">
        <f>$AF$8</f>
        <v>4.6613881837492098E+28</v>
      </c>
      <c r="G181" s="3">
        <f>$AE$8</f>
        <v>6.2701584820619147E+26</v>
      </c>
      <c r="H181" s="3">
        <f>$AD$8</f>
        <v>8.4708966672821023E+24</v>
      </c>
      <c r="I181" s="3">
        <f>$AC$8</f>
        <v>1.1503166289706361E+23</v>
      </c>
      <c r="J181" s="22">
        <f>$AT$8</f>
        <v>4.3074374358992288E+16</v>
      </c>
      <c r="K181" s="3">
        <f>$AA$8</f>
        <v>2.162994034885931E+19</v>
      </c>
      <c r="L181" s="3">
        <f>$Z$8</f>
        <v>3.0024635741202643E+17</v>
      </c>
      <c r="M181" s="3">
        <f>$Y$8</f>
        <v>4210038387792135</v>
      </c>
      <c r="O181" s="23">
        <f>MDETERM(C179:M189)/MDETERM(C191:M201)</f>
        <v>-256.03663829037782</v>
      </c>
    </row>
    <row r="182" spans="3:15">
      <c r="C182" s="3">
        <f>$AH$8</f>
        <v>2.6034054115613975E+32</v>
      </c>
      <c r="D182" s="3">
        <f>$AG$8</f>
        <v>3.4781605591867382E+30</v>
      </c>
      <c r="E182" s="3">
        <f>$AF$8</f>
        <v>4.6613881837492098E+28</v>
      </c>
      <c r="F182" s="3">
        <f>$AE$8</f>
        <v>6.2701584820619147E+26</v>
      </c>
      <c r="G182" s="3">
        <f>$AD$8</f>
        <v>8.4708966672821023E+24</v>
      </c>
      <c r="H182" s="3">
        <f>$AC$8</f>
        <v>1.1503166289706361E+23</v>
      </c>
      <c r="I182" s="3">
        <f>$AB$8</f>
        <v>1.5716684413122047E+21</v>
      </c>
      <c r="J182" s="22">
        <f>$AS$8</f>
        <v>603964096749226</v>
      </c>
      <c r="K182" s="3">
        <f>$Z$8</f>
        <v>3.0024635741202643E+17</v>
      </c>
      <c r="L182" s="3">
        <f>$Y$8</f>
        <v>4210038387792135</v>
      </c>
      <c r="M182" s="3">
        <f>$X$8</f>
        <v>59732129675791</v>
      </c>
      <c r="O182" s="32" t="e">
        <f ca="1">[1]!xDiv([1]!xMatDet(C179:M189,100),[1]!xMatDet(C191:M201,100),100)</f>
        <v>#NAME?</v>
      </c>
    </row>
    <row r="183" spans="3:15">
      <c r="C183" s="3">
        <f>$AG$8</f>
        <v>3.4781605591867382E+30</v>
      </c>
      <c r="D183" s="3">
        <f>$AF$8</f>
        <v>4.6613881837492098E+28</v>
      </c>
      <c r="E183" s="3">
        <f>$AE$8</f>
        <v>6.2701584820619147E+26</v>
      </c>
      <c r="F183" s="3">
        <f>$AD$8</f>
        <v>8.4708966672821023E+24</v>
      </c>
      <c r="G183" s="3">
        <f>$AC$8</f>
        <v>1.1503166289706361E+23</v>
      </c>
      <c r="H183" s="3">
        <f>$AB$8</f>
        <v>1.5716684413122047E+21</v>
      </c>
      <c r="I183" s="3">
        <f>$AA$8</f>
        <v>2.162994034885931E+19</v>
      </c>
      <c r="J183" s="22">
        <f>$AR$8</f>
        <v>8565991486948</v>
      </c>
      <c r="K183" s="3">
        <f>$Y$8</f>
        <v>4210038387792135</v>
      </c>
      <c r="L183" s="3">
        <f>$X$8</f>
        <v>59732129675791</v>
      </c>
      <c r="M183" s="3">
        <f>$W$8</f>
        <v>859047860295</v>
      </c>
    </row>
    <row r="184" spans="3:15">
      <c r="C184" s="3">
        <f>$AF$8</f>
        <v>4.6613881837492098E+28</v>
      </c>
      <c r="D184" s="3">
        <f>$AE$8</f>
        <v>6.2701584820619147E+26</v>
      </c>
      <c r="E184" s="3">
        <f>$AD$8</f>
        <v>8.4708966672821023E+24</v>
      </c>
      <c r="F184" s="3">
        <f>$AC$8</f>
        <v>1.1503166289706361E+23</v>
      </c>
      <c r="G184" s="3">
        <f>$AB$8</f>
        <v>1.5716684413122047E+21</v>
      </c>
      <c r="H184" s="3">
        <f>$AA$8</f>
        <v>2.162994034885931E+19</v>
      </c>
      <c r="I184" s="3">
        <f>$Z$8</f>
        <v>3.0024635741202643E+17</v>
      </c>
      <c r="J184" s="22">
        <f>$AQ$8</f>
        <v>123100393474</v>
      </c>
      <c r="K184" s="3">
        <f>$X$8</f>
        <v>59732129675791</v>
      </c>
      <c r="L184" s="3">
        <f>$W$8</f>
        <v>859047860295</v>
      </c>
      <c r="M184" s="3">
        <f>$V$8</f>
        <v>12545691535</v>
      </c>
    </row>
    <row r="185" spans="3:15">
      <c r="C185" s="3">
        <f>$AE$8</f>
        <v>6.2701584820619147E+26</v>
      </c>
      <c r="D185" s="3">
        <f>$AD$8</f>
        <v>8.4708966672821023E+24</v>
      </c>
      <c r="E185" s="3">
        <f>$AC$8</f>
        <v>1.1503166289706361E+23</v>
      </c>
      <c r="F185" s="3">
        <f>$AB$8</f>
        <v>1.5716684413122047E+21</v>
      </c>
      <c r="G185" s="3">
        <f>$AA$8</f>
        <v>2.162994034885931E+19</v>
      </c>
      <c r="H185" s="3">
        <f>$Z$8</f>
        <v>3.0024635741202643E+17</v>
      </c>
      <c r="I185" s="3">
        <f>$Y$8</f>
        <v>4210038387792135</v>
      </c>
      <c r="J185" s="22">
        <f>$AP$8</f>
        <v>1795576924</v>
      </c>
      <c r="K185" s="3">
        <f>$W$8</f>
        <v>859047860295</v>
      </c>
      <c r="L185" s="3">
        <f>$V$8</f>
        <v>12545691535</v>
      </c>
      <c r="M185" s="3">
        <f>$U$8</f>
        <v>186368535</v>
      </c>
    </row>
    <row r="186" spans="3:15">
      <c r="C186" s="3">
        <f>$AD$8</f>
        <v>8.4708966672821023E+24</v>
      </c>
      <c r="D186" s="3">
        <f>$AC$8</f>
        <v>1.1503166289706361E+23</v>
      </c>
      <c r="E186" s="3">
        <f>$AB$8</f>
        <v>1.5716684413122047E+21</v>
      </c>
      <c r="F186" s="3">
        <f>$AA$8</f>
        <v>2.162994034885931E+19</v>
      </c>
      <c r="G186" s="3">
        <f>$Z$8</f>
        <v>3.0024635741202643E+17</v>
      </c>
      <c r="H186" s="3">
        <f>$Y$8</f>
        <v>4210038387792135</v>
      </c>
      <c r="I186" s="3">
        <f>$X$8</f>
        <v>59732129675791</v>
      </c>
      <c r="J186" s="22">
        <f>$AO$8</f>
        <v>26626546</v>
      </c>
      <c r="K186" s="3">
        <f>$V$8</f>
        <v>12545691535</v>
      </c>
      <c r="L186" s="3">
        <f>$U$8</f>
        <v>186368535</v>
      </c>
      <c r="M186" s="3">
        <f>$T$8</f>
        <v>2820151</v>
      </c>
    </row>
    <row r="187" spans="3:15">
      <c r="C187" s="3">
        <f>$AC$8</f>
        <v>1.1503166289706361E+23</v>
      </c>
      <c r="D187" s="3">
        <f>$AB$8</f>
        <v>1.5716684413122047E+21</v>
      </c>
      <c r="E187" s="3">
        <f>$AA$8</f>
        <v>2.162994034885931E+19</v>
      </c>
      <c r="F187" s="3">
        <f>$Z$8</f>
        <v>3.0024635741202643E+17</v>
      </c>
      <c r="G187" s="3">
        <f>$Y$8</f>
        <v>4210038387792135</v>
      </c>
      <c r="H187" s="3">
        <f>$X$8</f>
        <v>59732129675791</v>
      </c>
      <c r="I187" s="3">
        <f>$W$8</f>
        <v>859047860295</v>
      </c>
      <c r="J187" s="22">
        <f>$AN$8</f>
        <v>401968</v>
      </c>
      <c r="K187" s="3">
        <f>$U$8</f>
        <v>186368535</v>
      </c>
      <c r="L187" s="3">
        <f>$T$8</f>
        <v>2820151</v>
      </c>
      <c r="M187" s="3">
        <f>$S$8</f>
        <v>43515</v>
      </c>
    </row>
    <row r="188" spans="3:15">
      <c r="C188" s="3">
        <f>$AB$8</f>
        <v>1.5716684413122047E+21</v>
      </c>
      <c r="D188" s="3">
        <f>$AA$8</f>
        <v>2.162994034885931E+19</v>
      </c>
      <c r="E188" s="3">
        <f>$Z$8</f>
        <v>3.0024635741202643E+17</v>
      </c>
      <c r="F188" s="3">
        <f>$Y$8</f>
        <v>4210038387792135</v>
      </c>
      <c r="G188" s="3">
        <f>$X$8</f>
        <v>59732129675791</v>
      </c>
      <c r="H188" s="3">
        <f>$W$8</f>
        <v>859047860295</v>
      </c>
      <c r="I188" s="3">
        <f>$V$8</f>
        <v>12545691535</v>
      </c>
      <c r="J188" s="22">
        <f>$AM$8</f>
        <v>6184</v>
      </c>
      <c r="K188" s="3">
        <f>$T$8</f>
        <v>2820151</v>
      </c>
      <c r="L188" s="3">
        <f>$S$8</f>
        <v>43515</v>
      </c>
      <c r="M188" s="3">
        <f>$R$8</f>
        <v>685</v>
      </c>
    </row>
    <row r="189" spans="3:15">
      <c r="C189" s="3">
        <f>$AA$8</f>
        <v>2.162994034885931E+19</v>
      </c>
      <c r="D189" s="3">
        <f>$Z$8</f>
        <v>3.0024635741202643E+17</v>
      </c>
      <c r="E189" s="3">
        <f>$Y$8</f>
        <v>4210038387792135</v>
      </c>
      <c r="F189" s="3">
        <f>$X$8</f>
        <v>59732129675791</v>
      </c>
      <c r="G189" s="3">
        <f>$W$8</f>
        <v>859047860295</v>
      </c>
      <c r="H189" s="3">
        <f>$V$8</f>
        <v>12545691535</v>
      </c>
      <c r="I189" s="3">
        <f>$U$8</f>
        <v>186368535</v>
      </c>
      <c r="J189" s="22">
        <f>$AL$8</f>
        <v>97</v>
      </c>
      <c r="K189" s="3">
        <f>$S$8</f>
        <v>43515</v>
      </c>
      <c r="L189" s="3">
        <f>$R$8</f>
        <v>685</v>
      </c>
      <c r="M189" s="3">
        <f>$R$2</f>
        <v>11</v>
      </c>
    </row>
    <row r="190" spans="3:1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3:15">
      <c r="C191" s="3">
        <f>$AK$8</f>
        <v>1.1077700566821677E+38</v>
      </c>
      <c r="D191" s="3">
        <f>$AJ$8</f>
        <v>1.4697437693587362E+36</v>
      </c>
      <c r="E191" s="3">
        <f>$AI$8</f>
        <v>1.9538613311576207E+34</v>
      </c>
      <c r="F191" s="3">
        <f>$AH$8</f>
        <v>2.6034054115613975E+32</v>
      </c>
      <c r="G191" s="3">
        <f>$AG$8</f>
        <v>3.4781605591867382E+30</v>
      </c>
      <c r="H191" s="3">
        <f>$AF$8</f>
        <v>4.6613881837492098E+28</v>
      </c>
      <c r="I191" s="3">
        <f>$AE$8</f>
        <v>6.2701584820619147E+26</v>
      </c>
      <c r="J191" s="3">
        <f>$AD$8</f>
        <v>8.4708966672821023E+24</v>
      </c>
      <c r="K191" s="3">
        <f>$AC$8</f>
        <v>1.1503166289706361E+23</v>
      </c>
      <c r="L191" s="3">
        <f>$AB$8</f>
        <v>1.5716684413122047E+21</v>
      </c>
      <c r="M191" s="3">
        <f>$AA$8</f>
        <v>2.162994034885931E+19</v>
      </c>
    </row>
    <row r="192" spans="3:15">
      <c r="C192" s="3">
        <f>$AJ$8</f>
        <v>1.4697437693587362E+36</v>
      </c>
      <c r="D192" s="3">
        <f>$AI$8</f>
        <v>1.9538613311576207E+34</v>
      </c>
      <c r="E192" s="3">
        <f>$AH$8</f>
        <v>2.6034054115613975E+32</v>
      </c>
      <c r="F192" s="3">
        <f>$AG$8</f>
        <v>3.4781605591867382E+30</v>
      </c>
      <c r="G192" s="3">
        <f>$AF$8</f>
        <v>4.6613881837492098E+28</v>
      </c>
      <c r="H192" s="3">
        <f>$AE$8</f>
        <v>6.2701584820619147E+26</v>
      </c>
      <c r="I192" s="3">
        <f>$AD$8</f>
        <v>8.4708966672821023E+24</v>
      </c>
      <c r="J192" s="3">
        <f>$AC$8</f>
        <v>1.1503166289706361E+23</v>
      </c>
      <c r="K192" s="3">
        <f>$AB$8</f>
        <v>1.5716684413122047E+21</v>
      </c>
      <c r="L192" s="3">
        <f>$AA$8</f>
        <v>2.162994034885931E+19</v>
      </c>
      <c r="M192" s="3">
        <f>$Z$8</f>
        <v>3.0024635741202643E+17</v>
      </c>
    </row>
    <row r="193" spans="3:15">
      <c r="C193" s="3">
        <f>$AI$8</f>
        <v>1.9538613311576207E+34</v>
      </c>
      <c r="D193" s="3">
        <f>$AH$8</f>
        <v>2.6034054115613975E+32</v>
      </c>
      <c r="E193" s="3">
        <f>$AG$8</f>
        <v>3.4781605591867382E+30</v>
      </c>
      <c r="F193" s="3">
        <f>$AF$8</f>
        <v>4.6613881837492098E+28</v>
      </c>
      <c r="G193" s="3">
        <f>$AE$8</f>
        <v>6.2701584820619147E+26</v>
      </c>
      <c r="H193" s="3">
        <f>$AD$8</f>
        <v>8.4708966672821023E+24</v>
      </c>
      <c r="I193" s="3">
        <f>$AC$8</f>
        <v>1.1503166289706361E+23</v>
      </c>
      <c r="J193" s="3">
        <f>$AB$8</f>
        <v>1.5716684413122047E+21</v>
      </c>
      <c r="K193" s="3">
        <f>$AA$8</f>
        <v>2.162994034885931E+19</v>
      </c>
      <c r="L193" s="3">
        <f>$Z$8</f>
        <v>3.0024635741202643E+17</v>
      </c>
      <c r="M193" s="3">
        <f>$Y$8</f>
        <v>4210038387792135</v>
      </c>
    </row>
    <row r="194" spans="3:15">
      <c r="C194" s="3">
        <f>$AH$8</f>
        <v>2.6034054115613975E+32</v>
      </c>
      <c r="D194" s="3">
        <f>$AG$8</f>
        <v>3.4781605591867382E+30</v>
      </c>
      <c r="E194" s="3">
        <f>$AF$8</f>
        <v>4.6613881837492098E+28</v>
      </c>
      <c r="F194" s="3">
        <f>$AE$8</f>
        <v>6.2701584820619147E+26</v>
      </c>
      <c r="G194" s="3">
        <f>$AD$8</f>
        <v>8.4708966672821023E+24</v>
      </c>
      <c r="H194" s="3">
        <f>$AC$8</f>
        <v>1.1503166289706361E+23</v>
      </c>
      <c r="I194" s="3">
        <f>$AB$8</f>
        <v>1.5716684413122047E+21</v>
      </c>
      <c r="J194" s="3">
        <f>$AA$8</f>
        <v>2.162994034885931E+19</v>
      </c>
      <c r="K194" s="3">
        <f>$Z$8</f>
        <v>3.0024635741202643E+17</v>
      </c>
      <c r="L194" s="3">
        <f>$Y$8</f>
        <v>4210038387792135</v>
      </c>
      <c r="M194" s="3">
        <f>$X$8</f>
        <v>59732129675791</v>
      </c>
    </row>
    <row r="195" spans="3:15">
      <c r="C195" s="3">
        <f>$AG$8</f>
        <v>3.4781605591867382E+30</v>
      </c>
      <c r="D195" s="3">
        <f>$AF$8</f>
        <v>4.6613881837492098E+28</v>
      </c>
      <c r="E195" s="3">
        <f>$AE$8</f>
        <v>6.2701584820619147E+26</v>
      </c>
      <c r="F195" s="3">
        <f>$AD$8</f>
        <v>8.4708966672821023E+24</v>
      </c>
      <c r="G195" s="3">
        <f>$AC$8</f>
        <v>1.1503166289706361E+23</v>
      </c>
      <c r="H195" s="3">
        <f>$AB$8</f>
        <v>1.5716684413122047E+21</v>
      </c>
      <c r="I195" s="3">
        <f>$AA$8</f>
        <v>2.162994034885931E+19</v>
      </c>
      <c r="J195" s="3">
        <f>$Z$8</f>
        <v>3.0024635741202643E+17</v>
      </c>
      <c r="K195" s="3">
        <f>$Y$8</f>
        <v>4210038387792135</v>
      </c>
      <c r="L195" s="3">
        <f>$X$8</f>
        <v>59732129675791</v>
      </c>
      <c r="M195" s="3">
        <f>$W$8</f>
        <v>859047860295</v>
      </c>
    </row>
    <row r="196" spans="3:15">
      <c r="C196" s="3">
        <f>$AF$8</f>
        <v>4.6613881837492098E+28</v>
      </c>
      <c r="D196" s="3">
        <f>$AE$8</f>
        <v>6.2701584820619147E+26</v>
      </c>
      <c r="E196" s="3">
        <f>$AD$8</f>
        <v>8.4708966672821023E+24</v>
      </c>
      <c r="F196" s="3">
        <f>$AC$8</f>
        <v>1.1503166289706361E+23</v>
      </c>
      <c r="G196" s="3">
        <f>$AB$8</f>
        <v>1.5716684413122047E+21</v>
      </c>
      <c r="H196" s="3">
        <f>$AA$8</f>
        <v>2.162994034885931E+19</v>
      </c>
      <c r="I196" s="3">
        <f>$Z$8</f>
        <v>3.0024635741202643E+17</v>
      </c>
      <c r="J196" s="3">
        <f>$Y$8</f>
        <v>4210038387792135</v>
      </c>
      <c r="K196" s="3">
        <f>$X$8</f>
        <v>59732129675791</v>
      </c>
      <c r="L196" s="3">
        <f>$W$8</f>
        <v>859047860295</v>
      </c>
      <c r="M196" s="3">
        <f>$V$8</f>
        <v>12545691535</v>
      </c>
    </row>
    <row r="197" spans="3:15">
      <c r="C197" s="3">
        <f>$AE$8</f>
        <v>6.2701584820619147E+26</v>
      </c>
      <c r="D197" s="3">
        <f>$AD$8</f>
        <v>8.4708966672821023E+24</v>
      </c>
      <c r="E197" s="3">
        <f>$AC$8</f>
        <v>1.1503166289706361E+23</v>
      </c>
      <c r="F197" s="3">
        <f>$AB$8</f>
        <v>1.5716684413122047E+21</v>
      </c>
      <c r="G197" s="3">
        <f>$AA$8</f>
        <v>2.162994034885931E+19</v>
      </c>
      <c r="H197" s="3">
        <f>$Z$8</f>
        <v>3.0024635741202643E+17</v>
      </c>
      <c r="I197" s="3">
        <f>$Y$8</f>
        <v>4210038387792135</v>
      </c>
      <c r="J197" s="3">
        <f>$X$8</f>
        <v>59732129675791</v>
      </c>
      <c r="K197" s="3">
        <f>$W$8</f>
        <v>859047860295</v>
      </c>
      <c r="L197" s="3">
        <f>$V$8</f>
        <v>12545691535</v>
      </c>
      <c r="M197" s="3">
        <f>$U$8</f>
        <v>186368535</v>
      </c>
    </row>
    <row r="198" spans="3:15">
      <c r="C198" s="3">
        <f>$AD$8</f>
        <v>8.4708966672821023E+24</v>
      </c>
      <c r="D198" s="3">
        <f>$AC$8</f>
        <v>1.1503166289706361E+23</v>
      </c>
      <c r="E198" s="3">
        <f>$AB$8</f>
        <v>1.5716684413122047E+21</v>
      </c>
      <c r="F198" s="3">
        <f>$AA$8</f>
        <v>2.162994034885931E+19</v>
      </c>
      <c r="G198" s="3">
        <f>$Z$8</f>
        <v>3.0024635741202643E+17</v>
      </c>
      <c r="H198" s="3">
        <f>$Y$8</f>
        <v>4210038387792135</v>
      </c>
      <c r="I198" s="3">
        <f>$X$8</f>
        <v>59732129675791</v>
      </c>
      <c r="J198" s="3">
        <f>$W$8</f>
        <v>859047860295</v>
      </c>
      <c r="K198" s="3">
        <f>$V$8</f>
        <v>12545691535</v>
      </c>
      <c r="L198" s="3">
        <f>$U$8</f>
        <v>186368535</v>
      </c>
      <c r="M198" s="3">
        <f>$T$8</f>
        <v>2820151</v>
      </c>
    </row>
    <row r="199" spans="3:15">
      <c r="C199" s="3">
        <f>$AC$8</f>
        <v>1.1503166289706361E+23</v>
      </c>
      <c r="D199" s="3">
        <f>$AB$8</f>
        <v>1.5716684413122047E+21</v>
      </c>
      <c r="E199" s="3">
        <f>$AA$8</f>
        <v>2.162994034885931E+19</v>
      </c>
      <c r="F199" s="3">
        <f>$Z$8</f>
        <v>3.0024635741202643E+17</v>
      </c>
      <c r="G199" s="3">
        <f>$Y$8</f>
        <v>4210038387792135</v>
      </c>
      <c r="H199" s="3">
        <f>$X$8</f>
        <v>59732129675791</v>
      </c>
      <c r="I199" s="3">
        <f>$W$8</f>
        <v>859047860295</v>
      </c>
      <c r="J199" s="3">
        <f>$V$8</f>
        <v>12545691535</v>
      </c>
      <c r="K199" s="3">
        <f>$U$8</f>
        <v>186368535</v>
      </c>
      <c r="L199" s="3">
        <f>$T$8</f>
        <v>2820151</v>
      </c>
      <c r="M199" s="3">
        <f>$S$8</f>
        <v>43515</v>
      </c>
    </row>
    <row r="200" spans="3:15">
      <c r="C200" s="3">
        <f>$AB$8</f>
        <v>1.5716684413122047E+21</v>
      </c>
      <c r="D200" s="3">
        <f>$AA$8</f>
        <v>2.162994034885931E+19</v>
      </c>
      <c r="E200" s="3">
        <f>$Z$8</f>
        <v>3.0024635741202643E+17</v>
      </c>
      <c r="F200" s="3">
        <f>$Y$8</f>
        <v>4210038387792135</v>
      </c>
      <c r="G200" s="3">
        <f>$X$8</f>
        <v>59732129675791</v>
      </c>
      <c r="H200" s="3">
        <f>$W$8</f>
        <v>859047860295</v>
      </c>
      <c r="I200" s="3">
        <f>$V$8</f>
        <v>12545691535</v>
      </c>
      <c r="J200" s="3">
        <f>$U$8</f>
        <v>186368535</v>
      </c>
      <c r="K200" s="3">
        <f>$T$8</f>
        <v>2820151</v>
      </c>
      <c r="L200" s="3">
        <f>$S$8</f>
        <v>43515</v>
      </c>
      <c r="M200" s="3">
        <f>$R$8</f>
        <v>685</v>
      </c>
    </row>
    <row r="201" spans="3:15">
      <c r="C201" s="3">
        <f>$AA$8</f>
        <v>2.162994034885931E+19</v>
      </c>
      <c r="D201" s="3">
        <f>$Z$8</f>
        <v>3.0024635741202643E+17</v>
      </c>
      <c r="E201" s="3">
        <f>$Y$8</f>
        <v>4210038387792135</v>
      </c>
      <c r="F201" s="3">
        <f>$X$8</f>
        <v>59732129675791</v>
      </c>
      <c r="G201" s="3">
        <f>$W$8</f>
        <v>859047860295</v>
      </c>
      <c r="H201" s="3">
        <f>$V$8</f>
        <v>12545691535</v>
      </c>
      <c r="I201" s="3">
        <f>$U$8</f>
        <v>186368535</v>
      </c>
      <c r="J201" s="3">
        <f>$T$8</f>
        <v>2820151</v>
      </c>
      <c r="K201" s="3">
        <f>$S$8</f>
        <v>43515</v>
      </c>
      <c r="L201" s="3">
        <f>$R$8</f>
        <v>685</v>
      </c>
      <c r="M201" s="3">
        <f>$R$2</f>
        <v>11</v>
      </c>
    </row>
    <row r="204" spans="3:15">
      <c r="C204" s="3">
        <f>$AK$8</f>
        <v>1.1077700566821677E+38</v>
      </c>
      <c r="D204" s="3">
        <f>$AJ$8</f>
        <v>1.4697437693587362E+36</v>
      </c>
      <c r="E204" s="3">
        <f>$AI$8</f>
        <v>1.9538613311576207E+34</v>
      </c>
      <c r="F204" s="3">
        <f>$AH$8</f>
        <v>2.6034054115613975E+32</v>
      </c>
      <c r="G204" s="3">
        <f>$AG$8</f>
        <v>3.4781605591867382E+30</v>
      </c>
      <c r="H204" s="3">
        <f>$AF$8</f>
        <v>4.6613881837492098E+28</v>
      </c>
      <c r="I204" s="3">
        <f>$AE$8</f>
        <v>6.2701584820619147E+26</v>
      </c>
      <c r="J204" s="3">
        <f>$AD$8</f>
        <v>8.4708966672821023E+24</v>
      </c>
      <c r="K204" s="22">
        <f>$AV$8</f>
        <v>2.2533742029544515E+20</v>
      </c>
      <c r="L204" s="3">
        <f>$AB$8</f>
        <v>1.5716684413122047E+21</v>
      </c>
      <c r="M204" s="3">
        <f>$AA$8</f>
        <v>2.162994034885931E+19</v>
      </c>
    </row>
    <row r="205" spans="3:15">
      <c r="C205" s="3">
        <f>$AJ$8</f>
        <v>1.4697437693587362E+36</v>
      </c>
      <c r="D205" s="3">
        <f>$AI$8</f>
        <v>1.9538613311576207E+34</v>
      </c>
      <c r="E205" s="3">
        <f>$AH$8</f>
        <v>2.6034054115613975E+32</v>
      </c>
      <c r="F205" s="3">
        <f>$AG$8</f>
        <v>3.4781605591867382E+30</v>
      </c>
      <c r="G205" s="3">
        <f>$AF$8</f>
        <v>4.6613881837492098E+28</v>
      </c>
      <c r="H205" s="3">
        <f>$AE$8</f>
        <v>6.2701584820619147E+26</v>
      </c>
      <c r="I205" s="3">
        <f>$AD$8</f>
        <v>8.4708966672821023E+24</v>
      </c>
      <c r="J205" s="3">
        <f>$AC$8</f>
        <v>1.1503166289706361E+23</v>
      </c>
      <c r="K205" s="22">
        <f>$AU$8</f>
        <v>3.1024417127888937E+18</v>
      </c>
      <c r="L205" s="3">
        <f>$AA$8</f>
        <v>2.162994034885931E+19</v>
      </c>
      <c r="M205" s="3">
        <f>$Z$8</f>
        <v>3.0024635741202643E+17</v>
      </c>
    </row>
    <row r="206" spans="3:15">
      <c r="C206" s="3">
        <f>$AI$8</f>
        <v>1.9538613311576207E+34</v>
      </c>
      <c r="D206" s="3">
        <f>$AH$8</f>
        <v>2.6034054115613975E+32</v>
      </c>
      <c r="E206" s="3">
        <f>$AG$8</f>
        <v>3.4781605591867382E+30</v>
      </c>
      <c r="F206" s="3">
        <f>$AF$8</f>
        <v>4.6613881837492098E+28</v>
      </c>
      <c r="G206" s="3">
        <f>$AE$8</f>
        <v>6.2701584820619147E+26</v>
      </c>
      <c r="H206" s="3">
        <f>$AD$8</f>
        <v>8.4708966672821023E+24</v>
      </c>
      <c r="I206" s="3">
        <f>$AC$8</f>
        <v>1.1503166289706361E+23</v>
      </c>
      <c r="J206" s="3">
        <f>$AB$8</f>
        <v>1.5716684413122047E+21</v>
      </c>
      <c r="K206" s="22">
        <f>$AT$8</f>
        <v>4.3074374358992288E+16</v>
      </c>
      <c r="L206" s="3">
        <f>$Z$8</f>
        <v>3.0024635741202643E+17</v>
      </c>
      <c r="M206" s="3">
        <f>$Y$8</f>
        <v>4210038387792135</v>
      </c>
      <c r="O206" s="23">
        <f>MDETERM(C204:M214)/MDETERM(C216:M226)</f>
        <v>11403.80698993073</v>
      </c>
    </row>
    <row r="207" spans="3:15">
      <c r="C207" s="3">
        <f>$AH$8</f>
        <v>2.6034054115613975E+32</v>
      </c>
      <c r="D207" s="3">
        <f>$AG$8</f>
        <v>3.4781605591867382E+30</v>
      </c>
      <c r="E207" s="3">
        <f>$AF$8</f>
        <v>4.6613881837492098E+28</v>
      </c>
      <c r="F207" s="3">
        <f>$AE$8</f>
        <v>6.2701584820619147E+26</v>
      </c>
      <c r="G207" s="3">
        <f>$AD$8</f>
        <v>8.4708966672821023E+24</v>
      </c>
      <c r="H207" s="3">
        <f>$AC$8</f>
        <v>1.1503166289706361E+23</v>
      </c>
      <c r="I207" s="3">
        <f>$AB$8</f>
        <v>1.5716684413122047E+21</v>
      </c>
      <c r="J207" s="3">
        <f>$AA$8</f>
        <v>2.162994034885931E+19</v>
      </c>
      <c r="K207" s="22">
        <f>$AS$8</f>
        <v>603964096749226</v>
      </c>
      <c r="L207" s="3">
        <f>$Y$8</f>
        <v>4210038387792135</v>
      </c>
      <c r="M207" s="3">
        <f>$X$8</f>
        <v>59732129675791</v>
      </c>
      <c r="O207" s="32" t="e">
        <f ca="1">[1]!xDiv([1]!xMatDet(C204:M214,100),[1]!xMatDet(C216:M226,100),100)</f>
        <v>#NAME?</v>
      </c>
    </row>
    <row r="208" spans="3:15">
      <c r="C208" s="3">
        <f>$AG$8</f>
        <v>3.4781605591867382E+30</v>
      </c>
      <c r="D208" s="3">
        <f>$AF$8</f>
        <v>4.6613881837492098E+28</v>
      </c>
      <c r="E208" s="3">
        <f>$AE$8</f>
        <v>6.2701584820619147E+26</v>
      </c>
      <c r="F208" s="3">
        <f>$AD$8</f>
        <v>8.4708966672821023E+24</v>
      </c>
      <c r="G208" s="3">
        <f>$AC$8</f>
        <v>1.1503166289706361E+23</v>
      </c>
      <c r="H208" s="3">
        <f>$AB$8</f>
        <v>1.5716684413122047E+21</v>
      </c>
      <c r="I208" s="3">
        <f>$AA$8</f>
        <v>2.162994034885931E+19</v>
      </c>
      <c r="J208" s="3">
        <f>$Z$8</f>
        <v>3.0024635741202643E+17</v>
      </c>
      <c r="K208" s="22">
        <f>$AR$8</f>
        <v>8565991486948</v>
      </c>
      <c r="L208" s="3">
        <f>$X$8</f>
        <v>59732129675791</v>
      </c>
      <c r="M208" s="3">
        <f>$W$8</f>
        <v>859047860295</v>
      </c>
    </row>
    <row r="209" spans="3:13">
      <c r="C209" s="3">
        <f>$AF$8</f>
        <v>4.6613881837492098E+28</v>
      </c>
      <c r="D209" s="3">
        <f>$AE$8</f>
        <v>6.2701584820619147E+26</v>
      </c>
      <c r="E209" s="3">
        <f>$AD$8</f>
        <v>8.4708966672821023E+24</v>
      </c>
      <c r="F209" s="3">
        <f>$AC$8</f>
        <v>1.1503166289706361E+23</v>
      </c>
      <c r="G209" s="3">
        <f>$AB$8</f>
        <v>1.5716684413122047E+21</v>
      </c>
      <c r="H209" s="3">
        <f>$AA$8</f>
        <v>2.162994034885931E+19</v>
      </c>
      <c r="I209" s="3">
        <f>$Z$8</f>
        <v>3.0024635741202643E+17</v>
      </c>
      <c r="J209" s="3">
        <f>$Y$8</f>
        <v>4210038387792135</v>
      </c>
      <c r="K209" s="22">
        <f>$AQ$8</f>
        <v>123100393474</v>
      </c>
      <c r="L209" s="3">
        <f>$W$8</f>
        <v>859047860295</v>
      </c>
      <c r="M209" s="3">
        <f>$V$8</f>
        <v>12545691535</v>
      </c>
    </row>
    <row r="210" spans="3:13">
      <c r="C210" s="3">
        <f>$AE$8</f>
        <v>6.2701584820619147E+26</v>
      </c>
      <c r="D210" s="3">
        <f>$AD$8</f>
        <v>8.4708966672821023E+24</v>
      </c>
      <c r="E210" s="3">
        <f>$AC$8</f>
        <v>1.1503166289706361E+23</v>
      </c>
      <c r="F210" s="3">
        <f>$AB$8</f>
        <v>1.5716684413122047E+21</v>
      </c>
      <c r="G210" s="3">
        <f>$AA$8</f>
        <v>2.162994034885931E+19</v>
      </c>
      <c r="H210" s="3">
        <f>$Z$8</f>
        <v>3.0024635741202643E+17</v>
      </c>
      <c r="I210" s="3">
        <f>$Y$8</f>
        <v>4210038387792135</v>
      </c>
      <c r="J210" s="3">
        <f>$X$8</f>
        <v>59732129675791</v>
      </c>
      <c r="K210" s="22">
        <f>$AP$8</f>
        <v>1795576924</v>
      </c>
      <c r="L210" s="3">
        <f>$V$8</f>
        <v>12545691535</v>
      </c>
      <c r="M210" s="3">
        <f>$U$8</f>
        <v>186368535</v>
      </c>
    </row>
    <row r="211" spans="3:13">
      <c r="C211" s="3">
        <f>$AD$8</f>
        <v>8.4708966672821023E+24</v>
      </c>
      <c r="D211" s="3">
        <f>$AC$8</f>
        <v>1.1503166289706361E+23</v>
      </c>
      <c r="E211" s="3">
        <f>$AB$8</f>
        <v>1.5716684413122047E+21</v>
      </c>
      <c r="F211" s="3">
        <f>$AA$8</f>
        <v>2.162994034885931E+19</v>
      </c>
      <c r="G211" s="3">
        <f>$Z$8</f>
        <v>3.0024635741202643E+17</v>
      </c>
      <c r="H211" s="3">
        <f>$Y$8</f>
        <v>4210038387792135</v>
      </c>
      <c r="I211" s="3">
        <f>$X$8</f>
        <v>59732129675791</v>
      </c>
      <c r="J211" s="3">
        <f>$W$8</f>
        <v>859047860295</v>
      </c>
      <c r="K211" s="22">
        <f>$AO$8</f>
        <v>26626546</v>
      </c>
      <c r="L211" s="3">
        <f>$U$8</f>
        <v>186368535</v>
      </c>
      <c r="M211" s="3">
        <f>$T$8</f>
        <v>2820151</v>
      </c>
    </row>
    <row r="212" spans="3:13">
      <c r="C212" s="3">
        <f>$AC$8</f>
        <v>1.1503166289706361E+23</v>
      </c>
      <c r="D212" s="3">
        <f>$AB$8</f>
        <v>1.5716684413122047E+21</v>
      </c>
      <c r="E212" s="3">
        <f>$AA$8</f>
        <v>2.162994034885931E+19</v>
      </c>
      <c r="F212" s="3">
        <f>$Z$8</f>
        <v>3.0024635741202643E+17</v>
      </c>
      <c r="G212" s="3">
        <f>$Y$8</f>
        <v>4210038387792135</v>
      </c>
      <c r="H212" s="3">
        <f>$X$8</f>
        <v>59732129675791</v>
      </c>
      <c r="I212" s="3">
        <f>$W$8</f>
        <v>859047860295</v>
      </c>
      <c r="J212" s="3">
        <f>$V$8</f>
        <v>12545691535</v>
      </c>
      <c r="K212" s="22">
        <f>$AN$8</f>
        <v>401968</v>
      </c>
      <c r="L212" s="3">
        <f>$T$8</f>
        <v>2820151</v>
      </c>
      <c r="M212" s="3">
        <f>$S$8</f>
        <v>43515</v>
      </c>
    </row>
    <row r="213" spans="3:13">
      <c r="C213" s="3">
        <f>$AB$8</f>
        <v>1.5716684413122047E+21</v>
      </c>
      <c r="D213" s="3">
        <f>$AA$8</f>
        <v>2.162994034885931E+19</v>
      </c>
      <c r="E213" s="3">
        <f>$Z$8</f>
        <v>3.0024635741202643E+17</v>
      </c>
      <c r="F213" s="3">
        <f>$Y$8</f>
        <v>4210038387792135</v>
      </c>
      <c r="G213" s="3">
        <f>$X$8</f>
        <v>59732129675791</v>
      </c>
      <c r="H213" s="3">
        <f>$W$8</f>
        <v>859047860295</v>
      </c>
      <c r="I213" s="3">
        <f>$V$8</f>
        <v>12545691535</v>
      </c>
      <c r="J213" s="3">
        <f>$U$8</f>
        <v>186368535</v>
      </c>
      <c r="K213" s="22">
        <f>$AM$8</f>
        <v>6184</v>
      </c>
      <c r="L213" s="3">
        <f>$S$8</f>
        <v>43515</v>
      </c>
      <c r="M213" s="3">
        <f>$R$8</f>
        <v>685</v>
      </c>
    </row>
    <row r="214" spans="3:13">
      <c r="C214" s="3">
        <f>$AA$8</f>
        <v>2.162994034885931E+19</v>
      </c>
      <c r="D214" s="3">
        <f>$Z$8</f>
        <v>3.0024635741202643E+17</v>
      </c>
      <c r="E214" s="3">
        <f>$Y$8</f>
        <v>4210038387792135</v>
      </c>
      <c r="F214" s="3">
        <f>$X$8</f>
        <v>59732129675791</v>
      </c>
      <c r="G214" s="3">
        <f>$W$8</f>
        <v>859047860295</v>
      </c>
      <c r="H214" s="3">
        <f>$V$8</f>
        <v>12545691535</v>
      </c>
      <c r="I214" s="3">
        <f>$U$8</f>
        <v>186368535</v>
      </c>
      <c r="J214" s="3">
        <f>$T$8</f>
        <v>2820151</v>
      </c>
      <c r="K214" s="22">
        <f>$AL$8</f>
        <v>97</v>
      </c>
      <c r="L214" s="3">
        <f>$R$8</f>
        <v>685</v>
      </c>
      <c r="M214" s="3">
        <f>$R$2</f>
        <v>11</v>
      </c>
    </row>
    <row r="215" spans="3:1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3:13">
      <c r="C216" s="3">
        <f>$AK$8</f>
        <v>1.1077700566821677E+38</v>
      </c>
      <c r="D216" s="3">
        <f>$AJ$8</f>
        <v>1.4697437693587362E+36</v>
      </c>
      <c r="E216" s="3">
        <f>$AI$8</f>
        <v>1.9538613311576207E+34</v>
      </c>
      <c r="F216" s="3">
        <f>$AH$8</f>
        <v>2.6034054115613975E+32</v>
      </c>
      <c r="G216" s="3">
        <f>$AG$8</f>
        <v>3.4781605591867382E+30</v>
      </c>
      <c r="H216" s="3">
        <f>$AF$8</f>
        <v>4.6613881837492098E+28</v>
      </c>
      <c r="I216" s="3">
        <f>$AE$8</f>
        <v>6.2701584820619147E+26</v>
      </c>
      <c r="J216" s="3">
        <f>$AD$8</f>
        <v>8.4708966672821023E+24</v>
      </c>
      <c r="K216" s="3">
        <f>$AC$8</f>
        <v>1.1503166289706361E+23</v>
      </c>
      <c r="L216" s="3">
        <f>$AB$8</f>
        <v>1.5716684413122047E+21</v>
      </c>
      <c r="M216" s="3">
        <f>$AA$8</f>
        <v>2.162994034885931E+19</v>
      </c>
    </row>
    <row r="217" spans="3:13">
      <c r="C217" s="3">
        <f>$AJ$8</f>
        <v>1.4697437693587362E+36</v>
      </c>
      <c r="D217" s="3">
        <f>$AI$8</f>
        <v>1.9538613311576207E+34</v>
      </c>
      <c r="E217" s="3">
        <f>$AH$8</f>
        <v>2.6034054115613975E+32</v>
      </c>
      <c r="F217" s="3">
        <f>$AG$8</f>
        <v>3.4781605591867382E+30</v>
      </c>
      <c r="G217" s="3">
        <f>$AF$8</f>
        <v>4.6613881837492098E+28</v>
      </c>
      <c r="H217" s="3">
        <f>$AE$8</f>
        <v>6.2701584820619147E+26</v>
      </c>
      <c r="I217" s="3">
        <f>$AD$8</f>
        <v>8.4708966672821023E+24</v>
      </c>
      <c r="J217" s="3">
        <f>$AC$8</f>
        <v>1.1503166289706361E+23</v>
      </c>
      <c r="K217" s="3">
        <f>$AB$8</f>
        <v>1.5716684413122047E+21</v>
      </c>
      <c r="L217" s="3">
        <f>$AA$8</f>
        <v>2.162994034885931E+19</v>
      </c>
      <c r="M217" s="3">
        <f>$Z$8</f>
        <v>3.0024635741202643E+17</v>
      </c>
    </row>
    <row r="218" spans="3:13">
      <c r="C218" s="3">
        <f>$AI$8</f>
        <v>1.9538613311576207E+34</v>
      </c>
      <c r="D218" s="3">
        <f>$AH$8</f>
        <v>2.6034054115613975E+32</v>
      </c>
      <c r="E218" s="3">
        <f>$AG$8</f>
        <v>3.4781605591867382E+30</v>
      </c>
      <c r="F218" s="3">
        <f>$AF$8</f>
        <v>4.6613881837492098E+28</v>
      </c>
      <c r="G218" s="3">
        <f>$AE$8</f>
        <v>6.2701584820619147E+26</v>
      </c>
      <c r="H218" s="3">
        <f>$AD$8</f>
        <v>8.4708966672821023E+24</v>
      </c>
      <c r="I218" s="3">
        <f>$AC$8</f>
        <v>1.1503166289706361E+23</v>
      </c>
      <c r="J218" s="3">
        <f>$AB$8</f>
        <v>1.5716684413122047E+21</v>
      </c>
      <c r="K218" s="3">
        <f>$AA$8</f>
        <v>2.162994034885931E+19</v>
      </c>
      <c r="L218" s="3">
        <f>$Z$8</f>
        <v>3.0024635741202643E+17</v>
      </c>
      <c r="M218" s="3">
        <f>$Y$8</f>
        <v>4210038387792135</v>
      </c>
    </row>
    <row r="219" spans="3:13">
      <c r="C219" s="3">
        <f>$AH$8</f>
        <v>2.6034054115613975E+32</v>
      </c>
      <c r="D219" s="3">
        <f>$AG$8</f>
        <v>3.4781605591867382E+30</v>
      </c>
      <c r="E219" s="3">
        <f>$AF$8</f>
        <v>4.6613881837492098E+28</v>
      </c>
      <c r="F219" s="3">
        <f>$AE$8</f>
        <v>6.2701584820619147E+26</v>
      </c>
      <c r="G219" s="3">
        <f>$AD$8</f>
        <v>8.4708966672821023E+24</v>
      </c>
      <c r="H219" s="3">
        <f>$AC$8</f>
        <v>1.1503166289706361E+23</v>
      </c>
      <c r="I219" s="3">
        <f>$AB$8</f>
        <v>1.5716684413122047E+21</v>
      </c>
      <c r="J219" s="3">
        <f>$AA$8</f>
        <v>2.162994034885931E+19</v>
      </c>
      <c r="K219" s="3">
        <f>$Z$8</f>
        <v>3.0024635741202643E+17</v>
      </c>
      <c r="L219" s="3">
        <f>$Y$8</f>
        <v>4210038387792135</v>
      </c>
      <c r="M219" s="3">
        <f>$X$8</f>
        <v>59732129675791</v>
      </c>
    </row>
    <row r="220" spans="3:13">
      <c r="C220" s="3">
        <f>$AG$8</f>
        <v>3.4781605591867382E+30</v>
      </c>
      <c r="D220" s="3">
        <f>$AF$8</f>
        <v>4.6613881837492098E+28</v>
      </c>
      <c r="E220" s="3">
        <f>$AE$8</f>
        <v>6.2701584820619147E+26</v>
      </c>
      <c r="F220" s="3">
        <f>$AD$8</f>
        <v>8.4708966672821023E+24</v>
      </c>
      <c r="G220" s="3">
        <f>$AC$8</f>
        <v>1.1503166289706361E+23</v>
      </c>
      <c r="H220" s="3">
        <f>$AB$8</f>
        <v>1.5716684413122047E+21</v>
      </c>
      <c r="I220" s="3">
        <f>$AA$8</f>
        <v>2.162994034885931E+19</v>
      </c>
      <c r="J220" s="3">
        <f>$Z$8</f>
        <v>3.0024635741202643E+17</v>
      </c>
      <c r="K220" s="3">
        <f>$Y$8</f>
        <v>4210038387792135</v>
      </c>
      <c r="L220" s="3">
        <f>$X$8</f>
        <v>59732129675791</v>
      </c>
      <c r="M220" s="3">
        <f>$W$8</f>
        <v>859047860295</v>
      </c>
    </row>
    <row r="221" spans="3:13">
      <c r="C221" s="3">
        <f>$AF$8</f>
        <v>4.6613881837492098E+28</v>
      </c>
      <c r="D221" s="3">
        <f>$AE$8</f>
        <v>6.2701584820619147E+26</v>
      </c>
      <c r="E221" s="3">
        <f>$AD$8</f>
        <v>8.4708966672821023E+24</v>
      </c>
      <c r="F221" s="3">
        <f>$AC$8</f>
        <v>1.1503166289706361E+23</v>
      </c>
      <c r="G221" s="3">
        <f>$AB$8</f>
        <v>1.5716684413122047E+21</v>
      </c>
      <c r="H221" s="3">
        <f>$AA$8</f>
        <v>2.162994034885931E+19</v>
      </c>
      <c r="I221" s="3">
        <f>$Z$8</f>
        <v>3.0024635741202643E+17</v>
      </c>
      <c r="J221" s="3">
        <f>$Y$8</f>
        <v>4210038387792135</v>
      </c>
      <c r="K221" s="3">
        <f>$X$8</f>
        <v>59732129675791</v>
      </c>
      <c r="L221" s="3">
        <f>$W$8</f>
        <v>859047860295</v>
      </c>
      <c r="M221" s="3">
        <f>$V$8</f>
        <v>12545691535</v>
      </c>
    </row>
    <row r="222" spans="3:13">
      <c r="C222" s="3">
        <f>$AE$8</f>
        <v>6.2701584820619147E+26</v>
      </c>
      <c r="D222" s="3">
        <f>$AD$8</f>
        <v>8.4708966672821023E+24</v>
      </c>
      <c r="E222" s="3">
        <f>$AC$8</f>
        <v>1.1503166289706361E+23</v>
      </c>
      <c r="F222" s="3">
        <f>$AB$8</f>
        <v>1.5716684413122047E+21</v>
      </c>
      <c r="G222" s="3">
        <f>$AA$8</f>
        <v>2.162994034885931E+19</v>
      </c>
      <c r="H222" s="3">
        <f>$Z$8</f>
        <v>3.0024635741202643E+17</v>
      </c>
      <c r="I222" s="3">
        <f>$Y$8</f>
        <v>4210038387792135</v>
      </c>
      <c r="J222" s="3">
        <f>$X$8</f>
        <v>59732129675791</v>
      </c>
      <c r="K222" s="3">
        <f>$W$8</f>
        <v>859047860295</v>
      </c>
      <c r="L222" s="3">
        <f>$V$8</f>
        <v>12545691535</v>
      </c>
      <c r="M222" s="3">
        <f>$U$8</f>
        <v>186368535</v>
      </c>
    </row>
    <row r="223" spans="3:13">
      <c r="C223" s="3">
        <f>$AD$8</f>
        <v>8.4708966672821023E+24</v>
      </c>
      <c r="D223" s="3">
        <f>$AC$8</f>
        <v>1.1503166289706361E+23</v>
      </c>
      <c r="E223" s="3">
        <f>$AB$8</f>
        <v>1.5716684413122047E+21</v>
      </c>
      <c r="F223" s="3">
        <f>$AA$8</f>
        <v>2.162994034885931E+19</v>
      </c>
      <c r="G223" s="3">
        <f>$Z$8</f>
        <v>3.0024635741202643E+17</v>
      </c>
      <c r="H223" s="3">
        <f>$Y$8</f>
        <v>4210038387792135</v>
      </c>
      <c r="I223" s="3">
        <f>$X$8</f>
        <v>59732129675791</v>
      </c>
      <c r="J223" s="3">
        <f>$W$8</f>
        <v>859047860295</v>
      </c>
      <c r="K223" s="3">
        <f>$V$8</f>
        <v>12545691535</v>
      </c>
      <c r="L223" s="3">
        <f>$U$8</f>
        <v>186368535</v>
      </c>
      <c r="M223" s="3">
        <f>$T$8</f>
        <v>2820151</v>
      </c>
    </row>
    <row r="224" spans="3:13">
      <c r="C224" s="3">
        <f>$AC$8</f>
        <v>1.1503166289706361E+23</v>
      </c>
      <c r="D224" s="3">
        <f>$AB$8</f>
        <v>1.5716684413122047E+21</v>
      </c>
      <c r="E224" s="3">
        <f>$AA$8</f>
        <v>2.162994034885931E+19</v>
      </c>
      <c r="F224" s="3">
        <f>$Z$8</f>
        <v>3.0024635741202643E+17</v>
      </c>
      <c r="G224" s="3">
        <f>$Y$8</f>
        <v>4210038387792135</v>
      </c>
      <c r="H224" s="3">
        <f>$X$8</f>
        <v>59732129675791</v>
      </c>
      <c r="I224" s="3">
        <f>$W$8</f>
        <v>859047860295</v>
      </c>
      <c r="J224" s="3">
        <f>$V$8</f>
        <v>12545691535</v>
      </c>
      <c r="K224" s="3">
        <f>$U$8</f>
        <v>186368535</v>
      </c>
      <c r="L224" s="3">
        <f>$T$8</f>
        <v>2820151</v>
      </c>
      <c r="M224" s="3">
        <f>$S$8</f>
        <v>43515</v>
      </c>
    </row>
    <row r="225" spans="3:15">
      <c r="C225" s="3">
        <f>$AB$8</f>
        <v>1.5716684413122047E+21</v>
      </c>
      <c r="D225" s="3">
        <f>$AA$8</f>
        <v>2.162994034885931E+19</v>
      </c>
      <c r="E225" s="3">
        <f>$Z$8</f>
        <v>3.0024635741202643E+17</v>
      </c>
      <c r="F225" s="3">
        <f>$Y$8</f>
        <v>4210038387792135</v>
      </c>
      <c r="G225" s="3">
        <f>$X$8</f>
        <v>59732129675791</v>
      </c>
      <c r="H225" s="3">
        <f>$W$8</f>
        <v>859047860295</v>
      </c>
      <c r="I225" s="3">
        <f>$V$8</f>
        <v>12545691535</v>
      </c>
      <c r="J225" s="3">
        <f>$U$8</f>
        <v>186368535</v>
      </c>
      <c r="K225" s="3">
        <f>$T$8</f>
        <v>2820151</v>
      </c>
      <c r="L225" s="3">
        <f>$S$8</f>
        <v>43515</v>
      </c>
      <c r="M225" s="3">
        <f>$R$8</f>
        <v>685</v>
      </c>
    </row>
    <row r="226" spans="3:15">
      <c r="C226" s="3">
        <f>$AA$8</f>
        <v>2.162994034885931E+19</v>
      </c>
      <c r="D226" s="3">
        <f>$Z$8</f>
        <v>3.0024635741202643E+17</v>
      </c>
      <c r="E226" s="3">
        <f>$Y$8</f>
        <v>4210038387792135</v>
      </c>
      <c r="F226" s="3">
        <f>$X$8</f>
        <v>59732129675791</v>
      </c>
      <c r="G226" s="3">
        <f>$W$8</f>
        <v>859047860295</v>
      </c>
      <c r="H226" s="3">
        <f>$V$8</f>
        <v>12545691535</v>
      </c>
      <c r="I226" s="3">
        <f>$U$8</f>
        <v>186368535</v>
      </c>
      <c r="J226" s="3">
        <f>$T$8</f>
        <v>2820151</v>
      </c>
      <c r="K226" s="3">
        <f>$S$8</f>
        <v>43515</v>
      </c>
      <c r="L226" s="3">
        <f>$R$8</f>
        <v>685</v>
      </c>
      <c r="M226" s="3">
        <f>$R$2</f>
        <v>11</v>
      </c>
    </row>
    <row r="229" spans="3:15">
      <c r="C229" s="3">
        <f>$AK$8</f>
        <v>1.1077700566821677E+38</v>
      </c>
      <c r="D229" s="3">
        <f>$AJ$8</f>
        <v>1.4697437693587362E+36</v>
      </c>
      <c r="E229" s="3">
        <f>$AI$8</f>
        <v>1.9538613311576207E+34</v>
      </c>
      <c r="F229" s="3">
        <f>$AH$8</f>
        <v>2.6034054115613975E+32</v>
      </c>
      <c r="G229" s="3">
        <f>$AG$8</f>
        <v>3.4781605591867382E+30</v>
      </c>
      <c r="H229" s="3">
        <f>$AF$8</f>
        <v>4.6613881837492098E+28</v>
      </c>
      <c r="I229" s="3">
        <f>$AE$8</f>
        <v>6.2701584820619147E+26</v>
      </c>
      <c r="J229" s="3">
        <f>$AD$8</f>
        <v>8.4708966672821023E+24</v>
      </c>
      <c r="K229" s="3">
        <f>$AC$8</f>
        <v>1.1503166289706361E+23</v>
      </c>
      <c r="L229" s="22">
        <f>$AV$8</f>
        <v>2.2533742029544515E+20</v>
      </c>
      <c r="M229" s="3">
        <f>$AA$8</f>
        <v>2.162994034885931E+19</v>
      </c>
    </row>
    <row r="230" spans="3:15">
      <c r="C230" s="3">
        <f>$AJ$8</f>
        <v>1.4697437693587362E+36</v>
      </c>
      <c r="D230" s="3">
        <f>$AI$8</f>
        <v>1.9538613311576207E+34</v>
      </c>
      <c r="E230" s="3">
        <f>$AH$8</f>
        <v>2.6034054115613975E+32</v>
      </c>
      <c r="F230" s="3">
        <f>$AG$8</f>
        <v>3.4781605591867382E+30</v>
      </c>
      <c r="G230" s="3">
        <f>$AF$8</f>
        <v>4.6613881837492098E+28</v>
      </c>
      <c r="H230" s="3">
        <f>$AE$8</f>
        <v>6.2701584820619147E+26</v>
      </c>
      <c r="I230" s="3">
        <f>$AD$8</f>
        <v>8.4708966672821023E+24</v>
      </c>
      <c r="J230" s="3">
        <f>$AC$8</f>
        <v>1.1503166289706361E+23</v>
      </c>
      <c r="K230" s="3">
        <f>$AB$8</f>
        <v>1.5716684413122047E+21</v>
      </c>
      <c r="L230" s="22">
        <f>$AU$8</f>
        <v>3.1024417127888937E+18</v>
      </c>
      <c r="M230" s="3">
        <f>$Z$8</f>
        <v>3.0024635741202643E+17</v>
      </c>
      <c r="O230" s="23">
        <f>MDETERM(C229:M239)/MDETERM(C241:M251)</f>
        <v>-270622.05562206369</v>
      </c>
    </row>
    <row r="231" spans="3:15">
      <c r="C231" s="3">
        <f>$AI$8</f>
        <v>1.9538613311576207E+34</v>
      </c>
      <c r="D231" s="3">
        <f>$AH$8</f>
        <v>2.6034054115613975E+32</v>
      </c>
      <c r="E231" s="3">
        <f>$AG$8</f>
        <v>3.4781605591867382E+30</v>
      </c>
      <c r="F231" s="3">
        <f>$AF$8</f>
        <v>4.6613881837492098E+28</v>
      </c>
      <c r="G231" s="3">
        <f>$AE$8</f>
        <v>6.2701584820619147E+26</v>
      </c>
      <c r="H231" s="3">
        <f>$AD$8</f>
        <v>8.4708966672821023E+24</v>
      </c>
      <c r="I231" s="3">
        <f>$AC$8</f>
        <v>1.1503166289706361E+23</v>
      </c>
      <c r="J231" s="3">
        <f>$AB$8</f>
        <v>1.5716684413122047E+21</v>
      </c>
      <c r="K231" s="3">
        <f>$AA$8</f>
        <v>2.162994034885931E+19</v>
      </c>
      <c r="L231" s="22">
        <f>$AT$8</f>
        <v>4.3074374358992288E+16</v>
      </c>
      <c r="M231" s="3">
        <f>$Y$8</f>
        <v>4210038387792135</v>
      </c>
      <c r="O231" s="29" t="e">
        <f ca="1">[1]!xDiv([1]!xMatDet(C229:M239,100),[1]!xMatDet(C241:M251,100),100)</f>
        <v>#NAME?</v>
      </c>
    </row>
    <row r="232" spans="3:15">
      <c r="C232" s="3">
        <f>$AH$8</f>
        <v>2.6034054115613975E+32</v>
      </c>
      <c r="D232" s="3">
        <f>$AG$8</f>
        <v>3.4781605591867382E+30</v>
      </c>
      <c r="E232" s="3">
        <f>$AF$8</f>
        <v>4.6613881837492098E+28</v>
      </c>
      <c r="F232" s="3">
        <f>$AE$8</f>
        <v>6.2701584820619147E+26</v>
      </c>
      <c r="G232" s="3">
        <f>$AD$8</f>
        <v>8.4708966672821023E+24</v>
      </c>
      <c r="H232" s="3">
        <f>$AC$8</f>
        <v>1.1503166289706361E+23</v>
      </c>
      <c r="I232" s="3">
        <f>$AB$8</f>
        <v>1.5716684413122047E+21</v>
      </c>
      <c r="J232" s="3">
        <f>$AA$8</f>
        <v>2.162994034885931E+19</v>
      </c>
      <c r="K232" s="3">
        <f>$Z$8</f>
        <v>3.0024635741202643E+17</v>
      </c>
      <c r="L232" s="22">
        <f>$AS$8</f>
        <v>603964096749226</v>
      </c>
      <c r="M232" s="3">
        <f>$X$8</f>
        <v>59732129675791</v>
      </c>
    </row>
    <row r="233" spans="3:15">
      <c r="C233" s="3">
        <f>$AG$8</f>
        <v>3.4781605591867382E+30</v>
      </c>
      <c r="D233" s="3">
        <f>$AF$8</f>
        <v>4.6613881837492098E+28</v>
      </c>
      <c r="E233" s="3">
        <f>$AE$8</f>
        <v>6.2701584820619147E+26</v>
      </c>
      <c r="F233" s="3">
        <f>$AD$8</f>
        <v>8.4708966672821023E+24</v>
      </c>
      <c r="G233" s="3">
        <f>$AC$8</f>
        <v>1.1503166289706361E+23</v>
      </c>
      <c r="H233" s="3">
        <f>$AB$8</f>
        <v>1.5716684413122047E+21</v>
      </c>
      <c r="I233" s="3">
        <f>$AA$8</f>
        <v>2.162994034885931E+19</v>
      </c>
      <c r="J233" s="3">
        <f>$Z$8</f>
        <v>3.0024635741202643E+17</v>
      </c>
      <c r="K233" s="3">
        <f>$Y$8</f>
        <v>4210038387792135</v>
      </c>
      <c r="L233" s="22">
        <f>$AR$8</f>
        <v>8565991486948</v>
      </c>
      <c r="M233" s="3">
        <f>$W$8</f>
        <v>859047860295</v>
      </c>
    </row>
    <row r="234" spans="3:15">
      <c r="C234" s="3">
        <f>$AF$8</f>
        <v>4.6613881837492098E+28</v>
      </c>
      <c r="D234" s="3">
        <f>$AE$8</f>
        <v>6.2701584820619147E+26</v>
      </c>
      <c r="E234" s="3">
        <f>$AD$8</f>
        <v>8.4708966672821023E+24</v>
      </c>
      <c r="F234" s="3">
        <f>$AC$8</f>
        <v>1.1503166289706361E+23</v>
      </c>
      <c r="G234" s="3">
        <f>$AB$8</f>
        <v>1.5716684413122047E+21</v>
      </c>
      <c r="H234" s="3">
        <f>$AA$8</f>
        <v>2.162994034885931E+19</v>
      </c>
      <c r="I234" s="3">
        <f>$Z$8</f>
        <v>3.0024635741202643E+17</v>
      </c>
      <c r="J234" s="3">
        <f>$Y$8</f>
        <v>4210038387792135</v>
      </c>
      <c r="K234" s="3">
        <f>$X$8</f>
        <v>59732129675791</v>
      </c>
      <c r="L234" s="22">
        <f>$AQ$8</f>
        <v>123100393474</v>
      </c>
      <c r="M234" s="3">
        <f>$V$8</f>
        <v>12545691535</v>
      </c>
    </row>
    <row r="235" spans="3:15">
      <c r="C235" s="3">
        <f>$AE$8</f>
        <v>6.2701584820619147E+26</v>
      </c>
      <c r="D235" s="3">
        <f>$AD$8</f>
        <v>8.4708966672821023E+24</v>
      </c>
      <c r="E235" s="3">
        <f>$AC$8</f>
        <v>1.1503166289706361E+23</v>
      </c>
      <c r="F235" s="3">
        <f>$AB$8</f>
        <v>1.5716684413122047E+21</v>
      </c>
      <c r="G235" s="3">
        <f>$AA$8</f>
        <v>2.162994034885931E+19</v>
      </c>
      <c r="H235" s="3">
        <f>$Z$8</f>
        <v>3.0024635741202643E+17</v>
      </c>
      <c r="I235" s="3">
        <f>$Y$8</f>
        <v>4210038387792135</v>
      </c>
      <c r="J235" s="3">
        <f>$X$8</f>
        <v>59732129675791</v>
      </c>
      <c r="K235" s="3">
        <f>$W$8</f>
        <v>859047860295</v>
      </c>
      <c r="L235" s="22">
        <f>$AP$8</f>
        <v>1795576924</v>
      </c>
      <c r="M235" s="3">
        <f>$U$8</f>
        <v>186368535</v>
      </c>
    </row>
    <row r="236" spans="3:15">
      <c r="C236" s="3">
        <f>$AD$8</f>
        <v>8.4708966672821023E+24</v>
      </c>
      <c r="D236" s="3">
        <f>$AC$8</f>
        <v>1.1503166289706361E+23</v>
      </c>
      <c r="E236" s="3">
        <f>$AB$8</f>
        <v>1.5716684413122047E+21</v>
      </c>
      <c r="F236" s="3">
        <f>$AA$8</f>
        <v>2.162994034885931E+19</v>
      </c>
      <c r="G236" s="3">
        <f>$Z$8</f>
        <v>3.0024635741202643E+17</v>
      </c>
      <c r="H236" s="3">
        <f>$Y$8</f>
        <v>4210038387792135</v>
      </c>
      <c r="I236" s="3">
        <f>$X$8</f>
        <v>59732129675791</v>
      </c>
      <c r="J236" s="3">
        <f>$W$8</f>
        <v>859047860295</v>
      </c>
      <c r="K236" s="3">
        <f>$V$8</f>
        <v>12545691535</v>
      </c>
      <c r="L236" s="22">
        <f>$AO$8</f>
        <v>26626546</v>
      </c>
      <c r="M236" s="3">
        <f>$T$8</f>
        <v>2820151</v>
      </c>
    </row>
    <row r="237" spans="3:15">
      <c r="C237" s="3">
        <f>$AC$8</f>
        <v>1.1503166289706361E+23</v>
      </c>
      <c r="D237" s="3">
        <f>$AB$8</f>
        <v>1.5716684413122047E+21</v>
      </c>
      <c r="E237" s="3">
        <f>$AA$8</f>
        <v>2.162994034885931E+19</v>
      </c>
      <c r="F237" s="3">
        <f>$Z$8</f>
        <v>3.0024635741202643E+17</v>
      </c>
      <c r="G237" s="3">
        <f>$Y$8</f>
        <v>4210038387792135</v>
      </c>
      <c r="H237" s="3">
        <f>$X$8</f>
        <v>59732129675791</v>
      </c>
      <c r="I237" s="3">
        <f>$W$8</f>
        <v>859047860295</v>
      </c>
      <c r="J237" s="3">
        <f>$V$8</f>
        <v>12545691535</v>
      </c>
      <c r="K237" s="3">
        <f>$U$8</f>
        <v>186368535</v>
      </c>
      <c r="L237" s="22">
        <f>$AN$8</f>
        <v>401968</v>
      </c>
      <c r="M237" s="3">
        <f>$S$8</f>
        <v>43515</v>
      </c>
    </row>
    <row r="238" spans="3:15">
      <c r="C238" s="3">
        <f>$AB$8</f>
        <v>1.5716684413122047E+21</v>
      </c>
      <c r="D238" s="3">
        <f>$AA$8</f>
        <v>2.162994034885931E+19</v>
      </c>
      <c r="E238" s="3">
        <f>$Z$8</f>
        <v>3.0024635741202643E+17</v>
      </c>
      <c r="F238" s="3">
        <f>$Y$8</f>
        <v>4210038387792135</v>
      </c>
      <c r="G238" s="3">
        <f>$X$8</f>
        <v>59732129675791</v>
      </c>
      <c r="H238" s="3">
        <f>$W$8</f>
        <v>859047860295</v>
      </c>
      <c r="I238" s="3">
        <f>$V$8</f>
        <v>12545691535</v>
      </c>
      <c r="J238" s="3">
        <f>$U$8</f>
        <v>186368535</v>
      </c>
      <c r="K238" s="3">
        <f>$T$8</f>
        <v>2820151</v>
      </c>
      <c r="L238" s="22">
        <f>$AM$8</f>
        <v>6184</v>
      </c>
      <c r="M238" s="3">
        <f>$R$8</f>
        <v>685</v>
      </c>
    </row>
    <row r="239" spans="3:15">
      <c r="C239" s="3">
        <f>$AA$8</f>
        <v>2.162994034885931E+19</v>
      </c>
      <c r="D239" s="3">
        <f>$Z$8</f>
        <v>3.0024635741202643E+17</v>
      </c>
      <c r="E239" s="3">
        <f>$Y$8</f>
        <v>4210038387792135</v>
      </c>
      <c r="F239" s="3">
        <f>$X$8</f>
        <v>59732129675791</v>
      </c>
      <c r="G239" s="3">
        <f>$W$8</f>
        <v>859047860295</v>
      </c>
      <c r="H239" s="3">
        <f>$V$8</f>
        <v>12545691535</v>
      </c>
      <c r="I239" s="3">
        <f>$U$8</f>
        <v>186368535</v>
      </c>
      <c r="J239" s="3">
        <f>$T$8</f>
        <v>2820151</v>
      </c>
      <c r="K239" s="3">
        <f>$S$8</f>
        <v>43515</v>
      </c>
      <c r="L239" s="22">
        <f>$AL$8</f>
        <v>97</v>
      </c>
      <c r="M239" s="3">
        <f>$R$2</f>
        <v>11</v>
      </c>
    </row>
    <row r="240" spans="3:1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3:15">
      <c r="C241" s="3">
        <f>$AK$8</f>
        <v>1.1077700566821677E+38</v>
      </c>
      <c r="D241" s="3">
        <f>$AJ$8</f>
        <v>1.4697437693587362E+36</v>
      </c>
      <c r="E241" s="3">
        <f>$AI$8</f>
        <v>1.9538613311576207E+34</v>
      </c>
      <c r="F241" s="3">
        <f>$AH$8</f>
        <v>2.6034054115613975E+32</v>
      </c>
      <c r="G241" s="3">
        <f>$AG$8</f>
        <v>3.4781605591867382E+30</v>
      </c>
      <c r="H241" s="3">
        <f>$AF$8</f>
        <v>4.6613881837492098E+28</v>
      </c>
      <c r="I241" s="3">
        <f>$AE$8</f>
        <v>6.2701584820619147E+26</v>
      </c>
      <c r="J241" s="3">
        <f>$AD$8</f>
        <v>8.4708966672821023E+24</v>
      </c>
      <c r="K241" s="3">
        <f>$AC$8</f>
        <v>1.1503166289706361E+23</v>
      </c>
      <c r="L241" s="3">
        <f>$AB$8</f>
        <v>1.5716684413122047E+21</v>
      </c>
      <c r="M241" s="3">
        <f>$AA$8</f>
        <v>2.162994034885931E+19</v>
      </c>
    </row>
    <row r="242" spans="3:15">
      <c r="C242" s="3">
        <f>$AJ$8</f>
        <v>1.4697437693587362E+36</v>
      </c>
      <c r="D242" s="3">
        <f>$AI$8</f>
        <v>1.9538613311576207E+34</v>
      </c>
      <c r="E242" s="3">
        <f>$AH$8</f>
        <v>2.6034054115613975E+32</v>
      </c>
      <c r="F242" s="3">
        <f>$AG$8</f>
        <v>3.4781605591867382E+30</v>
      </c>
      <c r="G242" s="3">
        <f>$AF$8</f>
        <v>4.6613881837492098E+28</v>
      </c>
      <c r="H242" s="3">
        <f>$AE$8</f>
        <v>6.2701584820619147E+26</v>
      </c>
      <c r="I242" s="3">
        <f>$AD$8</f>
        <v>8.4708966672821023E+24</v>
      </c>
      <c r="J242" s="3">
        <f>$AC$8</f>
        <v>1.1503166289706361E+23</v>
      </c>
      <c r="K242" s="3">
        <f>$AB$8</f>
        <v>1.5716684413122047E+21</v>
      </c>
      <c r="L242" s="3">
        <f>$AA$8</f>
        <v>2.162994034885931E+19</v>
      </c>
      <c r="M242" s="3">
        <f>$Z$8</f>
        <v>3.0024635741202643E+17</v>
      </c>
    </row>
    <row r="243" spans="3:15">
      <c r="C243" s="3">
        <f>$AI$8</f>
        <v>1.9538613311576207E+34</v>
      </c>
      <c r="D243" s="3">
        <f>$AH$8</f>
        <v>2.6034054115613975E+32</v>
      </c>
      <c r="E243" s="3">
        <f>$AG$8</f>
        <v>3.4781605591867382E+30</v>
      </c>
      <c r="F243" s="3">
        <f>$AF$8</f>
        <v>4.6613881837492098E+28</v>
      </c>
      <c r="G243" s="3">
        <f>$AE$8</f>
        <v>6.2701584820619147E+26</v>
      </c>
      <c r="H243" s="3">
        <f>$AD$8</f>
        <v>8.4708966672821023E+24</v>
      </c>
      <c r="I243" s="3">
        <f>$AC$8</f>
        <v>1.1503166289706361E+23</v>
      </c>
      <c r="J243" s="3">
        <f>$AB$8</f>
        <v>1.5716684413122047E+21</v>
      </c>
      <c r="K243" s="3">
        <f>$AA$8</f>
        <v>2.162994034885931E+19</v>
      </c>
      <c r="L243" s="3">
        <f>$Z$8</f>
        <v>3.0024635741202643E+17</v>
      </c>
      <c r="M243" s="3">
        <f>$Y$8</f>
        <v>4210038387792135</v>
      </c>
    </row>
    <row r="244" spans="3:15">
      <c r="C244" s="3">
        <f>$AH$8</f>
        <v>2.6034054115613975E+32</v>
      </c>
      <c r="D244" s="3">
        <f>$AG$8</f>
        <v>3.4781605591867382E+30</v>
      </c>
      <c r="E244" s="3">
        <f>$AF$8</f>
        <v>4.6613881837492098E+28</v>
      </c>
      <c r="F244" s="3">
        <f>$AE$8</f>
        <v>6.2701584820619147E+26</v>
      </c>
      <c r="G244" s="3">
        <f>$AD$8</f>
        <v>8.4708966672821023E+24</v>
      </c>
      <c r="H244" s="3">
        <f>$AC$8</f>
        <v>1.1503166289706361E+23</v>
      </c>
      <c r="I244" s="3">
        <f>$AB$8</f>
        <v>1.5716684413122047E+21</v>
      </c>
      <c r="J244" s="3">
        <f>$AA$8</f>
        <v>2.162994034885931E+19</v>
      </c>
      <c r="K244" s="3">
        <f>$Z$8</f>
        <v>3.0024635741202643E+17</v>
      </c>
      <c r="L244" s="3">
        <f>$Y$8</f>
        <v>4210038387792135</v>
      </c>
      <c r="M244" s="3">
        <f>$X$8</f>
        <v>59732129675791</v>
      </c>
    </row>
    <row r="245" spans="3:15">
      <c r="C245" s="3">
        <f>$AG$8</f>
        <v>3.4781605591867382E+30</v>
      </c>
      <c r="D245" s="3">
        <f>$AF$8</f>
        <v>4.6613881837492098E+28</v>
      </c>
      <c r="E245" s="3">
        <f>$AE$8</f>
        <v>6.2701584820619147E+26</v>
      </c>
      <c r="F245" s="3">
        <f>$AD$8</f>
        <v>8.4708966672821023E+24</v>
      </c>
      <c r="G245" s="3">
        <f>$AC$8</f>
        <v>1.1503166289706361E+23</v>
      </c>
      <c r="H245" s="3">
        <f>$AB$8</f>
        <v>1.5716684413122047E+21</v>
      </c>
      <c r="I245" s="3">
        <f>$AA$8</f>
        <v>2.162994034885931E+19</v>
      </c>
      <c r="J245" s="3">
        <f>$Z$8</f>
        <v>3.0024635741202643E+17</v>
      </c>
      <c r="K245" s="3">
        <f>$Y$8</f>
        <v>4210038387792135</v>
      </c>
      <c r="L245" s="3">
        <f>$X$8</f>
        <v>59732129675791</v>
      </c>
      <c r="M245" s="3">
        <f>$W$8</f>
        <v>859047860295</v>
      </c>
    </row>
    <row r="246" spans="3:15">
      <c r="C246" s="3">
        <f>$AF$8</f>
        <v>4.6613881837492098E+28</v>
      </c>
      <c r="D246" s="3">
        <f>$AE$8</f>
        <v>6.2701584820619147E+26</v>
      </c>
      <c r="E246" s="3">
        <f>$AD$8</f>
        <v>8.4708966672821023E+24</v>
      </c>
      <c r="F246" s="3">
        <f>$AC$8</f>
        <v>1.1503166289706361E+23</v>
      </c>
      <c r="G246" s="3">
        <f>$AB$8</f>
        <v>1.5716684413122047E+21</v>
      </c>
      <c r="H246" s="3">
        <f>$AA$8</f>
        <v>2.162994034885931E+19</v>
      </c>
      <c r="I246" s="3">
        <f>$Z$8</f>
        <v>3.0024635741202643E+17</v>
      </c>
      <c r="J246" s="3">
        <f>$Y$8</f>
        <v>4210038387792135</v>
      </c>
      <c r="K246" s="3">
        <f>$X$8</f>
        <v>59732129675791</v>
      </c>
      <c r="L246" s="3">
        <f>$W$8</f>
        <v>859047860295</v>
      </c>
      <c r="M246" s="3">
        <f>$V$8</f>
        <v>12545691535</v>
      </c>
    </row>
    <row r="247" spans="3:15">
      <c r="C247" s="3">
        <f>$AE$8</f>
        <v>6.2701584820619147E+26</v>
      </c>
      <c r="D247" s="3">
        <f>$AD$8</f>
        <v>8.4708966672821023E+24</v>
      </c>
      <c r="E247" s="3">
        <f>$AC$8</f>
        <v>1.1503166289706361E+23</v>
      </c>
      <c r="F247" s="3">
        <f>$AB$8</f>
        <v>1.5716684413122047E+21</v>
      </c>
      <c r="G247" s="3">
        <f>$AA$8</f>
        <v>2.162994034885931E+19</v>
      </c>
      <c r="H247" s="3">
        <f>$Z$8</f>
        <v>3.0024635741202643E+17</v>
      </c>
      <c r="I247" s="3">
        <f>$Y$8</f>
        <v>4210038387792135</v>
      </c>
      <c r="J247" s="3">
        <f>$X$8</f>
        <v>59732129675791</v>
      </c>
      <c r="K247" s="3">
        <f>$W$8</f>
        <v>859047860295</v>
      </c>
      <c r="L247" s="3">
        <f>$V$8</f>
        <v>12545691535</v>
      </c>
      <c r="M247" s="3">
        <f>$U$8</f>
        <v>186368535</v>
      </c>
    </row>
    <row r="248" spans="3:15">
      <c r="C248" s="3">
        <f>$AD$8</f>
        <v>8.4708966672821023E+24</v>
      </c>
      <c r="D248" s="3">
        <f>$AC$8</f>
        <v>1.1503166289706361E+23</v>
      </c>
      <c r="E248" s="3">
        <f>$AB$8</f>
        <v>1.5716684413122047E+21</v>
      </c>
      <c r="F248" s="3">
        <f>$AA$8</f>
        <v>2.162994034885931E+19</v>
      </c>
      <c r="G248" s="3">
        <f>$Z$8</f>
        <v>3.0024635741202643E+17</v>
      </c>
      <c r="H248" s="3">
        <f>$Y$8</f>
        <v>4210038387792135</v>
      </c>
      <c r="I248" s="3">
        <f>$X$8</f>
        <v>59732129675791</v>
      </c>
      <c r="J248" s="3">
        <f>$W$8</f>
        <v>859047860295</v>
      </c>
      <c r="K248" s="3">
        <f>$V$8</f>
        <v>12545691535</v>
      </c>
      <c r="L248" s="3">
        <f>$U$8</f>
        <v>186368535</v>
      </c>
      <c r="M248" s="3">
        <f>$T$8</f>
        <v>2820151</v>
      </c>
    </row>
    <row r="249" spans="3:15">
      <c r="C249" s="3">
        <f>$AC$8</f>
        <v>1.1503166289706361E+23</v>
      </c>
      <c r="D249" s="3">
        <f>$AB$8</f>
        <v>1.5716684413122047E+21</v>
      </c>
      <c r="E249" s="3">
        <f>$AA$8</f>
        <v>2.162994034885931E+19</v>
      </c>
      <c r="F249" s="3">
        <f>$Z$8</f>
        <v>3.0024635741202643E+17</v>
      </c>
      <c r="G249" s="3">
        <f>$Y$8</f>
        <v>4210038387792135</v>
      </c>
      <c r="H249" s="3">
        <f>$X$8</f>
        <v>59732129675791</v>
      </c>
      <c r="I249" s="3">
        <f>$W$8</f>
        <v>859047860295</v>
      </c>
      <c r="J249" s="3">
        <f>$V$8</f>
        <v>12545691535</v>
      </c>
      <c r="K249" s="3">
        <f>$U$8</f>
        <v>186368535</v>
      </c>
      <c r="L249" s="3">
        <f>$T$8</f>
        <v>2820151</v>
      </c>
      <c r="M249" s="3">
        <f>$S$8</f>
        <v>43515</v>
      </c>
    </row>
    <row r="250" spans="3:15">
      <c r="C250" s="3">
        <f>$AB$8</f>
        <v>1.5716684413122047E+21</v>
      </c>
      <c r="D250" s="3">
        <f>$AA$8</f>
        <v>2.162994034885931E+19</v>
      </c>
      <c r="E250" s="3">
        <f>$Z$8</f>
        <v>3.0024635741202643E+17</v>
      </c>
      <c r="F250" s="3">
        <f>$Y$8</f>
        <v>4210038387792135</v>
      </c>
      <c r="G250" s="3">
        <f>$X$8</f>
        <v>59732129675791</v>
      </c>
      <c r="H250" s="3">
        <f>$W$8</f>
        <v>859047860295</v>
      </c>
      <c r="I250" s="3">
        <f>$V$8</f>
        <v>12545691535</v>
      </c>
      <c r="J250" s="3">
        <f>$U$8</f>
        <v>186368535</v>
      </c>
      <c r="K250" s="3">
        <f>$T$8</f>
        <v>2820151</v>
      </c>
      <c r="L250" s="3">
        <f>$S$8</f>
        <v>43515</v>
      </c>
      <c r="M250" s="3">
        <f>$R$8</f>
        <v>685</v>
      </c>
    </row>
    <row r="251" spans="3:15">
      <c r="C251" s="3">
        <f>$AA$8</f>
        <v>2.162994034885931E+19</v>
      </c>
      <c r="D251" s="3">
        <f>$Z$8</f>
        <v>3.0024635741202643E+17</v>
      </c>
      <c r="E251" s="3">
        <f>$Y$8</f>
        <v>4210038387792135</v>
      </c>
      <c r="F251" s="3">
        <f>$X$8</f>
        <v>59732129675791</v>
      </c>
      <c r="G251" s="3">
        <f>$W$8</f>
        <v>859047860295</v>
      </c>
      <c r="H251" s="3">
        <f>$V$8</f>
        <v>12545691535</v>
      </c>
      <c r="I251" s="3">
        <f>$U$8</f>
        <v>186368535</v>
      </c>
      <c r="J251" s="3">
        <f>$T$8</f>
        <v>2820151</v>
      </c>
      <c r="K251" s="3">
        <f>$S$8</f>
        <v>43515</v>
      </c>
      <c r="L251" s="3">
        <f>$R$8</f>
        <v>685</v>
      </c>
      <c r="M251" s="3">
        <f>$R$2</f>
        <v>11</v>
      </c>
    </row>
    <row r="254" spans="3:15">
      <c r="C254" s="3">
        <f>$AK$8</f>
        <v>1.1077700566821677E+38</v>
      </c>
      <c r="D254" s="3">
        <f>$AJ$8</f>
        <v>1.4697437693587362E+36</v>
      </c>
      <c r="E254" s="3">
        <f>$AI$8</f>
        <v>1.9538613311576207E+34</v>
      </c>
      <c r="F254" s="3">
        <f>$AH$8</f>
        <v>2.6034054115613975E+32</v>
      </c>
      <c r="G254" s="3">
        <f>$AG$8</f>
        <v>3.4781605591867382E+30</v>
      </c>
      <c r="H254" s="3">
        <f>$AF$8</f>
        <v>4.6613881837492098E+28</v>
      </c>
      <c r="I254" s="3">
        <f>$AE$8</f>
        <v>6.2701584820619147E+26</v>
      </c>
      <c r="J254" s="3">
        <f>$AD$8</f>
        <v>8.4708966672821023E+24</v>
      </c>
      <c r="K254" s="3">
        <f>$AC$8</f>
        <v>1.1503166289706361E+23</v>
      </c>
      <c r="L254" s="3">
        <f>$AB$8</f>
        <v>1.5716684413122047E+21</v>
      </c>
      <c r="M254" s="22">
        <f>$AV$8</f>
        <v>2.2533742029544515E+20</v>
      </c>
    </row>
    <row r="255" spans="3:15">
      <c r="C255" s="3">
        <f>$AJ$8</f>
        <v>1.4697437693587362E+36</v>
      </c>
      <c r="D255" s="3">
        <f>$AI$8</f>
        <v>1.9538613311576207E+34</v>
      </c>
      <c r="E255" s="3">
        <f>$AH$8</f>
        <v>2.6034054115613975E+32</v>
      </c>
      <c r="F255" s="3">
        <f>$AG$8</f>
        <v>3.4781605591867382E+30</v>
      </c>
      <c r="G255" s="3">
        <f>$AF$8</f>
        <v>4.6613881837492098E+28</v>
      </c>
      <c r="H255" s="3">
        <f>$AE$8</f>
        <v>6.2701584820619147E+26</v>
      </c>
      <c r="I255" s="3">
        <f>$AD$8</f>
        <v>8.4708966672821023E+24</v>
      </c>
      <c r="J255" s="3">
        <f>$AC$8</f>
        <v>1.1503166289706361E+23</v>
      </c>
      <c r="K255" s="3">
        <f>$AB$8</f>
        <v>1.5716684413122047E+21</v>
      </c>
      <c r="L255" s="3">
        <f>$AA$8</f>
        <v>2.162994034885931E+19</v>
      </c>
      <c r="M255" s="22">
        <f>$AU$8</f>
        <v>3.1024417127888937E+18</v>
      </c>
      <c r="O255" s="23">
        <f>MDETERM(C254:M264)/MDETERM(C266:M276)</f>
        <v>2670622.0892237355</v>
      </c>
    </row>
    <row r="256" spans="3:15">
      <c r="C256" s="3">
        <f>$AI$8</f>
        <v>1.9538613311576207E+34</v>
      </c>
      <c r="D256" s="3">
        <f>$AH$8</f>
        <v>2.6034054115613975E+32</v>
      </c>
      <c r="E256" s="3">
        <f>$AG$8</f>
        <v>3.4781605591867382E+30</v>
      </c>
      <c r="F256" s="3">
        <f>$AF$8</f>
        <v>4.6613881837492098E+28</v>
      </c>
      <c r="G256" s="3">
        <f>$AE$8</f>
        <v>6.2701584820619147E+26</v>
      </c>
      <c r="H256" s="3">
        <f>$AD$8</f>
        <v>8.4708966672821023E+24</v>
      </c>
      <c r="I256" s="3">
        <f>$AC$8</f>
        <v>1.1503166289706361E+23</v>
      </c>
      <c r="J256" s="3">
        <f>$AB$8</f>
        <v>1.5716684413122047E+21</v>
      </c>
      <c r="K256" s="3">
        <f>$AA$8</f>
        <v>2.162994034885931E+19</v>
      </c>
      <c r="L256" s="3">
        <f>$Z$8</f>
        <v>3.0024635741202643E+17</v>
      </c>
      <c r="M256" s="22">
        <f>$AT$8</f>
        <v>4.3074374358992288E+16</v>
      </c>
      <c r="O256" s="29" t="e">
        <f ca="1">[1]!xDiv([1]!xMatDet(C254:M264,100),[1]!xMatDet(C266:M276,100),100)</f>
        <v>#NAME?</v>
      </c>
    </row>
    <row r="257" spans="3:13">
      <c r="C257" s="3">
        <f>$AH$8</f>
        <v>2.6034054115613975E+32</v>
      </c>
      <c r="D257" s="3">
        <f>$AG$8</f>
        <v>3.4781605591867382E+30</v>
      </c>
      <c r="E257" s="3">
        <f>$AF$8</f>
        <v>4.6613881837492098E+28</v>
      </c>
      <c r="F257" s="3">
        <f>$AE$8</f>
        <v>6.2701584820619147E+26</v>
      </c>
      <c r="G257" s="3">
        <f>$AD$8</f>
        <v>8.4708966672821023E+24</v>
      </c>
      <c r="H257" s="3">
        <f>$AC$8</f>
        <v>1.1503166289706361E+23</v>
      </c>
      <c r="I257" s="3">
        <f>$AB$8</f>
        <v>1.5716684413122047E+21</v>
      </c>
      <c r="J257" s="3">
        <f>$AA$8</f>
        <v>2.162994034885931E+19</v>
      </c>
      <c r="K257" s="3">
        <f>$Z$8</f>
        <v>3.0024635741202643E+17</v>
      </c>
      <c r="L257" s="3">
        <f>$Y$8</f>
        <v>4210038387792135</v>
      </c>
      <c r="M257" s="22">
        <f>$AS$8</f>
        <v>603964096749226</v>
      </c>
    </row>
    <row r="258" spans="3:13">
      <c r="C258" s="3">
        <f>$AG$8</f>
        <v>3.4781605591867382E+30</v>
      </c>
      <c r="D258" s="3">
        <f>$AF$8</f>
        <v>4.6613881837492098E+28</v>
      </c>
      <c r="E258" s="3">
        <f>$AE$8</f>
        <v>6.2701584820619147E+26</v>
      </c>
      <c r="F258" s="3">
        <f>$AD$8</f>
        <v>8.4708966672821023E+24</v>
      </c>
      <c r="G258" s="3">
        <f>$AC$8</f>
        <v>1.1503166289706361E+23</v>
      </c>
      <c r="H258" s="3">
        <f>$AB$8</f>
        <v>1.5716684413122047E+21</v>
      </c>
      <c r="I258" s="3">
        <f>$AA$8</f>
        <v>2.162994034885931E+19</v>
      </c>
      <c r="J258" s="3">
        <f>$Z$8</f>
        <v>3.0024635741202643E+17</v>
      </c>
      <c r="K258" s="3">
        <f>$Y$8</f>
        <v>4210038387792135</v>
      </c>
      <c r="L258" s="3">
        <f>$X$8</f>
        <v>59732129675791</v>
      </c>
      <c r="M258" s="22">
        <f>$AR$8</f>
        <v>8565991486948</v>
      </c>
    </row>
    <row r="259" spans="3:13">
      <c r="C259" s="3">
        <f>$AF$8</f>
        <v>4.6613881837492098E+28</v>
      </c>
      <c r="D259" s="3">
        <f>$AE$8</f>
        <v>6.2701584820619147E+26</v>
      </c>
      <c r="E259" s="3">
        <f>$AD$8</f>
        <v>8.4708966672821023E+24</v>
      </c>
      <c r="F259" s="3">
        <f>$AC$8</f>
        <v>1.1503166289706361E+23</v>
      </c>
      <c r="G259" s="3">
        <f>$AB$8</f>
        <v>1.5716684413122047E+21</v>
      </c>
      <c r="H259" s="3">
        <f>$AA$8</f>
        <v>2.162994034885931E+19</v>
      </c>
      <c r="I259" s="3">
        <f>$Z$8</f>
        <v>3.0024635741202643E+17</v>
      </c>
      <c r="J259" s="3">
        <f>$Y$8</f>
        <v>4210038387792135</v>
      </c>
      <c r="K259" s="3">
        <f>$X$8</f>
        <v>59732129675791</v>
      </c>
      <c r="L259" s="3">
        <f>$W$8</f>
        <v>859047860295</v>
      </c>
      <c r="M259" s="22">
        <f>$AQ$8</f>
        <v>123100393474</v>
      </c>
    </row>
    <row r="260" spans="3:13">
      <c r="C260" s="3">
        <f>$AE$8</f>
        <v>6.2701584820619147E+26</v>
      </c>
      <c r="D260" s="3">
        <f>$AD$8</f>
        <v>8.4708966672821023E+24</v>
      </c>
      <c r="E260" s="3">
        <f>$AC$8</f>
        <v>1.1503166289706361E+23</v>
      </c>
      <c r="F260" s="3">
        <f>$AB$8</f>
        <v>1.5716684413122047E+21</v>
      </c>
      <c r="G260" s="3">
        <f>$AA$8</f>
        <v>2.162994034885931E+19</v>
      </c>
      <c r="H260" s="3">
        <f>$Z$8</f>
        <v>3.0024635741202643E+17</v>
      </c>
      <c r="I260" s="3">
        <f>$Y$8</f>
        <v>4210038387792135</v>
      </c>
      <c r="J260" s="3">
        <f>$X$8</f>
        <v>59732129675791</v>
      </c>
      <c r="K260" s="3">
        <f>$W$8</f>
        <v>859047860295</v>
      </c>
      <c r="L260" s="3">
        <f>$V$8</f>
        <v>12545691535</v>
      </c>
      <c r="M260" s="22">
        <f>$AP$8</f>
        <v>1795576924</v>
      </c>
    </row>
    <row r="261" spans="3:13">
      <c r="C261" s="3">
        <f>$AD$8</f>
        <v>8.4708966672821023E+24</v>
      </c>
      <c r="D261" s="3">
        <f>$AC$8</f>
        <v>1.1503166289706361E+23</v>
      </c>
      <c r="E261" s="3">
        <f>$AB$8</f>
        <v>1.5716684413122047E+21</v>
      </c>
      <c r="F261" s="3">
        <f>$AA$8</f>
        <v>2.162994034885931E+19</v>
      </c>
      <c r="G261" s="3">
        <f>$Z$8</f>
        <v>3.0024635741202643E+17</v>
      </c>
      <c r="H261" s="3">
        <f>$Y$8</f>
        <v>4210038387792135</v>
      </c>
      <c r="I261" s="3">
        <f>$X$8</f>
        <v>59732129675791</v>
      </c>
      <c r="J261" s="3">
        <f>$W$8</f>
        <v>859047860295</v>
      </c>
      <c r="K261" s="3">
        <f>$V$8</f>
        <v>12545691535</v>
      </c>
      <c r="L261" s="3">
        <f>$U$8</f>
        <v>186368535</v>
      </c>
      <c r="M261" s="22">
        <f>$AO$8</f>
        <v>26626546</v>
      </c>
    </row>
    <row r="262" spans="3:13">
      <c r="C262" s="3">
        <f>$AC$8</f>
        <v>1.1503166289706361E+23</v>
      </c>
      <c r="D262" s="3">
        <f>$AB$8</f>
        <v>1.5716684413122047E+21</v>
      </c>
      <c r="E262" s="3">
        <f>$AA$8</f>
        <v>2.162994034885931E+19</v>
      </c>
      <c r="F262" s="3">
        <f>$Z$8</f>
        <v>3.0024635741202643E+17</v>
      </c>
      <c r="G262" s="3">
        <f>$Y$8</f>
        <v>4210038387792135</v>
      </c>
      <c r="H262" s="3">
        <f>$X$8</f>
        <v>59732129675791</v>
      </c>
      <c r="I262" s="3">
        <f>$W$8</f>
        <v>859047860295</v>
      </c>
      <c r="J262" s="3">
        <f>$V$8</f>
        <v>12545691535</v>
      </c>
      <c r="K262" s="3">
        <f>$U$8</f>
        <v>186368535</v>
      </c>
      <c r="L262" s="3">
        <f>$T$8</f>
        <v>2820151</v>
      </c>
      <c r="M262" s="22">
        <f>$AN$8</f>
        <v>401968</v>
      </c>
    </row>
    <row r="263" spans="3:13">
      <c r="C263" s="3">
        <f>$AB$8</f>
        <v>1.5716684413122047E+21</v>
      </c>
      <c r="D263" s="3">
        <f>$AA$8</f>
        <v>2.162994034885931E+19</v>
      </c>
      <c r="E263" s="3">
        <f>$Z$8</f>
        <v>3.0024635741202643E+17</v>
      </c>
      <c r="F263" s="3">
        <f>$Y$8</f>
        <v>4210038387792135</v>
      </c>
      <c r="G263" s="3">
        <f>$X$8</f>
        <v>59732129675791</v>
      </c>
      <c r="H263" s="3">
        <f>$W$8</f>
        <v>859047860295</v>
      </c>
      <c r="I263" s="3">
        <f>$V$8</f>
        <v>12545691535</v>
      </c>
      <c r="J263" s="3">
        <f>$U$8</f>
        <v>186368535</v>
      </c>
      <c r="K263" s="3">
        <f>$T$8</f>
        <v>2820151</v>
      </c>
      <c r="L263" s="3">
        <f>$S$8</f>
        <v>43515</v>
      </c>
      <c r="M263" s="22">
        <f>$AM$8</f>
        <v>6184</v>
      </c>
    </row>
    <row r="264" spans="3:13">
      <c r="C264" s="3">
        <f>$AA$8</f>
        <v>2.162994034885931E+19</v>
      </c>
      <c r="D264" s="3">
        <f>$Z$8</f>
        <v>3.0024635741202643E+17</v>
      </c>
      <c r="E264" s="3">
        <f>$Y$8</f>
        <v>4210038387792135</v>
      </c>
      <c r="F264" s="3">
        <f>$X$8</f>
        <v>59732129675791</v>
      </c>
      <c r="G264" s="3">
        <f>$W$8</f>
        <v>859047860295</v>
      </c>
      <c r="H264" s="3">
        <f>$V$8</f>
        <v>12545691535</v>
      </c>
      <c r="I264" s="3">
        <f>$U$8</f>
        <v>186368535</v>
      </c>
      <c r="J264" s="3">
        <f>$T$8</f>
        <v>2820151</v>
      </c>
      <c r="K264" s="3">
        <f>$S$8</f>
        <v>43515</v>
      </c>
      <c r="L264" s="3">
        <f>$R$8</f>
        <v>685</v>
      </c>
      <c r="M264" s="22">
        <f>$AL$8</f>
        <v>97</v>
      </c>
    </row>
    <row r="265" spans="3:1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3:13">
      <c r="C266" s="3">
        <f>$AK$8</f>
        <v>1.1077700566821677E+38</v>
      </c>
      <c r="D266" s="3">
        <f>$AJ$8</f>
        <v>1.4697437693587362E+36</v>
      </c>
      <c r="E266" s="3">
        <f>$AI$8</f>
        <v>1.9538613311576207E+34</v>
      </c>
      <c r="F266" s="3">
        <f>$AH$8</f>
        <v>2.6034054115613975E+32</v>
      </c>
      <c r="G266" s="3">
        <f>$AG$8</f>
        <v>3.4781605591867382E+30</v>
      </c>
      <c r="H266" s="3">
        <f>$AF$8</f>
        <v>4.6613881837492098E+28</v>
      </c>
      <c r="I266" s="3">
        <f>$AE$8</f>
        <v>6.2701584820619147E+26</v>
      </c>
      <c r="J266" s="3">
        <f>$AD$8</f>
        <v>8.4708966672821023E+24</v>
      </c>
      <c r="K266" s="3">
        <f>$AC$8</f>
        <v>1.1503166289706361E+23</v>
      </c>
      <c r="L266" s="3">
        <f>$AB$8</f>
        <v>1.5716684413122047E+21</v>
      </c>
      <c r="M266" s="3">
        <f>$AA$8</f>
        <v>2.162994034885931E+19</v>
      </c>
    </row>
    <row r="267" spans="3:13">
      <c r="C267" s="3">
        <f>$AJ$8</f>
        <v>1.4697437693587362E+36</v>
      </c>
      <c r="D267" s="3">
        <f>$AI$8</f>
        <v>1.9538613311576207E+34</v>
      </c>
      <c r="E267" s="3">
        <f>$AH$8</f>
        <v>2.6034054115613975E+32</v>
      </c>
      <c r="F267" s="3">
        <f>$AG$8</f>
        <v>3.4781605591867382E+30</v>
      </c>
      <c r="G267" s="3">
        <f>$AF$8</f>
        <v>4.6613881837492098E+28</v>
      </c>
      <c r="H267" s="3">
        <f>$AE$8</f>
        <v>6.2701584820619147E+26</v>
      </c>
      <c r="I267" s="3">
        <f>$AD$8</f>
        <v>8.4708966672821023E+24</v>
      </c>
      <c r="J267" s="3">
        <f>$AC$8</f>
        <v>1.1503166289706361E+23</v>
      </c>
      <c r="K267" s="3">
        <f>$AB$8</f>
        <v>1.5716684413122047E+21</v>
      </c>
      <c r="L267" s="3">
        <f>$AA$8</f>
        <v>2.162994034885931E+19</v>
      </c>
      <c r="M267" s="3">
        <f>$Z$8</f>
        <v>3.0024635741202643E+17</v>
      </c>
    </row>
    <row r="268" spans="3:13">
      <c r="C268" s="3">
        <f>$AI$8</f>
        <v>1.9538613311576207E+34</v>
      </c>
      <c r="D268" s="3">
        <f>$AH$8</f>
        <v>2.6034054115613975E+32</v>
      </c>
      <c r="E268" s="3">
        <f>$AG$8</f>
        <v>3.4781605591867382E+30</v>
      </c>
      <c r="F268" s="3">
        <f>$AF$8</f>
        <v>4.6613881837492098E+28</v>
      </c>
      <c r="G268" s="3">
        <f>$AE$8</f>
        <v>6.2701584820619147E+26</v>
      </c>
      <c r="H268" s="3">
        <f>$AD$8</f>
        <v>8.4708966672821023E+24</v>
      </c>
      <c r="I268" s="3">
        <f>$AC$8</f>
        <v>1.1503166289706361E+23</v>
      </c>
      <c r="J268" s="3">
        <f>$AB$8</f>
        <v>1.5716684413122047E+21</v>
      </c>
      <c r="K268" s="3">
        <f>$AA$8</f>
        <v>2.162994034885931E+19</v>
      </c>
      <c r="L268" s="3">
        <f>$Z$8</f>
        <v>3.0024635741202643E+17</v>
      </c>
      <c r="M268" s="3">
        <f>$Y$8</f>
        <v>4210038387792135</v>
      </c>
    </row>
    <row r="269" spans="3:13">
      <c r="C269" s="3">
        <f>$AH$8</f>
        <v>2.6034054115613975E+32</v>
      </c>
      <c r="D269" s="3">
        <f>$AG$8</f>
        <v>3.4781605591867382E+30</v>
      </c>
      <c r="E269" s="3">
        <f>$AF$8</f>
        <v>4.6613881837492098E+28</v>
      </c>
      <c r="F269" s="3">
        <f>$AE$8</f>
        <v>6.2701584820619147E+26</v>
      </c>
      <c r="G269" s="3">
        <f>$AD$8</f>
        <v>8.4708966672821023E+24</v>
      </c>
      <c r="H269" s="3">
        <f>$AC$8</f>
        <v>1.1503166289706361E+23</v>
      </c>
      <c r="I269" s="3">
        <f>$AB$8</f>
        <v>1.5716684413122047E+21</v>
      </c>
      <c r="J269" s="3">
        <f>$AA$8</f>
        <v>2.162994034885931E+19</v>
      </c>
      <c r="K269" s="3">
        <f>$Z$8</f>
        <v>3.0024635741202643E+17</v>
      </c>
      <c r="L269" s="3">
        <f>$Y$8</f>
        <v>4210038387792135</v>
      </c>
      <c r="M269" s="3">
        <f>$X$8</f>
        <v>59732129675791</v>
      </c>
    </row>
    <row r="270" spans="3:13">
      <c r="C270" s="3">
        <f>$AG$8</f>
        <v>3.4781605591867382E+30</v>
      </c>
      <c r="D270" s="3">
        <f>$AF$8</f>
        <v>4.6613881837492098E+28</v>
      </c>
      <c r="E270" s="3">
        <f>$AE$8</f>
        <v>6.2701584820619147E+26</v>
      </c>
      <c r="F270" s="3">
        <f>$AD$8</f>
        <v>8.4708966672821023E+24</v>
      </c>
      <c r="G270" s="3">
        <f>$AC$8</f>
        <v>1.1503166289706361E+23</v>
      </c>
      <c r="H270" s="3">
        <f>$AB$8</f>
        <v>1.5716684413122047E+21</v>
      </c>
      <c r="I270" s="3">
        <f>$AA$8</f>
        <v>2.162994034885931E+19</v>
      </c>
      <c r="J270" s="3">
        <f>$Z$8</f>
        <v>3.0024635741202643E+17</v>
      </c>
      <c r="K270" s="3">
        <f>$Y$8</f>
        <v>4210038387792135</v>
      </c>
      <c r="L270" s="3">
        <f>$X$8</f>
        <v>59732129675791</v>
      </c>
      <c r="M270" s="3">
        <f>$W$8</f>
        <v>859047860295</v>
      </c>
    </row>
    <row r="271" spans="3:13">
      <c r="C271" s="3">
        <f>$AF$8</f>
        <v>4.6613881837492098E+28</v>
      </c>
      <c r="D271" s="3">
        <f>$AE$8</f>
        <v>6.2701584820619147E+26</v>
      </c>
      <c r="E271" s="3">
        <f>$AD$8</f>
        <v>8.4708966672821023E+24</v>
      </c>
      <c r="F271" s="3">
        <f>$AC$8</f>
        <v>1.1503166289706361E+23</v>
      </c>
      <c r="G271" s="3">
        <f>$AB$8</f>
        <v>1.5716684413122047E+21</v>
      </c>
      <c r="H271" s="3">
        <f>$AA$8</f>
        <v>2.162994034885931E+19</v>
      </c>
      <c r="I271" s="3">
        <f>$Z$8</f>
        <v>3.0024635741202643E+17</v>
      </c>
      <c r="J271" s="3">
        <f>$Y$8</f>
        <v>4210038387792135</v>
      </c>
      <c r="K271" s="3">
        <f>$X$8</f>
        <v>59732129675791</v>
      </c>
      <c r="L271" s="3">
        <f>$W$8</f>
        <v>859047860295</v>
      </c>
      <c r="M271" s="3">
        <f>$V$8</f>
        <v>12545691535</v>
      </c>
    </row>
    <row r="272" spans="3:13">
      <c r="C272" s="3">
        <f>$AE$8</f>
        <v>6.2701584820619147E+26</v>
      </c>
      <c r="D272" s="3">
        <f>$AD$8</f>
        <v>8.4708966672821023E+24</v>
      </c>
      <c r="E272" s="3">
        <f>$AC$8</f>
        <v>1.1503166289706361E+23</v>
      </c>
      <c r="F272" s="3">
        <f>$AB$8</f>
        <v>1.5716684413122047E+21</v>
      </c>
      <c r="G272" s="3">
        <f>$AA$8</f>
        <v>2.162994034885931E+19</v>
      </c>
      <c r="H272" s="3">
        <f>$Z$8</f>
        <v>3.0024635741202643E+17</v>
      </c>
      <c r="I272" s="3">
        <f>$Y$8</f>
        <v>4210038387792135</v>
      </c>
      <c r="J272" s="3">
        <f>$X$8</f>
        <v>59732129675791</v>
      </c>
      <c r="K272" s="3">
        <f>$W$8</f>
        <v>859047860295</v>
      </c>
      <c r="L272" s="3">
        <f>$V$8</f>
        <v>12545691535</v>
      </c>
      <c r="M272" s="3">
        <f>$U$8</f>
        <v>186368535</v>
      </c>
    </row>
    <row r="273" spans="3:13">
      <c r="C273" s="3">
        <f>$AD$8</f>
        <v>8.4708966672821023E+24</v>
      </c>
      <c r="D273" s="3">
        <f>$AC$8</f>
        <v>1.1503166289706361E+23</v>
      </c>
      <c r="E273" s="3">
        <f>$AB$8</f>
        <v>1.5716684413122047E+21</v>
      </c>
      <c r="F273" s="3">
        <f>$AA$8</f>
        <v>2.162994034885931E+19</v>
      </c>
      <c r="G273" s="3">
        <f>$Z$8</f>
        <v>3.0024635741202643E+17</v>
      </c>
      <c r="H273" s="3">
        <f>$Y$8</f>
        <v>4210038387792135</v>
      </c>
      <c r="I273" s="3">
        <f>$X$8</f>
        <v>59732129675791</v>
      </c>
      <c r="J273" s="3">
        <f>$W$8</f>
        <v>859047860295</v>
      </c>
      <c r="K273" s="3">
        <f>$V$8</f>
        <v>12545691535</v>
      </c>
      <c r="L273" s="3">
        <f>$U$8</f>
        <v>186368535</v>
      </c>
      <c r="M273" s="3">
        <f>$T$8</f>
        <v>2820151</v>
      </c>
    </row>
    <row r="274" spans="3:13">
      <c r="C274" s="3">
        <f>$AC$8</f>
        <v>1.1503166289706361E+23</v>
      </c>
      <c r="D274" s="3">
        <f>$AB$8</f>
        <v>1.5716684413122047E+21</v>
      </c>
      <c r="E274" s="3">
        <f>$AA$8</f>
        <v>2.162994034885931E+19</v>
      </c>
      <c r="F274" s="3">
        <f>$Z$8</f>
        <v>3.0024635741202643E+17</v>
      </c>
      <c r="G274" s="3">
        <f>$Y$8</f>
        <v>4210038387792135</v>
      </c>
      <c r="H274" s="3">
        <f>$X$8</f>
        <v>59732129675791</v>
      </c>
      <c r="I274" s="3">
        <f>$W$8</f>
        <v>859047860295</v>
      </c>
      <c r="J274" s="3">
        <f>$V$8</f>
        <v>12545691535</v>
      </c>
      <c r="K274" s="3">
        <f>$U$8</f>
        <v>186368535</v>
      </c>
      <c r="L274" s="3">
        <f>$T$8</f>
        <v>2820151</v>
      </c>
      <c r="M274" s="3">
        <f>$S$8</f>
        <v>43515</v>
      </c>
    </row>
    <row r="275" spans="3:13">
      <c r="C275" s="3">
        <f>$AB$8</f>
        <v>1.5716684413122047E+21</v>
      </c>
      <c r="D275" s="3">
        <f>$AA$8</f>
        <v>2.162994034885931E+19</v>
      </c>
      <c r="E275" s="3">
        <f>$Z$8</f>
        <v>3.0024635741202643E+17</v>
      </c>
      <c r="F275" s="3">
        <f>$Y$8</f>
        <v>4210038387792135</v>
      </c>
      <c r="G275" s="3">
        <f>$X$8</f>
        <v>59732129675791</v>
      </c>
      <c r="H275" s="3">
        <f>$W$8</f>
        <v>859047860295</v>
      </c>
      <c r="I275" s="3">
        <f>$V$8</f>
        <v>12545691535</v>
      </c>
      <c r="J275" s="3">
        <f>$U$8</f>
        <v>186368535</v>
      </c>
      <c r="K275" s="3">
        <f>$T$8</f>
        <v>2820151</v>
      </c>
      <c r="L275" s="3">
        <f>$S$8</f>
        <v>43515</v>
      </c>
      <c r="M275" s="3">
        <f>$R$8</f>
        <v>685</v>
      </c>
    </row>
    <row r="276" spans="3:13">
      <c r="C276" s="3">
        <f>$AA$8</f>
        <v>2.162994034885931E+19</v>
      </c>
      <c r="D276" s="3">
        <f>$Z$8</f>
        <v>3.0024635741202643E+17</v>
      </c>
      <c r="E276" s="3">
        <f>$Y$8</f>
        <v>4210038387792135</v>
      </c>
      <c r="F276" s="3">
        <f>$X$8</f>
        <v>59732129675791</v>
      </c>
      <c r="G276" s="3">
        <f>$W$8</f>
        <v>859047860295</v>
      </c>
      <c r="H276" s="3">
        <f>$V$8</f>
        <v>12545691535</v>
      </c>
      <c r="I276" s="3">
        <f>$U$8</f>
        <v>186368535</v>
      </c>
      <c r="J276" s="3">
        <f>$T$8</f>
        <v>2820151</v>
      </c>
      <c r="K276" s="3">
        <f>$S$8</f>
        <v>43515</v>
      </c>
      <c r="L276" s="3">
        <f>$R$8</f>
        <v>685</v>
      </c>
      <c r="M276" s="3">
        <f>$R$2</f>
        <v>11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6"/>
  <dimension ref="A1:BC325"/>
  <sheetViews>
    <sheetView zoomScale="70" zoomScaleNormal="70" workbookViewId="0">
      <selection activeCell="P33" sqref="P33"/>
    </sheetView>
  </sheetViews>
  <sheetFormatPr baseColWidth="10" defaultRowHeight="15"/>
  <cols>
    <col min="3" max="14" width="12" bestFit="1" customWidth="1"/>
    <col min="15" max="15" width="11" bestFit="1" customWidth="1"/>
    <col min="16" max="16" width="12.7109375" customWidth="1"/>
    <col min="17" max="17" width="4.7109375" customWidth="1"/>
    <col min="18" max="18" width="6.28515625" customWidth="1"/>
    <col min="20" max="20" width="12.140625" customWidth="1"/>
    <col min="21" max="21" width="12.42578125" customWidth="1"/>
    <col min="23" max="23" width="12" bestFit="1" customWidth="1"/>
    <col min="24" max="24" width="12.28515625" customWidth="1"/>
    <col min="25" max="40" width="12" customWidth="1"/>
    <col min="41" max="41" width="9.28515625" customWidth="1"/>
    <col min="45" max="45" width="13.5703125" customWidth="1"/>
    <col min="46" max="46" width="12" bestFit="1" customWidth="1"/>
    <col min="47" max="52" width="12" customWidth="1"/>
    <col min="53" max="53" width="12" bestFit="1" customWidth="1"/>
    <col min="54" max="54" width="13.5703125" customWidth="1"/>
    <col min="55" max="55" width="15.85546875" customWidth="1"/>
  </cols>
  <sheetData>
    <row r="1" spans="1:55">
      <c r="A1" s="4" t="s">
        <v>30</v>
      </c>
      <c r="D1" s="4"/>
      <c r="E1" s="4"/>
    </row>
    <row r="2" spans="1:55" ht="15.75">
      <c r="H2" s="31" t="e">
        <f ca="1">BA8</f>
        <v>#NAME?</v>
      </c>
      <c r="K2" s="30" t="e">
        <f ca="1">BC8/BB8</f>
        <v>#NAME?</v>
      </c>
      <c r="S2" s="9">
        <f>COUNT('INGRESO DE DATOS'!A4:A10000)</f>
        <v>11</v>
      </c>
      <c r="U2" s="9">
        <f>AVERAGE(AO10:AO1000)</f>
        <v>8.8181818181818183</v>
      </c>
      <c r="X2" s="9" t="e">
        <f ca="1">AVERAGE(BA10:BA1000)</f>
        <v>#NAME?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4" spans="1:55">
      <c r="C4" s="22">
        <f>$AZ$8</f>
        <v>1.6483612613248043E+22</v>
      </c>
      <c r="D4" s="3">
        <f>$AM$8</f>
        <v>8.3638183359412491E+39</v>
      </c>
      <c r="E4" s="3">
        <f>$AL$8</f>
        <v>1.1077700566821677E+38</v>
      </c>
      <c r="F4" s="3">
        <f>$AK$8</f>
        <v>1.4697437693587362E+36</v>
      </c>
      <c r="G4" s="3">
        <f>$AJ$8</f>
        <v>1.9538613311576207E+34</v>
      </c>
      <c r="H4" s="3">
        <f>$AI$8</f>
        <v>2.6034054115613975E+32</v>
      </c>
      <c r="I4" s="3">
        <f>$AH$8</f>
        <v>3.4781605591867382E+30</v>
      </c>
      <c r="J4" s="3">
        <f>$AG$8</f>
        <v>4.6613881837492098E+28</v>
      </c>
      <c r="K4" s="3">
        <f>$AF$8</f>
        <v>6.2701584820619147E+26</v>
      </c>
      <c r="L4" s="3">
        <f>$AE$8</f>
        <v>8.4708966672821023E+24</v>
      </c>
      <c r="M4" s="3">
        <f>$AD$8</f>
        <v>1.1503166289706361E+23</v>
      </c>
      <c r="N4" s="3">
        <f>$AC$8</f>
        <v>1.5716684413122047E+21</v>
      </c>
    </row>
    <row r="5" spans="1:55">
      <c r="C5" s="22">
        <f>$AY$8</f>
        <v>2.2533742029544515E+20</v>
      </c>
      <c r="D5" s="3">
        <f>$AL$8</f>
        <v>1.1077700566821677E+38</v>
      </c>
      <c r="E5" s="3">
        <f>$AK$8</f>
        <v>1.4697437693587362E+36</v>
      </c>
      <c r="F5" s="3">
        <f>$AJ$8</f>
        <v>1.9538613311576207E+34</v>
      </c>
      <c r="G5" s="3">
        <f>$AI$8</f>
        <v>2.6034054115613975E+32</v>
      </c>
      <c r="H5" s="3">
        <f>$AH$8</f>
        <v>3.4781605591867382E+30</v>
      </c>
      <c r="I5" s="3">
        <f>$AG$8</f>
        <v>4.6613881837492098E+28</v>
      </c>
      <c r="J5" s="3">
        <f>$AF$8</f>
        <v>6.2701584820619147E+26</v>
      </c>
      <c r="K5" s="3">
        <f>$AE$8</f>
        <v>8.4708966672821023E+24</v>
      </c>
      <c r="L5" s="3">
        <f>$AD$8</f>
        <v>1.1503166289706361E+23</v>
      </c>
      <c r="M5" s="3">
        <f>$AC$8</f>
        <v>1.5716684413122047E+21</v>
      </c>
      <c r="N5" s="3">
        <f>$AB$8</f>
        <v>2.162994034885931E+19</v>
      </c>
    </row>
    <row r="6" spans="1:55">
      <c r="C6" s="22">
        <f>$AX$8</f>
        <v>3.1024417127888937E+18</v>
      </c>
      <c r="D6" s="3">
        <f>$AK$8</f>
        <v>1.4697437693587362E+36</v>
      </c>
      <c r="E6" s="3">
        <f>$AJ$8</f>
        <v>1.9538613311576207E+34</v>
      </c>
      <c r="F6" s="3">
        <f>$AI$8</f>
        <v>2.6034054115613975E+32</v>
      </c>
      <c r="G6" s="3">
        <f>$AH$8</f>
        <v>3.4781605591867382E+30</v>
      </c>
      <c r="H6" s="3">
        <f>$AG$8</f>
        <v>4.6613881837492098E+28</v>
      </c>
      <c r="I6" s="3">
        <f>$AF$8</f>
        <v>6.2701584820619147E+26</v>
      </c>
      <c r="J6" s="3">
        <f>$AE$8</f>
        <v>8.4708966672821023E+24</v>
      </c>
      <c r="K6" s="3">
        <f>$AD$8</f>
        <v>1.1503166289706361E+23</v>
      </c>
      <c r="L6" s="3">
        <f>$AC$8</f>
        <v>1.5716684413122047E+21</v>
      </c>
      <c r="M6" s="3">
        <f>$AB$8</f>
        <v>2.162994034885931E+19</v>
      </c>
      <c r="N6" s="3">
        <f>$AA$8</f>
        <v>3.0024635741202643E+17</v>
      </c>
    </row>
    <row r="7" spans="1:55">
      <c r="C7" s="22">
        <f>$AW$8</f>
        <v>4.3074374358992288E+16</v>
      </c>
      <c r="D7" s="3">
        <f>$AJ$8</f>
        <v>1.9538613311576207E+34</v>
      </c>
      <c r="E7" s="3">
        <f>$AI$8</f>
        <v>2.6034054115613975E+32</v>
      </c>
      <c r="F7" s="3">
        <f>$AH$8</f>
        <v>3.4781605591867382E+30</v>
      </c>
      <c r="G7" s="3">
        <f>$AG$8</f>
        <v>4.6613881837492098E+28</v>
      </c>
      <c r="H7" s="3">
        <f>$AF$8</f>
        <v>6.2701584820619147E+26</v>
      </c>
      <c r="I7" s="3">
        <f>$AE$8</f>
        <v>8.4708966672821023E+24</v>
      </c>
      <c r="J7" s="3">
        <f>$AD$8</f>
        <v>1.1503166289706361E+23</v>
      </c>
      <c r="K7" s="3">
        <f>$AC$8</f>
        <v>1.5716684413122047E+21</v>
      </c>
      <c r="L7" s="3">
        <f>$AB$8</f>
        <v>2.162994034885931E+19</v>
      </c>
      <c r="M7" s="3">
        <f>$AA$8</f>
        <v>3.0024635741202643E+17</v>
      </c>
      <c r="N7" s="3">
        <f>$Z$8</f>
        <v>4210038387792135</v>
      </c>
    </row>
    <row r="8" spans="1:55">
      <c r="C8" s="22">
        <f>$AV$8</f>
        <v>603964096749226</v>
      </c>
      <c r="D8" s="3">
        <f>$AI$8</f>
        <v>2.6034054115613975E+32</v>
      </c>
      <c r="E8" s="3">
        <f>$AH$8</f>
        <v>3.4781605591867382E+30</v>
      </c>
      <c r="F8" s="3">
        <f>$AG$8</f>
        <v>4.6613881837492098E+28</v>
      </c>
      <c r="G8" s="3">
        <f>$AF$8</f>
        <v>6.2701584820619147E+26</v>
      </c>
      <c r="H8" s="3">
        <f>$AE$8</f>
        <v>8.4708966672821023E+24</v>
      </c>
      <c r="I8" s="3">
        <f>$AD$8</f>
        <v>1.1503166289706361E+23</v>
      </c>
      <c r="J8" s="3">
        <f>$AC$8</f>
        <v>1.5716684413122047E+21</v>
      </c>
      <c r="K8" s="3">
        <f>$AB$8</f>
        <v>2.162994034885931E+19</v>
      </c>
      <c r="L8" s="3">
        <f>$AA$8</f>
        <v>3.0024635741202643E+17</v>
      </c>
      <c r="M8" s="3">
        <f>$Z$8</f>
        <v>4210038387792135</v>
      </c>
      <c r="N8" s="3">
        <f>$Y$8</f>
        <v>59732129675791</v>
      </c>
      <c r="S8" s="4">
        <f>SUM(S10:S1000)</f>
        <v>685</v>
      </c>
      <c r="T8" s="4">
        <f t="shared" ref="T8:BC8" si="0">SUM(T10:T1000)</f>
        <v>43515</v>
      </c>
      <c r="U8" s="4">
        <f t="shared" si="0"/>
        <v>2820151</v>
      </c>
      <c r="V8" s="4">
        <f>SUM(V10:V1000)</f>
        <v>186368535</v>
      </c>
      <c r="W8" s="4">
        <f t="shared" si="0"/>
        <v>12545691535</v>
      </c>
      <c r="X8" s="4">
        <f t="shared" si="0"/>
        <v>859047860295</v>
      </c>
      <c r="Y8" s="4">
        <f t="shared" si="0"/>
        <v>59732129675791</v>
      </c>
      <c r="Z8" s="4">
        <f t="shared" si="0"/>
        <v>4210038387792135</v>
      </c>
      <c r="AA8" s="4">
        <f>SUM(AA10:AA1000)</f>
        <v>3.0024635741202643E+17</v>
      </c>
      <c r="AB8" s="4">
        <f t="shared" si="0"/>
        <v>2.162994034885931E+19</v>
      </c>
      <c r="AC8" s="4">
        <f t="shared" si="0"/>
        <v>1.5716684413122047E+21</v>
      </c>
      <c r="AD8" s="4">
        <f t="shared" si="0"/>
        <v>1.1503166289706361E+23</v>
      </c>
      <c r="AE8" s="4">
        <f t="shared" si="0"/>
        <v>8.4708966672821023E+24</v>
      </c>
      <c r="AF8" s="4">
        <f t="shared" si="0"/>
        <v>6.2701584820619147E+26</v>
      </c>
      <c r="AG8" s="4">
        <f t="shared" si="0"/>
        <v>4.6613881837492098E+28</v>
      </c>
      <c r="AH8" s="4">
        <f t="shared" si="0"/>
        <v>3.4781605591867382E+30</v>
      </c>
      <c r="AI8" s="4">
        <f t="shared" si="0"/>
        <v>2.6034054115613975E+32</v>
      </c>
      <c r="AJ8" s="4">
        <f t="shared" si="0"/>
        <v>1.9538613311576207E+34</v>
      </c>
      <c r="AK8" s="4">
        <f t="shared" si="0"/>
        <v>1.4697437693587362E+36</v>
      </c>
      <c r="AL8" s="4">
        <f t="shared" si="0"/>
        <v>1.1077700566821677E+38</v>
      </c>
      <c r="AM8" s="4">
        <f t="shared" si="0"/>
        <v>8.3638183359412491E+39</v>
      </c>
      <c r="AN8" s="4">
        <f t="shared" si="0"/>
        <v>6.3242912419945786E+41</v>
      </c>
      <c r="AO8" s="4">
        <f t="shared" si="0"/>
        <v>97</v>
      </c>
      <c r="AP8" s="4">
        <f t="shared" si="0"/>
        <v>6184</v>
      </c>
      <c r="AQ8" s="4">
        <f t="shared" si="0"/>
        <v>401968</v>
      </c>
      <c r="AR8" s="4">
        <f t="shared" si="0"/>
        <v>26626546</v>
      </c>
      <c r="AS8" s="4">
        <f t="shared" si="0"/>
        <v>1795576924</v>
      </c>
      <c r="AT8" s="4">
        <f t="shared" ref="AT8:AZ8" si="1">SUM(AT10:AT1000)</f>
        <v>123100393474</v>
      </c>
      <c r="AU8" s="4">
        <f t="shared" si="1"/>
        <v>8565991486948</v>
      </c>
      <c r="AV8" s="4">
        <f t="shared" si="1"/>
        <v>603964096749226</v>
      </c>
      <c r="AW8" s="4">
        <f t="shared" si="1"/>
        <v>4.3074374358992288E+16</v>
      </c>
      <c r="AX8" s="4">
        <f t="shared" si="1"/>
        <v>3.1024417127888937E+18</v>
      </c>
      <c r="AY8" s="4">
        <f t="shared" si="1"/>
        <v>2.2533742029544515E+20</v>
      </c>
      <c r="AZ8" s="4">
        <f t="shared" si="1"/>
        <v>1.6483612613248043E+22</v>
      </c>
      <c r="BA8" s="4" t="e">
        <f t="shared" ca="1" si="0"/>
        <v>#NAME?</v>
      </c>
      <c r="BB8" s="21">
        <f t="shared" si="0"/>
        <v>39.636363636363633</v>
      </c>
      <c r="BC8" s="21" t="e">
        <f t="shared" ca="1" si="0"/>
        <v>#NAME?</v>
      </c>
    </row>
    <row r="9" spans="1:55" ht="27" customHeight="1">
      <c r="C9" s="22">
        <f>$AU$8</f>
        <v>8565991486948</v>
      </c>
      <c r="D9" s="3">
        <f>$AH$8</f>
        <v>3.4781605591867382E+30</v>
      </c>
      <c r="E9" s="3">
        <f>$AG$8</f>
        <v>4.6613881837492098E+28</v>
      </c>
      <c r="F9" s="3">
        <f>$AF$8</f>
        <v>6.2701584820619147E+26</v>
      </c>
      <c r="G9" s="3">
        <f>$AE$8</f>
        <v>8.4708966672821023E+24</v>
      </c>
      <c r="H9" s="3">
        <f>$AD$8</f>
        <v>1.1503166289706361E+23</v>
      </c>
      <c r="I9" s="3">
        <f>$AC$8</f>
        <v>1.5716684413122047E+21</v>
      </c>
      <c r="J9" s="3">
        <f>$AB$8</f>
        <v>2.162994034885931E+19</v>
      </c>
      <c r="K9" s="3">
        <f>$AA$8</f>
        <v>3.0024635741202643E+17</v>
      </c>
      <c r="L9" s="3">
        <f>$Z$8</f>
        <v>4210038387792135</v>
      </c>
      <c r="M9" s="3">
        <f>$Y$8</f>
        <v>59732129675791</v>
      </c>
      <c r="N9" s="3">
        <f>$X$8</f>
        <v>859047860295</v>
      </c>
      <c r="P9" s="23">
        <f>MDETERM(C4:N15)/MDETERM(C17:N28)</f>
        <v>-2.4801076427996558E-14</v>
      </c>
    </row>
    <row r="10" spans="1:55">
      <c r="C10" s="22">
        <f>$AT$8</f>
        <v>123100393474</v>
      </c>
      <c r="D10" s="3">
        <f>$AG$8</f>
        <v>4.6613881837492098E+28</v>
      </c>
      <c r="E10" s="3">
        <f>$AF$8</f>
        <v>6.2701584820619147E+26</v>
      </c>
      <c r="F10" s="3">
        <f>$AE$8</f>
        <v>8.4708966672821023E+24</v>
      </c>
      <c r="G10" s="3">
        <f>$AD$8</f>
        <v>1.1503166289706361E+23</v>
      </c>
      <c r="H10" s="3">
        <f>$AC$8</f>
        <v>1.5716684413122047E+21</v>
      </c>
      <c r="I10" s="3">
        <f>$AB$8</f>
        <v>2.162994034885931E+19</v>
      </c>
      <c r="J10" s="3">
        <f>$AA$8</f>
        <v>3.0024635741202643E+17</v>
      </c>
      <c r="K10" s="3">
        <f>$Z$8</f>
        <v>4210038387792135</v>
      </c>
      <c r="L10" s="3">
        <f>$Y$8</f>
        <v>59732129675791</v>
      </c>
      <c r="M10" s="3">
        <f>$X$8</f>
        <v>859047860295</v>
      </c>
      <c r="N10" s="3">
        <f>$W$8</f>
        <v>12545691535</v>
      </c>
      <c r="P10" s="29" t="e">
        <f ca="1">[1]!xDiv([1]!xMatDet(C4:N15,100),[1]!xMatDet(C17:N28,100),100)</f>
        <v>#NAME?</v>
      </c>
      <c r="S10">
        <f>'INGRESO DE DATOS'!A4</f>
        <v>64</v>
      </c>
      <c r="T10">
        <f>POWER(S10,2)</f>
        <v>4096</v>
      </c>
      <c r="U10">
        <f>POWER(S10,3)</f>
        <v>262144</v>
      </c>
      <c r="V10">
        <f>POWER(S10,4)</f>
        <v>16777216</v>
      </c>
      <c r="W10">
        <f>POWER(S10,5)</f>
        <v>1073741824</v>
      </c>
      <c r="X10">
        <f>POWER(S10,6)</f>
        <v>68719476736</v>
      </c>
      <c r="Y10">
        <f>POWER(S10,7)</f>
        <v>4398046511104</v>
      </c>
      <c r="Z10">
        <f>POWER(S10,8)</f>
        <v>281474976710656</v>
      </c>
      <c r="AA10">
        <f>POWER(S10,9)</f>
        <v>1.8014398509481984E+16</v>
      </c>
      <c r="AB10">
        <f>POWER(S10,10)</f>
        <v>1.152921504606847E+18</v>
      </c>
      <c r="AC10">
        <f>POWER(S10,11)</f>
        <v>7.3786976294838206E+19</v>
      </c>
      <c r="AD10">
        <f>POWER(S10,12)</f>
        <v>4.7223664828696452E+21</v>
      </c>
      <c r="AE10">
        <f>POWER(S10,13)</f>
        <v>3.0223145490365729E+23</v>
      </c>
      <c r="AF10">
        <f>POWER(S10,14)</f>
        <v>1.9342813113834067E+25</v>
      </c>
      <c r="AG10">
        <f>POWER(S10,15)</f>
        <v>1.2379400392853803E+27</v>
      </c>
      <c r="AH10">
        <f>POWER(S10,16)</f>
        <v>7.9228162514264338E+28</v>
      </c>
      <c r="AI10">
        <f>POWER(S10,17)</f>
        <v>5.0706024009129176E+30</v>
      </c>
      <c r="AJ10">
        <f>POWER(S10,18)</f>
        <v>3.2451855365842673E+32</v>
      </c>
      <c r="AK10">
        <f>POWER(S10,19)</f>
        <v>2.0769187434139311E+34</v>
      </c>
      <c r="AL10">
        <f>POWER(S10,20)</f>
        <v>1.3292279957849159E+36</v>
      </c>
      <c r="AM10">
        <f>POWER(S10,21)</f>
        <v>8.5070591730234616E+37</v>
      </c>
      <c r="AN10">
        <f>POWER(S10,22)</f>
        <v>5.4445178707350154E+39</v>
      </c>
      <c r="AO10">
        <f>'INGRESO DE DATOS'!B4</f>
        <v>8</v>
      </c>
      <c r="AP10">
        <f t="shared" ref="AP10:AP20" si="2">S10*AO10</f>
        <v>512</v>
      </c>
      <c r="AQ10">
        <f>T10*AO10</f>
        <v>32768</v>
      </c>
      <c r="AR10">
        <f>U10*AO10</f>
        <v>2097152</v>
      </c>
      <c r="AS10">
        <f>V10*AO10</f>
        <v>134217728</v>
      </c>
      <c r="AT10">
        <f>W10*AO10</f>
        <v>8589934592</v>
      </c>
      <c r="AU10">
        <f>X10*AO10</f>
        <v>549755813888</v>
      </c>
      <c r="AV10">
        <f>Y10*AO10</f>
        <v>35184372088832</v>
      </c>
      <c r="AW10">
        <f>Z10*AO10</f>
        <v>2251799813685248</v>
      </c>
      <c r="AX10">
        <f>AA10*AO10</f>
        <v>1.4411518807585587E+17</v>
      </c>
      <c r="AY10">
        <f>AB10*AO10</f>
        <v>9.2233720368547758E+18</v>
      </c>
      <c r="AZ10">
        <f>AC10*AO10</f>
        <v>5.9029581035870565E+20</v>
      </c>
      <c r="BA10" t="e">
        <f ca="1">($P$10*AC10)+($P$33*AB10)+($P$61*AA10)+($P$88*Z10)+($P$114*Y10)+($P$143*X10)+($P$169*W10)+($P$195*V10)+($P$223*U10)+($P$250*T10)+($P$277*S10)+$P$304</f>
        <v>#NAME?</v>
      </c>
      <c r="BB10">
        <f>POWER((AO10-$U$2),2)</f>
        <v>0.669421487603306</v>
      </c>
      <c r="BC10" t="e">
        <f ca="1">POWER(BA10-$X$2,2)</f>
        <v>#NAME?</v>
      </c>
    </row>
    <row r="11" spans="1:55">
      <c r="C11" s="22">
        <f>$AS$8</f>
        <v>1795576924</v>
      </c>
      <c r="D11" s="3">
        <f>$AF$8</f>
        <v>6.2701584820619147E+26</v>
      </c>
      <c r="E11" s="3">
        <f>$AE$8</f>
        <v>8.4708966672821023E+24</v>
      </c>
      <c r="F11" s="3">
        <f>$AD$8</f>
        <v>1.1503166289706361E+23</v>
      </c>
      <c r="G11" s="3">
        <f>$AC$8</f>
        <v>1.5716684413122047E+21</v>
      </c>
      <c r="H11" s="3">
        <f>$AB$8</f>
        <v>2.162994034885931E+19</v>
      </c>
      <c r="I11" s="3">
        <f>$AA$8</f>
        <v>3.0024635741202643E+17</v>
      </c>
      <c r="J11" s="3">
        <f>$Z$8</f>
        <v>4210038387792135</v>
      </c>
      <c r="K11" s="3">
        <f>$Y$8</f>
        <v>59732129675791</v>
      </c>
      <c r="L11" s="3">
        <f>$X$8</f>
        <v>859047860295</v>
      </c>
      <c r="M11" s="3">
        <f>$W$8</f>
        <v>12545691535</v>
      </c>
      <c r="N11" s="3">
        <f>$V$8</f>
        <v>186368535</v>
      </c>
      <c r="S11">
        <f>'INGRESO DE DATOS'!A5</f>
        <v>71</v>
      </c>
      <c r="T11">
        <f t="shared" ref="T11:T16" si="3">POWER(S11,2)</f>
        <v>5041</v>
      </c>
      <c r="U11">
        <f t="shared" ref="U11:U16" si="4">POWER(S11,3)</f>
        <v>357911</v>
      </c>
      <c r="V11">
        <f t="shared" ref="V11:V16" si="5">POWER(S11,4)</f>
        <v>25411681</v>
      </c>
      <c r="W11">
        <f t="shared" ref="W11:W16" si="6">POWER(S11,5)</f>
        <v>1804229351</v>
      </c>
      <c r="X11">
        <f t="shared" ref="X11:X16" si="7">POWER(S11,6)</f>
        <v>128100283921</v>
      </c>
      <c r="Y11">
        <f t="shared" ref="Y11:Y16" si="8">POWER(S11,7)</f>
        <v>9095120158391</v>
      </c>
      <c r="Z11">
        <f t="shared" ref="Z11:Z16" si="9">POWER(S11,8)</f>
        <v>645753531245761</v>
      </c>
      <c r="AA11">
        <f t="shared" ref="AA11:AA16" si="10">POWER(S11,9)</f>
        <v>4.5848500718449032E+16</v>
      </c>
      <c r="AB11">
        <f t="shared" ref="AB11:AB16" si="11">POWER(S11,10)</f>
        <v>3.2552435510098811E+18</v>
      </c>
      <c r="AC11">
        <f t="shared" ref="AC11:AC16" si="12">POWER(S11,11)</f>
        <v>2.3112229212170158E+20</v>
      </c>
      <c r="AD11">
        <f t="shared" ref="AD11:AD16" si="13">POWER(S11,12)</f>
        <v>1.6409682740640811E+22</v>
      </c>
      <c r="AE11">
        <f t="shared" ref="AE11:AE16" si="14">POWER(S11,13)</f>
        <v>1.1650874745854976E+24</v>
      </c>
      <c r="AF11">
        <f t="shared" ref="AF11:AF16" si="15">POWER(S11,14)</f>
        <v>8.2721210695570328E+25</v>
      </c>
      <c r="AG11">
        <f t="shared" ref="AG11:AG16" si="16">POWER(S11,15)</f>
        <v>5.8732059593854932E+27</v>
      </c>
      <c r="AH11">
        <f t="shared" ref="AH11:AH16" si="17">POWER(S11,16)</f>
        <v>4.1699762311637002E+29</v>
      </c>
      <c r="AI11">
        <f t="shared" ref="AI11:AI16" si="18">POWER(S11,17)</f>
        <v>2.960683124126227E+31</v>
      </c>
      <c r="AJ11">
        <f t="shared" ref="AJ11:AJ16" si="19">POWER(S11,18)</f>
        <v>2.1020850181296212E+33</v>
      </c>
      <c r="AK11">
        <f t="shared" ref="AK11:AK16" si="20">POWER(S11,19)</f>
        <v>1.4924803628720312E+35</v>
      </c>
      <c r="AL11">
        <f t="shared" ref="AL11:AL16" si="21">POWER(S11,20)</f>
        <v>1.0596610576391421E+37</v>
      </c>
      <c r="AM11">
        <f t="shared" ref="AM11:AM16" si="22">POWER(S11,21)</f>
        <v>7.5235935092379085E+38</v>
      </c>
      <c r="AN11">
        <f t="shared" ref="AN11:AN16" si="23">POWER(S11,22)</f>
        <v>5.3417513915589149E+40</v>
      </c>
      <c r="AO11">
        <f>'INGRESO DE DATOS'!B5</f>
        <v>10</v>
      </c>
      <c r="AP11">
        <f t="shared" si="2"/>
        <v>710</v>
      </c>
      <c r="AQ11">
        <f t="shared" ref="AQ11:AQ16" si="24">T11*AO11</f>
        <v>50410</v>
      </c>
      <c r="AR11">
        <f t="shared" ref="AR11:AR16" si="25">U11*AO11</f>
        <v>3579110</v>
      </c>
      <c r="AS11">
        <f t="shared" ref="AS11:AS16" si="26">V11*AO11</f>
        <v>254116810</v>
      </c>
      <c r="AT11">
        <f t="shared" ref="AT11:AT16" si="27">W11*AO11</f>
        <v>18042293510</v>
      </c>
      <c r="AU11">
        <f t="shared" ref="AU11:AU16" si="28">X11*AO11</f>
        <v>1281002839210</v>
      </c>
      <c r="AV11">
        <f t="shared" ref="AV11:AV16" si="29">Y11*AO11</f>
        <v>90951201583910</v>
      </c>
      <c r="AW11">
        <f t="shared" ref="AW11:AW16" si="30">Z11*AO11</f>
        <v>6457535312457610</v>
      </c>
      <c r="AX11">
        <f t="shared" ref="AX11:AX16" si="31">AA11*AO11</f>
        <v>4.584850071844903E+17</v>
      </c>
      <c r="AY11">
        <f t="shared" ref="AY11:AY16" si="32">AB11*AO11</f>
        <v>3.2552435510098813E+19</v>
      </c>
      <c r="AZ11">
        <f t="shared" ref="AZ11:AZ16" si="33">AC11*AO11</f>
        <v>2.3112229212170158E+21</v>
      </c>
      <c r="BA11" t="e">
        <f t="shared" ref="BA11:BA16" ca="1" si="34">($P$10*AC11)+($P$33*AB11)+($P$61*AA11)+($P$88*Z11)+($P$114*Y11)+($P$143*X11)+($P$169*W11)+($P$195*V11)+($P$223*U11)+($P$250*T11)+($P$277*S11)+$P$304</f>
        <v>#NAME?</v>
      </c>
      <c r="BB11">
        <f t="shared" ref="BB11:BB16" si="35">POWER((AO11-$U$2),2)</f>
        <v>1.3966942148760326</v>
      </c>
      <c r="BC11" t="e">
        <f t="shared" ref="BC11:BC16" ca="1" si="36">POWER(BA11-$X$2,2)</f>
        <v>#NAME?</v>
      </c>
    </row>
    <row r="12" spans="1:55">
      <c r="C12" s="22">
        <f>$AR$8</f>
        <v>26626546</v>
      </c>
      <c r="D12" s="3">
        <f>$AE$8</f>
        <v>8.4708966672821023E+24</v>
      </c>
      <c r="E12" s="3">
        <f>$AD$8</f>
        <v>1.1503166289706361E+23</v>
      </c>
      <c r="F12" s="3">
        <f>$AC$8</f>
        <v>1.5716684413122047E+21</v>
      </c>
      <c r="G12" s="3">
        <f>$AB$8</f>
        <v>2.162994034885931E+19</v>
      </c>
      <c r="H12" s="3">
        <f>$AA$8</f>
        <v>3.0024635741202643E+17</v>
      </c>
      <c r="I12" s="3">
        <f>$Z$8</f>
        <v>4210038387792135</v>
      </c>
      <c r="J12" s="3">
        <f>$Y$8</f>
        <v>59732129675791</v>
      </c>
      <c r="K12" s="3">
        <f>$X$8</f>
        <v>859047860295</v>
      </c>
      <c r="L12" s="3">
        <f>$W$8</f>
        <v>12545691535</v>
      </c>
      <c r="M12" s="3">
        <f>$V$8</f>
        <v>186368535</v>
      </c>
      <c r="N12" s="3">
        <f>$U$8</f>
        <v>2820151</v>
      </c>
      <c r="S12">
        <f>'INGRESO DE DATOS'!A6</f>
        <v>53</v>
      </c>
      <c r="T12">
        <f t="shared" si="3"/>
        <v>2809</v>
      </c>
      <c r="U12">
        <f t="shared" si="4"/>
        <v>148877</v>
      </c>
      <c r="V12">
        <f t="shared" si="5"/>
        <v>7890481</v>
      </c>
      <c r="W12">
        <f t="shared" si="6"/>
        <v>418195493</v>
      </c>
      <c r="X12">
        <f t="shared" si="7"/>
        <v>22164361129</v>
      </c>
      <c r="Y12">
        <f t="shared" si="8"/>
        <v>1174711139837</v>
      </c>
      <c r="Z12">
        <f t="shared" si="9"/>
        <v>62259690411361</v>
      </c>
      <c r="AA12">
        <f t="shared" si="10"/>
        <v>3299763591802133</v>
      </c>
      <c r="AB12">
        <f t="shared" si="11"/>
        <v>1.7488747036551306E+17</v>
      </c>
      <c r="AC12">
        <f t="shared" si="12"/>
        <v>9.2690359293721907E+18</v>
      </c>
      <c r="AD12">
        <f t="shared" si="13"/>
        <v>4.9125890425672617E+20</v>
      </c>
      <c r="AE12">
        <f t="shared" si="14"/>
        <v>2.6036721925606487E+22</v>
      </c>
      <c r="AF12">
        <f t="shared" si="15"/>
        <v>1.3799462620571438E+24</v>
      </c>
      <c r="AG12">
        <f t="shared" si="16"/>
        <v>7.3137151889028617E+25</v>
      </c>
      <c r="AH12">
        <f t="shared" si="17"/>
        <v>3.8762690501185171E+27</v>
      </c>
      <c r="AI12">
        <f t="shared" si="18"/>
        <v>2.0544225965628141E+29</v>
      </c>
      <c r="AJ12">
        <f t="shared" si="19"/>
        <v>1.0888439761782913E+31</v>
      </c>
      <c r="AK12">
        <f t="shared" si="20"/>
        <v>5.7708730737449446E+32</v>
      </c>
      <c r="AL12">
        <f t="shared" si="21"/>
        <v>3.0585627290848208E+34</v>
      </c>
      <c r="AM12">
        <f t="shared" si="22"/>
        <v>1.6210382464149549E+36</v>
      </c>
      <c r="AN12">
        <f t="shared" si="23"/>
        <v>8.5915027059992616E+37</v>
      </c>
      <c r="AO12">
        <f>'INGRESO DE DATOS'!B6</f>
        <v>6</v>
      </c>
      <c r="AP12">
        <f t="shared" si="2"/>
        <v>318</v>
      </c>
      <c r="AQ12">
        <f t="shared" si="24"/>
        <v>16854</v>
      </c>
      <c r="AR12">
        <f t="shared" si="25"/>
        <v>893262</v>
      </c>
      <c r="AS12">
        <f t="shared" si="26"/>
        <v>47342886</v>
      </c>
      <c r="AT12">
        <f t="shared" si="27"/>
        <v>2509172958</v>
      </c>
      <c r="AU12">
        <f t="shared" si="28"/>
        <v>132986166774</v>
      </c>
      <c r="AV12">
        <f t="shared" si="29"/>
        <v>7048266839022</v>
      </c>
      <c r="AW12">
        <f t="shared" si="30"/>
        <v>373558142468166</v>
      </c>
      <c r="AX12">
        <f t="shared" si="31"/>
        <v>1.97985815508128E+16</v>
      </c>
      <c r="AY12">
        <f t="shared" si="32"/>
        <v>1.0493248221930783E+18</v>
      </c>
      <c r="AZ12">
        <f t="shared" si="33"/>
        <v>5.5614215576233148E+19</v>
      </c>
      <c r="BA12" t="e">
        <f t="shared" ca="1" si="34"/>
        <v>#NAME?</v>
      </c>
      <c r="BB12">
        <f t="shared" si="35"/>
        <v>7.9421487603305794</v>
      </c>
      <c r="BC12" t="e">
        <f t="shared" ca="1" si="36"/>
        <v>#NAME?</v>
      </c>
    </row>
    <row r="13" spans="1:55">
      <c r="C13" s="22">
        <f>$AQ$8</f>
        <v>401968</v>
      </c>
      <c r="D13" s="3">
        <f>$AD$8</f>
        <v>1.1503166289706361E+23</v>
      </c>
      <c r="E13" s="3">
        <f>$AC$8</f>
        <v>1.5716684413122047E+21</v>
      </c>
      <c r="F13" s="3">
        <f>$AB$8</f>
        <v>2.162994034885931E+19</v>
      </c>
      <c r="G13" s="3">
        <f>$AA$8</f>
        <v>3.0024635741202643E+17</v>
      </c>
      <c r="H13" s="3">
        <f>$Z$8</f>
        <v>4210038387792135</v>
      </c>
      <c r="I13" s="3">
        <f>$Y$8</f>
        <v>59732129675791</v>
      </c>
      <c r="J13" s="3">
        <f>$X$8</f>
        <v>859047860295</v>
      </c>
      <c r="K13" s="3">
        <f>$W$8</f>
        <v>12545691535</v>
      </c>
      <c r="L13" s="3">
        <f>$V$8</f>
        <v>186368535</v>
      </c>
      <c r="M13" s="3">
        <f>$U$8</f>
        <v>2820151</v>
      </c>
      <c r="N13" s="3">
        <f>$T$8</f>
        <v>43515</v>
      </c>
      <c r="S13">
        <f>'INGRESO DE DATOS'!A7</f>
        <v>67</v>
      </c>
      <c r="T13">
        <f t="shared" si="3"/>
        <v>4489</v>
      </c>
      <c r="U13">
        <f t="shared" si="4"/>
        <v>300763</v>
      </c>
      <c r="V13">
        <f t="shared" si="5"/>
        <v>20151121</v>
      </c>
      <c r="W13">
        <f t="shared" si="6"/>
        <v>1350125107</v>
      </c>
      <c r="X13">
        <f t="shared" si="7"/>
        <v>90458382169</v>
      </c>
      <c r="Y13">
        <f t="shared" si="8"/>
        <v>6060711605323</v>
      </c>
      <c r="Z13">
        <f t="shared" si="9"/>
        <v>406067677556641</v>
      </c>
      <c r="AA13">
        <f t="shared" si="10"/>
        <v>2.7206534396294948E+16</v>
      </c>
      <c r="AB13">
        <f t="shared" si="11"/>
        <v>1.8228378045517614E+18</v>
      </c>
      <c r="AC13">
        <f t="shared" si="12"/>
        <v>1.2213013290496801E+20</v>
      </c>
      <c r="AD13">
        <f t="shared" si="13"/>
        <v>8.1827189046328573E+21</v>
      </c>
      <c r="AE13">
        <f t="shared" si="14"/>
        <v>5.4824216661040143E+23</v>
      </c>
      <c r="AF13">
        <f t="shared" si="15"/>
        <v>3.6732225162896894E+25</v>
      </c>
      <c r="AG13">
        <f t="shared" si="16"/>
        <v>2.461059085914092E+27</v>
      </c>
      <c r="AH13">
        <f t="shared" si="17"/>
        <v>1.6489095875624416E+29</v>
      </c>
      <c r="AI13">
        <f t="shared" si="18"/>
        <v>1.1047694236668359E+31</v>
      </c>
      <c r="AJ13">
        <f t="shared" si="19"/>
        <v>7.4019551385677998E+32</v>
      </c>
      <c r="AK13">
        <f t="shared" si="20"/>
        <v>4.9593099428404263E+34</v>
      </c>
      <c r="AL13">
        <f t="shared" si="21"/>
        <v>3.3227376617030857E+36</v>
      </c>
      <c r="AM13">
        <f t="shared" si="22"/>
        <v>2.2262342333410674E+38</v>
      </c>
      <c r="AN13">
        <f t="shared" si="23"/>
        <v>1.4915769363385152E+40</v>
      </c>
      <c r="AO13">
        <f>'INGRESO DE DATOS'!B7</f>
        <v>11</v>
      </c>
      <c r="AP13">
        <f t="shared" si="2"/>
        <v>737</v>
      </c>
      <c r="AQ13">
        <f t="shared" si="24"/>
        <v>49379</v>
      </c>
      <c r="AR13">
        <f t="shared" si="25"/>
        <v>3308393</v>
      </c>
      <c r="AS13">
        <f t="shared" si="26"/>
        <v>221662331</v>
      </c>
      <c r="AT13">
        <f t="shared" si="27"/>
        <v>14851376177</v>
      </c>
      <c r="AU13">
        <f t="shared" si="28"/>
        <v>995042203859</v>
      </c>
      <c r="AV13">
        <f t="shared" si="29"/>
        <v>66667827658553</v>
      </c>
      <c r="AW13">
        <f t="shared" si="30"/>
        <v>4466744453123051</v>
      </c>
      <c r="AX13">
        <f t="shared" si="31"/>
        <v>2.9927187835924442E+17</v>
      </c>
      <c r="AY13">
        <f t="shared" si="32"/>
        <v>2.0051215850069377E+19</v>
      </c>
      <c r="AZ13">
        <f t="shared" si="33"/>
        <v>1.343431461954648E+21</v>
      </c>
      <c r="BA13" t="e">
        <f t="shared" ca="1" si="34"/>
        <v>#NAME?</v>
      </c>
      <c r="BB13">
        <f t="shared" si="35"/>
        <v>4.7603305785123959</v>
      </c>
      <c r="BC13" t="e">
        <f t="shared" ca="1" si="36"/>
        <v>#NAME?</v>
      </c>
    </row>
    <row r="14" spans="1:55">
      <c r="C14" s="22">
        <f>$AP$8</f>
        <v>6184</v>
      </c>
      <c r="D14" s="3">
        <f>$AC$8</f>
        <v>1.5716684413122047E+21</v>
      </c>
      <c r="E14" s="3">
        <f>$AB$8</f>
        <v>2.162994034885931E+19</v>
      </c>
      <c r="F14" s="3">
        <f>$AA$8</f>
        <v>3.0024635741202643E+17</v>
      </c>
      <c r="G14" s="3">
        <f>$Z$8</f>
        <v>4210038387792135</v>
      </c>
      <c r="H14" s="3">
        <f>$Y$8</f>
        <v>59732129675791</v>
      </c>
      <c r="I14" s="3">
        <f>$X$8</f>
        <v>859047860295</v>
      </c>
      <c r="J14" s="3">
        <f>$W$8</f>
        <v>12545691535</v>
      </c>
      <c r="K14" s="3">
        <f>$V$8</f>
        <v>186368535</v>
      </c>
      <c r="L14" s="3">
        <f>$U$8</f>
        <v>2820151</v>
      </c>
      <c r="M14" s="3">
        <f>$T$8</f>
        <v>43515</v>
      </c>
      <c r="N14" s="3">
        <f>$S$8</f>
        <v>685</v>
      </c>
      <c r="S14">
        <f>'INGRESO DE DATOS'!A8</f>
        <v>55</v>
      </c>
      <c r="T14">
        <f t="shared" si="3"/>
        <v>3025</v>
      </c>
      <c r="U14">
        <f t="shared" si="4"/>
        <v>166375</v>
      </c>
      <c r="V14">
        <f t="shared" si="5"/>
        <v>9150625</v>
      </c>
      <c r="W14">
        <f t="shared" si="6"/>
        <v>503284375</v>
      </c>
      <c r="X14">
        <f t="shared" si="7"/>
        <v>27680640625</v>
      </c>
      <c r="Y14">
        <f t="shared" si="8"/>
        <v>1522435234375</v>
      </c>
      <c r="Z14">
        <f t="shared" si="9"/>
        <v>83733937890625</v>
      </c>
      <c r="AA14">
        <f t="shared" si="10"/>
        <v>4605366583984375</v>
      </c>
      <c r="AB14">
        <f t="shared" si="11"/>
        <v>2.5329516211914064E+17</v>
      </c>
      <c r="AC14">
        <f t="shared" si="12"/>
        <v>1.3931233916552735E+19</v>
      </c>
      <c r="AD14">
        <f t="shared" si="13"/>
        <v>7.6621786541040035E+20</v>
      </c>
      <c r="AE14">
        <f t="shared" si="14"/>
        <v>4.2141982597572024E+22</v>
      </c>
      <c r="AF14">
        <f t="shared" si="15"/>
        <v>2.3178090428664613E+24</v>
      </c>
      <c r="AG14">
        <f t="shared" si="16"/>
        <v>1.2747949735765537E+26</v>
      </c>
      <c r="AH14">
        <f t="shared" si="17"/>
        <v>7.0113723546710453E+27</v>
      </c>
      <c r="AI14">
        <f t="shared" si="18"/>
        <v>3.8562547950690749E+29</v>
      </c>
      <c r="AJ14">
        <f t="shared" si="19"/>
        <v>2.1209401372879913E+31</v>
      </c>
      <c r="AK14">
        <f t="shared" si="20"/>
        <v>1.1665170755083951E+33</v>
      </c>
      <c r="AL14">
        <f t="shared" si="21"/>
        <v>6.4158439152961735E+34</v>
      </c>
      <c r="AM14">
        <f t="shared" si="22"/>
        <v>3.5287141534128953E+36</v>
      </c>
      <c r="AN14">
        <f t="shared" si="23"/>
        <v>1.9407927843770923E+38</v>
      </c>
      <c r="AO14">
        <f>'INGRESO DE DATOS'!B8</f>
        <v>8</v>
      </c>
      <c r="AP14">
        <f t="shared" si="2"/>
        <v>440</v>
      </c>
      <c r="AQ14">
        <f t="shared" si="24"/>
        <v>24200</v>
      </c>
      <c r="AR14">
        <f t="shared" si="25"/>
        <v>1331000</v>
      </c>
      <c r="AS14">
        <f t="shared" si="26"/>
        <v>73205000</v>
      </c>
      <c r="AT14">
        <f t="shared" si="27"/>
        <v>4026275000</v>
      </c>
      <c r="AU14">
        <f t="shared" si="28"/>
        <v>221445125000</v>
      </c>
      <c r="AV14">
        <f t="shared" si="29"/>
        <v>12179481875000</v>
      </c>
      <c r="AW14">
        <f t="shared" si="30"/>
        <v>669871503125000</v>
      </c>
      <c r="AX14">
        <f t="shared" si="31"/>
        <v>3.6842932671875E+16</v>
      </c>
      <c r="AY14">
        <f t="shared" si="32"/>
        <v>2.0263612969531251E+18</v>
      </c>
      <c r="AZ14">
        <f t="shared" si="33"/>
        <v>1.1144987133242188E+20</v>
      </c>
      <c r="BA14" t="e">
        <f t="shared" ca="1" si="34"/>
        <v>#NAME?</v>
      </c>
      <c r="BB14">
        <f t="shared" si="35"/>
        <v>0.669421487603306</v>
      </c>
      <c r="BC14" t="e">
        <f t="shared" ca="1" si="36"/>
        <v>#NAME?</v>
      </c>
    </row>
    <row r="15" spans="1:55">
      <c r="C15" s="22">
        <f>$AO$8</f>
        <v>97</v>
      </c>
      <c r="D15" s="3">
        <f>$AB$8</f>
        <v>2.162994034885931E+19</v>
      </c>
      <c r="E15" s="3">
        <f>$AA$8</f>
        <v>3.0024635741202643E+17</v>
      </c>
      <c r="F15" s="3">
        <f>$Z$8</f>
        <v>4210038387792135</v>
      </c>
      <c r="G15" s="3">
        <f>$Y$8</f>
        <v>59732129675791</v>
      </c>
      <c r="H15" s="3">
        <f>$X$8</f>
        <v>859047860295</v>
      </c>
      <c r="I15" s="3">
        <f>$W$8</f>
        <v>12545691535</v>
      </c>
      <c r="J15" s="3">
        <f>$V$8</f>
        <v>186368535</v>
      </c>
      <c r="K15" s="3">
        <f>$U$8</f>
        <v>2820151</v>
      </c>
      <c r="L15" s="3">
        <f>$T$8</f>
        <v>43515</v>
      </c>
      <c r="M15" s="3">
        <f>$S$8</f>
        <v>685</v>
      </c>
      <c r="N15" s="3">
        <f>$S$2</f>
        <v>11</v>
      </c>
      <c r="P15" t="s">
        <v>119</v>
      </c>
      <c r="Q15" s="63">
        <f>COUNT(S10:S1000)</f>
        <v>11</v>
      </c>
      <c r="S15">
        <f>'INGRESO DE DATOS'!A9</f>
        <v>58</v>
      </c>
      <c r="T15">
        <f t="shared" si="3"/>
        <v>3364</v>
      </c>
      <c r="U15">
        <f t="shared" si="4"/>
        <v>195112</v>
      </c>
      <c r="V15">
        <f t="shared" si="5"/>
        <v>11316496</v>
      </c>
      <c r="W15">
        <f t="shared" si="6"/>
        <v>656356768</v>
      </c>
      <c r="X15">
        <f t="shared" si="7"/>
        <v>38068692544</v>
      </c>
      <c r="Y15">
        <f t="shared" si="8"/>
        <v>2207984167552</v>
      </c>
      <c r="Z15">
        <f t="shared" si="9"/>
        <v>128063081718016</v>
      </c>
      <c r="AA15">
        <f t="shared" si="10"/>
        <v>7427658739644928</v>
      </c>
      <c r="AB15">
        <f t="shared" si="11"/>
        <v>4.3080420689940582E+17</v>
      </c>
      <c r="AC15">
        <f t="shared" si="12"/>
        <v>2.4986644000165536E+19</v>
      </c>
      <c r="AD15">
        <f t="shared" si="13"/>
        <v>1.4492253520096013E+21</v>
      </c>
      <c r="AE15">
        <f t="shared" si="14"/>
        <v>8.4055070416556861E+22</v>
      </c>
      <c r="AF15">
        <f t="shared" si="15"/>
        <v>4.8751940841602985E+24</v>
      </c>
      <c r="AG15">
        <f t="shared" si="16"/>
        <v>2.827612568812973E+26</v>
      </c>
      <c r="AH15">
        <f t="shared" si="17"/>
        <v>1.6400152899115245E+28</v>
      </c>
      <c r="AI15">
        <f t="shared" si="18"/>
        <v>9.5120886814868421E+29</v>
      </c>
      <c r="AJ15">
        <f t="shared" si="19"/>
        <v>5.5170114352623687E+31</v>
      </c>
      <c r="AK15">
        <f t="shared" si="20"/>
        <v>3.1998666324521737E+33</v>
      </c>
      <c r="AL15">
        <f t="shared" si="21"/>
        <v>1.8559226468222609E+35</v>
      </c>
      <c r="AM15">
        <f t="shared" si="22"/>
        <v>1.0764351351569112E+37</v>
      </c>
      <c r="AN15">
        <f t="shared" si="23"/>
        <v>6.2433237839100849E+38</v>
      </c>
      <c r="AO15">
        <f>'INGRESO DE DATOS'!B9</f>
        <v>7</v>
      </c>
      <c r="AP15">
        <f t="shared" si="2"/>
        <v>406</v>
      </c>
      <c r="AQ15">
        <f t="shared" si="24"/>
        <v>23548</v>
      </c>
      <c r="AR15">
        <f t="shared" si="25"/>
        <v>1365784</v>
      </c>
      <c r="AS15">
        <f t="shared" si="26"/>
        <v>79215472</v>
      </c>
      <c r="AT15">
        <f t="shared" si="27"/>
        <v>4594497376</v>
      </c>
      <c r="AU15">
        <f t="shared" si="28"/>
        <v>266480847808</v>
      </c>
      <c r="AV15">
        <f t="shared" si="29"/>
        <v>15455889172864</v>
      </c>
      <c r="AW15">
        <f t="shared" si="30"/>
        <v>896441572026112</v>
      </c>
      <c r="AX15">
        <f t="shared" si="31"/>
        <v>5.1993611177514496E+16</v>
      </c>
      <c r="AY15">
        <f t="shared" si="32"/>
        <v>3.0156294482958408E+18</v>
      </c>
      <c r="AZ15">
        <f t="shared" si="33"/>
        <v>1.7490650800115876E+20</v>
      </c>
      <c r="BA15" t="e">
        <f t="shared" ca="1" si="34"/>
        <v>#NAME?</v>
      </c>
      <c r="BB15">
        <f t="shared" si="35"/>
        <v>3.3057851239669427</v>
      </c>
      <c r="BC15" t="e">
        <f t="shared" ca="1" si="36"/>
        <v>#NAME?</v>
      </c>
    </row>
    <row r="16" spans="1:5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S16">
        <f>'INGRESO DE DATOS'!A10</f>
        <v>77</v>
      </c>
      <c r="T16">
        <f t="shared" si="3"/>
        <v>5929</v>
      </c>
      <c r="U16">
        <f t="shared" si="4"/>
        <v>456533</v>
      </c>
      <c r="V16">
        <f t="shared" si="5"/>
        <v>35153041</v>
      </c>
      <c r="W16">
        <f t="shared" si="6"/>
        <v>2706784157</v>
      </c>
      <c r="X16">
        <f t="shared" si="7"/>
        <v>208422380089</v>
      </c>
      <c r="Y16">
        <f t="shared" si="8"/>
        <v>16048523266853</v>
      </c>
      <c r="Z16">
        <f t="shared" si="9"/>
        <v>1235736291547681</v>
      </c>
      <c r="AA16">
        <f t="shared" si="10"/>
        <v>9.515169444917144E+16</v>
      </c>
      <c r="AB16">
        <f t="shared" si="11"/>
        <v>7.3266804725862011E+18</v>
      </c>
      <c r="AC16">
        <f t="shared" si="12"/>
        <v>5.6415439638913745E+20</v>
      </c>
      <c r="AD16">
        <f t="shared" si="13"/>
        <v>4.3439888521963585E+22</v>
      </c>
      <c r="AE16">
        <f t="shared" si="14"/>
        <v>3.3448714161911961E+24</v>
      </c>
      <c r="AF16">
        <f t="shared" si="15"/>
        <v>2.5755509904672209E+26</v>
      </c>
      <c r="AG16">
        <f t="shared" si="16"/>
        <v>1.9831742626597599E+28</v>
      </c>
      <c r="AH16">
        <f t="shared" si="17"/>
        <v>1.5270441822480153E+30</v>
      </c>
      <c r="AI16">
        <f t="shared" si="18"/>
        <v>1.1758240203309717E+32</v>
      </c>
      <c r="AJ16">
        <f t="shared" si="19"/>
        <v>9.0538449565484828E+33</v>
      </c>
      <c r="AK16">
        <f t="shared" si="20"/>
        <v>6.9714606165423311E+35</v>
      </c>
      <c r="AL16">
        <f t="shared" si="21"/>
        <v>5.368024674737595E+37</v>
      </c>
      <c r="AM16">
        <f t="shared" si="22"/>
        <v>4.1333789995479482E+39</v>
      </c>
      <c r="AN16">
        <f t="shared" si="23"/>
        <v>3.1827018296519204E+41</v>
      </c>
      <c r="AO16">
        <f>'INGRESO DE DATOS'!B10</f>
        <v>10</v>
      </c>
      <c r="AP16">
        <f t="shared" si="2"/>
        <v>770</v>
      </c>
      <c r="AQ16">
        <f t="shared" si="24"/>
        <v>59290</v>
      </c>
      <c r="AR16">
        <f t="shared" si="25"/>
        <v>4565330</v>
      </c>
      <c r="AS16">
        <f t="shared" si="26"/>
        <v>351530410</v>
      </c>
      <c r="AT16">
        <f t="shared" si="27"/>
        <v>27067841570</v>
      </c>
      <c r="AU16">
        <f t="shared" si="28"/>
        <v>2084223800890</v>
      </c>
      <c r="AV16">
        <f t="shared" si="29"/>
        <v>160485232668530</v>
      </c>
      <c r="AW16">
        <f t="shared" si="30"/>
        <v>1.235736291547681E+16</v>
      </c>
      <c r="AX16">
        <f t="shared" si="31"/>
        <v>9.5151694449171443E+17</v>
      </c>
      <c r="AY16">
        <f t="shared" si="32"/>
        <v>7.3266804725862007E+19</v>
      </c>
      <c r="AZ16">
        <f t="shared" si="33"/>
        <v>5.641543963891374E+21</v>
      </c>
      <c r="BA16" t="e">
        <f t="shared" ca="1" si="34"/>
        <v>#NAME?</v>
      </c>
      <c r="BB16">
        <f t="shared" si="35"/>
        <v>1.3966942148760326</v>
      </c>
      <c r="BC16" t="e">
        <f t="shared" ca="1" si="36"/>
        <v>#NAME?</v>
      </c>
    </row>
    <row r="17" spans="3:55">
      <c r="C17" s="3">
        <f>$AN$8</f>
        <v>6.3242912419945786E+41</v>
      </c>
      <c r="D17" s="3">
        <f>$AM$8</f>
        <v>8.3638183359412491E+39</v>
      </c>
      <c r="E17" s="3">
        <f>$AL$8</f>
        <v>1.1077700566821677E+38</v>
      </c>
      <c r="F17" s="3">
        <f>$AK$8</f>
        <v>1.4697437693587362E+36</v>
      </c>
      <c r="G17" s="3">
        <f>$AJ$8</f>
        <v>1.9538613311576207E+34</v>
      </c>
      <c r="H17" s="3">
        <f>$AI$8</f>
        <v>2.6034054115613975E+32</v>
      </c>
      <c r="I17" s="3">
        <f>$AH$8</f>
        <v>3.4781605591867382E+30</v>
      </c>
      <c r="J17" s="3">
        <f>$AG$8</f>
        <v>4.6613881837492098E+28</v>
      </c>
      <c r="K17" s="3">
        <f>$AF$8</f>
        <v>6.2701584820619147E+26</v>
      </c>
      <c r="L17" s="3">
        <f>$AE$8</f>
        <v>8.4708966672821023E+24</v>
      </c>
      <c r="M17" s="3">
        <f>$AD$8</f>
        <v>1.1503166289706361E+23</v>
      </c>
      <c r="N17" s="3">
        <f>$AC$8</f>
        <v>1.5716684413122047E+21</v>
      </c>
      <c r="S17">
        <f>'INGRESO DE DATOS'!A11</f>
        <v>57</v>
      </c>
      <c r="T17">
        <f>POWER(S17,2)</f>
        <v>3249</v>
      </c>
      <c r="U17">
        <f>POWER(S17,3)</f>
        <v>185193</v>
      </c>
      <c r="V17">
        <f>POWER(S17,4)</f>
        <v>10556001</v>
      </c>
      <c r="W17">
        <f>POWER(S17,5)</f>
        <v>601692057</v>
      </c>
      <c r="X17">
        <f>POWER(S17,6)</f>
        <v>34296447249</v>
      </c>
      <c r="Y17">
        <f>POWER(S17,7)</f>
        <v>1954897493193</v>
      </c>
      <c r="Z17">
        <f>POWER(S17,8)</f>
        <v>111429157112001</v>
      </c>
      <c r="AA17">
        <f>POWER(S17,9)</f>
        <v>6351461955384057</v>
      </c>
      <c r="AB17">
        <f>POWER(S17,10)</f>
        <v>3.6203333145689126E+17</v>
      </c>
      <c r="AC17">
        <f>POWER(S17,11)</f>
        <v>2.0635899893042803E+19</v>
      </c>
      <c r="AD17">
        <f>POWER(S17,12)</f>
        <v>1.1762462939034397E+21</v>
      </c>
      <c r="AE17">
        <f>POWER(S17,13)</f>
        <v>6.7046038752496057E+22</v>
      </c>
      <c r="AF17">
        <f>POWER(S17,14)</f>
        <v>3.8216242088922757E+24</v>
      </c>
      <c r="AG17">
        <f>POWER(S17,15)</f>
        <v>2.1783257990685972E+26</v>
      </c>
      <c r="AH17">
        <f>POWER(S17,16)</f>
        <v>1.2416457054691002E+28</v>
      </c>
      <c r="AI17">
        <f>POWER(S17,17)</f>
        <v>7.0773805211738711E+29</v>
      </c>
      <c r="AJ17">
        <f>POWER(S17,18)</f>
        <v>4.0341068970691065E+31</v>
      </c>
      <c r="AK17">
        <f>POWER(S17,19)</f>
        <v>2.2994409313293909E+33</v>
      </c>
      <c r="AL17">
        <f>POWER(S17,20)</f>
        <v>1.3106813308577528E+35</v>
      </c>
      <c r="AM17">
        <f>POWER(S17,21)</f>
        <v>7.4708835858891906E+36</v>
      </c>
      <c r="AN17">
        <f>POWER(S17,22)</f>
        <v>4.2584036439568388E+38</v>
      </c>
      <c r="AO17">
        <f>'INGRESO DE DATOS'!B11</f>
        <v>9</v>
      </c>
      <c r="AP17">
        <f t="shared" si="2"/>
        <v>513</v>
      </c>
      <c r="AQ17">
        <f>T17*AO17</f>
        <v>29241</v>
      </c>
      <c r="AR17">
        <f>U17*AO17</f>
        <v>1666737</v>
      </c>
      <c r="AS17">
        <f>V17*AO17</f>
        <v>95004009</v>
      </c>
      <c r="AT17">
        <f>W17*AO17</f>
        <v>5415228513</v>
      </c>
      <c r="AU17">
        <f>X17*AO17</f>
        <v>308668025241</v>
      </c>
      <c r="AV17">
        <f>Y17*AO17</f>
        <v>17594077438737</v>
      </c>
      <c r="AW17">
        <f>Z17*AO17</f>
        <v>1002862414008009</v>
      </c>
      <c r="AX17">
        <f>AA17*AO17</f>
        <v>5.7163157598456512E+16</v>
      </c>
      <c r="AY17">
        <f>AB17*AO17</f>
        <v>3.2582999831120215E+18</v>
      </c>
      <c r="AZ17">
        <f>AC17*AO17</f>
        <v>1.8572309903738523E+20</v>
      </c>
      <c r="BA17" t="e">
        <f ca="1">($P$10*AC17)+($P$33*AB17)+($P$61*AA17)+($P$88*Z17)+($P$114*Y17)+($P$143*X17)+($P$169*W17)+($P$195*V17)+($P$223*U17)+($P$250*T17)+($P$277*S17)+$P$304</f>
        <v>#NAME?</v>
      </c>
      <c r="BB17">
        <f>POWER((AO17-$U$2),2)</f>
        <v>3.305785123966936E-2</v>
      </c>
      <c r="BC17" t="e">
        <f ca="1">POWER(BA17-$X$2,2)</f>
        <v>#NAME?</v>
      </c>
    </row>
    <row r="18" spans="3:55">
      <c r="C18" s="3">
        <f>$AM$8</f>
        <v>8.3638183359412491E+39</v>
      </c>
      <c r="D18" s="3">
        <f>$AL$8</f>
        <v>1.1077700566821677E+38</v>
      </c>
      <c r="E18" s="3">
        <f>$AK$8</f>
        <v>1.4697437693587362E+36</v>
      </c>
      <c r="F18" s="3">
        <f>$AJ$8</f>
        <v>1.9538613311576207E+34</v>
      </c>
      <c r="G18" s="3">
        <f>$AI$8</f>
        <v>2.6034054115613975E+32</v>
      </c>
      <c r="H18" s="3">
        <f>$AH$8</f>
        <v>3.4781605591867382E+30</v>
      </c>
      <c r="I18" s="3">
        <f>$AG$8</f>
        <v>4.6613881837492098E+28</v>
      </c>
      <c r="J18" s="3">
        <f>$AF$8</f>
        <v>6.2701584820619147E+26</v>
      </c>
      <c r="K18" s="3">
        <f>$AE$8</f>
        <v>8.4708966672821023E+24</v>
      </c>
      <c r="L18" s="3">
        <f>$AD$8</f>
        <v>1.1503166289706361E+23</v>
      </c>
      <c r="M18" s="3">
        <f>$AC$8</f>
        <v>1.5716684413122047E+21</v>
      </c>
      <c r="N18" s="3">
        <f>$AB$8</f>
        <v>2.162994034885931E+19</v>
      </c>
      <c r="S18">
        <f>'INGRESO DE DATOS'!A12</f>
        <v>56</v>
      </c>
      <c r="T18">
        <f>POWER(S18,2)</f>
        <v>3136</v>
      </c>
      <c r="U18">
        <f>POWER(S18,3)</f>
        <v>175616</v>
      </c>
      <c r="V18">
        <f>POWER(S18,4)</f>
        <v>9834496</v>
      </c>
      <c r="W18">
        <f>POWER(S18,5)</f>
        <v>550731776</v>
      </c>
      <c r="X18">
        <f>POWER(S18,6)</f>
        <v>30840979456</v>
      </c>
      <c r="Y18">
        <f>POWER(S18,7)</f>
        <v>1727094849536</v>
      </c>
      <c r="Z18">
        <f>POWER(S18,8)</f>
        <v>96717311574016</v>
      </c>
      <c r="AA18">
        <f>POWER(S18,9)</f>
        <v>5416169448144896</v>
      </c>
      <c r="AB18">
        <f>POWER(S18,10)</f>
        <v>3.0330548909611418E+17</v>
      </c>
      <c r="AC18">
        <f>POWER(S18,11)</f>
        <v>1.6985107389382394E+19</v>
      </c>
      <c r="AD18">
        <f>POWER(S18,12)</f>
        <v>9.5116601380541406E+20</v>
      </c>
      <c r="AE18">
        <f>POWER(S18,13)</f>
        <v>5.3265296773103187E+22</v>
      </c>
      <c r="AF18">
        <f>POWER(S18,14)</f>
        <v>2.9828566192937785E+24</v>
      </c>
      <c r="AG18">
        <f>POWER(S18,15)</f>
        <v>1.6703997068045159E+26</v>
      </c>
      <c r="AH18">
        <f>POWER(S18,16)</f>
        <v>9.3542383581052893E+27</v>
      </c>
      <c r="AI18">
        <f>POWER(S18,17)</f>
        <v>5.238373480538962E+29</v>
      </c>
      <c r="AJ18">
        <f>POWER(S18,18)</f>
        <v>2.9334891491018187E+31</v>
      </c>
      <c r="AK18">
        <f>POWER(S18,19)</f>
        <v>1.6427539234970186E+33</v>
      </c>
      <c r="AL18">
        <f>POWER(S18,20)</f>
        <v>9.1994219715833034E+34</v>
      </c>
      <c r="AM18">
        <f>POWER(S18,21)</f>
        <v>5.1516763040866502E+36</v>
      </c>
      <c r="AN18">
        <f>POWER(S18,22)</f>
        <v>2.8849387302885242E+38</v>
      </c>
      <c r="AO18">
        <f>'INGRESO DE DATOS'!B12</f>
        <v>10</v>
      </c>
      <c r="AP18">
        <f t="shared" si="2"/>
        <v>560</v>
      </c>
      <c r="AQ18">
        <f>T18*AO18</f>
        <v>31360</v>
      </c>
      <c r="AR18">
        <f>U18*AO18</f>
        <v>1756160</v>
      </c>
      <c r="AS18">
        <f>V18*AO18</f>
        <v>98344960</v>
      </c>
      <c r="AT18">
        <f>W18*AO18</f>
        <v>5507317760</v>
      </c>
      <c r="AU18">
        <f>X18*AO18</f>
        <v>308409794560</v>
      </c>
      <c r="AV18">
        <f>Y18*AO18</f>
        <v>17270948495360</v>
      </c>
      <c r="AW18">
        <f>Z18*AO18</f>
        <v>967173115740160</v>
      </c>
      <c r="AX18">
        <f>AA18*AO18</f>
        <v>5.416169448144896E+16</v>
      </c>
      <c r="AY18">
        <f>AB18*AO18</f>
        <v>3.0330548909611418E+18</v>
      </c>
      <c r="AZ18">
        <f>AC18*AO18</f>
        <v>1.6985107389382394E+20</v>
      </c>
      <c r="BA18" t="e">
        <f ca="1">($P$10*AC18)+($P$33*AB18)+($P$61*AA18)+($P$88*Z18)+($P$114*Y18)+($P$143*X18)+($P$169*W18)+($P$195*V18)+($P$223*U18)+($P$250*T18)+($P$277*S18)+$P$304</f>
        <v>#NAME?</v>
      </c>
      <c r="BB18">
        <f>POWER((AO18-$U$2),2)</f>
        <v>1.3966942148760326</v>
      </c>
      <c r="BC18" t="e">
        <f ca="1">POWER(BA18-$X$2,2)</f>
        <v>#NAME?</v>
      </c>
    </row>
    <row r="19" spans="3:55">
      <c r="C19" s="3">
        <f>$AL$8</f>
        <v>1.1077700566821677E+38</v>
      </c>
      <c r="D19" s="3">
        <f>$AK$8</f>
        <v>1.4697437693587362E+36</v>
      </c>
      <c r="E19" s="3">
        <f>$AJ$8</f>
        <v>1.9538613311576207E+34</v>
      </c>
      <c r="F19" s="3">
        <f>$AI$8</f>
        <v>2.6034054115613975E+32</v>
      </c>
      <c r="G19" s="3">
        <f>$AH$8</f>
        <v>3.4781605591867382E+30</v>
      </c>
      <c r="H19" s="3">
        <f>$AG$8</f>
        <v>4.6613881837492098E+28</v>
      </c>
      <c r="I19" s="3">
        <f>$AF$8</f>
        <v>6.2701584820619147E+26</v>
      </c>
      <c r="J19" s="3">
        <f>$AE$8</f>
        <v>8.4708966672821023E+24</v>
      </c>
      <c r="K19" s="3">
        <f>$AD$8</f>
        <v>1.1503166289706361E+23</v>
      </c>
      <c r="L19" s="3">
        <f>$AC$8</f>
        <v>1.5716684413122047E+21</v>
      </c>
      <c r="M19" s="3">
        <f>$AB$8</f>
        <v>2.162994034885931E+19</v>
      </c>
      <c r="N19" s="3">
        <f>$AA$8</f>
        <v>3.0024635741202643E+17</v>
      </c>
      <c r="P19" s="29"/>
      <c r="S19">
        <f>'INGRESO DE DATOS'!A13</f>
        <v>51</v>
      </c>
      <c r="T19">
        <f>POWER(S19,2)</f>
        <v>2601</v>
      </c>
      <c r="U19">
        <f>POWER(S19,3)</f>
        <v>132651</v>
      </c>
      <c r="V19">
        <f>POWER(S19,4)</f>
        <v>6765201</v>
      </c>
      <c r="W19">
        <f>POWER(S19,5)</f>
        <v>345025251</v>
      </c>
      <c r="X19">
        <f>POWER(S19,6)</f>
        <v>17596287801</v>
      </c>
      <c r="Y19">
        <f>POWER(S19,7)</f>
        <v>897410677851</v>
      </c>
      <c r="Z19">
        <f>POWER(S19,8)</f>
        <v>45767944570401</v>
      </c>
      <c r="AA19">
        <f>POWER(S19,9)</f>
        <v>2334165173090451</v>
      </c>
      <c r="AB19">
        <f>POWER(S19,10)</f>
        <v>1.1904242382761301E+17</v>
      </c>
      <c r="AC19">
        <f>POWER(S19,11)</f>
        <v>6.0711636152082627E+18</v>
      </c>
      <c r="AD19">
        <f>POWER(S19,12)</f>
        <v>3.0962934437562142E+20</v>
      </c>
      <c r="AE19">
        <f>POWER(S19,13)</f>
        <v>1.5791096563156692E+22</v>
      </c>
      <c r="AF19">
        <f>POWER(S19,14)</f>
        <v>8.0534592472099134E+23</v>
      </c>
      <c r="AG19">
        <f>POWER(S19,15)</f>
        <v>4.1072642160770559E+25</v>
      </c>
      <c r="AH19">
        <f>POWER(S19,16)</f>
        <v>2.0947047501992984E+27</v>
      </c>
      <c r="AI19">
        <f>POWER(S19,17)</f>
        <v>1.0682994226016422E+29</v>
      </c>
      <c r="AJ19">
        <f>POWER(S19,18)</f>
        <v>5.4483270552683748E+30</v>
      </c>
      <c r="AK19">
        <f>POWER(S19,19)</f>
        <v>2.7786467981868713E+32</v>
      </c>
      <c r="AL19">
        <f>POWER(S19,20)</f>
        <v>1.4171098670753045E+34</v>
      </c>
      <c r="AM19">
        <f>POWER(S19,21)</f>
        <v>7.2272603220840523E+35</v>
      </c>
      <c r="AN19">
        <f>POWER(S19,22)</f>
        <v>3.6859027642628665E+37</v>
      </c>
      <c r="AO19">
        <f>'INGRESO DE DATOS'!B13</f>
        <v>6</v>
      </c>
      <c r="AP19">
        <f t="shared" si="2"/>
        <v>306</v>
      </c>
      <c r="AQ19">
        <f>T19*AO19</f>
        <v>15606</v>
      </c>
      <c r="AR19">
        <f>U19*AO19</f>
        <v>795906</v>
      </c>
      <c r="AS19">
        <f>V19*AO19</f>
        <v>40591206</v>
      </c>
      <c r="AT19">
        <f>W19*AO19</f>
        <v>2070151506</v>
      </c>
      <c r="AU19">
        <f>X19*AO19</f>
        <v>105577726806</v>
      </c>
      <c r="AV19">
        <f>Y19*AO19</f>
        <v>5384464067106</v>
      </c>
      <c r="AW19">
        <f>Z19*AO19</f>
        <v>274607667422406</v>
      </c>
      <c r="AX19">
        <f>AA19*AO19</f>
        <v>1.4004991038542706E+16</v>
      </c>
      <c r="AY19">
        <f>AB19*AO19</f>
        <v>7.1425454296567808E+17</v>
      </c>
      <c r="AZ19">
        <f>AC19*AO19</f>
        <v>3.6426981691249574E+19</v>
      </c>
      <c r="BA19" t="e">
        <f ca="1">($P$10*AC19)+($P$33*AB19)+($P$61*AA19)+($P$88*Z19)+($P$114*Y19)+($P$143*X19)+($P$169*W19)+($P$195*V19)+($P$223*U19)+($P$250*T19)+($P$277*S19)+$P$304</f>
        <v>#NAME?</v>
      </c>
      <c r="BB19">
        <f>POWER((AO19-$U$2),2)</f>
        <v>7.9421487603305794</v>
      </c>
      <c r="BC19" t="e">
        <f ca="1">POWER(BA19-$X$2,2)</f>
        <v>#NAME?</v>
      </c>
    </row>
    <row r="20" spans="3:55">
      <c r="C20" s="3">
        <f>$AK$8</f>
        <v>1.4697437693587362E+36</v>
      </c>
      <c r="D20" s="3">
        <f>$AJ$8</f>
        <v>1.9538613311576207E+34</v>
      </c>
      <c r="E20" s="3">
        <f>$AI$8</f>
        <v>2.6034054115613975E+32</v>
      </c>
      <c r="F20" s="3">
        <f>$AH$8</f>
        <v>3.4781605591867382E+30</v>
      </c>
      <c r="G20" s="3">
        <f>$AG$8</f>
        <v>4.6613881837492098E+28</v>
      </c>
      <c r="H20" s="3">
        <f>$AF$8</f>
        <v>6.2701584820619147E+26</v>
      </c>
      <c r="I20" s="3">
        <f>$AE$8</f>
        <v>8.4708966672821023E+24</v>
      </c>
      <c r="J20" s="3">
        <f>$AD$8</f>
        <v>1.1503166289706361E+23</v>
      </c>
      <c r="K20" s="3">
        <f>$AC$8</f>
        <v>1.5716684413122047E+21</v>
      </c>
      <c r="L20" s="3">
        <f>$AB$8</f>
        <v>2.162994034885931E+19</v>
      </c>
      <c r="M20" s="3">
        <f>$AA$8</f>
        <v>3.0024635741202643E+17</v>
      </c>
      <c r="N20" s="3">
        <f>$Z$8</f>
        <v>4210038387792135</v>
      </c>
      <c r="S20">
        <f>'INGRESO DE DATOS'!A14</f>
        <v>76</v>
      </c>
      <c r="T20">
        <f>POWER(S20,2)</f>
        <v>5776</v>
      </c>
      <c r="U20">
        <f>POWER(S20,3)</f>
        <v>438976</v>
      </c>
      <c r="V20">
        <f>POWER(S20,4)</f>
        <v>33362176</v>
      </c>
      <c r="W20">
        <f>POWER(S20,5)</f>
        <v>2535525376</v>
      </c>
      <c r="X20">
        <f>POWER(S20,6)</f>
        <v>192699928576</v>
      </c>
      <c r="Y20">
        <f>POWER(S20,7)</f>
        <v>14645194571776</v>
      </c>
      <c r="Z20">
        <f>POWER(S20,8)</f>
        <v>1113034787454976</v>
      </c>
      <c r="AA20">
        <f>POWER(S20,9)</f>
        <v>8.4590643846578176E+16</v>
      </c>
      <c r="AB20">
        <f>POWER(S20,10)</f>
        <v>6.4288889323399414E+18</v>
      </c>
      <c r="AC20">
        <f>POWER(S20,11)</f>
        <v>4.8859555885783554E+20</v>
      </c>
      <c r="AD20">
        <f>POWER(S20,12)</f>
        <v>3.7133262473195501E+22</v>
      </c>
      <c r="AE20">
        <f>POWER(S20,13)</f>
        <v>2.8221279479628579E+24</v>
      </c>
      <c r="AF20">
        <f>POWER(S20,14)</f>
        <v>2.1448172404517721E+26</v>
      </c>
      <c r="AG20">
        <f>POWER(S20,15)</f>
        <v>1.6300611027433469E+28</v>
      </c>
      <c r="AH20">
        <f>POWER(S20,16)</f>
        <v>1.2388464380849436E+30</v>
      </c>
      <c r="AI20">
        <f>POWER(S20,17)</f>
        <v>9.415232929445572E+31</v>
      </c>
      <c r="AJ20">
        <f>POWER(S20,18)</f>
        <v>7.1555770263786346E+33</v>
      </c>
      <c r="AK20">
        <f>POWER(S20,19)</f>
        <v>5.4382385400477621E+35</v>
      </c>
      <c r="AL20">
        <f>POWER(S20,20)</f>
        <v>4.1330612904362993E+37</v>
      </c>
      <c r="AM20">
        <f>POWER(S20,21)</f>
        <v>3.1411265807315876E+39</v>
      </c>
      <c r="AN20">
        <f>POWER(S20,22)</f>
        <v>2.3872562013560062E+41</v>
      </c>
      <c r="AO20">
        <f>'INGRESO DE DATOS'!B14</f>
        <v>12</v>
      </c>
      <c r="AP20">
        <f t="shared" si="2"/>
        <v>912</v>
      </c>
      <c r="AQ20">
        <f>T20*AO20</f>
        <v>69312</v>
      </c>
      <c r="AR20">
        <f>U20*AO20</f>
        <v>5267712</v>
      </c>
      <c r="AS20">
        <f>V20*AO20</f>
        <v>400346112</v>
      </c>
      <c r="AT20">
        <f>W20*AO20</f>
        <v>30426304512</v>
      </c>
      <c r="AU20">
        <f>X20*AO20</f>
        <v>2312399142912</v>
      </c>
      <c r="AV20">
        <f>Y20*AO20</f>
        <v>175742334861312</v>
      </c>
      <c r="AW20">
        <f>Z20*AO20</f>
        <v>1.3356417449459712E+16</v>
      </c>
      <c r="AX20">
        <f>AA20*AO20</f>
        <v>1.0150877261589381E+18</v>
      </c>
      <c r="AY20">
        <f>AB20*AO20</f>
        <v>7.7146667188079297E+19</v>
      </c>
      <c r="AZ20">
        <f>AC20*AO20</f>
        <v>5.8631467062940265E+21</v>
      </c>
      <c r="BA20" t="e">
        <f ca="1">($P$10*AC20)+($P$33*AB20)+($P$61*AA20)+($P$88*Z20)+($P$114*Y20)+($P$143*X20)+($P$169*W20)+($P$195*V20)+($P$223*U20)+($P$250*T20)+($P$277*S20)+$P$304</f>
        <v>#NAME?</v>
      </c>
      <c r="BB20">
        <f>POWER((AO20-$U$2),2)</f>
        <v>10.12396694214876</v>
      </c>
      <c r="BC20" t="e">
        <f ca="1">POWER(BA20-$X$2,2)</f>
        <v>#NAME?</v>
      </c>
    </row>
    <row r="21" spans="3:55">
      <c r="C21" s="3">
        <f>$AJ$8</f>
        <v>1.9538613311576207E+34</v>
      </c>
      <c r="D21" s="3">
        <f>$AI$8</f>
        <v>2.6034054115613975E+32</v>
      </c>
      <c r="E21" s="3">
        <f>$AH$8</f>
        <v>3.4781605591867382E+30</v>
      </c>
      <c r="F21" s="3">
        <f>$AG$8</f>
        <v>4.6613881837492098E+28</v>
      </c>
      <c r="G21" s="3">
        <f>$AF$8</f>
        <v>6.2701584820619147E+26</v>
      </c>
      <c r="H21" s="3">
        <f>$AE$8</f>
        <v>8.4708966672821023E+24</v>
      </c>
      <c r="I21" s="3">
        <f>$AD$8</f>
        <v>1.1503166289706361E+23</v>
      </c>
      <c r="J21" s="3">
        <f>$AC$8</f>
        <v>1.5716684413122047E+21</v>
      </c>
      <c r="K21" s="3">
        <f>$AB$8</f>
        <v>2.162994034885931E+19</v>
      </c>
      <c r="L21" s="3">
        <f>$AA$8</f>
        <v>3.0024635741202643E+17</v>
      </c>
      <c r="M21" s="3">
        <f>$Z$8</f>
        <v>4210038387792135</v>
      </c>
      <c r="N21" s="3">
        <f>$Y$8</f>
        <v>59732129675791</v>
      </c>
      <c r="P21" s="29"/>
    </row>
    <row r="22" spans="3:55">
      <c r="C22" s="3">
        <f>$AI$8</f>
        <v>2.6034054115613975E+32</v>
      </c>
      <c r="D22" s="3">
        <f>$AH$8</f>
        <v>3.4781605591867382E+30</v>
      </c>
      <c r="E22" s="3">
        <f>$AG$8</f>
        <v>4.6613881837492098E+28</v>
      </c>
      <c r="F22" s="3">
        <f>$AF$8</f>
        <v>6.2701584820619147E+26</v>
      </c>
      <c r="G22" s="3">
        <f>$AE$8</f>
        <v>8.4708966672821023E+24</v>
      </c>
      <c r="H22" s="3">
        <f>$AD$8</f>
        <v>1.1503166289706361E+23</v>
      </c>
      <c r="I22" s="3">
        <f>$AC$8</f>
        <v>1.5716684413122047E+21</v>
      </c>
      <c r="J22" s="3">
        <f>$AB$8</f>
        <v>2.162994034885931E+19</v>
      </c>
      <c r="K22" s="3">
        <f>$AA$8</f>
        <v>3.0024635741202643E+17</v>
      </c>
      <c r="L22" s="3">
        <f>$Z$8</f>
        <v>4210038387792135</v>
      </c>
      <c r="M22" s="3">
        <f>$Y$8</f>
        <v>59732129675791</v>
      </c>
      <c r="N22" s="3">
        <f>$X$8</f>
        <v>859047860295</v>
      </c>
    </row>
    <row r="23" spans="3:55">
      <c r="C23" s="3">
        <f>$AH$8</f>
        <v>3.4781605591867382E+30</v>
      </c>
      <c r="D23" s="3">
        <f>$AG$8</f>
        <v>4.6613881837492098E+28</v>
      </c>
      <c r="E23" s="3">
        <f>$AF$8</f>
        <v>6.2701584820619147E+26</v>
      </c>
      <c r="F23" s="3">
        <f>$AE$8</f>
        <v>8.4708966672821023E+24</v>
      </c>
      <c r="G23" s="3">
        <f>$AD$8</f>
        <v>1.1503166289706361E+23</v>
      </c>
      <c r="H23" s="3">
        <f>$AC$8</f>
        <v>1.5716684413122047E+21</v>
      </c>
      <c r="I23" s="3">
        <f>$AB$8</f>
        <v>2.162994034885931E+19</v>
      </c>
      <c r="J23" s="3">
        <f>$AA$8</f>
        <v>3.0024635741202643E+17</v>
      </c>
      <c r="K23" s="3">
        <f>$Z$8</f>
        <v>4210038387792135</v>
      </c>
      <c r="L23" s="3">
        <f>$Y$8</f>
        <v>59732129675791</v>
      </c>
      <c r="M23" s="3">
        <f>$X$8</f>
        <v>859047860295</v>
      </c>
      <c r="N23" s="3">
        <f>$W$8</f>
        <v>12545691535</v>
      </c>
    </row>
    <row r="24" spans="3:55">
      <c r="C24" s="3">
        <f>$AG$8</f>
        <v>4.6613881837492098E+28</v>
      </c>
      <c r="D24" s="3">
        <f>$AF$8</f>
        <v>6.2701584820619147E+26</v>
      </c>
      <c r="E24" s="3">
        <f>$AE$8</f>
        <v>8.4708966672821023E+24</v>
      </c>
      <c r="F24" s="3">
        <f>$AD$8</f>
        <v>1.1503166289706361E+23</v>
      </c>
      <c r="G24" s="3">
        <f>$AC$8</f>
        <v>1.5716684413122047E+21</v>
      </c>
      <c r="H24" s="3">
        <f>$AB$8</f>
        <v>2.162994034885931E+19</v>
      </c>
      <c r="I24" s="3">
        <f>$AA$8</f>
        <v>3.0024635741202643E+17</v>
      </c>
      <c r="J24" s="3">
        <f>$Z$8</f>
        <v>4210038387792135</v>
      </c>
      <c r="K24" s="3">
        <f>$Y$8</f>
        <v>59732129675791</v>
      </c>
      <c r="L24" s="3">
        <f>$X$8</f>
        <v>859047860295</v>
      </c>
      <c r="M24" s="3">
        <f>$W$8</f>
        <v>12545691535</v>
      </c>
      <c r="N24" s="3">
        <f>$V$8</f>
        <v>186368535</v>
      </c>
      <c r="P24" s="29"/>
    </row>
    <row r="25" spans="3:55">
      <c r="C25" s="3">
        <f>$AF$8</f>
        <v>6.2701584820619147E+26</v>
      </c>
      <c r="D25" s="3">
        <f>$AE$8</f>
        <v>8.4708966672821023E+24</v>
      </c>
      <c r="E25" s="3">
        <f>$AD$8</f>
        <v>1.1503166289706361E+23</v>
      </c>
      <c r="F25" s="3">
        <f>$AC$8</f>
        <v>1.5716684413122047E+21</v>
      </c>
      <c r="G25" s="3">
        <f>$AB$8</f>
        <v>2.162994034885931E+19</v>
      </c>
      <c r="H25" s="3">
        <f>$AA$8</f>
        <v>3.0024635741202643E+17</v>
      </c>
      <c r="I25" s="3">
        <f>$Z$8</f>
        <v>4210038387792135</v>
      </c>
      <c r="J25" s="3">
        <f>$Y$8</f>
        <v>59732129675791</v>
      </c>
      <c r="K25" s="3">
        <f>$X$8</f>
        <v>859047860295</v>
      </c>
      <c r="L25" s="3">
        <f>$W$8</f>
        <v>12545691535</v>
      </c>
      <c r="M25" s="3">
        <f>$V$8</f>
        <v>186368535</v>
      </c>
      <c r="N25" s="3">
        <f>$U$8</f>
        <v>2820151</v>
      </c>
    </row>
    <row r="26" spans="3:55">
      <c r="C26" s="3">
        <f>$AE$8</f>
        <v>8.4708966672821023E+24</v>
      </c>
      <c r="D26" s="3">
        <f>$AD$8</f>
        <v>1.1503166289706361E+23</v>
      </c>
      <c r="E26" s="3">
        <f>$AC$8</f>
        <v>1.5716684413122047E+21</v>
      </c>
      <c r="F26" s="3">
        <f>$AB$8</f>
        <v>2.162994034885931E+19</v>
      </c>
      <c r="G26" s="3">
        <f>$AA$8</f>
        <v>3.0024635741202643E+17</v>
      </c>
      <c r="H26" s="3">
        <f>$Z$8</f>
        <v>4210038387792135</v>
      </c>
      <c r="I26" s="3">
        <f>$Y$8</f>
        <v>59732129675791</v>
      </c>
      <c r="J26" s="3">
        <f>$X$8</f>
        <v>859047860295</v>
      </c>
      <c r="K26" s="3">
        <f>$W$8</f>
        <v>12545691535</v>
      </c>
      <c r="L26" s="3">
        <f>$V$8</f>
        <v>186368535</v>
      </c>
      <c r="M26" s="3">
        <f>$U$8</f>
        <v>2820151</v>
      </c>
      <c r="N26" s="3">
        <f>$T$8</f>
        <v>43515</v>
      </c>
    </row>
    <row r="27" spans="3:55">
      <c r="C27" s="3">
        <f>$AD$8</f>
        <v>1.1503166289706361E+23</v>
      </c>
      <c r="D27" s="3">
        <f>$AC$8</f>
        <v>1.5716684413122047E+21</v>
      </c>
      <c r="E27" s="3">
        <f>$AB$8</f>
        <v>2.162994034885931E+19</v>
      </c>
      <c r="F27" s="3">
        <f>$AA$8</f>
        <v>3.0024635741202643E+17</v>
      </c>
      <c r="G27" s="3">
        <f>$Z$8</f>
        <v>4210038387792135</v>
      </c>
      <c r="H27" s="3">
        <f>$Y$8</f>
        <v>59732129675791</v>
      </c>
      <c r="I27" s="3">
        <f>$X$8</f>
        <v>859047860295</v>
      </c>
      <c r="J27" s="3">
        <f>$W$8</f>
        <v>12545691535</v>
      </c>
      <c r="K27" s="3">
        <f>$V$8</f>
        <v>186368535</v>
      </c>
      <c r="L27" s="3">
        <f>$U$8</f>
        <v>2820151</v>
      </c>
      <c r="M27" s="3">
        <f>$T$8</f>
        <v>43515</v>
      </c>
      <c r="N27" s="3">
        <f>$S$8</f>
        <v>685</v>
      </c>
    </row>
    <row r="28" spans="3:55">
      <c r="C28" s="3">
        <f>$AC$8</f>
        <v>1.5716684413122047E+21</v>
      </c>
      <c r="D28" s="3">
        <f>$AB$8</f>
        <v>2.162994034885931E+19</v>
      </c>
      <c r="E28" s="3">
        <f>$AA$8</f>
        <v>3.0024635741202643E+17</v>
      </c>
      <c r="F28" s="3">
        <f>$Z$8</f>
        <v>4210038387792135</v>
      </c>
      <c r="G28" s="3">
        <f>$Y$8</f>
        <v>59732129675791</v>
      </c>
      <c r="H28" s="3">
        <f>$X$8</f>
        <v>859047860295</v>
      </c>
      <c r="I28" s="3">
        <f>$W$8</f>
        <v>12545691535</v>
      </c>
      <c r="J28" s="3">
        <f>$V$8</f>
        <v>186368535</v>
      </c>
      <c r="K28" s="3">
        <f>$U$8</f>
        <v>2820151</v>
      </c>
      <c r="L28" s="3">
        <f>$T$8</f>
        <v>43515</v>
      </c>
      <c r="M28" s="3">
        <f>$S$8</f>
        <v>685</v>
      </c>
      <c r="N28" s="3">
        <f>$S$2</f>
        <v>11</v>
      </c>
    </row>
    <row r="31" spans="3:55">
      <c r="C31" s="3">
        <f>$AN$8</f>
        <v>6.3242912419945786E+41</v>
      </c>
      <c r="D31" s="22">
        <f>$AZ$8</f>
        <v>1.6483612613248043E+22</v>
      </c>
      <c r="E31" s="3">
        <f>$AL$8</f>
        <v>1.1077700566821677E+38</v>
      </c>
      <c r="F31" s="3">
        <f>$AK$8</f>
        <v>1.4697437693587362E+36</v>
      </c>
      <c r="G31" s="3">
        <f>$AJ$8</f>
        <v>1.9538613311576207E+34</v>
      </c>
      <c r="H31" s="3">
        <f>$AI$8</f>
        <v>2.6034054115613975E+32</v>
      </c>
      <c r="I31" s="3">
        <f>$AH$8</f>
        <v>3.4781605591867382E+30</v>
      </c>
      <c r="J31" s="3">
        <f>$AG$8</f>
        <v>4.6613881837492098E+28</v>
      </c>
      <c r="K31" s="3">
        <f>$AF$8</f>
        <v>6.2701584820619147E+26</v>
      </c>
      <c r="L31" s="3">
        <f>$AE$8</f>
        <v>8.4708966672821023E+24</v>
      </c>
      <c r="M31" s="3">
        <f>$AD$8</f>
        <v>1.1503166289706361E+23</v>
      </c>
      <c r="N31" s="3">
        <f>$AC$8</f>
        <v>1.5716684413122047E+21</v>
      </c>
    </row>
    <row r="32" spans="3:55">
      <c r="C32" s="3">
        <f>$AM$8</f>
        <v>8.3638183359412491E+39</v>
      </c>
      <c r="D32" s="22">
        <f>$AY$8</f>
        <v>2.2533742029544515E+20</v>
      </c>
      <c r="E32" s="3">
        <f>$AK$8</f>
        <v>1.4697437693587362E+36</v>
      </c>
      <c r="F32" s="3">
        <f>$AJ$8</f>
        <v>1.9538613311576207E+34</v>
      </c>
      <c r="G32" s="3">
        <f>$AI$8</f>
        <v>2.6034054115613975E+32</v>
      </c>
      <c r="H32" s="3">
        <f>$AH$8</f>
        <v>3.4781605591867382E+30</v>
      </c>
      <c r="I32" s="3">
        <f>$AG$8</f>
        <v>4.6613881837492098E+28</v>
      </c>
      <c r="J32" s="3">
        <f>$AF$8</f>
        <v>6.2701584820619147E+26</v>
      </c>
      <c r="K32" s="3">
        <f>$AE$8</f>
        <v>8.4708966672821023E+24</v>
      </c>
      <c r="L32" s="3">
        <f>$AD$8</f>
        <v>1.1503166289706361E+23</v>
      </c>
      <c r="M32" s="3">
        <f>$AC$8</f>
        <v>1.5716684413122047E+21</v>
      </c>
      <c r="N32" s="3">
        <f>$AB$8</f>
        <v>2.162994034885931E+19</v>
      </c>
      <c r="P32" s="23">
        <f>MDETERM(C31:N42)/MDETERM(C44:N55)</f>
        <v>-4.0578723280206864E-12</v>
      </c>
    </row>
    <row r="33" spans="3:16">
      <c r="C33" s="3">
        <f>$AL$8</f>
        <v>1.1077700566821677E+38</v>
      </c>
      <c r="D33" s="22">
        <f>$AX$8</f>
        <v>3.1024417127888937E+18</v>
      </c>
      <c r="E33" s="3">
        <f>$AJ$8</f>
        <v>1.9538613311576207E+34</v>
      </c>
      <c r="F33" s="3">
        <f>$AI$8</f>
        <v>2.6034054115613975E+32</v>
      </c>
      <c r="G33" s="3">
        <f>$AH$8</f>
        <v>3.4781605591867382E+30</v>
      </c>
      <c r="H33" s="3">
        <f>$AG$8</f>
        <v>4.6613881837492098E+28</v>
      </c>
      <c r="I33" s="3">
        <f>$AF$8</f>
        <v>6.2701584820619147E+26</v>
      </c>
      <c r="J33" s="3">
        <f>$AE$8</f>
        <v>8.4708966672821023E+24</v>
      </c>
      <c r="K33" s="3">
        <f>$AD$8</f>
        <v>1.1503166289706361E+23</v>
      </c>
      <c r="L33" s="3">
        <f>$AC$8</f>
        <v>1.5716684413122047E+21</v>
      </c>
      <c r="M33" s="3">
        <f>$AB$8</f>
        <v>2.162994034885931E+19</v>
      </c>
      <c r="N33" s="3">
        <f>$AA$8</f>
        <v>3.0024635741202643E+17</v>
      </c>
      <c r="P33" s="29" t="e">
        <f ca="1">[1]!xDiv([1]!xMatDet(C31:N42,100),[1]!xMatDet(C44:N55,100),100)</f>
        <v>#NAME?</v>
      </c>
    </row>
    <row r="34" spans="3:16">
      <c r="C34" s="3">
        <f>$AK$8</f>
        <v>1.4697437693587362E+36</v>
      </c>
      <c r="D34" s="22">
        <f>$AW$8</f>
        <v>4.3074374358992288E+16</v>
      </c>
      <c r="E34" s="3">
        <f>$AI$8</f>
        <v>2.6034054115613975E+32</v>
      </c>
      <c r="F34" s="3">
        <f>$AH$8</f>
        <v>3.4781605591867382E+30</v>
      </c>
      <c r="G34" s="3">
        <f>$AG$8</f>
        <v>4.6613881837492098E+28</v>
      </c>
      <c r="H34" s="3">
        <f>$AF$8</f>
        <v>6.2701584820619147E+26</v>
      </c>
      <c r="I34" s="3">
        <f>$AE$8</f>
        <v>8.4708966672821023E+24</v>
      </c>
      <c r="J34" s="3">
        <f>$AD$8</f>
        <v>1.1503166289706361E+23</v>
      </c>
      <c r="K34" s="3">
        <f>$AC$8</f>
        <v>1.5716684413122047E+21</v>
      </c>
      <c r="L34" s="3">
        <f>$AB$8</f>
        <v>2.162994034885931E+19</v>
      </c>
      <c r="M34" s="3">
        <f>$AA$8</f>
        <v>3.0024635741202643E+17</v>
      </c>
      <c r="N34" s="3">
        <f>$Z$8</f>
        <v>4210038387792135</v>
      </c>
    </row>
    <row r="35" spans="3:16">
      <c r="C35" s="3">
        <f>$AJ$8</f>
        <v>1.9538613311576207E+34</v>
      </c>
      <c r="D35" s="22">
        <f>$AV$8</f>
        <v>603964096749226</v>
      </c>
      <c r="E35" s="3">
        <f>$AH$8</f>
        <v>3.4781605591867382E+30</v>
      </c>
      <c r="F35" s="3">
        <f>$AG$8</f>
        <v>4.6613881837492098E+28</v>
      </c>
      <c r="G35" s="3">
        <f>$AF$8</f>
        <v>6.2701584820619147E+26</v>
      </c>
      <c r="H35" s="3">
        <f>$AE$8</f>
        <v>8.4708966672821023E+24</v>
      </c>
      <c r="I35" s="3">
        <f>$AD$8</f>
        <v>1.1503166289706361E+23</v>
      </c>
      <c r="J35" s="3">
        <f>$AC$8</f>
        <v>1.5716684413122047E+21</v>
      </c>
      <c r="K35" s="3">
        <f>$AB$8</f>
        <v>2.162994034885931E+19</v>
      </c>
      <c r="L35" s="3">
        <f>$AA$8</f>
        <v>3.0024635741202643E+17</v>
      </c>
      <c r="M35" s="3">
        <f>$Z$8</f>
        <v>4210038387792135</v>
      </c>
      <c r="N35" s="3">
        <f>$Y$8</f>
        <v>59732129675791</v>
      </c>
    </row>
    <row r="36" spans="3:16">
      <c r="C36" s="3">
        <f>$AI$8</f>
        <v>2.6034054115613975E+32</v>
      </c>
      <c r="D36" s="22">
        <f>$AU$8</f>
        <v>8565991486948</v>
      </c>
      <c r="E36" s="3">
        <f>$AG$8</f>
        <v>4.6613881837492098E+28</v>
      </c>
      <c r="F36" s="3">
        <f>$AF$8</f>
        <v>6.2701584820619147E+26</v>
      </c>
      <c r="G36" s="3">
        <f>$AE$8</f>
        <v>8.4708966672821023E+24</v>
      </c>
      <c r="H36" s="3">
        <f>$AD$8</f>
        <v>1.1503166289706361E+23</v>
      </c>
      <c r="I36" s="3">
        <f>$AC$8</f>
        <v>1.5716684413122047E+21</v>
      </c>
      <c r="J36" s="3">
        <f>$AB$8</f>
        <v>2.162994034885931E+19</v>
      </c>
      <c r="K36" s="3">
        <f>$AA$8</f>
        <v>3.0024635741202643E+17</v>
      </c>
      <c r="L36" s="3">
        <f>$Z$8</f>
        <v>4210038387792135</v>
      </c>
      <c r="M36" s="3">
        <f>$Y$8</f>
        <v>59732129675791</v>
      </c>
      <c r="N36" s="3">
        <f>$X$8</f>
        <v>859047860295</v>
      </c>
    </row>
    <row r="37" spans="3:16">
      <c r="C37" s="3">
        <f>$AH$8</f>
        <v>3.4781605591867382E+30</v>
      </c>
      <c r="D37" s="22">
        <f>$AT$8</f>
        <v>123100393474</v>
      </c>
      <c r="E37" s="3">
        <f>$AF$8</f>
        <v>6.2701584820619147E+26</v>
      </c>
      <c r="F37" s="3">
        <f>$AE$8</f>
        <v>8.4708966672821023E+24</v>
      </c>
      <c r="G37" s="3">
        <f>$AD$8</f>
        <v>1.1503166289706361E+23</v>
      </c>
      <c r="H37" s="3">
        <f>$AC$8</f>
        <v>1.5716684413122047E+21</v>
      </c>
      <c r="I37" s="3">
        <f>$AB$8</f>
        <v>2.162994034885931E+19</v>
      </c>
      <c r="J37" s="3">
        <f>$AA$8</f>
        <v>3.0024635741202643E+17</v>
      </c>
      <c r="K37" s="3">
        <f>$Z$8</f>
        <v>4210038387792135</v>
      </c>
      <c r="L37" s="3">
        <f>$Y$8</f>
        <v>59732129675791</v>
      </c>
      <c r="M37" s="3">
        <f>$X$8</f>
        <v>859047860295</v>
      </c>
      <c r="N37" s="3">
        <f>$W$8</f>
        <v>12545691535</v>
      </c>
    </row>
    <row r="38" spans="3:16">
      <c r="C38" s="3">
        <f>$AG$8</f>
        <v>4.6613881837492098E+28</v>
      </c>
      <c r="D38" s="22">
        <f>$AS$8</f>
        <v>1795576924</v>
      </c>
      <c r="E38" s="3">
        <f>$AE$8</f>
        <v>8.4708966672821023E+24</v>
      </c>
      <c r="F38" s="3">
        <f>$AD$8</f>
        <v>1.1503166289706361E+23</v>
      </c>
      <c r="G38" s="3">
        <f>$AC$8</f>
        <v>1.5716684413122047E+21</v>
      </c>
      <c r="H38" s="3">
        <f>$AB$8</f>
        <v>2.162994034885931E+19</v>
      </c>
      <c r="I38" s="3">
        <f>$AA$8</f>
        <v>3.0024635741202643E+17</v>
      </c>
      <c r="J38" s="3">
        <f>$Z$8</f>
        <v>4210038387792135</v>
      </c>
      <c r="K38" s="3">
        <f>$Y$8</f>
        <v>59732129675791</v>
      </c>
      <c r="L38" s="3">
        <f>$X$8</f>
        <v>859047860295</v>
      </c>
      <c r="M38" s="3">
        <f>$W$8</f>
        <v>12545691535</v>
      </c>
      <c r="N38" s="3">
        <f>$V$8</f>
        <v>186368535</v>
      </c>
    </row>
    <row r="39" spans="3:16">
      <c r="C39" s="3">
        <f>$AF$8</f>
        <v>6.2701584820619147E+26</v>
      </c>
      <c r="D39" s="22">
        <f>$AR$8</f>
        <v>26626546</v>
      </c>
      <c r="E39" s="3">
        <f>$AD$8</f>
        <v>1.1503166289706361E+23</v>
      </c>
      <c r="F39" s="3">
        <f>$AC$8</f>
        <v>1.5716684413122047E+21</v>
      </c>
      <c r="G39" s="3">
        <f>$AB$8</f>
        <v>2.162994034885931E+19</v>
      </c>
      <c r="H39" s="3">
        <f>$AA$8</f>
        <v>3.0024635741202643E+17</v>
      </c>
      <c r="I39" s="3">
        <f>$Z$8</f>
        <v>4210038387792135</v>
      </c>
      <c r="J39" s="3">
        <f>$Y$8</f>
        <v>59732129675791</v>
      </c>
      <c r="K39" s="3">
        <f>$X$8</f>
        <v>859047860295</v>
      </c>
      <c r="L39" s="3">
        <f>$W$8</f>
        <v>12545691535</v>
      </c>
      <c r="M39" s="3">
        <f>$V$8</f>
        <v>186368535</v>
      </c>
      <c r="N39" s="3">
        <f>$U$8</f>
        <v>2820151</v>
      </c>
    </row>
    <row r="40" spans="3:16">
      <c r="C40" s="3">
        <f>$AE$8</f>
        <v>8.4708966672821023E+24</v>
      </c>
      <c r="D40" s="22">
        <f>$AQ$8</f>
        <v>401968</v>
      </c>
      <c r="E40" s="3">
        <f>$AC$8</f>
        <v>1.5716684413122047E+21</v>
      </c>
      <c r="F40" s="3">
        <f>$AB$8</f>
        <v>2.162994034885931E+19</v>
      </c>
      <c r="G40" s="3">
        <f>$AA$8</f>
        <v>3.0024635741202643E+17</v>
      </c>
      <c r="H40" s="3">
        <f>$Z$8</f>
        <v>4210038387792135</v>
      </c>
      <c r="I40" s="3">
        <f>$Y$8</f>
        <v>59732129675791</v>
      </c>
      <c r="J40" s="3">
        <f>$X$8</f>
        <v>859047860295</v>
      </c>
      <c r="K40" s="3">
        <f>$W$8</f>
        <v>12545691535</v>
      </c>
      <c r="L40" s="3">
        <f>$V$8</f>
        <v>186368535</v>
      </c>
      <c r="M40" s="3">
        <f>$U$8</f>
        <v>2820151</v>
      </c>
      <c r="N40" s="3">
        <f>$T$8</f>
        <v>43515</v>
      </c>
    </row>
    <row r="41" spans="3:16">
      <c r="C41" s="3">
        <f>$AD$8</f>
        <v>1.1503166289706361E+23</v>
      </c>
      <c r="D41" s="22">
        <f>$AP$8</f>
        <v>6184</v>
      </c>
      <c r="E41" s="3">
        <f>$AB$8</f>
        <v>2.162994034885931E+19</v>
      </c>
      <c r="F41" s="3">
        <f>$AA$8</f>
        <v>3.0024635741202643E+17</v>
      </c>
      <c r="G41" s="3">
        <f>$Z$8</f>
        <v>4210038387792135</v>
      </c>
      <c r="H41" s="3">
        <f>$Y$8</f>
        <v>59732129675791</v>
      </c>
      <c r="I41" s="3">
        <f>$X$8</f>
        <v>859047860295</v>
      </c>
      <c r="J41" s="3">
        <f>$W$8</f>
        <v>12545691535</v>
      </c>
      <c r="K41" s="3">
        <f>$V$8</f>
        <v>186368535</v>
      </c>
      <c r="L41" s="3">
        <f>$U$8</f>
        <v>2820151</v>
      </c>
      <c r="M41" s="3">
        <f>$T$8</f>
        <v>43515</v>
      </c>
      <c r="N41" s="3">
        <f>$S$8</f>
        <v>685</v>
      </c>
    </row>
    <row r="42" spans="3:16">
      <c r="C42" s="3">
        <f>$AC$8</f>
        <v>1.5716684413122047E+21</v>
      </c>
      <c r="D42" s="22">
        <f>$AO$8</f>
        <v>97</v>
      </c>
      <c r="E42" s="3">
        <f>$AA$8</f>
        <v>3.0024635741202643E+17</v>
      </c>
      <c r="F42" s="3">
        <f>$Z$8</f>
        <v>4210038387792135</v>
      </c>
      <c r="G42" s="3">
        <f>$Y$8</f>
        <v>59732129675791</v>
      </c>
      <c r="H42" s="3">
        <f>$X$8</f>
        <v>859047860295</v>
      </c>
      <c r="I42" s="3">
        <f>$W$8</f>
        <v>12545691535</v>
      </c>
      <c r="J42" s="3">
        <f>$V$8</f>
        <v>186368535</v>
      </c>
      <c r="K42" s="3">
        <f>$U$8</f>
        <v>2820151</v>
      </c>
      <c r="L42" s="3">
        <f>$T$8</f>
        <v>43515</v>
      </c>
      <c r="M42" s="3">
        <f>$S$8</f>
        <v>685</v>
      </c>
      <c r="N42" s="3">
        <f>$S$2</f>
        <v>11</v>
      </c>
    </row>
    <row r="43" spans="3:16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3:16">
      <c r="C44" s="3">
        <f>$AN$8</f>
        <v>6.3242912419945786E+41</v>
      </c>
      <c r="D44" s="3">
        <f>$AM$8</f>
        <v>8.3638183359412491E+39</v>
      </c>
      <c r="E44" s="3">
        <f>$AL$8</f>
        <v>1.1077700566821677E+38</v>
      </c>
      <c r="F44" s="3">
        <f>$AK$8</f>
        <v>1.4697437693587362E+36</v>
      </c>
      <c r="G44" s="3">
        <f>$AJ$8</f>
        <v>1.9538613311576207E+34</v>
      </c>
      <c r="H44" s="3">
        <f>$AI$8</f>
        <v>2.6034054115613975E+32</v>
      </c>
      <c r="I44" s="3">
        <f>$AH$8</f>
        <v>3.4781605591867382E+30</v>
      </c>
      <c r="J44" s="3">
        <f>$AG$8</f>
        <v>4.6613881837492098E+28</v>
      </c>
      <c r="K44" s="3">
        <f>$AF$8</f>
        <v>6.2701584820619147E+26</v>
      </c>
      <c r="L44" s="3">
        <f>$AE$8</f>
        <v>8.4708966672821023E+24</v>
      </c>
      <c r="M44" s="3">
        <f>$AD$8</f>
        <v>1.1503166289706361E+23</v>
      </c>
      <c r="N44" s="3">
        <f>$AC$8</f>
        <v>1.5716684413122047E+21</v>
      </c>
    </row>
    <row r="45" spans="3:16">
      <c r="C45" s="3">
        <f>$AM$8</f>
        <v>8.3638183359412491E+39</v>
      </c>
      <c r="D45" s="3">
        <f>$AL$8</f>
        <v>1.1077700566821677E+38</v>
      </c>
      <c r="E45" s="3">
        <f>$AK$8</f>
        <v>1.4697437693587362E+36</v>
      </c>
      <c r="F45" s="3">
        <f>$AJ$8</f>
        <v>1.9538613311576207E+34</v>
      </c>
      <c r="G45" s="3">
        <f>$AI$8</f>
        <v>2.6034054115613975E+32</v>
      </c>
      <c r="H45" s="3">
        <f>$AH$8</f>
        <v>3.4781605591867382E+30</v>
      </c>
      <c r="I45" s="3">
        <f>$AG$8</f>
        <v>4.6613881837492098E+28</v>
      </c>
      <c r="J45" s="3">
        <f>$AF$8</f>
        <v>6.2701584820619147E+26</v>
      </c>
      <c r="K45" s="3">
        <f>$AE$8</f>
        <v>8.4708966672821023E+24</v>
      </c>
      <c r="L45" s="3">
        <f>$AD$8</f>
        <v>1.1503166289706361E+23</v>
      </c>
      <c r="M45" s="3">
        <f>$AC$8</f>
        <v>1.5716684413122047E+21</v>
      </c>
      <c r="N45" s="3">
        <f>$AB$8</f>
        <v>2.162994034885931E+19</v>
      </c>
    </row>
    <row r="46" spans="3:16">
      <c r="C46" s="3">
        <f>$AL$8</f>
        <v>1.1077700566821677E+38</v>
      </c>
      <c r="D46" s="3">
        <f>$AK$8</f>
        <v>1.4697437693587362E+36</v>
      </c>
      <c r="E46" s="3">
        <f>$AJ$8</f>
        <v>1.9538613311576207E+34</v>
      </c>
      <c r="F46" s="3">
        <f>$AI$8</f>
        <v>2.6034054115613975E+32</v>
      </c>
      <c r="G46" s="3">
        <f>$AH$8</f>
        <v>3.4781605591867382E+30</v>
      </c>
      <c r="H46" s="3">
        <f>$AG$8</f>
        <v>4.6613881837492098E+28</v>
      </c>
      <c r="I46" s="3">
        <f>$AF$8</f>
        <v>6.2701584820619147E+26</v>
      </c>
      <c r="J46" s="3">
        <f>$AE$8</f>
        <v>8.4708966672821023E+24</v>
      </c>
      <c r="K46" s="3">
        <f>$AD$8</f>
        <v>1.1503166289706361E+23</v>
      </c>
      <c r="L46" s="3">
        <f>$AC$8</f>
        <v>1.5716684413122047E+21</v>
      </c>
      <c r="M46" s="3">
        <f>$AB$8</f>
        <v>2.162994034885931E+19</v>
      </c>
      <c r="N46" s="3">
        <f>$AA$8</f>
        <v>3.0024635741202643E+17</v>
      </c>
    </row>
    <row r="47" spans="3:16">
      <c r="C47" s="3">
        <f>$AK$8</f>
        <v>1.4697437693587362E+36</v>
      </c>
      <c r="D47" s="3">
        <f>$AJ$8</f>
        <v>1.9538613311576207E+34</v>
      </c>
      <c r="E47" s="3">
        <f>$AI$8</f>
        <v>2.6034054115613975E+32</v>
      </c>
      <c r="F47" s="3">
        <f>$AH$8</f>
        <v>3.4781605591867382E+30</v>
      </c>
      <c r="G47" s="3">
        <f>$AG$8</f>
        <v>4.6613881837492098E+28</v>
      </c>
      <c r="H47" s="3">
        <f>$AF$8</f>
        <v>6.2701584820619147E+26</v>
      </c>
      <c r="I47" s="3">
        <f>$AE$8</f>
        <v>8.4708966672821023E+24</v>
      </c>
      <c r="J47" s="3">
        <f>$AD$8</f>
        <v>1.1503166289706361E+23</v>
      </c>
      <c r="K47" s="3">
        <f>$AC$8</f>
        <v>1.5716684413122047E+21</v>
      </c>
      <c r="L47" s="3">
        <f>$AB$8</f>
        <v>2.162994034885931E+19</v>
      </c>
      <c r="M47" s="3">
        <f>$AA$8</f>
        <v>3.0024635741202643E+17</v>
      </c>
      <c r="N47" s="3">
        <f>$Z$8</f>
        <v>4210038387792135</v>
      </c>
    </row>
    <row r="48" spans="3:16">
      <c r="C48" s="3">
        <f>$AJ$8</f>
        <v>1.9538613311576207E+34</v>
      </c>
      <c r="D48" s="3">
        <f>$AI$8</f>
        <v>2.6034054115613975E+32</v>
      </c>
      <c r="E48" s="3">
        <f>$AH$8</f>
        <v>3.4781605591867382E+30</v>
      </c>
      <c r="F48" s="3">
        <f>$AG$8</f>
        <v>4.6613881837492098E+28</v>
      </c>
      <c r="G48" s="3">
        <f>$AF$8</f>
        <v>6.2701584820619147E+26</v>
      </c>
      <c r="H48" s="3">
        <f>$AE$8</f>
        <v>8.4708966672821023E+24</v>
      </c>
      <c r="I48" s="3">
        <f>$AD$8</f>
        <v>1.1503166289706361E+23</v>
      </c>
      <c r="J48" s="3">
        <f>$AC$8</f>
        <v>1.5716684413122047E+21</v>
      </c>
      <c r="K48" s="3">
        <f>$AB$8</f>
        <v>2.162994034885931E+19</v>
      </c>
      <c r="L48" s="3">
        <f>$AA$8</f>
        <v>3.0024635741202643E+17</v>
      </c>
      <c r="M48" s="3">
        <f>$Z$8</f>
        <v>4210038387792135</v>
      </c>
      <c r="N48" s="3">
        <f>$Y$8</f>
        <v>59732129675791</v>
      </c>
    </row>
    <row r="49" spans="3:16">
      <c r="C49" s="3">
        <f>$AI$8</f>
        <v>2.6034054115613975E+32</v>
      </c>
      <c r="D49" s="3">
        <f>$AH$8</f>
        <v>3.4781605591867382E+30</v>
      </c>
      <c r="E49" s="3">
        <f>$AG$8</f>
        <v>4.6613881837492098E+28</v>
      </c>
      <c r="F49" s="3">
        <f>$AF$8</f>
        <v>6.2701584820619147E+26</v>
      </c>
      <c r="G49" s="3">
        <f>$AE$8</f>
        <v>8.4708966672821023E+24</v>
      </c>
      <c r="H49" s="3">
        <f>$AD$8</f>
        <v>1.1503166289706361E+23</v>
      </c>
      <c r="I49" s="3">
        <f>$AC$8</f>
        <v>1.5716684413122047E+21</v>
      </c>
      <c r="J49" s="3">
        <f>$AB$8</f>
        <v>2.162994034885931E+19</v>
      </c>
      <c r="K49" s="3">
        <f>$AA$8</f>
        <v>3.0024635741202643E+17</v>
      </c>
      <c r="L49" s="3">
        <f>$Z$8</f>
        <v>4210038387792135</v>
      </c>
      <c r="M49" s="3">
        <f>$Y$8</f>
        <v>59732129675791</v>
      </c>
      <c r="N49" s="3">
        <f>$X$8</f>
        <v>859047860295</v>
      </c>
    </row>
    <row r="50" spans="3:16">
      <c r="C50" s="3">
        <f>$AH$8</f>
        <v>3.4781605591867382E+30</v>
      </c>
      <c r="D50" s="3">
        <f>$AG$8</f>
        <v>4.6613881837492098E+28</v>
      </c>
      <c r="E50" s="3">
        <f>$AF$8</f>
        <v>6.2701584820619147E+26</v>
      </c>
      <c r="F50" s="3">
        <f>$AE$8</f>
        <v>8.4708966672821023E+24</v>
      </c>
      <c r="G50" s="3">
        <f>$AD$8</f>
        <v>1.1503166289706361E+23</v>
      </c>
      <c r="H50" s="3">
        <f>$AC$8</f>
        <v>1.5716684413122047E+21</v>
      </c>
      <c r="I50" s="3">
        <f>$AB$8</f>
        <v>2.162994034885931E+19</v>
      </c>
      <c r="J50" s="3">
        <f>$AA$8</f>
        <v>3.0024635741202643E+17</v>
      </c>
      <c r="K50" s="3">
        <f>$Z$8</f>
        <v>4210038387792135</v>
      </c>
      <c r="L50" s="3">
        <f>$Y$8</f>
        <v>59732129675791</v>
      </c>
      <c r="M50" s="3">
        <f>$X$8</f>
        <v>859047860295</v>
      </c>
      <c r="N50" s="3">
        <f>$W$8</f>
        <v>12545691535</v>
      </c>
      <c r="P50" s="23"/>
    </row>
    <row r="51" spans="3:16">
      <c r="C51" s="3">
        <f>$AG$8</f>
        <v>4.6613881837492098E+28</v>
      </c>
      <c r="D51" s="3">
        <f>$AF$8</f>
        <v>6.2701584820619147E+26</v>
      </c>
      <c r="E51" s="3">
        <f>$AE$8</f>
        <v>8.4708966672821023E+24</v>
      </c>
      <c r="F51" s="3">
        <f>$AD$8</f>
        <v>1.1503166289706361E+23</v>
      </c>
      <c r="G51" s="3">
        <f>$AC$8</f>
        <v>1.5716684413122047E+21</v>
      </c>
      <c r="H51" s="3">
        <f>$AB$8</f>
        <v>2.162994034885931E+19</v>
      </c>
      <c r="I51" s="3">
        <f>$AA$8</f>
        <v>3.0024635741202643E+17</v>
      </c>
      <c r="J51" s="3">
        <f>$Z$8</f>
        <v>4210038387792135</v>
      </c>
      <c r="K51" s="3">
        <f>$Y$8</f>
        <v>59732129675791</v>
      </c>
      <c r="L51" s="3">
        <f>$X$8</f>
        <v>859047860295</v>
      </c>
      <c r="M51" s="3">
        <f>$W$8</f>
        <v>12545691535</v>
      </c>
      <c r="N51" s="3">
        <f>$V$8</f>
        <v>186368535</v>
      </c>
      <c r="P51" s="32"/>
    </row>
    <row r="52" spans="3:16">
      <c r="C52" s="3">
        <f>$AF$8</f>
        <v>6.2701584820619147E+26</v>
      </c>
      <c r="D52" s="3">
        <f>$AE$8</f>
        <v>8.4708966672821023E+24</v>
      </c>
      <c r="E52" s="3">
        <f>$AD$8</f>
        <v>1.1503166289706361E+23</v>
      </c>
      <c r="F52" s="3">
        <f>$AC$8</f>
        <v>1.5716684413122047E+21</v>
      </c>
      <c r="G52" s="3">
        <f>$AB$8</f>
        <v>2.162994034885931E+19</v>
      </c>
      <c r="H52" s="3">
        <f>$AA$8</f>
        <v>3.0024635741202643E+17</v>
      </c>
      <c r="I52" s="3">
        <f>$Z$8</f>
        <v>4210038387792135</v>
      </c>
      <c r="J52" s="3">
        <f>$Y$8</f>
        <v>59732129675791</v>
      </c>
      <c r="K52" s="3">
        <f>$X$8</f>
        <v>859047860295</v>
      </c>
      <c r="L52" s="3">
        <f>$W$8</f>
        <v>12545691535</v>
      </c>
      <c r="M52" s="3">
        <f>$V$8</f>
        <v>186368535</v>
      </c>
      <c r="N52" s="3">
        <f>$U$8</f>
        <v>2820151</v>
      </c>
    </row>
    <row r="53" spans="3:16">
      <c r="C53" s="3">
        <f>$AE$8</f>
        <v>8.4708966672821023E+24</v>
      </c>
      <c r="D53" s="3">
        <f>$AD$8</f>
        <v>1.1503166289706361E+23</v>
      </c>
      <c r="E53" s="3">
        <f>$AC$8</f>
        <v>1.5716684413122047E+21</v>
      </c>
      <c r="F53" s="3">
        <f>$AB$8</f>
        <v>2.162994034885931E+19</v>
      </c>
      <c r="G53" s="3">
        <f>$AA$8</f>
        <v>3.0024635741202643E+17</v>
      </c>
      <c r="H53" s="3">
        <f>$Z$8</f>
        <v>4210038387792135</v>
      </c>
      <c r="I53" s="3">
        <f>$Y$8</f>
        <v>59732129675791</v>
      </c>
      <c r="J53" s="3">
        <f>$X$8</f>
        <v>859047860295</v>
      </c>
      <c r="K53" s="3">
        <f>$W$8</f>
        <v>12545691535</v>
      </c>
      <c r="L53" s="3">
        <f>$V$8</f>
        <v>186368535</v>
      </c>
      <c r="M53" s="3">
        <f>$U$8</f>
        <v>2820151</v>
      </c>
      <c r="N53" s="3">
        <f>$T$8</f>
        <v>43515</v>
      </c>
    </row>
    <row r="54" spans="3:16">
      <c r="C54" s="3">
        <f>$AD$8</f>
        <v>1.1503166289706361E+23</v>
      </c>
      <c r="D54" s="3">
        <f>$AC$8</f>
        <v>1.5716684413122047E+21</v>
      </c>
      <c r="E54" s="3">
        <f>$AB$8</f>
        <v>2.162994034885931E+19</v>
      </c>
      <c r="F54" s="3">
        <f>$AA$8</f>
        <v>3.0024635741202643E+17</v>
      </c>
      <c r="G54" s="3">
        <f>$Z$8</f>
        <v>4210038387792135</v>
      </c>
      <c r="H54" s="3">
        <f>$Y$8</f>
        <v>59732129675791</v>
      </c>
      <c r="I54" s="3">
        <f>$X$8</f>
        <v>859047860295</v>
      </c>
      <c r="J54" s="3">
        <f>$W$8</f>
        <v>12545691535</v>
      </c>
      <c r="K54" s="3">
        <f>$V$8</f>
        <v>186368535</v>
      </c>
      <c r="L54" s="3">
        <f>$U$8</f>
        <v>2820151</v>
      </c>
      <c r="M54" s="3">
        <f>$T$8</f>
        <v>43515</v>
      </c>
      <c r="N54" s="3">
        <f>$S$8</f>
        <v>685</v>
      </c>
    </row>
    <row r="55" spans="3:16">
      <c r="C55" s="3">
        <f>$AC$8</f>
        <v>1.5716684413122047E+21</v>
      </c>
      <c r="D55" s="3">
        <f>$AB$8</f>
        <v>2.162994034885931E+19</v>
      </c>
      <c r="E55" s="3">
        <f>$AA$8</f>
        <v>3.0024635741202643E+17</v>
      </c>
      <c r="F55" s="3">
        <f>$Z$8</f>
        <v>4210038387792135</v>
      </c>
      <c r="G55" s="3">
        <f>$Y$8</f>
        <v>59732129675791</v>
      </c>
      <c r="H55" s="3">
        <f>$X$8</f>
        <v>859047860295</v>
      </c>
      <c r="I55" s="3">
        <f>$W$8</f>
        <v>12545691535</v>
      </c>
      <c r="J55" s="3">
        <f>$V$8</f>
        <v>186368535</v>
      </c>
      <c r="K55" s="3">
        <f>$U$8</f>
        <v>2820151</v>
      </c>
      <c r="L55" s="3">
        <f>$T$8</f>
        <v>43515</v>
      </c>
      <c r="M55" s="3">
        <f>$S$8</f>
        <v>685</v>
      </c>
      <c r="N55" s="3">
        <f>$S$2</f>
        <v>11</v>
      </c>
    </row>
    <row r="58" spans="3:16">
      <c r="C58" s="3">
        <f>$AN$8</f>
        <v>6.3242912419945786E+41</v>
      </c>
      <c r="D58" s="3">
        <f>$AM$8</f>
        <v>8.3638183359412491E+39</v>
      </c>
      <c r="E58" s="22">
        <f>$AZ$8</f>
        <v>1.6483612613248043E+22</v>
      </c>
      <c r="F58" s="3">
        <f>$AK$8</f>
        <v>1.4697437693587362E+36</v>
      </c>
      <c r="G58" s="3">
        <f>$AJ$8</f>
        <v>1.9538613311576207E+34</v>
      </c>
      <c r="H58" s="3">
        <f>$AI$8</f>
        <v>2.6034054115613975E+32</v>
      </c>
      <c r="I58" s="3">
        <f>$AH$8</f>
        <v>3.4781605591867382E+30</v>
      </c>
      <c r="J58" s="3">
        <f>$AG$8</f>
        <v>4.6613881837492098E+28</v>
      </c>
      <c r="K58" s="3">
        <f>$AF$8</f>
        <v>6.2701584820619147E+26</v>
      </c>
      <c r="L58" s="3">
        <f>$AE$8</f>
        <v>8.4708966672821023E+24</v>
      </c>
      <c r="M58" s="3">
        <f>$AD$8</f>
        <v>1.1503166289706361E+23</v>
      </c>
      <c r="N58" s="3">
        <f>$AC$8</f>
        <v>1.5716684413122047E+21</v>
      </c>
    </row>
    <row r="59" spans="3:16">
      <c r="C59" s="3">
        <f>$AM$8</f>
        <v>8.3638183359412491E+39</v>
      </c>
      <c r="D59" s="3">
        <f>$AL$8</f>
        <v>1.1077700566821677E+38</v>
      </c>
      <c r="E59" s="22">
        <f>$AY$8</f>
        <v>2.2533742029544515E+20</v>
      </c>
      <c r="F59" s="3">
        <f>$AJ$8</f>
        <v>1.9538613311576207E+34</v>
      </c>
      <c r="G59" s="3">
        <f>$AI$8</f>
        <v>2.6034054115613975E+32</v>
      </c>
      <c r="H59" s="3">
        <f>$AH$8</f>
        <v>3.4781605591867382E+30</v>
      </c>
      <c r="I59" s="3">
        <f>$AG$8</f>
        <v>4.6613881837492098E+28</v>
      </c>
      <c r="J59" s="3">
        <f>$AF$8</f>
        <v>6.2701584820619147E+26</v>
      </c>
      <c r="K59" s="3">
        <f>$AE$8</f>
        <v>8.4708966672821023E+24</v>
      </c>
      <c r="L59" s="3">
        <f>$AD$8</f>
        <v>1.1503166289706361E+23</v>
      </c>
      <c r="M59" s="3">
        <f>$AC$8</f>
        <v>1.5716684413122047E+21</v>
      </c>
      <c r="N59" s="3">
        <f>$AB$8</f>
        <v>2.162994034885931E+19</v>
      </c>
    </row>
    <row r="60" spans="3:16">
      <c r="C60" s="3">
        <f>$AL$8</f>
        <v>1.1077700566821677E+38</v>
      </c>
      <c r="D60" s="3">
        <f>$AK$8</f>
        <v>1.4697437693587362E+36</v>
      </c>
      <c r="E60" s="22">
        <f>$AX$8</f>
        <v>3.1024417127888937E+18</v>
      </c>
      <c r="F60" s="3">
        <f>$AI$8</f>
        <v>2.6034054115613975E+32</v>
      </c>
      <c r="G60" s="3">
        <f>$AH$8</f>
        <v>3.4781605591867382E+30</v>
      </c>
      <c r="H60" s="3">
        <f>$AG$8</f>
        <v>4.6613881837492098E+28</v>
      </c>
      <c r="I60" s="3">
        <f>$AF$8</f>
        <v>6.2701584820619147E+26</v>
      </c>
      <c r="J60" s="3">
        <f>$AE$8</f>
        <v>8.4708966672821023E+24</v>
      </c>
      <c r="K60" s="3">
        <f>$AD$8</f>
        <v>1.1503166289706361E+23</v>
      </c>
      <c r="L60" s="3">
        <f>$AC$8</f>
        <v>1.5716684413122047E+21</v>
      </c>
      <c r="M60" s="3">
        <f>$AB$8</f>
        <v>2.162994034885931E+19</v>
      </c>
      <c r="N60" s="3">
        <f>$AA$8</f>
        <v>3.0024635741202643E+17</v>
      </c>
      <c r="P60" s="23">
        <f>MDETERM(C58:N69)/MDETERM(C71:N82)</f>
        <v>4.5417267313758958E-10</v>
      </c>
    </row>
    <row r="61" spans="3:16">
      <c r="C61" s="3">
        <f>$AK$8</f>
        <v>1.4697437693587362E+36</v>
      </c>
      <c r="D61" s="3">
        <f>$AJ$8</f>
        <v>1.9538613311576207E+34</v>
      </c>
      <c r="E61" s="22">
        <f>$AW$8</f>
        <v>4.3074374358992288E+16</v>
      </c>
      <c r="F61" s="3">
        <f>$AH$8</f>
        <v>3.4781605591867382E+30</v>
      </c>
      <c r="G61" s="3">
        <f>$AG$8</f>
        <v>4.6613881837492098E+28</v>
      </c>
      <c r="H61" s="3">
        <f>$AF$8</f>
        <v>6.2701584820619147E+26</v>
      </c>
      <c r="I61" s="3">
        <f>$AE$8</f>
        <v>8.4708966672821023E+24</v>
      </c>
      <c r="J61" s="3">
        <f>$AD$8</f>
        <v>1.1503166289706361E+23</v>
      </c>
      <c r="K61" s="3">
        <f>$AC$8</f>
        <v>1.5716684413122047E+21</v>
      </c>
      <c r="L61" s="3">
        <f>$AB$8</f>
        <v>2.162994034885931E+19</v>
      </c>
      <c r="M61" s="3">
        <f>$AA$8</f>
        <v>3.0024635741202643E+17</v>
      </c>
      <c r="N61" s="3">
        <f>$Z$8</f>
        <v>4210038387792135</v>
      </c>
      <c r="P61" s="29" t="e">
        <f ca="1">[1]!xDiv([1]!xMatDet(C58:N69,100),[1]!xMatDet(C71:N82,100),100)</f>
        <v>#NAME?</v>
      </c>
    </row>
    <row r="62" spans="3:16">
      <c r="C62" s="3">
        <f>$AJ$8</f>
        <v>1.9538613311576207E+34</v>
      </c>
      <c r="D62" s="3">
        <f>$AI$8</f>
        <v>2.6034054115613975E+32</v>
      </c>
      <c r="E62" s="22">
        <f>$AV$8</f>
        <v>603964096749226</v>
      </c>
      <c r="F62" s="3">
        <f>$AG$8</f>
        <v>4.6613881837492098E+28</v>
      </c>
      <c r="G62" s="3">
        <f>$AF$8</f>
        <v>6.2701584820619147E+26</v>
      </c>
      <c r="H62" s="3">
        <f>$AE$8</f>
        <v>8.4708966672821023E+24</v>
      </c>
      <c r="I62" s="3">
        <f>$AD$8</f>
        <v>1.1503166289706361E+23</v>
      </c>
      <c r="J62" s="3">
        <f>$AC$8</f>
        <v>1.5716684413122047E+21</v>
      </c>
      <c r="K62" s="3">
        <f>$AB$8</f>
        <v>2.162994034885931E+19</v>
      </c>
      <c r="L62" s="3">
        <f>$AA$8</f>
        <v>3.0024635741202643E+17</v>
      </c>
      <c r="M62" s="3">
        <f>$Z$8</f>
        <v>4210038387792135</v>
      </c>
      <c r="N62" s="3">
        <f>$Y$8</f>
        <v>59732129675791</v>
      </c>
    </row>
    <row r="63" spans="3:16">
      <c r="C63" s="3">
        <f>$AI$8</f>
        <v>2.6034054115613975E+32</v>
      </c>
      <c r="D63" s="3">
        <f>$AH$8</f>
        <v>3.4781605591867382E+30</v>
      </c>
      <c r="E63" s="22">
        <f>$AU$8</f>
        <v>8565991486948</v>
      </c>
      <c r="F63" s="3">
        <f>$AF$8</f>
        <v>6.2701584820619147E+26</v>
      </c>
      <c r="G63" s="3">
        <f>$AE$8</f>
        <v>8.4708966672821023E+24</v>
      </c>
      <c r="H63" s="3">
        <f>$AD$8</f>
        <v>1.1503166289706361E+23</v>
      </c>
      <c r="I63" s="3">
        <f>$AC$8</f>
        <v>1.5716684413122047E+21</v>
      </c>
      <c r="J63" s="3">
        <f>$AB$8</f>
        <v>2.162994034885931E+19</v>
      </c>
      <c r="K63" s="3">
        <f>$AA$8</f>
        <v>3.0024635741202643E+17</v>
      </c>
      <c r="L63" s="3">
        <f>$Z$8</f>
        <v>4210038387792135</v>
      </c>
      <c r="M63" s="3">
        <f>$Y$8</f>
        <v>59732129675791</v>
      </c>
      <c r="N63" s="3">
        <f>$X$8</f>
        <v>859047860295</v>
      </c>
    </row>
    <row r="64" spans="3:16">
      <c r="C64" s="3">
        <f>$AH$8</f>
        <v>3.4781605591867382E+30</v>
      </c>
      <c r="D64" s="3">
        <f>$AG$8</f>
        <v>4.6613881837492098E+28</v>
      </c>
      <c r="E64" s="22">
        <f>$AT$8</f>
        <v>123100393474</v>
      </c>
      <c r="F64" s="3">
        <f>$AE$8</f>
        <v>8.4708966672821023E+24</v>
      </c>
      <c r="G64" s="3">
        <f>$AD$8</f>
        <v>1.1503166289706361E+23</v>
      </c>
      <c r="H64" s="3">
        <f>$AC$8</f>
        <v>1.5716684413122047E+21</v>
      </c>
      <c r="I64" s="3">
        <f>$AB$8</f>
        <v>2.162994034885931E+19</v>
      </c>
      <c r="J64" s="3">
        <f>$AA$8</f>
        <v>3.0024635741202643E+17</v>
      </c>
      <c r="K64" s="3">
        <f>$Z$8</f>
        <v>4210038387792135</v>
      </c>
      <c r="L64" s="3">
        <f>$Y$8</f>
        <v>59732129675791</v>
      </c>
      <c r="M64" s="3">
        <f>$X$8</f>
        <v>859047860295</v>
      </c>
      <c r="N64" s="3">
        <f>$W$8</f>
        <v>12545691535</v>
      </c>
    </row>
    <row r="65" spans="3:14">
      <c r="C65" s="3">
        <f>$AG$8</f>
        <v>4.6613881837492098E+28</v>
      </c>
      <c r="D65" s="3">
        <f>$AF$8</f>
        <v>6.2701584820619147E+26</v>
      </c>
      <c r="E65" s="22">
        <f>$AS$8</f>
        <v>1795576924</v>
      </c>
      <c r="F65" s="3">
        <f>$AD$8</f>
        <v>1.1503166289706361E+23</v>
      </c>
      <c r="G65" s="3">
        <f>$AC$8</f>
        <v>1.5716684413122047E+21</v>
      </c>
      <c r="H65" s="3">
        <f>$AB$8</f>
        <v>2.162994034885931E+19</v>
      </c>
      <c r="I65" s="3">
        <f>$AA$8</f>
        <v>3.0024635741202643E+17</v>
      </c>
      <c r="J65" s="3">
        <f>$Z$8</f>
        <v>4210038387792135</v>
      </c>
      <c r="K65" s="3">
        <f>$Y$8</f>
        <v>59732129675791</v>
      </c>
      <c r="L65" s="3">
        <f>$X$8</f>
        <v>859047860295</v>
      </c>
      <c r="M65" s="3">
        <f>$W$8</f>
        <v>12545691535</v>
      </c>
      <c r="N65" s="3">
        <f>$V$8</f>
        <v>186368535</v>
      </c>
    </row>
    <row r="66" spans="3:14">
      <c r="C66" s="3">
        <f>$AF$8</f>
        <v>6.2701584820619147E+26</v>
      </c>
      <c r="D66" s="3">
        <f>$AE$8</f>
        <v>8.4708966672821023E+24</v>
      </c>
      <c r="E66" s="22">
        <f>$AR$8</f>
        <v>26626546</v>
      </c>
      <c r="F66" s="3">
        <f>$AC$8</f>
        <v>1.5716684413122047E+21</v>
      </c>
      <c r="G66" s="3">
        <f>$AB$8</f>
        <v>2.162994034885931E+19</v>
      </c>
      <c r="H66" s="3">
        <f>$AA$8</f>
        <v>3.0024635741202643E+17</v>
      </c>
      <c r="I66" s="3">
        <f>$Z$8</f>
        <v>4210038387792135</v>
      </c>
      <c r="J66" s="3">
        <f>$Y$8</f>
        <v>59732129675791</v>
      </c>
      <c r="K66" s="3">
        <f>$X$8</f>
        <v>859047860295</v>
      </c>
      <c r="L66" s="3">
        <f>$W$8</f>
        <v>12545691535</v>
      </c>
      <c r="M66" s="3">
        <f>$V$8</f>
        <v>186368535</v>
      </c>
      <c r="N66" s="3">
        <f>$U$8</f>
        <v>2820151</v>
      </c>
    </row>
    <row r="67" spans="3:14">
      <c r="C67" s="3">
        <f>$AE$8</f>
        <v>8.4708966672821023E+24</v>
      </c>
      <c r="D67" s="3">
        <f>$AD$8</f>
        <v>1.1503166289706361E+23</v>
      </c>
      <c r="E67" s="22">
        <f>$AQ$8</f>
        <v>401968</v>
      </c>
      <c r="F67" s="3">
        <f>$AB$8</f>
        <v>2.162994034885931E+19</v>
      </c>
      <c r="G67" s="3">
        <f>$AA$8</f>
        <v>3.0024635741202643E+17</v>
      </c>
      <c r="H67" s="3">
        <f>$Z$8</f>
        <v>4210038387792135</v>
      </c>
      <c r="I67" s="3">
        <f>$Y$8</f>
        <v>59732129675791</v>
      </c>
      <c r="J67" s="3">
        <f>$X$8</f>
        <v>859047860295</v>
      </c>
      <c r="K67" s="3">
        <f>$W$8</f>
        <v>12545691535</v>
      </c>
      <c r="L67" s="3">
        <f>$V$8</f>
        <v>186368535</v>
      </c>
      <c r="M67" s="3">
        <f>$U$8</f>
        <v>2820151</v>
      </c>
      <c r="N67" s="3">
        <f>$T$8</f>
        <v>43515</v>
      </c>
    </row>
    <row r="68" spans="3:14">
      <c r="C68" s="3">
        <f>$AD$8</f>
        <v>1.1503166289706361E+23</v>
      </c>
      <c r="D68" s="3">
        <f>$AC$8</f>
        <v>1.5716684413122047E+21</v>
      </c>
      <c r="E68" s="22">
        <f>$AP$8</f>
        <v>6184</v>
      </c>
      <c r="F68" s="3">
        <f>$AA$8</f>
        <v>3.0024635741202643E+17</v>
      </c>
      <c r="G68" s="3">
        <f>$Z$8</f>
        <v>4210038387792135</v>
      </c>
      <c r="H68" s="3">
        <f>$Y$8</f>
        <v>59732129675791</v>
      </c>
      <c r="I68" s="3">
        <f>$X$8</f>
        <v>859047860295</v>
      </c>
      <c r="J68" s="3">
        <f>$W$8</f>
        <v>12545691535</v>
      </c>
      <c r="K68" s="3">
        <f>$V$8</f>
        <v>186368535</v>
      </c>
      <c r="L68" s="3">
        <f>$U$8</f>
        <v>2820151</v>
      </c>
      <c r="M68" s="3">
        <f>$T$8</f>
        <v>43515</v>
      </c>
      <c r="N68" s="3">
        <f>$S$8</f>
        <v>685</v>
      </c>
    </row>
    <row r="69" spans="3:14">
      <c r="C69" s="3">
        <f>$AC$8</f>
        <v>1.5716684413122047E+21</v>
      </c>
      <c r="D69" s="3">
        <f>$AB$8</f>
        <v>2.162994034885931E+19</v>
      </c>
      <c r="E69" s="22">
        <f>$AO$8</f>
        <v>97</v>
      </c>
      <c r="F69" s="3">
        <f>$Z$8</f>
        <v>4210038387792135</v>
      </c>
      <c r="G69" s="3">
        <f>$Y$8</f>
        <v>59732129675791</v>
      </c>
      <c r="H69" s="3">
        <f>$X$8</f>
        <v>859047860295</v>
      </c>
      <c r="I69" s="3">
        <f>$W$8</f>
        <v>12545691535</v>
      </c>
      <c r="J69" s="3">
        <f>$V$8</f>
        <v>186368535</v>
      </c>
      <c r="K69" s="3">
        <f>$U$8</f>
        <v>2820151</v>
      </c>
      <c r="L69" s="3">
        <f>$T$8</f>
        <v>43515</v>
      </c>
      <c r="M69" s="3">
        <f>$S$8</f>
        <v>685</v>
      </c>
      <c r="N69" s="3">
        <f>$S$2</f>
        <v>11</v>
      </c>
    </row>
    <row r="70" spans="3:14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>
      <c r="C71" s="3">
        <f>$AN$8</f>
        <v>6.3242912419945786E+41</v>
      </c>
      <c r="D71" s="3">
        <f>$AM$8</f>
        <v>8.3638183359412491E+39</v>
      </c>
      <c r="E71" s="3">
        <f>$AL$8</f>
        <v>1.1077700566821677E+38</v>
      </c>
      <c r="F71" s="3">
        <f>$AK$8</f>
        <v>1.4697437693587362E+36</v>
      </c>
      <c r="G71" s="3">
        <f>$AJ$8</f>
        <v>1.9538613311576207E+34</v>
      </c>
      <c r="H71" s="3">
        <f>$AI$8</f>
        <v>2.6034054115613975E+32</v>
      </c>
      <c r="I71" s="3">
        <f>$AH$8</f>
        <v>3.4781605591867382E+30</v>
      </c>
      <c r="J71" s="3">
        <f>$AG$8</f>
        <v>4.6613881837492098E+28</v>
      </c>
      <c r="K71" s="3">
        <f>$AF$8</f>
        <v>6.2701584820619147E+26</v>
      </c>
      <c r="L71" s="3">
        <f>$AE$8</f>
        <v>8.4708966672821023E+24</v>
      </c>
      <c r="M71" s="3">
        <f>$AD$8</f>
        <v>1.1503166289706361E+23</v>
      </c>
      <c r="N71" s="3">
        <f>$AC$8</f>
        <v>1.5716684413122047E+21</v>
      </c>
    </row>
    <row r="72" spans="3:14">
      <c r="C72" s="3">
        <f>$AM$8</f>
        <v>8.3638183359412491E+39</v>
      </c>
      <c r="D72" s="3">
        <f>$AL$8</f>
        <v>1.1077700566821677E+38</v>
      </c>
      <c r="E72" s="3">
        <f>$AK$8</f>
        <v>1.4697437693587362E+36</v>
      </c>
      <c r="F72" s="3">
        <f>$AJ$8</f>
        <v>1.9538613311576207E+34</v>
      </c>
      <c r="G72" s="3">
        <f>$AI$8</f>
        <v>2.6034054115613975E+32</v>
      </c>
      <c r="H72" s="3">
        <f>$AH$8</f>
        <v>3.4781605591867382E+30</v>
      </c>
      <c r="I72" s="3">
        <f>$AG$8</f>
        <v>4.6613881837492098E+28</v>
      </c>
      <c r="J72" s="3">
        <f>$AF$8</f>
        <v>6.2701584820619147E+26</v>
      </c>
      <c r="K72" s="3">
        <f>$AE$8</f>
        <v>8.4708966672821023E+24</v>
      </c>
      <c r="L72" s="3">
        <f>$AD$8</f>
        <v>1.1503166289706361E+23</v>
      </c>
      <c r="M72" s="3">
        <f>$AC$8</f>
        <v>1.5716684413122047E+21</v>
      </c>
      <c r="N72" s="3">
        <f>$AB$8</f>
        <v>2.162994034885931E+19</v>
      </c>
    </row>
    <row r="73" spans="3:14">
      <c r="C73" s="3">
        <f>$AL$8</f>
        <v>1.1077700566821677E+38</v>
      </c>
      <c r="D73" s="3">
        <f>$AK$8</f>
        <v>1.4697437693587362E+36</v>
      </c>
      <c r="E73" s="3">
        <f>$AJ$8</f>
        <v>1.9538613311576207E+34</v>
      </c>
      <c r="F73" s="3">
        <f>$AI$8</f>
        <v>2.6034054115613975E+32</v>
      </c>
      <c r="G73" s="3">
        <f>$AH$8</f>
        <v>3.4781605591867382E+30</v>
      </c>
      <c r="H73" s="3">
        <f>$AG$8</f>
        <v>4.6613881837492098E+28</v>
      </c>
      <c r="I73" s="3">
        <f>$AF$8</f>
        <v>6.2701584820619147E+26</v>
      </c>
      <c r="J73" s="3">
        <f>$AE$8</f>
        <v>8.4708966672821023E+24</v>
      </c>
      <c r="K73" s="3">
        <f>$AD$8</f>
        <v>1.1503166289706361E+23</v>
      </c>
      <c r="L73" s="3">
        <f>$AC$8</f>
        <v>1.5716684413122047E+21</v>
      </c>
      <c r="M73" s="3">
        <f>$AB$8</f>
        <v>2.162994034885931E+19</v>
      </c>
      <c r="N73" s="3">
        <f>$AA$8</f>
        <v>3.0024635741202643E+17</v>
      </c>
    </row>
    <row r="74" spans="3:14">
      <c r="C74" s="3">
        <f>$AK$8</f>
        <v>1.4697437693587362E+36</v>
      </c>
      <c r="D74" s="3">
        <f>$AJ$8</f>
        <v>1.9538613311576207E+34</v>
      </c>
      <c r="E74" s="3">
        <f>$AI$8</f>
        <v>2.6034054115613975E+32</v>
      </c>
      <c r="F74" s="3">
        <f>$AH$8</f>
        <v>3.4781605591867382E+30</v>
      </c>
      <c r="G74" s="3">
        <f>$AG$8</f>
        <v>4.6613881837492098E+28</v>
      </c>
      <c r="H74" s="3">
        <f>$AF$8</f>
        <v>6.2701584820619147E+26</v>
      </c>
      <c r="I74" s="3">
        <f>$AE$8</f>
        <v>8.4708966672821023E+24</v>
      </c>
      <c r="J74" s="3">
        <f>$AD$8</f>
        <v>1.1503166289706361E+23</v>
      </c>
      <c r="K74" s="3">
        <f>$AC$8</f>
        <v>1.5716684413122047E+21</v>
      </c>
      <c r="L74" s="3">
        <f>$AB$8</f>
        <v>2.162994034885931E+19</v>
      </c>
      <c r="M74" s="3">
        <f>$AA$8</f>
        <v>3.0024635741202643E+17</v>
      </c>
      <c r="N74" s="3">
        <f>$Z$8</f>
        <v>4210038387792135</v>
      </c>
    </row>
    <row r="75" spans="3:14">
      <c r="C75" s="3">
        <f>$AJ$8</f>
        <v>1.9538613311576207E+34</v>
      </c>
      <c r="D75" s="3">
        <f>$AI$8</f>
        <v>2.6034054115613975E+32</v>
      </c>
      <c r="E75" s="3">
        <f>$AH$8</f>
        <v>3.4781605591867382E+30</v>
      </c>
      <c r="F75" s="3">
        <f>$AG$8</f>
        <v>4.6613881837492098E+28</v>
      </c>
      <c r="G75" s="3">
        <f>$AF$8</f>
        <v>6.2701584820619147E+26</v>
      </c>
      <c r="H75" s="3">
        <f>$AE$8</f>
        <v>8.4708966672821023E+24</v>
      </c>
      <c r="I75" s="3">
        <f>$AD$8</f>
        <v>1.1503166289706361E+23</v>
      </c>
      <c r="J75" s="3">
        <f>$AC$8</f>
        <v>1.5716684413122047E+21</v>
      </c>
      <c r="K75" s="3">
        <f>$AB$8</f>
        <v>2.162994034885931E+19</v>
      </c>
      <c r="L75" s="3">
        <f>$AA$8</f>
        <v>3.0024635741202643E+17</v>
      </c>
      <c r="M75" s="3">
        <f>$Z$8</f>
        <v>4210038387792135</v>
      </c>
      <c r="N75" s="3">
        <f>$Y$8</f>
        <v>59732129675791</v>
      </c>
    </row>
    <row r="76" spans="3:14">
      <c r="C76" s="3">
        <f>$AI$8</f>
        <v>2.6034054115613975E+32</v>
      </c>
      <c r="D76" s="3">
        <f>$AH$8</f>
        <v>3.4781605591867382E+30</v>
      </c>
      <c r="E76" s="3">
        <f>$AG$8</f>
        <v>4.6613881837492098E+28</v>
      </c>
      <c r="F76" s="3">
        <f>$AF$8</f>
        <v>6.2701584820619147E+26</v>
      </c>
      <c r="G76" s="3">
        <f>$AE$8</f>
        <v>8.4708966672821023E+24</v>
      </c>
      <c r="H76" s="3">
        <f>$AD$8</f>
        <v>1.1503166289706361E+23</v>
      </c>
      <c r="I76" s="3">
        <f>$AC$8</f>
        <v>1.5716684413122047E+21</v>
      </c>
      <c r="J76" s="3">
        <f>$AB$8</f>
        <v>2.162994034885931E+19</v>
      </c>
      <c r="K76" s="3">
        <f>$AA$8</f>
        <v>3.0024635741202643E+17</v>
      </c>
      <c r="L76" s="3">
        <f>$Z$8</f>
        <v>4210038387792135</v>
      </c>
      <c r="M76" s="3">
        <f>$Y$8</f>
        <v>59732129675791</v>
      </c>
      <c r="N76" s="3">
        <f>$X$8</f>
        <v>859047860295</v>
      </c>
    </row>
    <row r="77" spans="3:14">
      <c r="C77" s="3">
        <f>$AH$8</f>
        <v>3.4781605591867382E+30</v>
      </c>
      <c r="D77" s="3">
        <f>$AG$8</f>
        <v>4.6613881837492098E+28</v>
      </c>
      <c r="E77" s="3">
        <f>$AF$8</f>
        <v>6.2701584820619147E+26</v>
      </c>
      <c r="F77" s="3">
        <f>$AE$8</f>
        <v>8.4708966672821023E+24</v>
      </c>
      <c r="G77" s="3">
        <f>$AD$8</f>
        <v>1.1503166289706361E+23</v>
      </c>
      <c r="H77" s="3">
        <f>$AC$8</f>
        <v>1.5716684413122047E+21</v>
      </c>
      <c r="I77" s="3">
        <f>$AB$8</f>
        <v>2.162994034885931E+19</v>
      </c>
      <c r="J77" s="3">
        <f>$AA$8</f>
        <v>3.0024635741202643E+17</v>
      </c>
      <c r="K77" s="3">
        <f>$Z$8</f>
        <v>4210038387792135</v>
      </c>
      <c r="L77" s="3">
        <f>$Y$8</f>
        <v>59732129675791</v>
      </c>
      <c r="M77" s="3">
        <f>$X$8</f>
        <v>859047860295</v>
      </c>
      <c r="N77" s="3">
        <f>$W$8</f>
        <v>12545691535</v>
      </c>
    </row>
    <row r="78" spans="3:14">
      <c r="C78" s="3">
        <f>$AG$8</f>
        <v>4.6613881837492098E+28</v>
      </c>
      <c r="D78" s="3">
        <f>$AF$8</f>
        <v>6.2701584820619147E+26</v>
      </c>
      <c r="E78" s="3">
        <f>$AE$8</f>
        <v>8.4708966672821023E+24</v>
      </c>
      <c r="F78" s="3">
        <f>$AD$8</f>
        <v>1.1503166289706361E+23</v>
      </c>
      <c r="G78" s="3">
        <f>$AC$8</f>
        <v>1.5716684413122047E+21</v>
      </c>
      <c r="H78" s="3">
        <f>$AB$8</f>
        <v>2.162994034885931E+19</v>
      </c>
      <c r="I78" s="3">
        <f>$AA$8</f>
        <v>3.0024635741202643E+17</v>
      </c>
      <c r="J78" s="3">
        <f>$Z$8</f>
        <v>4210038387792135</v>
      </c>
      <c r="K78" s="3">
        <f>$Y$8</f>
        <v>59732129675791</v>
      </c>
      <c r="L78" s="3">
        <f>$X$8</f>
        <v>859047860295</v>
      </c>
      <c r="M78" s="3">
        <f>$W$8</f>
        <v>12545691535</v>
      </c>
      <c r="N78" s="3">
        <f>$V$8</f>
        <v>186368535</v>
      </c>
    </row>
    <row r="79" spans="3:14">
      <c r="C79" s="3">
        <f>$AF$8</f>
        <v>6.2701584820619147E+26</v>
      </c>
      <c r="D79" s="3">
        <f>$AE$8</f>
        <v>8.4708966672821023E+24</v>
      </c>
      <c r="E79" s="3">
        <f>$AD$8</f>
        <v>1.1503166289706361E+23</v>
      </c>
      <c r="F79" s="3">
        <f>$AC$8</f>
        <v>1.5716684413122047E+21</v>
      </c>
      <c r="G79" s="3">
        <f>$AB$8</f>
        <v>2.162994034885931E+19</v>
      </c>
      <c r="H79" s="3">
        <f>$AA$8</f>
        <v>3.0024635741202643E+17</v>
      </c>
      <c r="I79" s="3">
        <f>$Z$8</f>
        <v>4210038387792135</v>
      </c>
      <c r="J79" s="3">
        <f>$Y$8</f>
        <v>59732129675791</v>
      </c>
      <c r="K79" s="3">
        <f>$X$8</f>
        <v>859047860295</v>
      </c>
      <c r="L79" s="3">
        <f>$W$8</f>
        <v>12545691535</v>
      </c>
      <c r="M79" s="3">
        <f>$V$8</f>
        <v>186368535</v>
      </c>
      <c r="N79" s="3">
        <f>$U$8</f>
        <v>2820151</v>
      </c>
    </row>
    <row r="80" spans="3:14">
      <c r="C80" s="3">
        <f>$AE$8</f>
        <v>8.4708966672821023E+24</v>
      </c>
      <c r="D80" s="3">
        <f>$AD$8</f>
        <v>1.1503166289706361E+23</v>
      </c>
      <c r="E80" s="3">
        <f>$AC$8</f>
        <v>1.5716684413122047E+21</v>
      </c>
      <c r="F80" s="3">
        <f>$AB$8</f>
        <v>2.162994034885931E+19</v>
      </c>
      <c r="G80" s="3">
        <f>$AA$8</f>
        <v>3.0024635741202643E+17</v>
      </c>
      <c r="H80" s="3">
        <f>$Z$8</f>
        <v>4210038387792135</v>
      </c>
      <c r="I80" s="3">
        <f>$Y$8</f>
        <v>59732129675791</v>
      </c>
      <c r="J80" s="3">
        <f>$X$8</f>
        <v>859047860295</v>
      </c>
      <c r="K80" s="3">
        <f>$W$8</f>
        <v>12545691535</v>
      </c>
      <c r="L80" s="3">
        <f>$V$8</f>
        <v>186368535</v>
      </c>
      <c r="M80" s="3">
        <f>$U$8</f>
        <v>2820151</v>
      </c>
      <c r="N80" s="3">
        <f>$T$8</f>
        <v>43515</v>
      </c>
    </row>
    <row r="81" spans="3:16">
      <c r="C81" s="3">
        <f>$AD$8</f>
        <v>1.1503166289706361E+23</v>
      </c>
      <c r="D81" s="3">
        <f>$AC$8</f>
        <v>1.5716684413122047E+21</v>
      </c>
      <c r="E81" s="3">
        <f>$AB$8</f>
        <v>2.162994034885931E+19</v>
      </c>
      <c r="F81" s="3">
        <f>$AA$8</f>
        <v>3.0024635741202643E+17</v>
      </c>
      <c r="G81" s="3">
        <f>$Z$8</f>
        <v>4210038387792135</v>
      </c>
      <c r="H81" s="3">
        <f>$Y$8</f>
        <v>59732129675791</v>
      </c>
      <c r="I81" s="3">
        <f>$X$8</f>
        <v>859047860295</v>
      </c>
      <c r="J81" s="3">
        <f>$W$8</f>
        <v>12545691535</v>
      </c>
      <c r="K81" s="3">
        <f>$V$8</f>
        <v>186368535</v>
      </c>
      <c r="L81" s="3">
        <f>$U$8</f>
        <v>2820151</v>
      </c>
      <c r="M81" s="3">
        <f>$T$8</f>
        <v>43515</v>
      </c>
      <c r="N81" s="3">
        <f>$S$8</f>
        <v>685</v>
      </c>
    </row>
    <row r="82" spans="3:16">
      <c r="C82" s="3">
        <f>$AC$8</f>
        <v>1.5716684413122047E+21</v>
      </c>
      <c r="D82" s="3">
        <f>$AB$8</f>
        <v>2.162994034885931E+19</v>
      </c>
      <c r="E82" s="3">
        <f>$AA$8</f>
        <v>3.0024635741202643E+17</v>
      </c>
      <c r="F82" s="3">
        <f>$Z$8</f>
        <v>4210038387792135</v>
      </c>
      <c r="G82" s="3">
        <f>$Y$8</f>
        <v>59732129675791</v>
      </c>
      <c r="H82" s="3">
        <f>$X$8</f>
        <v>859047860295</v>
      </c>
      <c r="I82" s="3">
        <f>$W$8</f>
        <v>12545691535</v>
      </c>
      <c r="J82" s="3">
        <f>$V$8</f>
        <v>186368535</v>
      </c>
      <c r="K82" s="3">
        <f>$U$8</f>
        <v>2820151</v>
      </c>
      <c r="L82" s="3">
        <f>$T$8</f>
        <v>43515</v>
      </c>
      <c r="M82" s="3">
        <f>$S$8</f>
        <v>685</v>
      </c>
      <c r="N82" s="3">
        <f>$S$2</f>
        <v>11</v>
      </c>
    </row>
    <row r="85" spans="3:16">
      <c r="C85" s="3">
        <f>$AN$8</f>
        <v>6.3242912419945786E+41</v>
      </c>
      <c r="D85" s="3">
        <f>$AM$8</f>
        <v>8.3638183359412491E+39</v>
      </c>
      <c r="E85" s="3">
        <f>$AL$8</f>
        <v>1.1077700566821677E+38</v>
      </c>
      <c r="F85" s="22">
        <f>$AZ$8</f>
        <v>1.6483612613248043E+22</v>
      </c>
      <c r="G85" s="3">
        <f>$AJ$8</f>
        <v>1.9538613311576207E+34</v>
      </c>
      <c r="H85" s="3">
        <f>$AI$8</f>
        <v>2.6034054115613975E+32</v>
      </c>
      <c r="I85" s="3">
        <f>$AH$8</f>
        <v>3.4781605591867382E+30</v>
      </c>
      <c r="J85" s="3">
        <f>$AG$8</f>
        <v>4.6613881837492098E+28</v>
      </c>
      <c r="K85" s="3">
        <f>$AF$8</f>
        <v>6.2701584820619147E+26</v>
      </c>
      <c r="L85" s="3">
        <f>$AE$8</f>
        <v>8.4708966672821023E+24</v>
      </c>
      <c r="M85" s="3">
        <f>$AD$8</f>
        <v>1.1503166289706361E+23</v>
      </c>
      <c r="N85" s="3">
        <f>$AC$8</f>
        <v>1.5716684413122047E+21</v>
      </c>
    </row>
    <row r="86" spans="3:16">
      <c r="C86" s="3">
        <f>$AM$8</f>
        <v>8.3638183359412491E+39</v>
      </c>
      <c r="D86" s="3">
        <f>$AL$8</f>
        <v>1.1077700566821677E+38</v>
      </c>
      <c r="E86" s="3">
        <f>$AK$8</f>
        <v>1.4697437693587362E+36</v>
      </c>
      <c r="F86" s="22">
        <f>$AY$8</f>
        <v>2.2533742029544515E+20</v>
      </c>
      <c r="G86" s="3">
        <f>$AI$8</f>
        <v>2.6034054115613975E+32</v>
      </c>
      <c r="H86" s="3">
        <f>$AH$8</f>
        <v>3.4781605591867382E+30</v>
      </c>
      <c r="I86" s="3">
        <f>$AG$8</f>
        <v>4.6613881837492098E+28</v>
      </c>
      <c r="J86" s="3">
        <f>$AF$8</f>
        <v>6.2701584820619147E+26</v>
      </c>
      <c r="K86" s="3">
        <f>$AE$8</f>
        <v>8.4708966672821023E+24</v>
      </c>
      <c r="L86" s="3">
        <f>$AD$8</f>
        <v>1.1503166289706361E+23</v>
      </c>
      <c r="M86" s="3">
        <f>$AC$8</f>
        <v>1.5716684413122047E+21</v>
      </c>
      <c r="N86" s="3">
        <f>$AB$8</f>
        <v>2.162994034885931E+19</v>
      </c>
    </row>
    <row r="87" spans="3:16">
      <c r="C87" s="3">
        <f>$AL$8</f>
        <v>1.1077700566821677E+38</v>
      </c>
      <c r="D87" s="3">
        <f>$AK$8</f>
        <v>1.4697437693587362E+36</v>
      </c>
      <c r="E87" s="3">
        <f>$AJ$8</f>
        <v>1.9538613311576207E+34</v>
      </c>
      <c r="F87" s="22">
        <f>$AX$8</f>
        <v>3.1024417127888937E+18</v>
      </c>
      <c r="G87" s="3">
        <f>$AH$8</f>
        <v>3.4781605591867382E+30</v>
      </c>
      <c r="H87" s="3">
        <f>$AG$8</f>
        <v>4.6613881837492098E+28</v>
      </c>
      <c r="I87" s="3">
        <f>$AF$8</f>
        <v>6.2701584820619147E+26</v>
      </c>
      <c r="J87" s="3">
        <f>$AE$8</f>
        <v>8.4708966672821023E+24</v>
      </c>
      <c r="K87" s="3">
        <f>$AD$8</f>
        <v>1.1503166289706361E+23</v>
      </c>
      <c r="L87" s="3">
        <f>$AC$8</f>
        <v>1.5716684413122047E+21</v>
      </c>
      <c r="M87" s="3">
        <f>$AB$8</f>
        <v>2.162994034885931E+19</v>
      </c>
      <c r="N87" s="3">
        <f>$AA$8</f>
        <v>3.0024635741202643E+17</v>
      </c>
      <c r="P87" s="23">
        <f>MDETERM(C85:N96)/MDETERM(C98:N109)</f>
        <v>-4.8600801660432938E-8</v>
      </c>
    </row>
    <row r="88" spans="3:16">
      <c r="C88" s="3">
        <f>$AK$8</f>
        <v>1.4697437693587362E+36</v>
      </c>
      <c r="D88" s="3">
        <f>$AJ$8</f>
        <v>1.9538613311576207E+34</v>
      </c>
      <c r="E88" s="3">
        <f>$AI$8</f>
        <v>2.6034054115613975E+32</v>
      </c>
      <c r="F88" s="22">
        <f>$AW$8</f>
        <v>4.3074374358992288E+16</v>
      </c>
      <c r="G88" s="3">
        <f>$AG$8</f>
        <v>4.6613881837492098E+28</v>
      </c>
      <c r="H88" s="3">
        <f>$AF$8</f>
        <v>6.2701584820619147E+26</v>
      </c>
      <c r="I88" s="3">
        <f>$AE$8</f>
        <v>8.4708966672821023E+24</v>
      </c>
      <c r="J88" s="3">
        <f>$AD$8</f>
        <v>1.1503166289706361E+23</v>
      </c>
      <c r="K88" s="3">
        <f>$AC$8</f>
        <v>1.5716684413122047E+21</v>
      </c>
      <c r="L88" s="3">
        <f>$AB$8</f>
        <v>2.162994034885931E+19</v>
      </c>
      <c r="M88" s="3">
        <f>$AA$8</f>
        <v>3.0024635741202643E+17</v>
      </c>
      <c r="N88" s="3">
        <f>$Z$8</f>
        <v>4210038387792135</v>
      </c>
      <c r="P88" s="29" t="e">
        <f ca="1">[1]!xDiv([1]!xMatDet(C85:N96,100),[1]!xMatDet(C98:N109,100),100)</f>
        <v>#NAME?</v>
      </c>
    </row>
    <row r="89" spans="3:16">
      <c r="C89" s="3">
        <f>$AJ$8</f>
        <v>1.9538613311576207E+34</v>
      </c>
      <c r="D89" s="3">
        <f>$AI$8</f>
        <v>2.6034054115613975E+32</v>
      </c>
      <c r="E89" s="3">
        <f>$AH$8</f>
        <v>3.4781605591867382E+30</v>
      </c>
      <c r="F89" s="22">
        <f>$AV$8</f>
        <v>603964096749226</v>
      </c>
      <c r="G89" s="3">
        <f>$AF$8</f>
        <v>6.2701584820619147E+26</v>
      </c>
      <c r="H89" s="3">
        <f>$AE$8</f>
        <v>8.4708966672821023E+24</v>
      </c>
      <c r="I89" s="3">
        <f>$AD$8</f>
        <v>1.1503166289706361E+23</v>
      </c>
      <c r="J89" s="3">
        <f>$AC$8</f>
        <v>1.5716684413122047E+21</v>
      </c>
      <c r="K89" s="3">
        <f>$AB$8</f>
        <v>2.162994034885931E+19</v>
      </c>
      <c r="L89" s="3">
        <f>$AA$8</f>
        <v>3.0024635741202643E+17</v>
      </c>
      <c r="M89" s="3">
        <f>$Z$8</f>
        <v>4210038387792135</v>
      </c>
      <c r="N89" s="3">
        <f>$Y$8</f>
        <v>59732129675791</v>
      </c>
    </row>
    <row r="90" spans="3:16">
      <c r="C90" s="3">
        <f>$AI$8</f>
        <v>2.6034054115613975E+32</v>
      </c>
      <c r="D90" s="3">
        <f>$AH$8</f>
        <v>3.4781605591867382E+30</v>
      </c>
      <c r="E90" s="3">
        <f>$AG$8</f>
        <v>4.6613881837492098E+28</v>
      </c>
      <c r="F90" s="22">
        <f>$AU$8</f>
        <v>8565991486948</v>
      </c>
      <c r="G90" s="3">
        <f>$AE$8</f>
        <v>8.4708966672821023E+24</v>
      </c>
      <c r="H90" s="3">
        <f>$AD$8</f>
        <v>1.1503166289706361E+23</v>
      </c>
      <c r="I90" s="3">
        <f>$AC$8</f>
        <v>1.5716684413122047E+21</v>
      </c>
      <c r="J90" s="3">
        <f>$AB$8</f>
        <v>2.162994034885931E+19</v>
      </c>
      <c r="K90" s="3">
        <f>$AA$8</f>
        <v>3.0024635741202643E+17</v>
      </c>
      <c r="L90" s="3">
        <f>$Z$8</f>
        <v>4210038387792135</v>
      </c>
      <c r="M90" s="3">
        <f>$Y$8</f>
        <v>59732129675791</v>
      </c>
      <c r="N90" s="3">
        <f>$X$8</f>
        <v>859047860295</v>
      </c>
    </row>
    <row r="91" spans="3:16">
      <c r="C91" s="3">
        <f>$AH$8</f>
        <v>3.4781605591867382E+30</v>
      </c>
      <c r="D91" s="3">
        <f>$AG$8</f>
        <v>4.6613881837492098E+28</v>
      </c>
      <c r="E91" s="3">
        <f>$AF$8</f>
        <v>6.2701584820619147E+26</v>
      </c>
      <c r="F91" s="22">
        <f>$AT$8</f>
        <v>123100393474</v>
      </c>
      <c r="G91" s="3">
        <f>$AD$8</f>
        <v>1.1503166289706361E+23</v>
      </c>
      <c r="H91" s="3">
        <f>$AC$8</f>
        <v>1.5716684413122047E+21</v>
      </c>
      <c r="I91" s="3">
        <f>$AB$8</f>
        <v>2.162994034885931E+19</v>
      </c>
      <c r="J91" s="3">
        <f>$AA$8</f>
        <v>3.0024635741202643E+17</v>
      </c>
      <c r="K91" s="3">
        <f>$Z$8</f>
        <v>4210038387792135</v>
      </c>
      <c r="L91" s="3">
        <f>$Y$8</f>
        <v>59732129675791</v>
      </c>
      <c r="M91" s="3">
        <f>$X$8</f>
        <v>859047860295</v>
      </c>
      <c r="N91" s="3">
        <f>$W$8</f>
        <v>12545691535</v>
      </c>
    </row>
    <row r="92" spans="3:16">
      <c r="C92" s="3">
        <f>$AG$8</f>
        <v>4.6613881837492098E+28</v>
      </c>
      <c r="D92" s="3">
        <f>$AF$8</f>
        <v>6.2701584820619147E+26</v>
      </c>
      <c r="E92" s="3">
        <f>$AE$8</f>
        <v>8.4708966672821023E+24</v>
      </c>
      <c r="F92" s="22">
        <f>$AS$8</f>
        <v>1795576924</v>
      </c>
      <c r="G92" s="3">
        <f>$AC$8</f>
        <v>1.5716684413122047E+21</v>
      </c>
      <c r="H92" s="3">
        <f>$AB$8</f>
        <v>2.162994034885931E+19</v>
      </c>
      <c r="I92" s="3">
        <f>$AA$8</f>
        <v>3.0024635741202643E+17</v>
      </c>
      <c r="J92" s="3">
        <f>$Z$8</f>
        <v>4210038387792135</v>
      </c>
      <c r="K92" s="3">
        <f>$Y$8</f>
        <v>59732129675791</v>
      </c>
      <c r="L92" s="3">
        <f>$X$8</f>
        <v>859047860295</v>
      </c>
      <c r="M92" s="3">
        <f>$W$8</f>
        <v>12545691535</v>
      </c>
      <c r="N92" s="3">
        <f>$V$8</f>
        <v>186368535</v>
      </c>
    </row>
    <row r="93" spans="3:16">
      <c r="C93" s="3">
        <f>$AF$8</f>
        <v>6.2701584820619147E+26</v>
      </c>
      <c r="D93" s="3">
        <f>$AE$8</f>
        <v>8.4708966672821023E+24</v>
      </c>
      <c r="E93" s="3">
        <f>$AD$8</f>
        <v>1.1503166289706361E+23</v>
      </c>
      <c r="F93" s="22">
        <f>$AR$8</f>
        <v>26626546</v>
      </c>
      <c r="G93" s="3">
        <f>$AB$8</f>
        <v>2.162994034885931E+19</v>
      </c>
      <c r="H93" s="3">
        <f>$AA$8</f>
        <v>3.0024635741202643E+17</v>
      </c>
      <c r="I93" s="3">
        <f>$Z$8</f>
        <v>4210038387792135</v>
      </c>
      <c r="J93" s="3">
        <f>$Y$8</f>
        <v>59732129675791</v>
      </c>
      <c r="K93" s="3">
        <f>$X$8</f>
        <v>859047860295</v>
      </c>
      <c r="L93" s="3">
        <f>$W$8</f>
        <v>12545691535</v>
      </c>
      <c r="M93" s="3">
        <f>$V$8</f>
        <v>186368535</v>
      </c>
      <c r="N93" s="3">
        <f>$U$8</f>
        <v>2820151</v>
      </c>
    </row>
    <row r="94" spans="3:16">
      <c r="C94" s="3">
        <f>$AE$8</f>
        <v>8.4708966672821023E+24</v>
      </c>
      <c r="D94" s="3">
        <f>$AD$8</f>
        <v>1.1503166289706361E+23</v>
      </c>
      <c r="E94" s="3">
        <f>$AC$8</f>
        <v>1.5716684413122047E+21</v>
      </c>
      <c r="F94" s="22">
        <f>$AQ$8</f>
        <v>401968</v>
      </c>
      <c r="G94" s="3">
        <f>$AA$8</f>
        <v>3.0024635741202643E+17</v>
      </c>
      <c r="H94" s="3">
        <f>$Z$8</f>
        <v>4210038387792135</v>
      </c>
      <c r="I94" s="3">
        <f>$Y$8</f>
        <v>59732129675791</v>
      </c>
      <c r="J94" s="3">
        <f>$X$8</f>
        <v>859047860295</v>
      </c>
      <c r="K94" s="3">
        <f>$W$8</f>
        <v>12545691535</v>
      </c>
      <c r="L94" s="3">
        <f>$V$8</f>
        <v>186368535</v>
      </c>
      <c r="M94" s="3">
        <f>$U$8</f>
        <v>2820151</v>
      </c>
      <c r="N94" s="3">
        <f>$T$8</f>
        <v>43515</v>
      </c>
    </row>
    <row r="95" spans="3:16">
      <c r="C95" s="3">
        <f>$AD$8</f>
        <v>1.1503166289706361E+23</v>
      </c>
      <c r="D95" s="3">
        <f>$AC$8</f>
        <v>1.5716684413122047E+21</v>
      </c>
      <c r="E95" s="3">
        <f>$AB$8</f>
        <v>2.162994034885931E+19</v>
      </c>
      <c r="F95" s="22">
        <f>$AP$8</f>
        <v>6184</v>
      </c>
      <c r="G95" s="3">
        <f>$Z$8</f>
        <v>4210038387792135</v>
      </c>
      <c r="H95" s="3">
        <f>$Y$8</f>
        <v>59732129675791</v>
      </c>
      <c r="I95" s="3">
        <f>$X$8</f>
        <v>859047860295</v>
      </c>
      <c r="J95" s="3">
        <f>$W$8</f>
        <v>12545691535</v>
      </c>
      <c r="K95" s="3">
        <f>$V$8</f>
        <v>186368535</v>
      </c>
      <c r="L95" s="3">
        <f>$U$8</f>
        <v>2820151</v>
      </c>
      <c r="M95" s="3">
        <f>$T$8</f>
        <v>43515</v>
      </c>
      <c r="N95" s="3">
        <f>$S$8</f>
        <v>685</v>
      </c>
    </row>
    <row r="96" spans="3:16">
      <c r="C96" s="3">
        <f>$AC$8</f>
        <v>1.5716684413122047E+21</v>
      </c>
      <c r="D96" s="3">
        <f>$AB$8</f>
        <v>2.162994034885931E+19</v>
      </c>
      <c r="E96" s="3">
        <f>$AA$8</f>
        <v>3.0024635741202643E+17</v>
      </c>
      <c r="F96" s="22">
        <f>$AO$8</f>
        <v>97</v>
      </c>
      <c r="G96" s="3">
        <f>$Y$8</f>
        <v>59732129675791</v>
      </c>
      <c r="H96" s="3">
        <f>$X$8</f>
        <v>859047860295</v>
      </c>
      <c r="I96" s="3">
        <f>$W$8</f>
        <v>12545691535</v>
      </c>
      <c r="J96" s="3">
        <f>$V$8</f>
        <v>186368535</v>
      </c>
      <c r="K96" s="3">
        <f>$U$8</f>
        <v>2820151</v>
      </c>
      <c r="L96" s="3">
        <f>$T$8</f>
        <v>43515</v>
      </c>
      <c r="M96" s="3">
        <f>$S$8</f>
        <v>685</v>
      </c>
      <c r="N96" s="3">
        <f>$S$2</f>
        <v>11</v>
      </c>
    </row>
    <row r="97" spans="3:14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>
      <c r="C98" s="3">
        <f>$AN$8</f>
        <v>6.3242912419945786E+41</v>
      </c>
      <c r="D98" s="3">
        <f>$AM$8</f>
        <v>8.3638183359412491E+39</v>
      </c>
      <c r="E98" s="3">
        <f>$AL$8</f>
        <v>1.1077700566821677E+38</v>
      </c>
      <c r="F98" s="3">
        <f>$AK$8</f>
        <v>1.4697437693587362E+36</v>
      </c>
      <c r="G98" s="3">
        <f>$AJ$8</f>
        <v>1.9538613311576207E+34</v>
      </c>
      <c r="H98" s="3">
        <f>$AI$8</f>
        <v>2.6034054115613975E+32</v>
      </c>
      <c r="I98" s="3">
        <f>$AH$8</f>
        <v>3.4781605591867382E+30</v>
      </c>
      <c r="J98" s="3">
        <f>$AG$8</f>
        <v>4.6613881837492098E+28</v>
      </c>
      <c r="K98" s="3">
        <f>$AF$8</f>
        <v>6.2701584820619147E+26</v>
      </c>
      <c r="L98" s="3">
        <f>$AE$8</f>
        <v>8.4708966672821023E+24</v>
      </c>
      <c r="M98" s="3">
        <f>$AD$8</f>
        <v>1.1503166289706361E+23</v>
      </c>
      <c r="N98" s="3">
        <f>$AC$8</f>
        <v>1.5716684413122047E+21</v>
      </c>
    </row>
    <row r="99" spans="3:14">
      <c r="C99" s="3">
        <f>$AM$8</f>
        <v>8.3638183359412491E+39</v>
      </c>
      <c r="D99" s="3">
        <f>$AL$8</f>
        <v>1.1077700566821677E+38</v>
      </c>
      <c r="E99" s="3">
        <f>$AK$8</f>
        <v>1.4697437693587362E+36</v>
      </c>
      <c r="F99" s="3">
        <f>$AJ$8</f>
        <v>1.9538613311576207E+34</v>
      </c>
      <c r="G99" s="3">
        <f>$AI$8</f>
        <v>2.6034054115613975E+32</v>
      </c>
      <c r="H99" s="3">
        <f>$AH$8</f>
        <v>3.4781605591867382E+30</v>
      </c>
      <c r="I99" s="3">
        <f>$AG$8</f>
        <v>4.6613881837492098E+28</v>
      </c>
      <c r="J99" s="3">
        <f>$AF$8</f>
        <v>6.2701584820619147E+26</v>
      </c>
      <c r="K99" s="3">
        <f>$AE$8</f>
        <v>8.4708966672821023E+24</v>
      </c>
      <c r="L99" s="3">
        <f>$AD$8</f>
        <v>1.1503166289706361E+23</v>
      </c>
      <c r="M99" s="3">
        <f>$AC$8</f>
        <v>1.5716684413122047E+21</v>
      </c>
      <c r="N99" s="3">
        <f>$AB$8</f>
        <v>2.162994034885931E+19</v>
      </c>
    </row>
    <row r="100" spans="3:14">
      <c r="C100" s="3">
        <f>$AL$8</f>
        <v>1.1077700566821677E+38</v>
      </c>
      <c r="D100" s="3">
        <f>$AK$8</f>
        <v>1.4697437693587362E+36</v>
      </c>
      <c r="E100" s="3">
        <f>$AJ$8</f>
        <v>1.9538613311576207E+34</v>
      </c>
      <c r="F100" s="3">
        <f>$AI$8</f>
        <v>2.6034054115613975E+32</v>
      </c>
      <c r="G100" s="3">
        <f>$AH$8</f>
        <v>3.4781605591867382E+30</v>
      </c>
      <c r="H100" s="3">
        <f>$AG$8</f>
        <v>4.6613881837492098E+28</v>
      </c>
      <c r="I100" s="3">
        <f>$AF$8</f>
        <v>6.2701584820619147E+26</v>
      </c>
      <c r="J100" s="3">
        <f>$AE$8</f>
        <v>8.4708966672821023E+24</v>
      </c>
      <c r="K100" s="3">
        <f>$AD$8</f>
        <v>1.1503166289706361E+23</v>
      </c>
      <c r="L100" s="3">
        <f>$AC$8</f>
        <v>1.5716684413122047E+21</v>
      </c>
      <c r="M100" s="3">
        <f>$AB$8</f>
        <v>2.162994034885931E+19</v>
      </c>
      <c r="N100" s="3">
        <f>$AA$8</f>
        <v>3.0024635741202643E+17</v>
      </c>
    </row>
    <row r="101" spans="3:14">
      <c r="C101" s="3">
        <f>$AK$8</f>
        <v>1.4697437693587362E+36</v>
      </c>
      <c r="D101" s="3">
        <f>$AJ$8</f>
        <v>1.9538613311576207E+34</v>
      </c>
      <c r="E101" s="3">
        <f>$AI$8</f>
        <v>2.6034054115613975E+32</v>
      </c>
      <c r="F101" s="3">
        <f>$AH$8</f>
        <v>3.4781605591867382E+30</v>
      </c>
      <c r="G101" s="3">
        <f>$AG$8</f>
        <v>4.6613881837492098E+28</v>
      </c>
      <c r="H101" s="3">
        <f>$AF$8</f>
        <v>6.2701584820619147E+26</v>
      </c>
      <c r="I101" s="3">
        <f>$AE$8</f>
        <v>8.4708966672821023E+24</v>
      </c>
      <c r="J101" s="3">
        <f>$AD$8</f>
        <v>1.1503166289706361E+23</v>
      </c>
      <c r="K101" s="3">
        <f>$AC$8</f>
        <v>1.5716684413122047E+21</v>
      </c>
      <c r="L101" s="3">
        <f>$AB$8</f>
        <v>2.162994034885931E+19</v>
      </c>
      <c r="M101" s="3">
        <f>$AA$8</f>
        <v>3.0024635741202643E+17</v>
      </c>
      <c r="N101" s="3">
        <f>$Z$8</f>
        <v>4210038387792135</v>
      </c>
    </row>
    <row r="102" spans="3:14">
      <c r="C102" s="3">
        <f>$AJ$8</f>
        <v>1.9538613311576207E+34</v>
      </c>
      <c r="D102" s="3">
        <f>$AI$8</f>
        <v>2.6034054115613975E+32</v>
      </c>
      <c r="E102" s="3">
        <f>$AH$8</f>
        <v>3.4781605591867382E+30</v>
      </c>
      <c r="F102" s="3">
        <f>$AG$8</f>
        <v>4.6613881837492098E+28</v>
      </c>
      <c r="G102" s="3">
        <f>$AF$8</f>
        <v>6.2701584820619147E+26</v>
      </c>
      <c r="H102" s="3">
        <f>$AE$8</f>
        <v>8.4708966672821023E+24</v>
      </c>
      <c r="I102" s="3">
        <f>$AD$8</f>
        <v>1.1503166289706361E+23</v>
      </c>
      <c r="J102" s="3">
        <f>$AC$8</f>
        <v>1.5716684413122047E+21</v>
      </c>
      <c r="K102" s="3">
        <f>$AB$8</f>
        <v>2.162994034885931E+19</v>
      </c>
      <c r="L102" s="3">
        <f>$AA$8</f>
        <v>3.0024635741202643E+17</v>
      </c>
      <c r="M102" s="3">
        <f>$Z$8</f>
        <v>4210038387792135</v>
      </c>
      <c r="N102" s="3">
        <f>$Y$8</f>
        <v>59732129675791</v>
      </c>
    </row>
    <row r="103" spans="3:14">
      <c r="C103" s="3">
        <f>$AI$8</f>
        <v>2.6034054115613975E+32</v>
      </c>
      <c r="D103" s="3">
        <f>$AH$8</f>
        <v>3.4781605591867382E+30</v>
      </c>
      <c r="E103" s="3">
        <f>$AG$8</f>
        <v>4.6613881837492098E+28</v>
      </c>
      <c r="F103" s="3">
        <f>$AF$8</f>
        <v>6.2701584820619147E+26</v>
      </c>
      <c r="G103" s="3">
        <f>$AE$8</f>
        <v>8.4708966672821023E+24</v>
      </c>
      <c r="H103" s="3">
        <f>$AD$8</f>
        <v>1.1503166289706361E+23</v>
      </c>
      <c r="I103" s="3">
        <f>$AC$8</f>
        <v>1.5716684413122047E+21</v>
      </c>
      <c r="J103" s="3">
        <f>$AB$8</f>
        <v>2.162994034885931E+19</v>
      </c>
      <c r="K103" s="3">
        <f>$AA$8</f>
        <v>3.0024635741202643E+17</v>
      </c>
      <c r="L103" s="3">
        <f>$Z$8</f>
        <v>4210038387792135</v>
      </c>
      <c r="M103" s="3">
        <f>$Y$8</f>
        <v>59732129675791</v>
      </c>
      <c r="N103" s="3">
        <f>$X$8</f>
        <v>859047860295</v>
      </c>
    </row>
    <row r="104" spans="3:14">
      <c r="C104" s="3">
        <f>$AH$8</f>
        <v>3.4781605591867382E+30</v>
      </c>
      <c r="D104" s="3">
        <f>$AG$8</f>
        <v>4.6613881837492098E+28</v>
      </c>
      <c r="E104" s="3">
        <f>$AF$8</f>
        <v>6.2701584820619147E+26</v>
      </c>
      <c r="F104" s="3">
        <f>$AE$8</f>
        <v>8.4708966672821023E+24</v>
      </c>
      <c r="G104" s="3">
        <f>$AD$8</f>
        <v>1.1503166289706361E+23</v>
      </c>
      <c r="H104" s="3">
        <f>$AC$8</f>
        <v>1.5716684413122047E+21</v>
      </c>
      <c r="I104" s="3">
        <f>$AB$8</f>
        <v>2.162994034885931E+19</v>
      </c>
      <c r="J104" s="3">
        <f>$AA$8</f>
        <v>3.0024635741202643E+17</v>
      </c>
      <c r="K104" s="3">
        <f>$Z$8</f>
        <v>4210038387792135</v>
      </c>
      <c r="L104" s="3">
        <f>$Y$8</f>
        <v>59732129675791</v>
      </c>
      <c r="M104" s="3">
        <f>$X$8</f>
        <v>859047860295</v>
      </c>
      <c r="N104" s="3">
        <f>$W$8</f>
        <v>12545691535</v>
      </c>
    </row>
    <row r="105" spans="3:14">
      <c r="C105" s="3">
        <f>$AG$8</f>
        <v>4.6613881837492098E+28</v>
      </c>
      <c r="D105" s="3">
        <f>$AF$8</f>
        <v>6.2701584820619147E+26</v>
      </c>
      <c r="E105" s="3">
        <f>$AE$8</f>
        <v>8.4708966672821023E+24</v>
      </c>
      <c r="F105" s="3">
        <f>$AD$8</f>
        <v>1.1503166289706361E+23</v>
      </c>
      <c r="G105" s="3">
        <f>$AC$8</f>
        <v>1.5716684413122047E+21</v>
      </c>
      <c r="H105" s="3">
        <f>$AB$8</f>
        <v>2.162994034885931E+19</v>
      </c>
      <c r="I105" s="3">
        <f>$AA$8</f>
        <v>3.0024635741202643E+17</v>
      </c>
      <c r="J105" s="3">
        <f>$Z$8</f>
        <v>4210038387792135</v>
      </c>
      <c r="K105" s="3">
        <f>$Y$8</f>
        <v>59732129675791</v>
      </c>
      <c r="L105" s="3">
        <f>$X$8</f>
        <v>859047860295</v>
      </c>
      <c r="M105" s="3">
        <f>$W$8</f>
        <v>12545691535</v>
      </c>
      <c r="N105" s="3">
        <f>$V$8</f>
        <v>186368535</v>
      </c>
    </row>
    <row r="106" spans="3:14">
      <c r="C106" s="3">
        <f>$AF$8</f>
        <v>6.2701584820619147E+26</v>
      </c>
      <c r="D106" s="3">
        <f>$AE$8</f>
        <v>8.4708966672821023E+24</v>
      </c>
      <c r="E106" s="3">
        <f>$AD$8</f>
        <v>1.1503166289706361E+23</v>
      </c>
      <c r="F106" s="3">
        <f>$AC$8</f>
        <v>1.5716684413122047E+21</v>
      </c>
      <c r="G106" s="3">
        <f>$AB$8</f>
        <v>2.162994034885931E+19</v>
      </c>
      <c r="H106" s="3">
        <f>$AA$8</f>
        <v>3.0024635741202643E+17</v>
      </c>
      <c r="I106" s="3">
        <f>$Z$8</f>
        <v>4210038387792135</v>
      </c>
      <c r="J106" s="3">
        <f>$Y$8</f>
        <v>59732129675791</v>
      </c>
      <c r="K106" s="3">
        <f>$X$8</f>
        <v>859047860295</v>
      </c>
      <c r="L106" s="3">
        <f>$W$8</f>
        <v>12545691535</v>
      </c>
      <c r="M106" s="3">
        <f>$V$8</f>
        <v>186368535</v>
      </c>
      <c r="N106" s="3">
        <f>$U$8</f>
        <v>2820151</v>
      </c>
    </row>
    <row r="107" spans="3:14">
      <c r="C107" s="3">
        <f>$AE$8</f>
        <v>8.4708966672821023E+24</v>
      </c>
      <c r="D107" s="3">
        <f>$AD$8</f>
        <v>1.1503166289706361E+23</v>
      </c>
      <c r="E107" s="3">
        <f>$AC$8</f>
        <v>1.5716684413122047E+21</v>
      </c>
      <c r="F107" s="3">
        <f>$AB$8</f>
        <v>2.162994034885931E+19</v>
      </c>
      <c r="G107" s="3">
        <f>$AA$8</f>
        <v>3.0024635741202643E+17</v>
      </c>
      <c r="H107" s="3">
        <f>$Z$8</f>
        <v>4210038387792135</v>
      </c>
      <c r="I107" s="3">
        <f>$Y$8</f>
        <v>59732129675791</v>
      </c>
      <c r="J107" s="3">
        <f>$X$8</f>
        <v>859047860295</v>
      </c>
      <c r="K107" s="3">
        <f>$W$8</f>
        <v>12545691535</v>
      </c>
      <c r="L107" s="3">
        <f>$V$8</f>
        <v>186368535</v>
      </c>
      <c r="M107" s="3">
        <f>$U$8</f>
        <v>2820151</v>
      </c>
      <c r="N107" s="3">
        <f>$T$8</f>
        <v>43515</v>
      </c>
    </row>
    <row r="108" spans="3:14">
      <c r="C108" s="3">
        <f>$AD$8</f>
        <v>1.1503166289706361E+23</v>
      </c>
      <c r="D108" s="3">
        <f>$AC$8</f>
        <v>1.5716684413122047E+21</v>
      </c>
      <c r="E108" s="3">
        <f>$AB$8</f>
        <v>2.162994034885931E+19</v>
      </c>
      <c r="F108" s="3">
        <f>$AA$8</f>
        <v>3.0024635741202643E+17</v>
      </c>
      <c r="G108" s="3">
        <f>$Z$8</f>
        <v>4210038387792135</v>
      </c>
      <c r="H108" s="3">
        <f>$Y$8</f>
        <v>59732129675791</v>
      </c>
      <c r="I108" s="3">
        <f>$X$8</f>
        <v>859047860295</v>
      </c>
      <c r="J108" s="3">
        <f>$W$8</f>
        <v>12545691535</v>
      </c>
      <c r="K108" s="3">
        <f>$V$8</f>
        <v>186368535</v>
      </c>
      <c r="L108" s="3">
        <f>$U$8</f>
        <v>2820151</v>
      </c>
      <c r="M108" s="3">
        <f>$T$8</f>
        <v>43515</v>
      </c>
      <c r="N108" s="3">
        <f>$S$8</f>
        <v>685</v>
      </c>
    </row>
    <row r="109" spans="3:14">
      <c r="C109" s="3">
        <f>$AC$8</f>
        <v>1.5716684413122047E+21</v>
      </c>
      <c r="D109" s="3">
        <f>$AB$8</f>
        <v>2.162994034885931E+19</v>
      </c>
      <c r="E109" s="3">
        <f>$AA$8</f>
        <v>3.0024635741202643E+17</v>
      </c>
      <c r="F109" s="3">
        <f>$Z$8</f>
        <v>4210038387792135</v>
      </c>
      <c r="G109" s="3">
        <f>$Y$8</f>
        <v>59732129675791</v>
      </c>
      <c r="H109" s="3">
        <f>$X$8</f>
        <v>859047860295</v>
      </c>
      <c r="I109" s="3">
        <f>$W$8</f>
        <v>12545691535</v>
      </c>
      <c r="J109" s="3">
        <f>$V$8</f>
        <v>186368535</v>
      </c>
      <c r="K109" s="3">
        <f>$U$8</f>
        <v>2820151</v>
      </c>
      <c r="L109" s="3">
        <f>$T$8</f>
        <v>43515</v>
      </c>
      <c r="M109" s="3">
        <f>$S$8</f>
        <v>685</v>
      </c>
      <c r="N109" s="3">
        <f>$S$2</f>
        <v>11</v>
      </c>
    </row>
    <row r="112" spans="3:14">
      <c r="C112" s="3">
        <f>$AN$8</f>
        <v>6.3242912419945786E+41</v>
      </c>
      <c r="D112" s="3">
        <f>$AM$8</f>
        <v>8.3638183359412491E+39</v>
      </c>
      <c r="E112" s="3">
        <f>$AL$8</f>
        <v>1.1077700566821677E+38</v>
      </c>
      <c r="F112" s="3">
        <f>$AK$8</f>
        <v>1.4697437693587362E+36</v>
      </c>
      <c r="G112" s="22">
        <f>$AZ$8</f>
        <v>1.6483612613248043E+22</v>
      </c>
      <c r="H112" s="3">
        <f>$AI$8</f>
        <v>2.6034054115613975E+32</v>
      </c>
      <c r="I112" s="3">
        <f>$AH$8</f>
        <v>3.4781605591867382E+30</v>
      </c>
      <c r="J112" s="3">
        <f>$AG$8</f>
        <v>4.6613881837492098E+28</v>
      </c>
      <c r="K112" s="3">
        <f>$AF$8</f>
        <v>6.2701584820619147E+26</v>
      </c>
      <c r="L112" s="3">
        <f>$AE$8</f>
        <v>8.4708966672821023E+24</v>
      </c>
      <c r="M112" s="3">
        <f>$AD$8</f>
        <v>1.1503166289706361E+23</v>
      </c>
      <c r="N112" s="3">
        <f>$AC$8</f>
        <v>1.5716684413122047E+21</v>
      </c>
    </row>
    <row r="113" spans="3:16">
      <c r="C113" s="3">
        <f>$AM$8</f>
        <v>8.3638183359412491E+39</v>
      </c>
      <c r="D113" s="3">
        <f>$AL$8</f>
        <v>1.1077700566821677E+38</v>
      </c>
      <c r="E113" s="3">
        <f>$AK$8</f>
        <v>1.4697437693587362E+36</v>
      </c>
      <c r="F113" s="3">
        <f>$AJ$8</f>
        <v>1.9538613311576207E+34</v>
      </c>
      <c r="G113" s="22">
        <f>$AY$8</f>
        <v>2.2533742029544515E+20</v>
      </c>
      <c r="H113" s="3">
        <f>$AH$8</f>
        <v>3.4781605591867382E+30</v>
      </c>
      <c r="I113" s="3">
        <f>$AG$8</f>
        <v>4.6613881837492098E+28</v>
      </c>
      <c r="J113" s="3">
        <f>$AF$8</f>
        <v>6.2701584820619147E+26</v>
      </c>
      <c r="K113" s="3">
        <f>$AE$8</f>
        <v>8.4708966672821023E+24</v>
      </c>
      <c r="L113" s="3">
        <f>$AD$8</f>
        <v>1.1503166289706361E+23</v>
      </c>
      <c r="M113" s="3">
        <f>$AC$8</f>
        <v>1.5716684413122047E+21</v>
      </c>
      <c r="N113" s="3">
        <f>$AB$8</f>
        <v>2.162994034885931E+19</v>
      </c>
      <c r="P113" s="23">
        <f>MDETERM(C112:N123)/MDETERM(C125:N136)</f>
        <v>2.577800623186977E-6</v>
      </c>
    </row>
    <row r="114" spans="3:16">
      <c r="C114" s="3">
        <f>$AL$8</f>
        <v>1.1077700566821677E+38</v>
      </c>
      <c r="D114" s="3">
        <f>$AK$8</f>
        <v>1.4697437693587362E+36</v>
      </c>
      <c r="E114" s="3">
        <f>$AJ$8</f>
        <v>1.9538613311576207E+34</v>
      </c>
      <c r="F114" s="3">
        <f>$AI$8</f>
        <v>2.6034054115613975E+32</v>
      </c>
      <c r="G114" s="22">
        <f>$AX$8</f>
        <v>3.1024417127888937E+18</v>
      </c>
      <c r="H114" s="3">
        <f>$AG$8</f>
        <v>4.6613881837492098E+28</v>
      </c>
      <c r="I114" s="3">
        <f>$AF$8</f>
        <v>6.2701584820619147E+26</v>
      </c>
      <c r="J114" s="3">
        <f>$AE$8</f>
        <v>8.4708966672821023E+24</v>
      </c>
      <c r="K114" s="3">
        <f>$AD$8</f>
        <v>1.1503166289706361E+23</v>
      </c>
      <c r="L114" s="3">
        <f>$AC$8</f>
        <v>1.5716684413122047E+21</v>
      </c>
      <c r="M114" s="3">
        <f>$AB$8</f>
        <v>2.162994034885931E+19</v>
      </c>
      <c r="N114" s="3">
        <f>$AA$8</f>
        <v>3.0024635741202643E+17</v>
      </c>
      <c r="P114" s="32" t="e">
        <f ca="1">[1]!xDiv([1]!xMatDet(C112:N123,100),[1]!xMatDet(C125:N136,100),100)</f>
        <v>#NAME?</v>
      </c>
    </row>
    <row r="115" spans="3:16">
      <c r="C115" s="3">
        <f>$AK$8</f>
        <v>1.4697437693587362E+36</v>
      </c>
      <c r="D115" s="3">
        <f>$AJ$8</f>
        <v>1.9538613311576207E+34</v>
      </c>
      <c r="E115" s="3">
        <f>$AI$8</f>
        <v>2.6034054115613975E+32</v>
      </c>
      <c r="F115" s="3">
        <f>$AH$8</f>
        <v>3.4781605591867382E+30</v>
      </c>
      <c r="G115" s="22">
        <f>$AW$8</f>
        <v>4.3074374358992288E+16</v>
      </c>
      <c r="H115" s="3">
        <f>$AF$8</f>
        <v>6.2701584820619147E+26</v>
      </c>
      <c r="I115" s="3">
        <f>$AE$8</f>
        <v>8.4708966672821023E+24</v>
      </c>
      <c r="J115" s="3">
        <f>$AD$8</f>
        <v>1.1503166289706361E+23</v>
      </c>
      <c r="K115" s="3">
        <f>$AC$8</f>
        <v>1.5716684413122047E+21</v>
      </c>
      <c r="L115" s="3">
        <f>$AB$8</f>
        <v>2.162994034885931E+19</v>
      </c>
      <c r="M115" s="3">
        <f>$AA$8</f>
        <v>3.0024635741202643E+17</v>
      </c>
      <c r="N115" s="3">
        <f>$Z$8</f>
        <v>4210038387792135</v>
      </c>
    </row>
    <row r="116" spans="3:16">
      <c r="C116" s="3">
        <f>$AJ$8</f>
        <v>1.9538613311576207E+34</v>
      </c>
      <c r="D116" s="3">
        <f>$AI$8</f>
        <v>2.6034054115613975E+32</v>
      </c>
      <c r="E116" s="3">
        <f>$AH$8</f>
        <v>3.4781605591867382E+30</v>
      </c>
      <c r="F116" s="3">
        <f>$AG$8</f>
        <v>4.6613881837492098E+28</v>
      </c>
      <c r="G116" s="22">
        <f>$AV$8</f>
        <v>603964096749226</v>
      </c>
      <c r="H116" s="3">
        <f>$AE$8</f>
        <v>8.4708966672821023E+24</v>
      </c>
      <c r="I116" s="3">
        <f>$AD$8</f>
        <v>1.1503166289706361E+23</v>
      </c>
      <c r="J116" s="3">
        <f>$AC$8</f>
        <v>1.5716684413122047E+21</v>
      </c>
      <c r="K116" s="3">
        <f>$AB$8</f>
        <v>2.162994034885931E+19</v>
      </c>
      <c r="L116" s="3">
        <f>$AA$8</f>
        <v>3.0024635741202643E+17</v>
      </c>
      <c r="M116" s="3">
        <f>$Z$8</f>
        <v>4210038387792135</v>
      </c>
      <c r="N116" s="3">
        <f>$Y$8</f>
        <v>59732129675791</v>
      </c>
    </row>
    <row r="117" spans="3:16">
      <c r="C117" s="3">
        <f>$AI$8</f>
        <v>2.6034054115613975E+32</v>
      </c>
      <c r="D117" s="3">
        <f>$AH$8</f>
        <v>3.4781605591867382E+30</v>
      </c>
      <c r="E117" s="3">
        <f>$AG$8</f>
        <v>4.6613881837492098E+28</v>
      </c>
      <c r="F117" s="3">
        <f>$AF$8</f>
        <v>6.2701584820619147E+26</v>
      </c>
      <c r="G117" s="22">
        <f>$AU$8</f>
        <v>8565991486948</v>
      </c>
      <c r="H117" s="3">
        <f>$AD$8</f>
        <v>1.1503166289706361E+23</v>
      </c>
      <c r="I117" s="3">
        <f>$AC$8</f>
        <v>1.5716684413122047E+21</v>
      </c>
      <c r="J117" s="3">
        <f>$AB$8</f>
        <v>2.162994034885931E+19</v>
      </c>
      <c r="K117" s="3">
        <f>$AA$8</f>
        <v>3.0024635741202643E+17</v>
      </c>
      <c r="L117" s="3">
        <f>$Z$8</f>
        <v>4210038387792135</v>
      </c>
      <c r="M117" s="3">
        <f>$Y$8</f>
        <v>59732129675791</v>
      </c>
      <c r="N117" s="3">
        <f>$X$8</f>
        <v>859047860295</v>
      </c>
    </row>
    <row r="118" spans="3:16">
      <c r="C118" s="3">
        <f>$AH$8</f>
        <v>3.4781605591867382E+30</v>
      </c>
      <c r="D118" s="3">
        <f>$AG$8</f>
        <v>4.6613881837492098E+28</v>
      </c>
      <c r="E118" s="3">
        <f>$AF$8</f>
        <v>6.2701584820619147E+26</v>
      </c>
      <c r="F118" s="3">
        <f>$AE$8</f>
        <v>8.4708966672821023E+24</v>
      </c>
      <c r="G118" s="22">
        <f>$AT$8</f>
        <v>123100393474</v>
      </c>
      <c r="H118" s="3">
        <f>$AC$8</f>
        <v>1.5716684413122047E+21</v>
      </c>
      <c r="I118" s="3">
        <f>$AB$8</f>
        <v>2.162994034885931E+19</v>
      </c>
      <c r="J118" s="3">
        <f>$AA$8</f>
        <v>3.0024635741202643E+17</v>
      </c>
      <c r="K118" s="3">
        <f>$Z$8</f>
        <v>4210038387792135</v>
      </c>
      <c r="L118" s="3">
        <f>$Y$8</f>
        <v>59732129675791</v>
      </c>
      <c r="M118" s="3">
        <f>$X$8</f>
        <v>859047860295</v>
      </c>
      <c r="N118" s="3">
        <f>$W$8</f>
        <v>12545691535</v>
      </c>
    </row>
    <row r="119" spans="3:16">
      <c r="C119" s="3">
        <f>$AG$8</f>
        <v>4.6613881837492098E+28</v>
      </c>
      <c r="D119" s="3">
        <f>$AF$8</f>
        <v>6.2701584820619147E+26</v>
      </c>
      <c r="E119" s="3">
        <f>$AE$8</f>
        <v>8.4708966672821023E+24</v>
      </c>
      <c r="F119" s="3">
        <f>$AD$8</f>
        <v>1.1503166289706361E+23</v>
      </c>
      <c r="G119" s="22">
        <f>$AS$8</f>
        <v>1795576924</v>
      </c>
      <c r="H119" s="3">
        <f>$AB$8</f>
        <v>2.162994034885931E+19</v>
      </c>
      <c r="I119" s="3">
        <f>$AA$8</f>
        <v>3.0024635741202643E+17</v>
      </c>
      <c r="J119" s="3">
        <f>$Z$8</f>
        <v>4210038387792135</v>
      </c>
      <c r="K119" s="3">
        <f>$Y$8</f>
        <v>59732129675791</v>
      </c>
      <c r="L119" s="3">
        <f>$X$8</f>
        <v>859047860295</v>
      </c>
      <c r="M119" s="3">
        <f>$W$8</f>
        <v>12545691535</v>
      </c>
      <c r="N119" s="3">
        <f>$V$8</f>
        <v>186368535</v>
      </c>
    </row>
    <row r="120" spans="3:16">
      <c r="C120" s="3">
        <f>$AF$8</f>
        <v>6.2701584820619147E+26</v>
      </c>
      <c r="D120" s="3">
        <f>$AE$8</f>
        <v>8.4708966672821023E+24</v>
      </c>
      <c r="E120" s="3">
        <f>$AD$8</f>
        <v>1.1503166289706361E+23</v>
      </c>
      <c r="F120" s="3">
        <f>$AC$8</f>
        <v>1.5716684413122047E+21</v>
      </c>
      <c r="G120" s="22">
        <f>$AR$8</f>
        <v>26626546</v>
      </c>
      <c r="H120" s="3">
        <f>$AA$8</f>
        <v>3.0024635741202643E+17</v>
      </c>
      <c r="I120" s="3">
        <f>$Z$8</f>
        <v>4210038387792135</v>
      </c>
      <c r="J120" s="3">
        <f>$Y$8</f>
        <v>59732129675791</v>
      </c>
      <c r="K120" s="3">
        <f>$X$8</f>
        <v>859047860295</v>
      </c>
      <c r="L120" s="3">
        <f>$W$8</f>
        <v>12545691535</v>
      </c>
      <c r="M120" s="3">
        <f>$V$8</f>
        <v>186368535</v>
      </c>
      <c r="N120" s="3">
        <f>$U$8</f>
        <v>2820151</v>
      </c>
    </row>
    <row r="121" spans="3:16">
      <c r="C121" s="3">
        <f>$AE$8</f>
        <v>8.4708966672821023E+24</v>
      </c>
      <c r="D121" s="3">
        <f>$AD$8</f>
        <v>1.1503166289706361E+23</v>
      </c>
      <c r="E121" s="3">
        <f>$AC$8</f>
        <v>1.5716684413122047E+21</v>
      </c>
      <c r="F121" s="3">
        <f>$AB$8</f>
        <v>2.162994034885931E+19</v>
      </c>
      <c r="G121" s="22">
        <f>$AQ$8</f>
        <v>401968</v>
      </c>
      <c r="H121" s="3">
        <f>$Z$8</f>
        <v>4210038387792135</v>
      </c>
      <c r="I121" s="3">
        <f>$Y$8</f>
        <v>59732129675791</v>
      </c>
      <c r="J121" s="3">
        <f>$X$8</f>
        <v>859047860295</v>
      </c>
      <c r="K121" s="3">
        <f>$W$8</f>
        <v>12545691535</v>
      </c>
      <c r="L121" s="3">
        <f>$V$8</f>
        <v>186368535</v>
      </c>
      <c r="M121" s="3">
        <f>$U$8</f>
        <v>2820151</v>
      </c>
      <c r="N121" s="3">
        <f>$T$8</f>
        <v>43515</v>
      </c>
    </row>
    <row r="122" spans="3:16">
      <c r="C122" s="3">
        <f>$AD$8</f>
        <v>1.1503166289706361E+23</v>
      </c>
      <c r="D122" s="3">
        <f>$AC$8</f>
        <v>1.5716684413122047E+21</v>
      </c>
      <c r="E122" s="3">
        <f>$AB$8</f>
        <v>2.162994034885931E+19</v>
      </c>
      <c r="F122" s="3">
        <f>$AA$8</f>
        <v>3.0024635741202643E+17</v>
      </c>
      <c r="G122" s="22">
        <f>$AP$8</f>
        <v>6184</v>
      </c>
      <c r="H122" s="3">
        <f>$Y$8</f>
        <v>59732129675791</v>
      </c>
      <c r="I122" s="3">
        <f>$X$8</f>
        <v>859047860295</v>
      </c>
      <c r="J122" s="3">
        <f>$W$8</f>
        <v>12545691535</v>
      </c>
      <c r="K122" s="3">
        <f>$V$8</f>
        <v>186368535</v>
      </c>
      <c r="L122" s="3">
        <f>$U$8</f>
        <v>2820151</v>
      </c>
      <c r="M122" s="3">
        <f>$T$8</f>
        <v>43515</v>
      </c>
      <c r="N122" s="3">
        <f>$S$8</f>
        <v>685</v>
      </c>
    </row>
    <row r="123" spans="3:16">
      <c r="C123" s="3">
        <f>$AC$8</f>
        <v>1.5716684413122047E+21</v>
      </c>
      <c r="D123" s="3">
        <f>$AB$8</f>
        <v>2.162994034885931E+19</v>
      </c>
      <c r="E123" s="3">
        <f>$AA$8</f>
        <v>3.0024635741202643E+17</v>
      </c>
      <c r="F123" s="3">
        <f>$Z$8</f>
        <v>4210038387792135</v>
      </c>
      <c r="G123" s="22">
        <f>$AO$8</f>
        <v>97</v>
      </c>
      <c r="H123" s="3">
        <f>$X$8</f>
        <v>859047860295</v>
      </c>
      <c r="I123" s="3">
        <f>$W$8</f>
        <v>12545691535</v>
      </c>
      <c r="J123" s="3">
        <f>$V$8</f>
        <v>186368535</v>
      </c>
      <c r="K123" s="3">
        <f>$U$8</f>
        <v>2820151</v>
      </c>
      <c r="L123" s="3">
        <f>$T$8</f>
        <v>43515</v>
      </c>
      <c r="M123" s="3">
        <f>$S$8</f>
        <v>685</v>
      </c>
      <c r="N123" s="3">
        <f>$S$2</f>
        <v>11</v>
      </c>
    </row>
    <row r="124" spans="3:16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3:16">
      <c r="C125" s="3">
        <f>$AN$8</f>
        <v>6.3242912419945786E+41</v>
      </c>
      <c r="D125" s="3">
        <f>$AM$8</f>
        <v>8.3638183359412491E+39</v>
      </c>
      <c r="E125" s="3">
        <f>$AL$8</f>
        <v>1.1077700566821677E+38</v>
      </c>
      <c r="F125" s="3">
        <f>$AK$8</f>
        <v>1.4697437693587362E+36</v>
      </c>
      <c r="G125" s="3">
        <f>$AJ$8</f>
        <v>1.9538613311576207E+34</v>
      </c>
      <c r="H125" s="3">
        <f>$AI$8</f>
        <v>2.6034054115613975E+32</v>
      </c>
      <c r="I125" s="3">
        <f>$AH$8</f>
        <v>3.4781605591867382E+30</v>
      </c>
      <c r="J125" s="3">
        <f>$AG$8</f>
        <v>4.6613881837492098E+28</v>
      </c>
      <c r="K125" s="3">
        <f>$AF$8</f>
        <v>6.2701584820619147E+26</v>
      </c>
      <c r="L125" s="3">
        <f>$AE$8</f>
        <v>8.4708966672821023E+24</v>
      </c>
      <c r="M125" s="3">
        <f>$AD$8</f>
        <v>1.1503166289706361E+23</v>
      </c>
      <c r="N125" s="3">
        <f>$AC$8</f>
        <v>1.5716684413122047E+21</v>
      </c>
    </row>
    <row r="126" spans="3:16">
      <c r="C126" s="3">
        <f>$AM$8</f>
        <v>8.3638183359412491E+39</v>
      </c>
      <c r="D126" s="3">
        <f>$AL$8</f>
        <v>1.1077700566821677E+38</v>
      </c>
      <c r="E126" s="3">
        <f>$AK$8</f>
        <v>1.4697437693587362E+36</v>
      </c>
      <c r="F126" s="3">
        <f>$AJ$8</f>
        <v>1.9538613311576207E+34</v>
      </c>
      <c r="G126" s="3">
        <f>$AI$8</f>
        <v>2.6034054115613975E+32</v>
      </c>
      <c r="H126" s="3">
        <f>$AH$8</f>
        <v>3.4781605591867382E+30</v>
      </c>
      <c r="I126" s="3">
        <f>$AG$8</f>
        <v>4.6613881837492098E+28</v>
      </c>
      <c r="J126" s="3">
        <f>$AF$8</f>
        <v>6.2701584820619147E+26</v>
      </c>
      <c r="K126" s="3">
        <f>$AE$8</f>
        <v>8.4708966672821023E+24</v>
      </c>
      <c r="L126" s="3">
        <f>$AD$8</f>
        <v>1.1503166289706361E+23</v>
      </c>
      <c r="M126" s="3">
        <f>$AC$8</f>
        <v>1.5716684413122047E+21</v>
      </c>
      <c r="N126" s="3">
        <f>$AB$8</f>
        <v>2.162994034885931E+19</v>
      </c>
    </row>
    <row r="127" spans="3:16">
      <c r="C127" s="3">
        <f>$AL$8</f>
        <v>1.1077700566821677E+38</v>
      </c>
      <c r="D127" s="3">
        <f>$AK$8</f>
        <v>1.4697437693587362E+36</v>
      </c>
      <c r="E127" s="3">
        <f>$AJ$8</f>
        <v>1.9538613311576207E+34</v>
      </c>
      <c r="F127" s="3">
        <f>$AI$8</f>
        <v>2.6034054115613975E+32</v>
      </c>
      <c r="G127" s="3">
        <f>$AH$8</f>
        <v>3.4781605591867382E+30</v>
      </c>
      <c r="H127" s="3">
        <f>$AG$8</f>
        <v>4.6613881837492098E+28</v>
      </c>
      <c r="I127" s="3">
        <f>$AF$8</f>
        <v>6.2701584820619147E+26</v>
      </c>
      <c r="J127" s="3">
        <f>$AE$8</f>
        <v>8.4708966672821023E+24</v>
      </c>
      <c r="K127" s="3">
        <f>$AD$8</f>
        <v>1.1503166289706361E+23</v>
      </c>
      <c r="L127" s="3">
        <f>$AC$8</f>
        <v>1.5716684413122047E+21</v>
      </c>
      <c r="M127" s="3">
        <f>$AB$8</f>
        <v>2.162994034885931E+19</v>
      </c>
      <c r="N127" s="3">
        <f>$AA$8</f>
        <v>3.0024635741202643E+17</v>
      </c>
    </row>
    <row r="128" spans="3:16">
      <c r="C128" s="3">
        <f>$AK$8</f>
        <v>1.4697437693587362E+36</v>
      </c>
      <c r="D128" s="3">
        <f>$AJ$8</f>
        <v>1.9538613311576207E+34</v>
      </c>
      <c r="E128" s="3">
        <f>$AI$8</f>
        <v>2.6034054115613975E+32</v>
      </c>
      <c r="F128" s="3">
        <f>$AH$8</f>
        <v>3.4781605591867382E+30</v>
      </c>
      <c r="G128" s="3">
        <f>$AG$8</f>
        <v>4.6613881837492098E+28</v>
      </c>
      <c r="H128" s="3">
        <f>$AF$8</f>
        <v>6.2701584820619147E+26</v>
      </c>
      <c r="I128" s="3">
        <f>$AE$8</f>
        <v>8.4708966672821023E+24</v>
      </c>
      <c r="J128" s="3">
        <f>$AD$8</f>
        <v>1.1503166289706361E+23</v>
      </c>
      <c r="K128" s="3">
        <f>$AC$8</f>
        <v>1.5716684413122047E+21</v>
      </c>
      <c r="L128" s="3">
        <f>$AB$8</f>
        <v>2.162994034885931E+19</v>
      </c>
      <c r="M128" s="3">
        <f>$AA$8</f>
        <v>3.0024635741202643E+17</v>
      </c>
      <c r="N128" s="3">
        <f>$Z$8</f>
        <v>4210038387792135</v>
      </c>
    </row>
    <row r="129" spans="3:16">
      <c r="C129" s="3">
        <f>$AJ$8</f>
        <v>1.9538613311576207E+34</v>
      </c>
      <c r="D129" s="3">
        <f>$AI$8</f>
        <v>2.6034054115613975E+32</v>
      </c>
      <c r="E129" s="3">
        <f>$AH$8</f>
        <v>3.4781605591867382E+30</v>
      </c>
      <c r="F129" s="3">
        <f>$AG$8</f>
        <v>4.6613881837492098E+28</v>
      </c>
      <c r="G129" s="3">
        <f>$AF$8</f>
        <v>6.2701584820619147E+26</v>
      </c>
      <c r="H129" s="3">
        <f>$AE$8</f>
        <v>8.4708966672821023E+24</v>
      </c>
      <c r="I129" s="3">
        <f>$AD$8</f>
        <v>1.1503166289706361E+23</v>
      </c>
      <c r="J129" s="3">
        <f>$AC$8</f>
        <v>1.5716684413122047E+21</v>
      </c>
      <c r="K129" s="3">
        <f>$AB$8</f>
        <v>2.162994034885931E+19</v>
      </c>
      <c r="L129" s="3">
        <f>$AA$8</f>
        <v>3.0024635741202643E+17</v>
      </c>
      <c r="M129" s="3">
        <f>$Z$8</f>
        <v>4210038387792135</v>
      </c>
      <c r="N129" s="3">
        <f>$Y$8</f>
        <v>59732129675791</v>
      </c>
    </row>
    <row r="130" spans="3:16">
      <c r="C130" s="3">
        <f>$AI$8</f>
        <v>2.6034054115613975E+32</v>
      </c>
      <c r="D130" s="3">
        <f>$AH$8</f>
        <v>3.4781605591867382E+30</v>
      </c>
      <c r="E130" s="3">
        <f>$AG$8</f>
        <v>4.6613881837492098E+28</v>
      </c>
      <c r="F130" s="3">
        <f>$AF$8</f>
        <v>6.2701584820619147E+26</v>
      </c>
      <c r="G130" s="3">
        <f>$AE$8</f>
        <v>8.4708966672821023E+24</v>
      </c>
      <c r="H130" s="3">
        <f>$AD$8</f>
        <v>1.1503166289706361E+23</v>
      </c>
      <c r="I130" s="3">
        <f>$AC$8</f>
        <v>1.5716684413122047E+21</v>
      </c>
      <c r="J130" s="3">
        <f>$AB$8</f>
        <v>2.162994034885931E+19</v>
      </c>
      <c r="K130" s="3">
        <f>$AA$8</f>
        <v>3.0024635741202643E+17</v>
      </c>
      <c r="L130" s="3">
        <f>$Z$8</f>
        <v>4210038387792135</v>
      </c>
      <c r="M130" s="3">
        <f>$Y$8</f>
        <v>59732129675791</v>
      </c>
      <c r="N130" s="3">
        <f>$X$8</f>
        <v>859047860295</v>
      </c>
    </row>
    <row r="131" spans="3:16">
      <c r="C131" s="3">
        <f>$AH$8</f>
        <v>3.4781605591867382E+30</v>
      </c>
      <c r="D131" s="3">
        <f>$AG$8</f>
        <v>4.6613881837492098E+28</v>
      </c>
      <c r="E131" s="3">
        <f>$AF$8</f>
        <v>6.2701584820619147E+26</v>
      </c>
      <c r="F131" s="3">
        <f>$AE$8</f>
        <v>8.4708966672821023E+24</v>
      </c>
      <c r="G131" s="3">
        <f>$AD$8</f>
        <v>1.1503166289706361E+23</v>
      </c>
      <c r="H131" s="3">
        <f>$AC$8</f>
        <v>1.5716684413122047E+21</v>
      </c>
      <c r="I131" s="3">
        <f>$AB$8</f>
        <v>2.162994034885931E+19</v>
      </c>
      <c r="J131" s="3">
        <f>$AA$8</f>
        <v>3.0024635741202643E+17</v>
      </c>
      <c r="K131" s="3">
        <f>$Z$8</f>
        <v>4210038387792135</v>
      </c>
      <c r="L131" s="3">
        <f>$Y$8</f>
        <v>59732129675791</v>
      </c>
      <c r="M131" s="3">
        <f>$X$8</f>
        <v>859047860295</v>
      </c>
      <c r="N131" s="3">
        <f>$W$8</f>
        <v>12545691535</v>
      </c>
    </row>
    <row r="132" spans="3:16">
      <c r="C132" s="3">
        <f>$AG$8</f>
        <v>4.6613881837492098E+28</v>
      </c>
      <c r="D132" s="3">
        <f>$AF$8</f>
        <v>6.2701584820619147E+26</v>
      </c>
      <c r="E132" s="3">
        <f>$AE$8</f>
        <v>8.4708966672821023E+24</v>
      </c>
      <c r="F132" s="3">
        <f>$AD$8</f>
        <v>1.1503166289706361E+23</v>
      </c>
      <c r="G132" s="3">
        <f>$AC$8</f>
        <v>1.5716684413122047E+21</v>
      </c>
      <c r="H132" s="3">
        <f>$AB$8</f>
        <v>2.162994034885931E+19</v>
      </c>
      <c r="I132" s="3">
        <f>$AA$8</f>
        <v>3.0024635741202643E+17</v>
      </c>
      <c r="J132" s="3">
        <f>$Z$8</f>
        <v>4210038387792135</v>
      </c>
      <c r="K132" s="3">
        <f>$Y$8</f>
        <v>59732129675791</v>
      </c>
      <c r="L132" s="3">
        <f>$X$8</f>
        <v>859047860295</v>
      </c>
      <c r="M132" s="3">
        <f>$W$8</f>
        <v>12545691535</v>
      </c>
      <c r="N132" s="3">
        <f>$V$8</f>
        <v>186368535</v>
      </c>
    </row>
    <row r="133" spans="3:16">
      <c r="C133" s="3">
        <f>$AF$8</f>
        <v>6.2701584820619147E+26</v>
      </c>
      <c r="D133" s="3">
        <f>$AE$8</f>
        <v>8.4708966672821023E+24</v>
      </c>
      <c r="E133" s="3">
        <f>$AD$8</f>
        <v>1.1503166289706361E+23</v>
      </c>
      <c r="F133" s="3">
        <f>$AC$8</f>
        <v>1.5716684413122047E+21</v>
      </c>
      <c r="G133" s="3">
        <f>$AB$8</f>
        <v>2.162994034885931E+19</v>
      </c>
      <c r="H133" s="3">
        <f>$AA$8</f>
        <v>3.0024635741202643E+17</v>
      </c>
      <c r="I133" s="3">
        <f>$Z$8</f>
        <v>4210038387792135</v>
      </c>
      <c r="J133" s="3">
        <f>$Y$8</f>
        <v>59732129675791</v>
      </c>
      <c r="K133" s="3">
        <f>$X$8</f>
        <v>859047860295</v>
      </c>
      <c r="L133" s="3">
        <f>$W$8</f>
        <v>12545691535</v>
      </c>
      <c r="M133" s="3">
        <f>$V$8</f>
        <v>186368535</v>
      </c>
      <c r="N133" s="3">
        <f>$U$8</f>
        <v>2820151</v>
      </c>
    </row>
    <row r="134" spans="3:16">
      <c r="C134" s="3">
        <f>$AE$8</f>
        <v>8.4708966672821023E+24</v>
      </c>
      <c r="D134" s="3">
        <f>$AD$8</f>
        <v>1.1503166289706361E+23</v>
      </c>
      <c r="E134" s="3">
        <f>$AC$8</f>
        <v>1.5716684413122047E+21</v>
      </c>
      <c r="F134" s="3">
        <f>$AB$8</f>
        <v>2.162994034885931E+19</v>
      </c>
      <c r="G134" s="3">
        <f>$AA$8</f>
        <v>3.0024635741202643E+17</v>
      </c>
      <c r="H134" s="3">
        <f>$Z$8</f>
        <v>4210038387792135</v>
      </c>
      <c r="I134" s="3">
        <f>$Y$8</f>
        <v>59732129675791</v>
      </c>
      <c r="J134" s="3">
        <f>$X$8</f>
        <v>859047860295</v>
      </c>
      <c r="K134" s="3">
        <f>$W$8</f>
        <v>12545691535</v>
      </c>
      <c r="L134" s="3">
        <f>$V$8</f>
        <v>186368535</v>
      </c>
      <c r="M134" s="3">
        <f>$U$8</f>
        <v>2820151</v>
      </c>
      <c r="N134" s="3">
        <f>$T$8</f>
        <v>43515</v>
      </c>
    </row>
    <row r="135" spans="3:16">
      <c r="C135" s="3">
        <f>$AD$8</f>
        <v>1.1503166289706361E+23</v>
      </c>
      <c r="D135" s="3">
        <f>$AC$8</f>
        <v>1.5716684413122047E+21</v>
      </c>
      <c r="E135" s="3">
        <f>$AB$8</f>
        <v>2.162994034885931E+19</v>
      </c>
      <c r="F135" s="3">
        <f>$AA$8</f>
        <v>3.0024635741202643E+17</v>
      </c>
      <c r="G135" s="3">
        <f>$Z$8</f>
        <v>4210038387792135</v>
      </c>
      <c r="H135" s="3">
        <f>$Y$8</f>
        <v>59732129675791</v>
      </c>
      <c r="I135" s="3">
        <f>$X$8</f>
        <v>859047860295</v>
      </c>
      <c r="J135" s="3">
        <f>$W$8</f>
        <v>12545691535</v>
      </c>
      <c r="K135" s="3">
        <f>$V$8</f>
        <v>186368535</v>
      </c>
      <c r="L135" s="3">
        <f>$U$8</f>
        <v>2820151</v>
      </c>
      <c r="M135" s="3">
        <f>$T$8</f>
        <v>43515</v>
      </c>
      <c r="N135" s="3">
        <f>$S$8</f>
        <v>685</v>
      </c>
    </row>
    <row r="136" spans="3:16">
      <c r="C136" s="3">
        <f>$AC$8</f>
        <v>1.5716684413122047E+21</v>
      </c>
      <c r="D136" s="3">
        <f>$AB$8</f>
        <v>2.162994034885931E+19</v>
      </c>
      <c r="E136" s="3">
        <f>$AA$8</f>
        <v>3.0024635741202643E+17</v>
      </c>
      <c r="F136" s="3">
        <f>$Z$8</f>
        <v>4210038387792135</v>
      </c>
      <c r="G136" s="3">
        <f>$Y$8</f>
        <v>59732129675791</v>
      </c>
      <c r="H136" s="3">
        <f>$X$8</f>
        <v>859047860295</v>
      </c>
      <c r="I136" s="3">
        <f>$W$8</f>
        <v>12545691535</v>
      </c>
      <c r="J136" s="3">
        <f>$V$8</f>
        <v>186368535</v>
      </c>
      <c r="K136" s="3">
        <f>$U$8</f>
        <v>2820151</v>
      </c>
      <c r="L136" s="3">
        <f>$T$8</f>
        <v>43515</v>
      </c>
      <c r="M136" s="3">
        <f>$S$8</f>
        <v>685</v>
      </c>
      <c r="N136" s="3">
        <f>$S$2</f>
        <v>11</v>
      </c>
    </row>
    <row r="139" spans="3:16">
      <c r="C139" s="3">
        <f>$AN$8</f>
        <v>6.3242912419945786E+41</v>
      </c>
      <c r="D139" s="3">
        <f>$AM$8</f>
        <v>8.3638183359412491E+39</v>
      </c>
      <c r="E139" s="3">
        <f>$AL$8</f>
        <v>1.1077700566821677E+38</v>
      </c>
      <c r="F139" s="3">
        <f>$AK$8</f>
        <v>1.4697437693587362E+36</v>
      </c>
      <c r="G139" s="3">
        <f>$AJ$8</f>
        <v>1.9538613311576207E+34</v>
      </c>
      <c r="H139" s="22">
        <f>$AZ$8</f>
        <v>1.6483612613248043E+22</v>
      </c>
      <c r="I139" s="3">
        <f>$AH$8</f>
        <v>3.4781605591867382E+30</v>
      </c>
      <c r="J139" s="3">
        <f>$AG$8</f>
        <v>4.6613881837492098E+28</v>
      </c>
      <c r="K139" s="3">
        <f>$AF$8</f>
        <v>6.2701584820619147E+26</v>
      </c>
      <c r="L139" s="3">
        <f>$AE$8</f>
        <v>8.4708966672821023E+24</v>
      </c>
      <c r="M139" s="3">
        <f>$AD$8</f>
        <v>1.1503166289706361E+23</v>
      </c>
      <c r="N139" s="3">
        <f>$AC$8</f>
        <v>1.5716684413122047E+21</v>
      </c>
    </row>
    <row r="140" spans="3:16">
      <c r="C140" s="3">
        <f>$AM$8</f>
        <v>8.3638183359412491E+39</v>
      </c>
      <c r="D140" s="3">
        <f>$AL$8</f>
        <v>1.1077700566821677E+38</v>
      </c>
      <c r="E140" s="3">
        <f>$AK$8</f>
        <v>1.4697437693587362E+36</v>
      </c>
      <c r="F140" s="3">
        <f>$AJ$8</f>
        <v>1.9538613311576207E+34</v>
      </c>
      <c r="G140" s="3">
        <f>$AI$8</f>
        <v>2.6034054115613975E+32</v>
      </c>
      <c r="H140" s="22">
        <f>$AY$8</f>
        <v>2.2533742029544515E+20</v>
      </c>
      <c r="I140" s="3">
        <f>$AG$8</f>
        <v>4.6613881837492098E+28</v>
      </c>
      <c r="J140" s="3">
        <f>$AF$8</f>
        <v>6.2701584820619147E+26</v>
      </c>
      <c r="K140" s="3">
        <f>$AE$8</f>
        <v>8.4708966672821023E+24</v>
      </c>
      <c r="L140" s="3">
        <f>$AD$8</f>
        <v>1.1503166289706361E+23</v>
      </c>
      <c r="M140" s="3">
        <f>$AC$8</f>
        <v>1.5716684413122047E+21</v>
      </c>
      <c r="N140" s="3">
        <f>$AB$8</f>
        <v>2.162994034885931E+19</v>
      </c>
    </row>
    <row r="141" spans="3:16">
      <c r="C141" s="3">
        <f>$AL$8</f>
        <v>1.1077700566821677E+38</v>
      </c>
      <c r="D141" s="3">
        <f>$AK$8</f>
        <v>1.4697437693587362E+36</v>
      </c>
      <c r="E141" s="3">
        <f>$AJ$8</f>
        <v>1.9538613311576207E+34</v>
      </c>
      <c r="F141" s="3">
        <f>$AI$8</f>
        <v>2.6034054115613975E+32</v>
      </c>
      <c r="G141" s="3">
        <f>$AH$8</f>
        <v>3.4781605591867382E+30</v>
      </c>
      <c r="H141" s="22">
        <f>$AX$8</f>
        <v>3.1024417127888937E+18</v>
      </c>
      <c r="I141" s="3">
        <f>$AF$8</f>
        <v>6.2701584820619147E+26</v>
      </c>
      <c r="J141" s="3">
        <f>$AE$8</f>
        <v>8.4708966672821023E+24</v>
      </c>
      <c r="K141" s="3">
        <f>$AD$8</f>
        <v>1.1503166289706361E+23</v>
      </c>
      <c r="L141" s="3">
        <f>$AC$8</f>
        <v>1.5716684413122047E+21</v>
      </c>
      <c r="M141" s="3">
        <f>$AB$8</f>
        <v>2.162994034885931E+19</v>
      </c>
      <c r="N141" s="3">
        <f>$AA$8</f>
        <v>3.0024635741202643E+17</v>
      </c>
    </row>
    <row r="142" spans="3:16">
      <c r="C142" s="3">
        <f>$AK$8</f>
        <v>1.4697437693587362E+36</v>
      </c>
      <c r="D142" s="3">
        <f>$AJ$8</f>
        <v>1.9538613311576207E+34</v>
      </c>
      <c r="E142" s="3">
        <f>$AI$8</f>
        <v>2.6034054115613975E+32</v>
      </c>
      <c r="F142" s="3">
        <f>$AH$8</f>
        <v>3.4781605591867382E+30</v>
      </c>
      <c r="G142" s="3">
        <f>$AG$8</f>
        <v>4.6613881837492098E+28</v>
      </c>
      <c r="H142" s="22">
        <f>$AW$8</f>
        <v>4.3074374358992288E+16</v>
      </c>
      <c r="I142" s="3">
        <f>$AE$8</f>
        <v>8.4708966672821023E+24</v>
      </c>
      <c r="J142" s="3">
        <f>$AD$8</f>
        <v>1.1503166289706361E+23</v>
      </c>
      <c r="K142" s="3">
        <f>$AC$8</f>
        <v>1.5716684413122047E+21</v>
      </c>
      <c r="L142" s="3">
        <f>$AB$8</f>
        <v>2.162994034885931E+19</v>
      </c>
      <c r="M142" s="3">
        <f>$AA$8</f>
        <v>3.0024635741202643E+17</v>
      </c>
      <c r="N142" s="3">
        <f>$Z$8</f>
        <v>4210038387792135</v>
      </c>
      <c r="P142" s="23">
        <f>MDETERM(C139:N150)/MDETERM(C152:N163)</f>
        <v>-8.4578706686205609E-5</v>
      </c>
    </row>
    <row r="143" spans="3:16">
      <c r="C143" s="3">
        <f>$AJ$8</f>
        <v>1.9538613311576207E+34</v>
      </c>
      <c r="D143" s="3">
        <f>$AI$8</f>
        <v>2.6034054115613975E+32</v>
      </c>
      <c r="E143" s="3">
        <f>$AH$8</f>
        <v>3.4781605591867382E+30</v>
      </c>
      <c r="F143" s="3">
        <f>$AG$8</f>
        <v>4.6613881837492098E+28</v>
      </c>
      <c r="G143" s="3">
        <f>$AF$8</f>
        <v>6.2701584820619147E+26</v>
      </c>
      <c r="H143" s="22">
        <f>$AV$8</f>
        <v>603964096749226</v>
      </c>
      <c r="I143" s="3">
        <f>$AD$8</f>
        <v>1.1503166289706361E+23</v>
      </c>
      <c r="J143" s="3">
        <f>$AC$8</f>
        <v>1.5716684413122047E+21</v>
      </c>
      <c r="K143" s="3">
        <f>$AB$8</f>
        <v>2.162994034885931E+19</v>
      </c>
      <c r="L143" s="3">
        <f>$AA$8</f>
        <v>3.0024635741202643E+17</v>
      </c>
      <c r="M143" s="3">
        <f>$Z$8</f>
        <v>4210038387792135</v>
      </c>
      <c r="N143" s="3">
        <f>$Y$8</f>
        <v>59732129675791</v>
      </c>
      <c r="P143" s="32" t="e">
        <f ca="1">[1]!xDiv([1]!xMatDet(C139:N150,100),[1]!xMatDet(C152:N163,100),100)</f>
        <v>#NAME?</v>
      </c>
    </row>
    <row r="144" spans="3:16">
      <c r="C144" s="3">
        <f>$AI$8</f>
        <v>2.6034054115613975E+32</v>
      </c>
      <c r="D144" s="3">
        <f>$AH$8</f>
        <v>3.4781605591867382E+30</v>
      </c>
      <c r="E144" s="3">
        <f>$AG$8</f>
        <v>4.6613881837492098E+28</v>
      </c>
      <c r="F144" s="3">
        <f>$AF$8</f>
        <v>6.2701584820619147E+26</v>
      </c>
      <c r="G144" s="3">
        <f>$AE$8</f>
        <v>8.4708966672821023E+24</v>
      </c>
      <c r="H144" s="22">
        <f>$AU$8</f>
        <v>8565991486948</v>
      </c>
      <c r="I144" s="3">
        <f>$AC$8</f>
        <v>1.5716684413122047E+21</v>
      </c>
      <c r="J144" s="3">
        <f>$AB$8</f>
        <v>2.162994034885931E+19</v>
      </c>
      <c r="K144" s="3">
        <f>$AA$8</f>
        <v>3.0024635741202643E+17</v>
      </c>
      <c r="L144" s="3">
        <f>$Z$8</f>
        <v>4210038387792135</v>
      </c>
      <c r="M144" s="3">
        <f>$Y$8</f>
        <v>59732129675791</v>
      </c>
      <c r="N144" s="3">
        <f>$X$8</f>
        <v>859047860295</v>
      </c>
    </row>
    <row r="145" spans="3:14">
      <c r="C145" s="3">
        <f>$AH$8</f>
        <v>3.4781605591867382E+30</v>
      </c>
      <c r="D145" s="3">
        <f>$AG$8</f>
        <v>4.6613881837492098E+28</v>
      </c>
      <c r="E145" s="3">
        <f>$AF$8</f>
        <v>6.2701584820619147E+26</v>
      </c>
      <c r="F145" s="3">
        <f>$AE$8</f>
        <v>8.4708966672821023E+24</v>
      </c>
      <c r="G145" s="3">
        <f>$AD$8</f>
        <v>1.1503166289706361E+23</v>
      </c>
      <c r="H145" s="22">
        <f>$AT$8</f>
        <v>123100393474</v>
      </c>
      <c r="I145" s="3">
        <f>$AB$8</f>
        <v>2.162994034885931E+19</v>
      </c>
      <c r="J145" s="3">
        <f>$AA$8</f>
        <v>3.0024635741202643E+17</v>
      </c>
      <c r="K145" s="3">
        <f>$Z$8</f>
        <v>4210038387792135</v>
      </c>
      <c r="L145" s="3">
        <f>$Y$8</f>
        <v>59732129675791</v>
      </c>
      <c r="M145" s="3">
        <f>$X$8</f>
        <v>859047860295</v>
      </c>
      <c r="N145" s="3">
        <f>$W$8</f>
        <v>12545691535</v>
      </c>
    </row>
    <row r="146" spans="3:14">
      <c r="C146" s="3">
        <f>$AG$8</f>
        <v>4.6613881837492098E+28</v>
      </c>
      <c r="D146" s="3">
        <f>$AF$8</f>
        <v>6.2701584820619147E+26</v>
      </c>
      <c r="E146" s="3">
        <f>$AE$8</f>
        <v>8.4708966672821023E+24</v>
      </c>
      <c r="F146" s="3">
        <f>$AD$8</f>
        <v>1.1503166289706361E+23</v>
      </c>
      <c r="G146" s="3">
        <f>$AC$8</f>
        <v>1.5716684413122047E+21</v>
      </c>
      <c r="H146" s="22">
        <f>$AS$8</f>
        <v>1795576924</v>
      </c>
      <c r="I146" s="3">
        <f>$AA$8</f>
        <v>3.0024635741202643E+17</v>
      </c>
      <c r="J146" s="3">
        <f>$Z$8</f>
        <v>4210038387792135</v>
      </c>
      <c r="K146" s="3">
        <f>$Y$8</f>
        <v>59732129675791</v>
      </c>
      <c r="L146" s="3">
        <f>$X$8</f>
        <v>859047860295</v>
      </c>
      <c r="M146" s="3">
        <f>$W$8</f>
        <v>12545691535</v>
      </c>
      <c r="N146" s="3">
        <f>$V$8</f>
        <v>186368535</v>
      </c>
    </row>
    <row r="147" spans="3:14">
      <c r="C147" s="3">
        <f>$AF$8</f>
        <v>6.2701584820619147E+26</v>
      </c>
      <c r="D147" s="3">
        <f>$AE$8</f>
        <v>8.4708966672821023E+24</v>
      </c>
      <c r="E147" s="3">
        <f>$AD$8</f>
        <v>1.1503166289706361E+23</v>
      </c>
      <c r="F147" s="3">
        <f>$AC$8</f>
        <v>1.5716684413122047E+21</v>
      </c>
      <c r="G147" s="3">
        <f>$AB$8</f>
        <v>2.162994034885931E+19</v>
      </c>
      <c r="H147" s="22">
        <f>$AR$8</f>
        <v>26626546</v>
      </c>
      <c r="I147" s="3">
        <f>$Z$8</f>
        <v>4210038387792135</v>
      </c>
      <c r="J147" s="3">
        <f>$Y$8</f>
        <v>59732129675791</v>
      </c>
      <c r="K147" s="3">
        <f>$X$8</f>
        <v>859047860295</v>
      </c>
      <c r="L147" s="3">
        <f>$W$8</f>
        <v>12545691535</v>
      </c>
      <c r="M147" s="3">
        <f>$V$8</f>
        <v>186368535</v>
      </c>
      <c r="N147" s="3">
        <f>$U$8</f>
        <v>2820151</v>
      </c>
    </row>
    <row r="148" spans="3:14">
      <c r="C148" s="3">
        <f>$AE$8</f>
        <v>8.4708966672821023E+24</v>
      </c>
      <c r="D148" s="3">
        <f>$AD$8</f>
        <v>1.1503166289706361E+23</v>
      </c>
      <c r="E148" s="3">
        <f>$AC$8</f>
        <v>1.5716684413122047E+21</v>
      </c>
      <c r="F148" s="3">
        <f>$AB$8</f>
        <v>2.162994034885931E+19</v>
      </c>
      <c r="G148" s="3">
        <f>$AA$8</f>
        <v>3.0024635741202643E+17</v>
      </c>
      <c r="H148" s="22">
        <f>$AQ$8</f>
        <v>401968</v>
      </c>
      <c r="I148" s="3">
        <f>$Y$8</f>
        <v>59732129675791</v>
      </c>
      <c r="J148" s="3">
        <f>$X$8</f>
        <v>859047860295</v>
      </c>
      <c r="K148" s="3">
        <f>$W$8</f>
        <v>12545691535</v>
      </c>
      <c r="L148" s="3">
        <f>$V$8</f>
        <v>186368535</v>
      </c>
      <c r="M148" s="3">
        <f>$U$8</f>
        <v>2820151</v>
      </c>
      <c r="N148" s="3">
        <f>$T$8</f>
        <v>43515</v>
      </c>
    </row>
    <row r="149" spans="3:14">
      <c r="C149" s="3">
        <f>$AD$8</f>
        <v>1.1503166289706361E+23</v>
      </c>
      <c r="D149" s="3">
        <f>$AC$8</f>
        <v>1.5716684413122047E+21</v>
      </c>
      <c r="E149" s="3">
        <f>$AB$8</f>
        <v>2.162994034885931E+19</v>
      </c>
      <c r="F149" s="3">
        <f>$AA$8</f>
        <v>3.0024635741202643E+17</v>
      </c>
      <c r="G149" s="3">
        <f>$Z$8</f>
        <v>4210038387792135</v>
      </c>
      <c r="H149" s="22">
        <f>$AP$8</f>
        <v>6184</v>
      </c>
      <c r="I149" s="3">
        <f>$X$8</f>
        <v>859047860295</v>
      </c>
      <c r="J149" s="3">
        <f>$W$8</f>
        <v>12545691535</v>
      </c>
      <c r="K149" s="3">
        <f>$V$8</f>
        <v>186368535</v>
      </c>
      <c r="L149" s="3">
        <f>$U$8</f>
        <v>2820151</v>
      </c>
      <c r="M149" s="3">
        <f>$T$8</f>
        <v>43515</v>
      </c>
      <c r="N149" s="3">
        <f>$S$8</f>
        <v>685</v>
      </c>
    </row>
    <row r="150" spans="3:14">
      <c r="C150" s="3">
        <f>$AC$8</f>
        <v>1.5716684413122047E+21</v>
      </c>
      <c r="D150" s="3">
        <f>$AB$8</f>
        <v>2.162994034885931E+19</v>
      </c>
      <c r="E150" s="3">
        <f>$AA$8</f>
        <v>3.0024635741202643E+17</v>
      </c>
      <c r="F150" s="3">
        <f>$Z$8</f>
        <v>4210038387792135</v>
      </c>
      <c r="G150" s="3">
        <f>$Y$8</f>
        <v>59732129675791</v>
      </c>
      <c r="H150" s="22">
        <f>$AO$8</f>
        <v>97</v>
      </c>
      <c r="I150" s="3">
        <f>$W$8</f>
        <v>12545691535</v>
      </c>
      <c r="J150" s="3">
        <f>$V$8</f>
        <v>186368535</v>
      </c>
      <c r="K150" s="3">
        <f>$U$8</f>
        <v>2820151</v>
      </c>
      <c r="L150" s="3">
        <f>$T$8</f>
        <v>43515</v>
      </c>
      <c r="M150" s="3">
        <f>$S$8</f>
        <v>685</v>
      </c>
      <c r="N150" s="3">
        <f>$S$2</f>
        <v>11</v>
      </c>
    </row>
    <row r="151" spans="3:14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3:14">
      <c r="C152" s="3">
        <f>$AN$8</f>
        <v>6.3242912419945786E+41</v>
      </c>
      <c r="D152" s="3">
        <f>$AM$8</f>
        <v>8.3638183359412491E+39</v>
      </c>
      <c r="E152" s="3">
        <f>$AL$8</f>
        <v>1.1077700566821677E+38</v>
      </c>
      <c r="F152" s="3">
        <f>$AK$8</f>
        <v>1.4697437693587362E+36</v>
      </c>
      <c r="G152" s="3">
        <f>$AJ$8</f>
        <v>1.9538613311576207E+34</v>
      </c>
      <c r="H152" s="3">
        <f>$AI$8</f>
        <v>2.6034054115613975E+32</v>
      </c>
      <c r="I152" s="3">
        <f>$AH$8</f>
        <v>3.4781605591867382E+30</v>
      </c>
      <c r="J152" s="3">
        <f>$AG$8</f>
        <v>4.6613881837492098E+28</v>
      </c>
      <c r="K152" s="3">
        <f>$AF$8</f>
        <v>6.2701584820619147E+26</v>
      </c>
      <c r="L152" s="3">
        <f>$AE$8</f>
        <v>8.4708966672821023E+24</v>
      </c>
      <c r="M152" s="3">
        <f>$AD$8</f>
        <v>1.1503166289706361E+23</v>
      </c>
      <c r="N152" s="3">
        <f>$AC$8</f>
        <v>1.5716684413122047E+21</v>
      </c>
    </row>
    <row r="153" spans="3:14">
      <c r="C153" s="3">
        <f>$AM$8</f>
        <v>8.3638183359412491E+39</v>
      </c>
      <c r="D153" s="3">
        <f>$AL$8</f>
        <v>1.1077700566821677E+38</v>
      </c>
      <c r="E153" s="3">
        <f>$AK$8</f>
        <v>1.4697437693587362E+36</v>
      </c>
      <c r="F153" s="3">
        <f>$AJ$8</f>
        <v>1.9538613311576207E+34</v>
      </c>
      <c r="G153" s="3">
        <f>$AI$8</f>
        <v>2.6034054115613975E+32</v>
      </c>
      <c r="H153" s="3">
        <f>$AH$8</f>
        <v>3.4781605591867382E+30</v>
      </c>
      <c r="I153" s="3">
        <f>$AG$8</f>
        <v>4.6613881837492098E+28</v>
      </c>
      <c r="J153" s="3">
        <f>$AF$8</f>
        <v>6.2701584820619147E+26</v>
      </c>
      <c r="K153" s="3">
        <f>$AE$8</f>
        <v>8.4708966672821023E+24</v>
      </c>
      <c r="L153" s="3">
        <f>$AD$8</f>
        <v>1.1503166289706361E+23</v>
      </c>
      <c r="M153" s="3">
        <f>$AC$8</f>
        <v>1.5716684413122047E+21</v>
      </c>
      <c r="N153" s="3">
        <f>$AB$8</f>
        <v>2.162994034885931E+19</v>
      </c>
    </row>
    <row r="154" spans="3:14">
      <c r="C154" s="3">
        <f>$AL$8</f>
        <v>1.1077700566821677E+38</v>
      </c>
      <c r="D154" s="3">
        <f>$AK$8</f>
        <v>1.4697437693587362E+36</v>
      </c>
      <c r="E154" s="3">
        <f>$AJ$8</f>
        <v>1.9538613311576207E+34</v>
      </c>
      <c r="F154" s="3">
        <f>$AI$8</f>
        <v>2.6034054115613975E+32</v>
      </c>
      <c r="G154" s="3">
        <f>$AH$8</f>
        <v>3.4781605591867382E+30</v>
      </c>
      <c r="H154" s="3">
        <f>$AG$8</f>
        <v>4.6613881837492098E+28</v>
      </c>
      <c r="I154" s="3">
        <f>$AF$8</f>
        <v>6.2701584820619147E+26</v>
      </c>
      <c r="J154" s="3">
        <f>$AE$8</f>
        <v>8.4708966672821023E+24</v>
      </c>
      <c r="K154" s="3">
        <f>$AD$8</f>
        <v>1.1503166289706361E+23</v>
      </c>
      <c r="L154" s="3">
        <f>$AC$8</f>
        <v>1.5716684413122047E+21</v>
      </c>
      <c r="M154" s="3">
        <f>$AB$8</f>
        <v>2.162994034885931E+19</v>
      </c>
      <c r="N154" s="3">
        <f>$AA$8</f>
        <v>3.0024635741202643E+17</v>
      </c>
    </row>
    <row r="155" spans="3:14">
      <c r="C155" s="3">
        <f>$AK$8</f>
        <v>1.4697437693587362E+36</v>
      </c>
      <c r="D155" s="3">
        <f>$AJ$8</f>
        <v>1.9538613311576207E+34</v>
      </c>
      <c r="E155" s="3">
        <f>$AI$8</f>
        <v>2.6034054115613975E+32</v>
      </c>
      <c r="F155" s="3">
        <f>$AH$8</f>
        <v>3.4781605591867382E+30</v>
      </c>
      <c r="G155" s="3">
        <f>$AG$8</f>
        <v>4.6613881837492098E+28</v>
      </c>
      <c r="H155" s="3">
        <f>$AF$8</f>
        <v>6.2701584820619147E+26</v>
      </c>
      <c r="I155" s="3">
        <f>$AE$8</f>
        <v>8.4708966672821023E+24</v>
      </c>
      <c r="J155" s="3">
        <f>$AD$8</f>
        <v>1.1503166289706361E+23</v>
      </c>
      <c r="K155" s="3">
        <f>$AC$8</f>
        <v>1.5716684413122047E+21</v>
      </c>
      <c r="L155" s="3">
        <f>$AB$8</f>
        <v>2.162994034885931E+19</v>
      </c>
      <c r="M155" s="3">
        <f>$AA$8</f>
        <v>3.0024635741202643E+17</v>
      </c>
      <c r="N155" s="3">
        <f>$Z$8</f>
        <v>4210038387792135</v>
      </c>
    </row>
    <row r="156" spans="3:14">
      <c r="C156" s="3">
        <f>$AJ$8</f>
        <v>1.9538613311576207E+34</v>
      </c>
      <c r="D156" s="3">
        <f>$AI$8</f>
        <v>2.6034054115613975E+32</v>
      </c>
      <c r="E156" s="3">
        <f>$AH$8</f>
        <v>3.4781605591867382E+30</v>
      </c>
      <c r="F156" s="3">
        <f>$AG$8</f>
        <v>4.6613881837492098E+28</v>
      </c>
      <c r="G156" s="3">
        <f>$AF$8</f>
        <v>6.2701584820619147E+26</v>
      </c>
      <c r="H156" s="3">
        <f>$AE$8</f>
        <v>8.4708966672821023E+24</v>
      </c>
      <c r="I156" s="3">
        <f>$AD$8</f>
        <v>1.1503166289706361E+23</v>
      </c>
      <c r="J156" s="3">
        <f>$AC$8</f>
        <v>1.5716684413122047E+21</v>
      </c>
      <c r="K156" s="3">
        <f>$AB$8</f>
        <v>2.162994034885931E+19</v>
      </c>
      <c r="L156" s="3">
        <f>$AA$8</f>
        <v>3.0024635741202643E+17</v>
      </c>
      <c r="M156" s="3">
        <f>$Z$8</f>
        <v>4210038387792135</v>
      </c>
      <c r="N156" s="3">
        <f>$Y$8</f>
        <v>59732129675791</v>
      </c>
    </row>
    <row r="157" spans="3:14">
      <c r="C157" s="3">
        <f>$AI$8</f>
        <v>2.6034054115613975E+32</v>
      </c>
      <c r="D157" s="3">
        <f>$AH$8</f>
        <v>3.4781605591867382E+30</v>
      </c>
      <c r="E157" s="3">
        <f>$AG$8</f>
        <v>4.6613881837492098E+28</v>
      </c>
      <c r="F157" s="3">
        <f>$AF$8</f>
        <v>6.2701584820619147E+26</v>
      </c>
      <c r="G157" s="3">
        <f>$AE$8</f>
        <v>8.4708966672821023E+24</v>
      </c>
      <c r="H157" s="3">
        <f>$AD$8</f>
        <v>1.1503166289706361E+23</v>
      </c>
      <c r="I157" s="3">
        <f>$AC$8</f>
        <v>1.5716684413122047E+21</v>
      </c>
      <c r="J157" s="3">
        <f>$AB$8</f>
        <v>2.162994034885931E+19</v>
      </c>
      <c r="K157" s="3">
        <f>$AA$8</f>
        <v>3.0024635741202643E+17</v>
      </c>
      <c r="L157" s="3">
        <f>$Z$8</f>
        <v>4210038387792135</v>
      </c>
      <c r="M157" s="3">
        <f>$Y$8</f>
        <v>59732129675791</v>
      </c>
      <c r="N157" s="3">
        <f>$X$8</f>
        <v>859047860295</v>
      </c>
    </row>
    <row r="158" spans="3:14">
      <c r="C158" s="3">
        <f>$AH$8</f>
        <v>3.4781605591867382E+30</v>
      </c>
      <c r="D158" s="3">
        <f>$AG$8</f>
        <v>4.6613881837492098E+28</v>
      </c>
      <c r="E158" s="3">
        <f>$AF$8</f>
        <v>6.2701584820619147E+26</v>
      </c>
      <c r="F158" s="3">
        <f>$AE$8</f>
        <v>8.4708966672821023E+24</v>
      </c>
      <c r="G158" s="3">
        <f>$AD$8</f>
        <v>1.1503166289706361E+23</v>
      </c>
      <c r="H158" s="3">
        <f>$AC$8</f>
        <v>1.5716684413122047E+21</v>
      </c>
      <c r="I158" s="3">
        <f>$AB$8</f>
        <v>2.162994034885931E+19</v>
      </c>
      <c r="J158" s="3">
        <f>$AA$8</f>
        <v>3.0024635741202643E+17</v>
      </c>
      <c r="K158" s="3">
        <f>$Z$8</f>
        <v>4210038387792135</v>
      </c>
      <c r="L158" s="3">
        <f>$Y$8</f>
        <v>59732129675791</v>
      </c>
      <c r="M158" s="3">
        <f>$X$8</f>
        <v>859047860295</v>
      </c>
      <c r="N158" s="3">
        <f>$W$8</f>
        <v>12545691535</v>
      </c>
    </row>
    <row r="159" spans="3:14">
      <c r="C159" s="3">
        <f>$AG$8</f>
        <v>4.6613881837492098E+28</v>
      </c>
      <c r="D159" s="3">
        <f>$AF$8</f>
        <v>6.2701584820619147E+26</v>
      </c>
      <c r="E159" s="3">
        <f>$AE$8</f>
        <v>8.4708966672821023E+24</v>
      </c>
      <c r="F159" s="3">
        <f>$AD$8</f>
        <v>1.1503166289706361E+23</v>
      </c>
      <c r="G159" s="3">
        <f>$AC$8</f>
        <v>1.5716684413122047E+21</v>
      </c>
      <c r="H159" s="3">
        <f>$AB$8</f>
        <v>2.162994034885931E+19</v>
      </c>
      <c r="I159" s="3">
        <f>$AA$8</f>
        <v>3.0024635741202643E+17</v>
      </c>
      <c r="J159" s="3">
        <f>$Z$8</f>
        <v>4210038387792135</v>
      </c>
      <c r="K159" s="3">
        <f>$Y$8</f>
        <v>59732129675791</v>
      </c>
      <c r="L159" s="3">
        <f>$X$8</f>
        <v>859047860295</v>
      </c>
      <c r="M159" s="3">
        <f>$W$8</f>
        <v>12545691535</v>
      </c>
      <c r="N159" s="3">
        <f>$V$8</f>
        <v>186368535</v>
      </c>
    </row>
    <row r="160" spans="3:14">
      <c r="C160" s="3">
        <f>$AF$8</f>
        <v>6.2701584820619147E+26</v>
      </c>
      <c r="D160" s="3">
        <f>$AE$8</f>
        <v>8.4708966672821023E+24</v>
      </c>
      <c r="E160" s="3">
        <f>$AD$8</f>
        <v>1.1503166289706361E+23</v>
      </c>
      <c r="F160" s="3">
        <f>$AC$8</f>
        <v>1.5716684413122047E+21</v>
      </c>
      <c r="G160" s="3">
        <f>$AB$8</f>
        <v>2.162994034885931E+19</v>
      </c>
      <c r="H160" s="3">
        <f>$AA$8</f>
        <v>3.0024635741202643E+17</v>
      </c>
      <c r="I160" s="3">
        <f>$Z$8</f>
        <v>4210038387792135</v>
      </c>
      <c r="J160" s="3">
        <f>$Y$8</f>
        <v>59732129675791</v>
      </c>
      <c r="K160" s="3">
        <f>$X$8</f>
        <v>859047860295</v>
      </c>
      <c r="L160" s="3">
        <f>$W$8</f>
        <v>12545691535</v>
      </c>
      <c r="M160" s="3">
        <f>$V$8</f>
        <v>186368535</v>
      </c>
      <c r="N160" s="3">
        <f>$U$8</f>
        <v>2820151</v>
      </c>
    </row>
    <row r="161" spans="3:16">
      <c r="C161" s="3">
        <f>$AE$8</f>
        <v>8.4708966672821023E+24</v>
      </c>
      <c r="D161" s="3">
        <f>$AD$8</f>
        <v>1.1503166289706361E+23</v>
      </c>
      <c r="E161" s="3">
        <f>$AC$8</f>
        <v>1.5716684413122047E+21</v>
      </c>
      <c r="F161" s="3">
        <f>$AB$8</f>
        <v>2.162994034885931E+19</v>
      </c>
      <c r="G161" s="3">
        <f>$AA$8</f>
        <v>3.0024635741202643E+17</v>
      </c>
      <c r="H161" s="3">
        <f>$Z$8</f>
        <v>4210038387792135</v>
      </c>
      <c r="I161" s="3">
        <f>$Y$8</f>
        <v>59732129675791</v>
      </c>
      <c r="J161" s="3">
        <f>$X$8</f>
        <v>859047860295</v>
      </c>
      <c r="K161" s="3">
        <f>$W$8</f>
        <v>12545691535</v>
      </c>
      <c r="L161" s="3">
        <f>$V$8</f>
        <v>186368535</v>
      </c>
      <c r="M161" s="3">
        <f>$U$8</f>
        <v>2820151</v>
      </c>
      <c r="N161" s="3">
        <f>$T$8</f>
        <v>43515</v>
      </c>
    </row>
    <row r="162" spans="3:16">
      <c r="C162" s="3">
        <f>$AD$8</f>
        <v>1.1503166289706361E+23</v>
      </c>
      <c r="D162" s="3">
        <f>$AC$8</f>
        <v>1.5716684413122047E+21</v>
      </c>
      <c r="E162" s="3">
        <f>$AB$8</f>
        <v>2.162994034885931E+19</v>
      </c>
      <c r="F162" s="3">
        <f>$AA$8</f>
        <v>3.0024635741202643E+17</v>
      </c>
      <c r="G162" s="3">
        <f>$Z$8</f>
        <v>4210038387792135</v>
      </c>
      <c r="H162" s="3">
        <f>$Y$8</f>
        <v>59732129675791</v>
      </c>
      <c r="I162" s="3">
        <f>$X$8</f>
        <v>859047860295</v>
      </c>
      <c r="J162" s="3">
        <f>$W$8</f>
        <v>12545691535</v>
      </c>
      <c r="K162" s="3">
        <f>$V$8</f>
        <v>186368535</v>
      </c>
      <c r="L162" s="3">
        <f>$U$8</f>
        <v>2820151</v>
      </c>
      <c r="M162" s="3">
        <f>$T$8</f>
        <v>43515</v>
      </c>
      <c r="N162" s="3">
        <f>$S$8</f>
        <v>685</v>
      </c>
    </row>
    <row r="163" spans="3:16">
      <c r="C163" s="3">
        <f>$AC$8</f>
        <v>1.5716684413122047E+21</v>
      </c>
      <c r="D163" s="3">
        <f>$AB$8</f>
        <v>2.162994034885931E+19</v>
      </c>
      <c r="E163" s="3">
        <f>$AA$8</f>
        <v>3.0024635741202643E+17</v>
      </c>
      <c r="F163" s="3">
        <f>$Z$8</f>
        <v>4210038387792135</v>
      </c>
      <c r="G163" s="3">
        <f>$Y$8</f>
        <v>59732129675791</v>
      </c>
      <c r="H163" s="3">
        <f>$X$8</f>
        <v>859047860295</v>
      </c>
      <c r="I163" s="3">
        <f>$W$8</f>
        <v>12545691535</v>
      </c>
      <c r="J163" s="3">
        <f>$V$8</f>
        <v>186368535</v>
      </c>
      <c r="K163" s="3">
        <f>$U$8</f>
        <v>2820151</v>
      </c>
      <c r="L163" s="3">
        <f>$T$8</f>
        <v>43515</v>
      </c>
      <c r="M163" s="3">
        <f>$S$8</f>
        <v>685</v>
      </c>
      <c r="N163" s="3">
        <f>$S$2</f>
        <v>11</v>
      </c>
    </row>
    <row r="166" spans="3:16">
      <c r="C166" s="3">
        <f>$AN$8</f>
        <v>6.3242912419945786E+41</v>
      </c>
      <c r="D166" s="3">
        <f>$AM$8</f>
        <v>8.3638183359412491E+39</v>
      </c>
      <c r="E166" s="3">
        <f>$AL$8</f>
        <v>1.1077700566821677E+38</v>
      </c>
      <c r="F166" s="3">
        <f>$AK$8</f>
        <v>1.4697437693587362E+36</v>
      </c>
      <c r="G166" s="3">
        <f>$AJ$8</f>
        <v>1.9538613311576207E+34</v>
      </c>
      <c r="H166" s="3">
        <f>$AI$8</f>
        <v>2.6034054115613975E+32</v>
      </c>
      <c r="I166" s="22">
        <f>$AZ$8</f>
        <v>1.6483612613248043E+22</v>
      </c>
      <c r="J166" s="3">
        <f>$AG$8</f>
        <v>4.6613881837492098E+28</v>
      </c>
      <c r="K166" s="3">
        <f>$AF$8</f>
        <v>6.2701584820619147E+26</v>
      </c>
      <c r="L166" s="3">
        <f>$AE$8</f>
        <v>8.4708966672821023E+24</v>
      </c>
      <c r="M166" s="3">
        <f>$AD$8</f>
        <v>1.1503166289706361E+23</v>
      </c>
      <c r="N166" s="3">
        <f>$AC$8</f>
        <v>1.5716684413122047E+21</v>
      </c>
    </row>
    <row r="167" spans="3:16">
      <c r="C167" s="3">
        <f>$AM$8</f>
        <v>8.3638183359412491E+39</v>
      </c>
      <c r="D167" s="3">
        <f>$AL$8</f>
        <v>1.1077700566821677E+38</v>
      </c>
      <c r="E167" s="3">
        <f>$AK$8</f>
        <v>1.4697437693587362E+36</v>
      </c>
      <c r="F167" s="3">
        <f>$AJ$8</f>
        <v>1.9538613311576207E+34</v>
      </c>
      <c r="G167" s="3">
        <f>$AI$8</f>
        <v>2.6034054115613975E+32</v>
      </c>
      <c r="H167" s="3">
        <f>$AH$8</f>
        <v>3.4781605591867382E+30</v>
      </c>
      <c r="I167" s="22">
        <f>$AY$8</f>
        <v>2.2533742029544515E+20</v>
      </c>
      <c r="J167" s="3">
        <f>$AF$8</f>
        <v>6.2701584820619147E+26</v>
      </c>
      <c r="K167" s="3">
        <f>$AE$8</f>
        <v>8.4708966672821023E+24</v>
      </c>
      <c r="L167" s="3">
        <f>$AD$8</f>
        <v>1.1503166289706361E+23</v>
      </c>
      <c r="M167" s="3">
        <f>$AC$8</f>
        <v>1.5716684413122047E+21</v>
      </c>
      <c r="N167" s="3">
        <f>$AB$8</f>
        <v>2.162994034885931E+19</v>
      </c>
    </row>
    <row r="168" spans="3:16">
      <c r="C168" s="3">
        <f>$AL$8</f>
        <v>1.1077700566821677E+38</v>
      </c>
      <c r="D168" s="3">
        <f>$AK$8</f>
        <v>1.4697437693587362E+36</v>
      </c>
      <c r="E168" s="3">
        <f>$AJ$8</f>
        <v>1.9538613311576207E+34</v>
      </c>
      <c r="F168" s="3">
        <f>$AI$8</f>
        <v>2.6034054115613975E+32</v>
      </c>
      <c r="G168" s="3">
        <f>$AH$8</f>
        <v>3.4781605591867382E+30</v>
      </c>
      <c r="H168" s="3">
        <f>$AG$8</f>
        <v>4.6613881837492098E+28</v>
      </c>
      <c r="I168" s="22">
        <f>$AX$8</f>
        <v>3.1024417127888937E+18</v>
      </c>
      <c r="J168" s="3">
        <f>$AE$8</f>
        <v>8.4708966672821023E+24</v>
      </c>
      <c r="K168" s="3">
        <f>$AD$8</f>
        <v>1.1503166289706361E+23</v>
      </c>
      <c r="L168" s="3">
        <f>$AC$8</f>
        <v>1.5716684413122047E+21</v>
      </c>
      <c r="M168" s="3">
        <f>$AB$8</f>
        <v>2.162994034885931E+19</v>
      </c>
      <c r="N168" s="3">
        <f>$AA$8</f>
        <v>3.0024635741202643E+17</v>
      </c>
      <c r="P168" s="23">
        <f>MDETERM(C166:N177)/MDETERM(C179:N190)</f>
        <v>-5.3091817297045872E-3</v>
      </c>
    </row>
    <row r="169" spans="3:16">
      <c r="C169" s="3">
        <f>$AK$8</f>
        <v>1.4697437693587362E+36</v>
      </c>
      <c r="D169" s="3">
        <f>$AJ$8</f>
        <v>1.9538613311576207E+34</v>
      </c>
      <c r="E169" s="3">
        <f>$AI$8</f>
        <v>2.6034054115613975E+32</v>
      </c>
      <c r="F169" s="3">
        <f>$AH$8</f>
        <v>3.4781605591867382E+30</v>
      </c>
      <c r="G169" s="3">
        <f>$AG$8</f>
        <v>4.6613881837492098E+28</v>
      </c>
      <c r="H169" s="3">
        <f>$AF$8</f>
        <v>6.2701584820619147E+26</v>
      </c>
      <c r="I169" s="22">
        <f>$AW$8</f>
        <v>4.3074374358992288E+16</v>
      </c>
      <c r="J169" s="3">
        <f>$AD$8</f>
        <v>1.1503166289706361E+23</v>
      </c>
      <c r="K169" s="3">
        <f>$AC$8</f>
        <v>1.5716684413122047E+21</v>
      </c>
      <c r="L169" s="3">
        <f>$AB$8</f>
        <v>2.162994034885931E+19</v>
      </c>
      <c r="M169" s="3">
        <f>$AA$8</f>
        <v>3.0024635741202643E+17</v>
      </c>
      <c r="N169" s="3">
        <f>$Z$8</f>
        <v>4210038387792135</v>
      </c>
      <c r="P169" s="32" t="e">
        <f ca="1">[1]!xDiv([1]!xMatDet(C166:N177,100),[1]!xMatDet(C179:N190,100),100)</f>
        <v>#NAME?</v>
      </c>
    </row>
    <row r="170" spans="3:16">
      <c r="C170" s="3">
        <f>$AJ$8</f>
        <v>1.9538613311576207E+34</v>
      </c>
      <c r="D170" s="3">
        <f>$AI$8</f>
        <v>2.6034054115613975E+32</v>
      </c>
      <c r="E170" s="3">
        <f>$AH$8</f>
        <v>3.4781605591867382E+30</v>
      </c>
      <c r="F170" s="3">
        <f>$AG$8</f>
        <v>4.6613881837492098E+28</v>
      </c>
      <c r="G170" s="3">
        <f>$AF$8</f>
        <v>6.2701584820619147E+26</v>
      </c>
      <c r="H170" s="3">
        <f>$AE$8</f>
        <v>8.4708966672821023E+24</v>
      </c>
      <c r="I170" s="22">
        <f>$AV$8</f>
        <v>603964096749226</v>
      </c>
      <c r="J170" s="3">
        <f>$AC$8</f>
        <v>1.5716684413122047E+21</v>
      </c>
      <c r="K170" s="3">
        <f>$AB$8</f>
        <v>2.162994034885931E+19</v>
      </c>
      <c r="L170" s="3">
        <f>$AA$8</f>
        <v>3.0024635741202643E+17</v>
      </c>
      <c r="M170" s="3">
        <f>$Z$8</f>
        <v>4210038387792135</v>
      </c>
      <c r="N170" s="3">
        <f>$Y$8</f>
        <v>59732129675791</v>
      </c>
    </row>
    <row r="171" spans="3:16">
      <c r="C171" s="3">
        <f>$AI$8</f>
        <v>2.6034054115613975E+32</v>
      </c>
      <c r="D171" s="3">
        <f>$AH$8</f>
        <v>3.4781605591867382E+30</v>
      </c>
      <c r="E171" s="3">
        <f>$AG$8</f>
        <v>4.6613881837492098E+28</v>
      </c>
      <c r="F171" s="3">
        <f>$AF$8</f>
        <v>6.2701584820619147E+26</v>
      </c>
      <c r="G171" s="3">
        <f>$AE$8</f>
        <v>8.4708966672821023E+24</v>
      </c>
      <c r="H171" s="3">
        <f>$AD$8</f>
        <v>1.1503166289706361E+23</v>
      </c>
      <c r="I171" s="22">
        <f>$AU$8</f>
        <v>8565991486948</v>
      </c>
      <c r="J171" s="3">
        <f>$AB$8</f>
        <v>2.162994034885931E+19</v>
      </c>
      <c r="K171" s="3">
        <f>$AA$8</f>
        <v>3.0024635741202643E+17</v>
      </c>
      <c r="L171" s="3">
        <f>$Z$8</f>
        <v>4210038387792135</v>
      </c>
      <c r="M171" s="3">
        <f>$Y$8</f>
        <v>59732129675791</v>
      </c>
      <c r="N171" s="3">
        <f>$X$8</f>
        <v>859047860295</v>
      </c>
    </row>
    <row r="172" spans="3:16">
      <c r="C172" s="3">
        <f>$AH$8</f>
        <v>3.4781605591867382E+30</v>
      </c>
      <c r="D172" s="3">
        <f>$AG$8</f>
        <v>4.6613881837492098E+28</v>
      </c>
      <c r="E172" s="3">
        <f>$AF$8</f>
        <v>6.2701584820619147E+26</v>
      </c>
      <c r="F172" s="3">
        <f>$AE$8</f>
        <v>8.4708966672821023E+24</v>
      </c>
      <c r="G172" s="3">
        <f>$AD$8</f>
        <v>1.1503166289706361E+23</v>
      </c>
      <c r="H172" s="3">
        <f>$AC$8</f>
        <v>1.5716684413122047E+21</v>
      </c>
      <c r="I172" s="22">
        <f>$AT$8</f>
        <v>123100393474</v>
      </c>
      <c r="J172" s="3">
        <f>$AA$8</f>
        <v>3.0024635741202643E+17</v>
      </c>
      <c r="K172" s="3">
        <f>$Z$8</f>
        <v>4210038387792135</v>
      </c>
      <c r="L172" s="3">
        <f>$Y$8</f>
        <v>59732129675791</v>
      </c>
      <c r="M172" s="3">
        <f>$X$8</f>
        <v>859047860295</v>
      </c>
      <c r="N172" s="3">
        <f>$W$8</f>
        <v>12545691535</v>
      </c>
    </row>
    <row r="173" spans="3:16">
      <c r="C173" s="3">
        <f>$AG$8</f>
        <v>4.6613881837492098E+28</v>
      </c>
      <c r="D173" s="3">
        <f>$AF$8</f>
        <v>6.2701584820619147E+26</v>
      </c>
      <c r="E173" s="3">
        <f>$AE$8</f>
        <v>8.4708966672821023E+24</v>
      </c>
      <c r="F173" s="3">
        <f>$AD$8</f>
        <v>1.1503166289706361E+23</v>
      </c>
      <c r="G173" s="3">
        <f>$AC$8</f>
        <v>1.5716684413122047E+21</v>
      </c>
      <c r="H173" s="3">
        <f>$AB$8</f>
        <v>2.162994034885931E+19</v>
      </c>
      <c r="I173" s="22">
        <f>$AS$8</f>
        <v>1795576924</v>
      </c>
      <c r="J173" s="3">
        <f>$Z$8</f>
        <v>4210038387792135</v>
      </c>
      <c r="K173" s="3">
        <f>$Y$8</f>
        <v>59732129675791</v>
      </c>
      <c r="L173" s="3">
        <f>$X$8</f>
        <v>859047860295</v>
      </c>
      <c r="M173" s="3">
        <f>$W$8</f>
        <v>12545691535</v>
      </c>
      <c r="N173" s="3">
        <f>$V$8</f>
        <v>186368535</v>
      </c>
    </row>
    <row r="174" spans="3:16">
      <c r="C174" s="3">
        <f>$AF$8</f>
        <v>6.2701584820619147E+26</v>
      </c>
      <c r="D174" s="3">
        <f>$AE$8</f>
        <v>8.4708966672821023E+24</v>
      </c>
      <c r="E174" s="3">
        <f>$AD$8</f>
        <v>1.1503166289706361E+23</v>
      </c>
      <c r="F174" s="3">
        <f>$AC$8</f>
        <v>1.5716684413122047E+21</v>
      </c>
      <c r="G174" s="3">
        <f>$AB$8</f>
        <v>2.162994034885931E+19</v>
      </c>
      <c r="H174" s="3">
        <f>$AA$8</f>
        <v>3.0024635741202643E+17</v>
      </c>
      <c r="I174" s="22">
        <f>$AR$8</f>
        <v>26626546</v>
      </c>
      <c r="J174" s="3">
        <f>$Y$8</f>
        <v>59732129675791</v>
      </c>
      <c r="K174" s="3">
        <f>$X$8</f>
        <v>859047860295</v>
      </c>
      <c r="L174" s="3">
        <f>$W$8</f>
        <v>12545691535</v>
      </c>
      <c r="M174" s="3">
        <f>$V$8</f>
        <v>186368535</v>
      </c>
      <c r="N174" s="3">
        <f>$U$8</f>
        <v>2820151</v>
      </c>
    </row>
    <row r="175" spans="3:16">
      <c r="C175" s="3">
        <f>$AE$8</f>
        <v>8.4708966672821023E+24</v>
      </c>
      <c r="D175" s="3">
        <f>$AD$8</f>
        <v>1.1503166289706361E+23</v>
      </c>
      <c r="E175" s="3">
        <f>$AC$8</f>
        <v>1.5716684413122047E+21</v>
      </c>
      <c r="F175" s="3">
        <f>$AB$8</f>
        <v>2.162994034885931E+19</v>
      </c>
      <c r="G175" s="3">
        <f>$AA$8</f>
        <v>3.0024635741202643E+17</v>
      </c>
      <c r="H175" s="3">
        <f>$Z$8</f>
        <v>4210038387792135</v>
      </c>
      <c r="I175" s="22">
        <f>$AQ$8</f>
        <v>401968</v>
      </c>
      <c r="J175" s="3">
        <f>$X$8</f>
        <v>859047860295</v>
      </c>
      <c r="K175" s="3">
        <f>$W$8</f>
        <v>12545691535</v>
      </c>
      <c r="L175" s="3">
        <f>$V$8</f>
        <v>186368535</v>
      </c>
      <c r="M175" s="3">
        <f>$U$8</f>
        <v>2820151</v>
      </c>
      <c r="N175" s="3">
        <f>$T$8</f>
        <v>43515</v>
      </c>
    </row>
    <row r="176" spans="3:16">
      <c r="C176" s="3">
        <f>$AD$8</f>
        <v>1.1503166289706361E+23</v>
      </c>
      <c r="D176" s="3">
        <f>$AC$8</f>
        <v>1.5716684413122047E+21</v>
      </c>
      <c r="E176" s="3">
        <f>$AB$8</f>
        <v>2.162994034885931E+19</v>
      </c>
      <c r="F176" s="3">
        <f>$AA$8</f>
        <v>3.0024635741202643E+17</v>
      </c>
      <c r="G176" s="3">
        <f>$Z$8</f>
        <v>4210038387792135</v>
      </c>
      <c r="H176" s="3">
        <f>$Y$8</f>
        <v>59732129675791</v>
      </c>
      <c r="I176" s="22">
        <f>$AP$8</f>
        <v>6184</v>
      </c>
      <c r="J176" s="3">
        <f>$W$8</f>
        <v>12545691535</v>
      </c>
      <c r="K176" s="3">
        <f>$V$8</f>
        <v>186368535</v>
      </c>
      <c r="L176" s="3">
        <f>$U$8</f>
        <v>2820151</v>
      </c>
      <c r="M176" s="3">
        <f>$T$8</f>
        <v>43515</v>
      </c>
      <c r="N176" s="3">
        <f>$S$8</f>
        <v>685</v>
      </c>
    </row>
    <row r="177" spans="3:14">
      <c r="C177" s="3">
        <f>$AC$8</f>
        <v>1.5716684413122047E+21</v>
      </c>
      <c r="D177" s="3">
        <f>$AB$8</f>
        <v>2.162994034885931E+19</v>
      </c>
      <c r="E177" s="3">
        <f>$AA$8</f>
        <v>3.0024635741202643E+17</v>
      </c>
      <c r="F177" s="3">
        <f>$Z$8</f>
        <v>4210038387792135</v>
      </c>
      <c r="G177" s="3">
        <f>$Y$8</f>
        <v>59732129675791</v>
      </c>
      <c r="H177" s="3">
        <f>$X$8</f>
        <v>859047860295</v>
      </c>
      <c r="I177" s="22">
        <f>$AO$8</f>
        <v>97</v>
      </c>
      <c r="J177" s="3">
        <f>$V$8</f>
        <v>186368535</v>
      </c>
      <c r="K177" s="3">
        <f>$U$8</f>
        <v>2820151</v>
      </c>
      <c r="L177" s="3">
        <f>$T$8</f>
        <v>43515</v>
      </c>
      <c r="M177" s="3">
        <f>$S$8</f>
        <v>685</v>
      </c>
      <c r="N177" s="3">
        <f>$S$2</f>
        <v>11</v>
      </c>
    </row>
    <row r="178" spans="3:14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3:14">
      <c r="C179" s="3">
        <f>$AN$8</f>
        <v>6.3242912419945786E+41</v>
      </c>
      <c r="D179" s="3">
        <f>$AM$8</f>
        <v>8.3638183359412491E+39</v>
      </c>
      <c r="E179" s="3">
        <f>$AL$8</f>
        <v>1.1077700566821677E+38</v>
      </c>
      <c r="F179" s="3">
        <f>$AK$8</f>
        <v>1.4697437693587362E+36</v>
      </c>
      <c r="G179" s="3">
        <f>$AJ$8</f>
        <v>1.9538613311576207E+34</v>
      </c>
      <c r="H179" s="3">
        <f>$AI$8</f>
        <v>2.6034054115613975E+32</v>
      </c>
      <c r="I179" s="3">
        <f>$AH$8</f>
        <v>3.4781605591867382E+30</v>
      </c>
      <c r="J179" s="3">
        <f>$AG$8</f>
        <v>4.6613881837492098E+28</v>
      </c>
      <c r="K179" s="3">
        <f>$AF$8</f>
        <v>6.2701584820619147E+26</v>
      </c>
      <c r="L179" s="3">
        <f>$AE$8</f>
        <v>8.4708966672821023E+24</v>
      </c>
      <c r="M179" s="3">
        <f>$AD$8</f>
        <v>1.1503166289706361E+23</v>
      </c>
      <c r="N179" s="3">
        <f>$AC$8</f>
        <v>1.5716684413122047E+21</v>
      </c>
    </row>
    <row r="180" spans="3:14">
      <c r="C180" s="3">
        <f>$AM$8</f>
        <v>8.3638183359412491E+39</v>
      </c>
      <c r="D180" s="3">
        <f>$AL$8</f>
        <v>1.1077700566821677E+38</v>
      </c>
      <c r="E180" s="3">
        <f>$AK$8</f>
        <v>1.4697437693587362E+36</v>
      </c>
      <c r="F180" s="3">
        <f>$AJ$8</f>
        <v>1.9538613311576207E+34</v>
      </c>
      <c r="G180" s="3">
        <f>$AI$8</f>
        <v>2.6034054115613975E+32</v>
      </c>
      <c r="H180" s="3">
        <f>$AH$8</f>
        <v>3.4781605591867382E+30</v>
      </c>
      <c r="I180" s="3">
        <f>$AG$8</f>
        <v>4.6613881837492098E+28</v>
      </c>
      <c r="J180" s="3">
        <f>$AF$8</f>
        <v>6.2701584820619147E+26</v>
      </c>
      <c r="K180" s="3">
        <f>$AE$8</f>
        <v>8.4708966672821023E+24</v>
      </c>
      <c r="L180" s="3">
        <f>$AD$8</f>
        <v>1.1503166289706361E+23</v>
      </c>
      <c r="M180" s="3">
        <f>$AC$8</f>
        <v>1.5716684413122047E+21</v>
      </c>
      <c r="N180" s="3">
        <f>$AB$8</f>
        <v>2.162994034885931E+19</v>
      </c>
    </row>
    <row r="181" spans="3:14">
      <c r="C181" s="3">
        <f>$AL$8</f>
        <v>1.1077700566821677E+38</v>
      </c>
      <c r="D181" s="3">
        <f>$AK$8</f>
        <v>1.4697437693587362E+36</v>
      </c>
      <c r="E181" s="3">
        <f>$AJ$8</f>
        <v>1.9538613311576207E+34</v>
      </c>
      <c r="F181" s="3">
        <f>$AI$8</f>
        <v>2.6034054115613975E+32</v>
      </c>
      <c r="G181" s="3">
        <f>$AH$8</f>
        <v>3.4781605591867382E+30</v>
      </c>
      <c r="H181" s="3">
        <f>$AG$8</f>
        <v>4.6613881837492098E+28</v>
      </c>
      <c r="I181" s="3">
        <f>$AF$8</f>
        <v>6.2701584820619147E+26</v>
      </c>
      <c r="J181" s="3">
        <f>$AE$8</f>
        <v>8.4708966672821023E+24</v>
      </c>
      <c r="K181" s="3">
        <f>$AD$8</f>
        <v>1.1503166289706361E+23</v>
      </c>
      <c r="L181" s="3">
        <f>$AC$8</f>
        <v>1.5716684413122047E+21</v>
      </c>
      <c r="M181" s="3">
        <f>$AB$8</f>
        <v>2.162994034885931E+19</v>
      </c>
      <c r="N181" s="3">
        <f>$AA$8</f>
        <v>3.0024635741202643E+17</v>
      </c>
    </row>
    <row r="182" spans="3:14">
      <c r="C182" s="3">
        <f>$AK$8</f>
        <v>1.4697437693587362E+36</v>
      </c>
      <c r="D182" s="3">
        <f>$AJ$8</f>
        <v>1.9538613311576207E+34</v>
      </c>
      <c r="E182" s="3">
        <f>$AI$8</f>
        <v>2.6034054115613975E+32</v>
      </c>
      <c r="F182" s="3">
        <f>$AH$8</f>
        <v>3.4781605591867382E+30</v>
      </c>
      <c r="G182" s="3">
        <f>$AG$8</f>
        <v>4.6613881837492098E+28</v>
      </c>
      <c r="H182" s="3">
        <f>$AF$8</f>
        <v>6.2701584820619147E+26</v>
      </c>
      <c r="I182" s="3">
        <f>$AE$8</f>
        <v>8.4708966672821023E+24</v>
      </c>
      <c r="J182" s="3">
        <f>$AD$8</f>
        <v>1.1503166289706361E+23</v>
      </c>
      <c r="K182" s="3">
        <f>$AC$8</f>
        <v>1.5716684413122047E+21</v>
      </c>
      <c r="L182" s="3">
        <f>$AB$8</f>
        <v>2.162994034885931E+19</v>
      </c>
      <c r="M182" s="3">
        <f>$AA$8</f>
        <v>3.0024635741202643E+17</v>
      </c>
      <c r="N182" s="3">
        <f>$Z$8</f>
        <v>4210038387792135</v>
      </c>
    </row>
    <row r="183" spans="3:14">
      <c r="C183" s="3">
        <f>$AJ$8</f>
        <v>1.9538613311576207E+34</v>
      </c>
      <c r="D183" s="3">
        <f>$AI$8</f>
        <v>2.6034054115613975E+32</v>
      </c>
      <c r="E183" s="3">
        <f>$AH$8</f>
        <v>3.4781605591867382E+30</v>
      </c>
      <c r="F183" s="3">
        <f>$AG$8</f>
        <v>4.6613881837492098E+28</v>
      </c>
      <c r="G183" s="3">
        <f>$AF$8</f>
        <v>6.2701584820619147E+26</v>
      </c>
      <c r="H183" s="3">
        <f>$AE$8</f>
        <v>8.4708966672821023E+24</v>
      </c>
      <c r="I183" s="3">
        <f>$AD$8</f>
        <v>1.1503166289706361E+23</v>
      </c>
      <c r="J183" s="3">
        <f>$AC$8</f>
        <v>1.5716684413122047E+21</v>
      </c>
      <c r="K183" s="3">
        <f>$AB$8</f>
        <v>2.162994034885931E+19</v>
      </c>
      <c r="L183" s="3">
        <f>$AA$8</f>
        <v>3.0024635741202643E+17</v>
      </c>
      <c r="M183" s="3">
        <f>$Z$8</f>
        <v>4210038387792135</v>
      </c>
      <c r="N183" s="3">
        <f>$Y$8</f>
        <v>59732129675791</v>
      </c>
    </row>
    <row r="184" spans="3:14">
      <c r="C184" s="3">
        <f>$AI$8</f>
        <v>2.6034054115613975E+32</v>
      </c>
      <c r="D184" s="3">
        <f>$AH$8</f>
        <v>3.4781605591867382E+30</v>
      </c>
      <c r="E184" s="3">
        <f>$AG$8</f>
        <v>4.6613881837492098E+28</v>
      </c>
      <c r="F184" s="3">
        <f>$AF$8</f>
        <v>6.2701584820619147E+26</v>
      </c>
      <c r="G184" s="3">
        <f>$AE$8</f>
        <v>8.4708966672821023E+24</v>
      </c>
      <c r="H184" s="3">
        <f>$AD$8</f>
        <v>1.1503166289706361E+23</v>
      </c>
      <c r="I184" s="3">
        <f>$AC$8</f>
        <v>1.5716684413122047E+21</v>
      </c>
      <c r="J184" s="3">
        <f>$AB$8</f>
        <v>2.162994034885931E+19</v>
      </c>
      <c r="K184" s="3">
        <f>$AA$8</f>
        <v>3.0024635741202643E+17</v>
      </c>
      <c r="L184" s="3">
        <f>$Z$8</f>
        <v>4210038387792135</v>
      </c>
      <c r="M184" s="3">
        <f>$Y$8</f>
        <v>59732129675791</v>
      </c>
      <c r="N184" s="3">
        <f>$X$8</f>
        <v>859047860295</v>
      </c>
    </row>
    <row r="185" spans="3:14">
      <c r="C185" s="3">
        <f>$AH$8</f>
        <v>3.4781605591867382E+30</v>
      </c>
      <c r="D185" s="3">
        <f>$AG$8</f>
        <v>4.6613881837492098E+28</v>
      </c>
      <c r="E185" s="3">
        <f>$AF$8</f>
        <v>6.2701584820619147E+26</v>
      </c>
      <c r="F185" s="3">
        <f>$AE$8</f>
        <v>8.4708966672821023E+24</v>
      </c>
      <c r="G185" s="3">
        <f>$AD$8</f>
        <v>1.1503166289706361E+23</v>
      </c>
      <c r="H185" s="3">
        <f>$AC$8</f>
        <v>1.5716684413122047E+21</v>
      </c>
      <c r="I185" s="3">
        <f>$AB$8</f>
        <v>2.162994034885931E+19</v>
      </c>
      <c r="J185" s="3">
        <f>$AA$8</f>
        <v>3.0024635741202643E+17</v>
      </c>
      <c r="K185" s="3">
        <f>$Z$8</f>
        <v>4210038387792135</v>
      </c>
      <c r="L185" s="3">
        <f>$Y$8</f>
        <v>59732129675791</v>
      </c>
      <c r="M185" s="3">
        <f>$X$8</f>
        <v>859047860295</v>
      </c>
      <c r="N185" s="3">
        <f>$W$8</f>
        <v>12545691535</v>
      </c>
    </row>
    <row r="186" spans="3:14">
      <c r="C186" s="3">
        <f>$AG$8</f>
        <v>4.6613881837492098E+28</v>
      </c>
      <c r="D186" s="3">
        <f>$AF$8</f>
        <v>6.2701584820619147E+26</v>
      </c>
      <c r="E186" s="3">
        <f>$AE$8</f>
        <v>8.4708966672821023E+24</v>
      </c>
      <c r="F186" s="3">
        <f>$AD$8</f>
        <v>1.1503166289706361E+23</v>
      </c>
      <c r="G186" s="3">
        <f>$AC$8</f>
        <v>1.5716684413122047E+21</v>
      </c>
      <c r="H186" s="3">
        <f>$AB$8</f>
        <v>2.162994034885931E+19</v>
      </c>
      <c r="I186" s="3">
        <f>$AA$8</f>
        <v>3.0024635741202643E+17</v>
      </c>
      <c r="J186" s="3">
        <f>$Z$8</f>
        <v>4210038387792135</v>
      </c>
      <c r="K186" s="3">
        <f>$Y$8</f>
        <v>59732129675791</v>
      </c>
      <c r="L186" s="3">
        <f>$X$8</f>
        <v>859047860295</v>
      </c>
      <c r="M186" s="3">
        <f>$W$8</f>
        <v>12545691535</v>
      </c>
      <c r="N186" s="3">
        <f>$V$8</f>
        <v>186368535</v>
      </c>
    </row>
    <row r="187" spans="3:14">
      <c r="C187" s="3">
        <f>$AF$8</f>
        <v>6.2701584820619147E+26</v>
      </c>
      <c r="D187" s="3">
        <f>$AE$8</f>
        <v>8.4708966672821023E+24</v>
      </c>
      <c r="E187" s="3">
        <f>$AD$8</f>
        <v>1.1503166289706361E+23</v>
      </c>
      <c r="F187" s="3">
        <f>$AC$8</f>
        <v>1.5716684413122047E+21</v>
      </c>
      <c r="G187" s="3">
        <f>$AB$8</f>
        <v>2.162994034885931E+19</v>
      </c>
      <c r="H187" s="3">
        <f>$AA$8</f>
        <v>3.0024635741202643E+17</v>
      </c>
      <c r="I187" s="3">
        <f>$Z$8</f>
        <v>4210038387792135</v>
      </c>
      <c r="J187" s="3">
        <f>$Y$8</f>
        <v>59732129675791</v>
      </c>
      <c r="K187" s="3">
        <f>$X$8</f>
        <v>859047860295</v>
      </c>
      <c r="L187" s="3">
        <f>$W$8</f>
        <v>12545691535</v>
      </c>
      <c r="M187" s="3">
        <f>$V$8</f>
        <v>186368535</v>
      </c>
      <c r="N187" s="3">
        <f>$U$8</f>
        <v>2820151</v>
      </c>
    </row>
    <row r="188" spans="3:14">
      <c r="C188" s="3">
        <f>$AE$8</f>
        <v>8.4708966672821023E+24</v>
      </c>
      <c r="D188" s="3">
        <f>$AD$8</f>
        <v>1.1503166289706361E+23</v>
      </c>
      <c r="E188" s="3">
        <f>$AC$8</f>
        <v>1.5716684413122047E+21</v>
      </c>
      <c r="F188" s="3">
        <f>$AB$8</f>
        <v>2.162994034885931E+19</v>
      </c>
      <c r="G188" s="3">
        <f>$AA$8</f>
        <v>3.0024635741202643E+17</v>
      </c>
      <c r="H188" s="3">
        <f>$Z$8</f>
        <v>4210038387792135</v>
      </c>
      <c r="I188" s="3">
        <f>$Y$8</f>
        <v>59732129675791</v>
      </c>
      <c r="J188" s="3">
        <f>$X$8</f>
        <v>859047860295</v>
      </c>
      <c r="K188" s="3">
        <f>$W$8</f>
        <v>12545691535</v>
      </c>
      <c r="L188" s="3">
        <f>$V$8</f>
        <v>186368535</v>
      </c>
      <c r="M188" s="3">
        <f>$U$8</f>
        <v>2820151</v>
      </c>
      <c r="N188" s="3">
        <f>$T$8</f>
        <v>43515</v>
      </c>
    </row>
    <row r="189" spans="3:14">
      <c r="C189" s="3">
        <f>$AD$8</f>
        <v>1.1503166289706361E+23</v>
      </c>
      <c r="D189" s="3">
        <f>$AC$8</f>
        <v>1.5716684413122047E+21</v>
      </c>
      <c r="E189" s="3">
        <f>$AB$8</f>
        <v>2.162994034885931E+19</v>
      </c>
      <c r="F189" s="3">
        <f>$AA$8</f>
        <v>3.0024635741202643E+17</v>
      </c>
      <c r="G189" s="3">
        <f>$Z$8</f>
        <v>4210038387792135</v>
      </c>
      <c r="H189" s="3">
        <f>$Y$8</f>
        <v>59732129675791</v>
      </c>
      <c r="I189" s="3">
        <f>$X$8</f>
        <v>859047860295</v>
      </c>
      <c r="J189" s="3">
        <f>$W$8</f>
        <v>12545691535</v>
      </c>
      <c r="K189" s="3">
        <f>$V$8</f>
        <v>186368535</v>
      </c>
      <c r="L189" s="3">
        <f>$U$8</f>
        <v>2820151</v>
      </c>
      <c r="M189" s="3">
        <f>$T$8</f>
        <v>43515</v>
      </c>
      <c r="N189" s="3">
        <f>$S$8</f>
        <v>685</v>
      </c>
    </row>
    <row r="190" spans="3:14">
      <c r="C190" s="3">
        <f>$AC$8</f>
        <v>1.5716684413122047E+21</v>
      </c>
      <c r="D190" s="3">
        <f>$AB$8</f>
        <v>2.162994034885931E+19</v>
      </c>
      <c r="E190" s="3">
        <f>$AA$8</f>
        <v>3.0024635741202643E+17</v>
      </c>
      <c r="F190" s="3">
        <f>$Z$8</f>
        <v>4210038387792135</v>
      </c>
      <c r="G190" s="3">
        <f>$Y$8</f>
        <v>59732129675791</v>
      </c>
      <c r="H190" s="3">
        <f>$X$8</f>
        <v>859047860295</v>
      </c>
      <c r="I190" s="3">
        <f>$W$8</f>
        <v>12545691535</v>
      </c>
      <c r="J190" s="3">
        <f>$V$8</f>
        <v>186368535</v>
      </c>
      <c r="K190" s="3">
        <f>$U$8</f>
        <v>2820151</v>
      </c>
      <c r="L190" s="3">
        <f>$T$8</f>
        <v>43515</v>
      </c>
      <c r="M190" s="3">
        <f>$S$8</f>
        <v>685</v>
      </c>
      <c r="N190" s="3">
        <f>$S$2</f>
        <v>11</v>
      </c>
    </row>
    <row r="193" spans="3:16">
      <c r="C193" s="3">
        <f>$AN$8</f>
        <v>6.3242912419945786E+41</v>
      </c>
      <c r="D193" s="3">
        <f>$AM$8</f>
        <v>8.3638183359412491E+39</v>
      </c>
      <c r="E193" s="3">
        <f>$AL$8</f>
        <v>1.1077700566821677E+38</v>
      </c>
      <c r="F193" s="3">
        <f>$AK$8</f>
        <v>1.4697437693587362E+36</v>
      </c>
      <c r="G193" s="3">
        <f>$AJ$8</f>
        <v>1.9538613311576207E+34</v>
      </c>
      <c r="H193" s="3">
        <f>$AI$8</f>
        <v>2.6034054115613975E+32</v>
      </c>
      <c r="I193" s="3">
        <f>$AH$8</f>
        <v>3.4781605591867382E+30</v>
      </c>
      <c r="J193" s="22">
        <f>$AZ$8</f>
        <v>1.6483612613248043E+22</v>
      </c>
      <c r="K193" s="3">
        <f>$AF$8</f>
        <v>6.2701584820619147E+26</v>
      </c>
      <c r="L193" s="3">
        <f>$AE$8</f>
        <v>8.4708966672821023E+24</v>
      </c>
      <c r="M193" s="3">
        <f>$AD$8</f>
        <v>1.1503166289706361E+23</v>
      </c>
      <c r="N193" s="3">
        <f>$AC$8</f>
        <v>1.5716684413122047E+21</v>
      </c>
    </row>
    <row r="194" spans="3:16">
      <c r="C194" s="3">
        <f>$AM$8</f>
        <v>8.3638183359412491E+39</v>
      </c>
      <c r="D194" s="3">
        <f>$AL$8</f>
        <v>1.1077700566821677E+38</v>
      </c>
      <c r="E194" s="3">
        <f>$AK$8</f>
        <v>1.4697437693587362E+36</v>
      </c>
      <c r="F194" s="3">
        <f>$AJ$8</f>
        <v>1.9538613311576207E+34</v>
      </c>
      <c r="G194" s="3">
        <f>$AI$8</f>
        <v>2.6034054115613975E+32</v>
      </c>
      <c r="H194" s="3">
        <f>$AH$8</f>
        <v>3.4781605591867382E+30</v>
      </c>
      <c r="I194" s="3">
        <f>$AG$8</f>
        <v>4.6613881837492098E+28</v>
      </c>
      <c r="J194" s="22">
        <f>$AY$8</f>
        <v>2.2533742029544515E+20</v>
      </c>
      <c r="K194" s="3">
        <f>$AE$8</f>
        <v>8.4708966672821023E+24</v>
      </c>
      <c r="L194" s="3">
        <f>$AD$8</f>
        <v>1.1503166289706361E+23</v>
      </c>
      <c r="M194" s="3">
        <f>$AC$8</f>
        <v>1.5716684413122047E+21</v>
      </c>
      <c r="N194" s="3">
        <f>$AB$8</f>
        <v>2.162994034885931E+19</v>
      </c>
      <c r="P194" s="23">
        <f>MDETERM(C193:N204)/MDETERM(C206:N217)</f>
        <v>1.8022047266816028</v>
      </c>
    </row>
    <row r="195" spans="3:16">
      <c r="C195" s="3">
        <f>$AL$8</f>
        <v>1.1077700566821677E+38</v>
      </c>
      <c r="D195" s="3">
        <f>$AK$8</f>
        <v>1.4697437693587362E+36</v>
      </c>
      <c r="E195" s="3">
        <f>$AJ$8</f>
        <v>1.9538613311576207E+34</v>
      </c>
      <c r="F195" s="3">
        <f>$AI$8</f>
        <v>2.6034054115613975E+32</v>
      </c>
      <c r="G195" s="3">
        <f>$AH$8</f>
        <v>3.4781605591867382E+30</v>
      </c>
      <c r="H195" s="3">
        <f>$AG$8</f>
        <v>4.6613881837492098E+28</v>
      </c>
      <c r="I195" s="3">
        <f>$AF$8</f>
        <v>6.2701584820619147E+26</v>
      </c>
      <c r="J195" s="22">
        <f>$AX$8</f>
        <v>3.1024417127888937E+18</v>
      </c>
      <c r="K195" s="3">
        <f>$AD$8</f>
        <v>1.1503166289706361E+23</v>
      </c>
      <c r="L195" s="3">
        <f>$AC$8</f>
        <v>1.5716684413122047E+21</v>
      </c>
      <c r="M195" s="3">
        <f>$AB$8</f>
        <v>2.162994034885931E+19</v>
      </c>
      <c r="N195" s="3">
        <f>$AA$8</f>
        <v>3.0024635741202643E+17</v>
      </c>
      <c r="P195" s="32" t="e">
        <f ca="1">[1]!xDiv([1]!xMatDet(C193:N204,100),[1]!xMatDet(C206:N217,100),100)</f>
        <v>#NAME?</v>
      </c>
    </row>
    <row r="196" spans="3:16">
      <c r="C196" s="3">
        <f>$AK$8</f>
        <v>1.4697437693587362E+36</v>
      </c>
      <c r="D196" s="3">
        <f>$AJ$8</f>
        <v>1.9538613311576207E+34</v>
      </c>
      <c r="E196" s="3">
        <f>$AI$8</f>
        <v>2.6034054115613975E+32</v>
      </c>
      <c r="F196" s="3">
        <f>$AH$8</f>
        <v>3.4781605591867382E+30</v>
      </c>
      <c r="G196" s="3">
        <f>$AG$8</f>
        <v>4.6613881837492098E+28</v>
      </c>
      <c r="H196" s="3">
        <f>$AF$8</f>
        <v>6.2701584820619147E+26</v>
      </c>
      <c r="I196" s="3">
        <f>$AE$8</f>
        <v>8.4708966672821023E+24</v>
      </c>
      <c r="J196" s="22">
        <f>$AW$8</f>
        <v>4.3074374358992288E+16</v>
      </c>
      <c r="K196" s="3">
        <f>$AC$8</f>
        <v>1.5716684413122047E+21</v>
      </c>
      <c r="L196" s="3">
        <f>$AB$8</f>
        <v>2.162994034885931E+19</v>
      </c>
      <c r="M196" s="3">
        <f>$AA$8</f>
        <v>3.0024635741202643E+17</v>
      </c>
      <c r="N196" s="3">
        <f>$Z$8</f>
        <v>4210038387792135</v>
      </c>
    </row>
    <row r="197" spans="3:16">
      <c r="C197" s="3">
        <f>$AJ$8</f>
        <v>1.9538613311576207E+34</v>
      </c>
      <c r="D197" s="3">
        <f>$AI$8</f>
        <v>2.6034054115613975E+32</v>
      </c>
      <c r="E197" s="3">
        <f>$AH$8</f>
        <v>3.4781605591867382E+30</v>
      </c>
      <c r="F197" s="3">
        <f>$AG$8</f>
        <v>4.6613881837492098E+28</v>
      </c>
      <c r="G197" s="3">
        <f>$AF$8</f>
        <v>6.2701584820619147E+26</v>
      </c>
      <c r="H197" s="3">
        <f>$AE$8</f>
        <v>8.4708966672821023E+24</v>
      </c>
      <c r="I197" s="3">
        <f>$AD$8</f>
        <v>1.1503166289706361E+23</v>
      </c>
      <c r="J197" s="22">
        <f>$AV$8</f>
        <v>603964096749226</v>
      </c>
      <c r="K197" s="3">
        <f>$AB$8</f>
        <v>2.162994034885931E+19</v>
      </c>
      <c r="L197" s="3">
        <f>$AA$8</f>
        <v>3.0024635741202643E+17</v>
      </c>
      <c r="M197" s="3">
        <f>$Z$8</f>
        <v>4210038387792135</v>
      </c>
      <c r="N197" s="3">
        <f>$Y$8</f>
        <v>59732129675791</v>
      </c>
    </row>
    <row r="198" spans="3:16">
      <c r="C198" s="3">
        <f>$AI$8</f>
        <v>2.6034054115613975E+32</v>
      </c>
      <c r="D198" s="3">
        <f>$AH$8</f>
        <v>3.4781605591867382E+30</v>
      </c>
      <c r="E198" s="3">
        <f>$AG$8</f>
        <v>4.6613881837492098E+28</v>
      </c>
      <c r="F198" s="3">
        <f>$AF$8</f>
        <v>6.2701584820619147E+26</v>
      </c>
      <c r="G198" s="3">
        <f>$AE$8</f>
        <v>8.4708966672821023E+24</v>
      </c>
      <c r="H198" s="3">
        <f>$AD$8</f>
        <v>1.1503166289706361E+23</v>
      </c>
      <c r="I198" s="3">
        <f>$AC$8</f>
        <v>1.5716684413122047E+21</v>
      </c>
      <c r="J198" s="22">
        <f>$AU$8</f>
        <v>8565991486948</v>
      </c>
      <c r="K198" s="3">
        <f>$AA$8</f>
        <v>3.0024635741202643E+17</v>
      </c>
      <c r="L198" s="3">
        <f>$Z$8</f>
        <v>4210038387792135</v>
      </c>
      <c r="M198" s="3">
        <f>$Y$8</f>
        <v>59732129675791</v>
      </c>
      <c r="N198" s="3">
        <f>$X$8</f>
        <v>859047860295</v>
      </c>
    </row>
    <row r="199" spans="3:16">
      <c r="C199" s="3">
        <f>$AH$8</f>
        <v>3.4781605591867382E+30</v>
      </c>
      <c r="D199" s="3">
        <f>$AG$8</f>
        <v>4.6613881837492098E+28</v>
      </c>
      <c r="E199" s="3">
        <f>$AF$8</f>
        <v>6.2701584820619147E+26</v>
      </c>
      <c r="F199" s="3">
        <f>$AE$8</f>
        <v>8.4708966672821023E+24</v>
      </c>
      <c r="G199" s="3">
        <f>$AD$8</f>
        <v>1.1503166289706361E+23</v>
      </c>
      <c r="H199" s="3">
        <f>$AC$8</f>
        <v>1.5716684413122047E+21</v>
      </c>
      <c r="I199" s="3">
        <f>$AB$8</f>
        <v>2.162994034885931E+19</v>
      </c>
      <c r="J199" s="22">
        <f>$AT$8</f>
        <v>123100393474</v>
      </c>
      <c r="K199" s="3">
        <f>$Z$8</f>
        <v>4210038387792135</v>
      </c>
      <c r="L199" s="3">
        <f>$Y$8</f>
        <v>59732129675791</v>
      </c>
      <c r="M199" s="3">
        <f>$X$8</f>
        <v>859047860295</v>
      </c>
      <c r="N199" s="3">
        <f>$W$8</f>
        <v>12545691535</v>
      </c>
    </row>
    <row r="200" spans="3:16">
      <c r="C200" s="3">
        <f>$AG$8</f>
        <v>4.6613881837492098E+28</v>
      </c>
      <c r="D200" s="3">
        <f>$AF$8</f>
        <v>6.2701584820619147E+26</v>
      </c>
      <c r="E200" s="3">
        <f>$AE$8</f>
        <v>8.4708966672821023E+24</v>
      </c>
      <c r="F200" s="3">
        <f>$AD$8</f>
        <v>1.1503166289706361E+23</v>
      </c>
      <c r="G200" s="3">
        <f>$AC$8</f>
        <v>1.5716684413122047E+21</v>
      </c>
      <c r="H200" s="3">
        <f>$AB$8</f>
        <v>2.162994034885931E+19</v>
      </c>
      <c r="I200" s="3">
        <f>$AA$8</f>
        <v>3.0024635741202643E+17</v>
      </c>
      <c r="J200" s="22">
        <f>$AS$8</f>
        <v>1795576924</v>
      </c>
      <c r="K200" s="3">
        <f>$Y$8</f>
        <v>59732129675791</v>
      </c>
      <c r="L200" s="3">
        <f>$X$8</f>
        <v>859047860295</v>
      </c>
      <c r="M200" s="3">
        <f>$W$8</f>
        <v>12545691535</v>
      </c>
      <c r="N200" s="3">
        <f>$V$8</f>
        <v>186368535</v>
      </c>
    </row>
    <row r="201" spans="3:16">
      <c r="C201" s="3">
        <f>$AF$8</f>
        <v>6.2701584820619147E+26</v>
      </c>
      <c r="D201" s="3">
        <f>$AE$8</f>
        <v>8.4708966672821023E+24</v>
      </c>
      <c r="E201" s="3">
        <f>$AD$8</f>
        <v>1.1503166289706361E+23</v>
      </c>
      <c r="F201" s="3">
        <f>$AC$8</f>
        <v>1.5716684413122047E+21</v>
      </c>
      <c r="G201" s="3">
        <f>$AB$8</f>
        <v>2.162994034885931E+19</v>
      </c>
      <c r="H201" s="3">
        <f>$AA$8</f>
        <v>3.0024635741202643E+17</v>
      </c>
      <c r="I201" s="3">
        <f>$Z$8</f>
        <v>4210038387792135</v>
      </c>
      <c r="J201" s="22">
        <f>$AR$8</f>
        <v>26626546</v>
      </c>
      <c r="K201" s="3">
        <f>$X$8</f>
        <v>859047860295</v>
      </c>
      <c r="L201" s="3">
        <f>$W$8</f>
        <v>12545691535</v>
      </c>
      <c r="M201" s="3">
        <f>$V$8</f>
        <v>186368535</v>
      </c>
      <c r="N201" s="3">
        <f>$U$8</f>
        <v>2820151</v>
      </c>
    </row>
    <row r="202" spans="3:16">
      <c r="C202" s="3">
        <f>$AE$8</f>
        <v>8.4708966672821023E+24</v>
      </c>
      <c r="D202" s="3">
        <f>$AD$8</f>
        <v>1.1503166289706361E+23</v>
      </c>
      <c r="E202" s="3">
        <f>$AC$8</f>
        <v>1.5716684413122047E+21</v>
      </c>
      <c r="F202" s="3">
        <f>$AB$8</f>
        <v>2.162994034885931E+19</v>
      </c>
      <c r="G202" s="3">
        <f>$AA$8</f>
        <v>3.0024635741202643E+17</v>
      </c>
      <c r="H202" s="3">
        <f>$Z$8</f>
        <v>4210038387792135</v>
      </c>
      <c r="I202" s="3">
        <f>$Y$8</f>
        <v>59732129675791</v>
      </c>
      <c r="J202" s="22">
        <f>$AQ$8</f>
        <v>401968</v>
      </c>
      <c r="K202" s="3">
        <f>$W$8</f>
        <v>12545691535</v>
      </c>
      <c r="L202" s="3">
        <f>$V$8</f>
        <v>186368535</v>
      </c>
      <c r="M202" s="3">
        <f>$U$8</f>
        <v>2820151</v>
      </c>
      <c r="N202" s="3">
        <f>$T$8</f>
        <v>43515</v>
      </c>
    </row>
    <row r="203" spans="3:16">
      <c r="C203" s="3">
        <f>$AD$8</f>
        <v>1.1503166289706361E+23</v>
      </c>
      <c r="D203" s="3">
        <f>$AC$8</f>
        <v>1.5716684413122047E+21</v>
      </c>
      <c r="E203" s="3">
        <f>$AB$8</f>
        <v>2.162994034885931E+19</v>
      </c>
      <c r="F203" s="3">
        <f>$AA$8</f>
        <v>3.0024635741202643E+17</v>
      </c>
      <c r="G203" s="3">
        <f>$Z$8</f>
        <v>4210038387792135</v>
      </c>
      <c r="H203" s="3">
        <f>$Y$8</f>
        <v>59732129675791</v>
      </c>
      <c r="I203" s="3">
        <f>$X$8</f>
        <v>859047860295</v>
      </c>
      <c r="J203" s="22">
        <f>$AP$8</f>
        <v>6184</v>
      </c>
      <c r="K203" s="3">
        <f>$V$8</f>
        <v>186368535</v>
      </c>
      <c r="L203" s="3">
        <f>$U$8</f>
        <v>2820151</v>
      </c>
      <c r="M203" s="3">
        <f>$T$8</f>
        <v>43515</v>
      </c>
      <c r="N203" s="3">
        <f>$S$8</f>
        <v>685</v>
      </c>
    </row>
    <row r="204" spans="3:16">
      <c r="C204" s="3">
        <f>$AC$8</f>
        <v>1.5716684413122047E+21</v>
      </c>
      <c r="D204" s="3">
        <f>$AB$8</f>
        <v>2.162994034885931E+19</v>
      </c>
      <c r="E204" s="3">
        <f>$AA$8</f>
        <v>3.0024635741202643E+17</v>
      </c>
      <c r="F204" s="3">
        <f>$Z$8</f>
        <v>4210038387792135</v>
      </c>
      <c r="G204" s="3">
        <f>$Y$8</f>
        <v>59732129675791</v>
      </c>
      <c r="H204" s="3">
        <f>$X$8</f>
        <v>859047860295</v>
      </c>
      <c r="I204" s="3">
        <f>$W$8</f>
        <v>12545691535</v>
      </c>
      <c r="J204" s="22">
        <f>$AO$8</f>
        <v>97</v>
      </c>
      <c r="K204" s="3">
        <f>$U$8</f>
        <v>2820151</v>
      </c>
      <c r="L204" s="3">
        <f>$T$8</f>
        <v>43515</v>
      </c>
      <c r="M204" s="3">
        <f>$S$8</f>
        <v>685</v>
      </c>
      <c r="N204" s="3">
        <f>$S$2</f>
        <v>11</v>
      </c>
    </row>
    <row r="205" spans="3:16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3:16">
      <c r="C206" s="3">
        <f>$AN$8</f>
        <v>6.3242912419945786E+41</v>
      </c>
      <c r="D206" s="3">
        <f>$AM$8</f>
        <v>8.3638183359412491E+39</v>
      </c>
      <c r="E206" s="3">
        <f>$AL$8</f>
        <v>1.1077700566821677E+38</v>
      </c>
      <c r="F206" s="3">
        <f>$AK$8</f>
        <v>1.4697437693587362E+36</v>
      </c>
      <c r="G206" s="3">
        <f>$AJ$8</f>
        <v>1.9538613311576207E+34</v>
      </c>
      <c r="H206" s="3">
        <f>$AI$8</f>
        <v>2.6034054115613975E+32</v>
      </c>
      <c r="I206" s="3">
        <f>$AH$8</f>
        <v>3.4781605591867382E+30</v>
      </c>
      <c r="J206" s="3">
        <f>$AG$8</f>
        <v>4.6613881837492098E+28</v>
      </c>
      <c r="K206" s="3">
        <f>$AF$8</f>
        <v>6.2701584820619147E+26</v>
      </c>
      <c r="L206" s="3">
        <f>$AE$8</f>
        <v>8.4708966672821023E+24</v>
      </c>
      <c r="M206" s="3">
        <f>$AD$8</f>
        <v>1.1503166289706361E+23</v>
      </c>
      <c r="N206" s="3">
        <f>$AC$8</f>
        <v>1.5716684413122047E+21</v>
      </c>
    </row>
    <row r="207" spans="3:16">
      <c r="C207" s="3">
        <f>$AM$8</f>
        <v>8.3638183359412491E+39</v>
      </c>
      <c r="D207" s="3">
        <f>$AL$8</f>
        <v>1.1077700566821677E+38</v>
      </c>
      <c r="E207" s="3">
        <f>$AK$8</f>
        <v>1.4697437693587362E+36</v>
      </c>
      <c r="F207" s="3">
        <f>$AJ$8</f>
        <v>1.9538613311576207E+34</v>
      </c>
      <c r="G207" s="3">
        <f>$AI$8</f>
        <v>2.6034054115613975E+32</v>
      </c>
      <c r="H207" s="3">
        <f>$AH$8</f>
        <v>3.4781605591867382E+30</v>
      </c>
      <c r="I207" s="3">
        <f>$AG$8</f>
        <v>4.6613881837492098E+28</v>
      </c>
      <c r="J207" s="3">
        <f>$AF$8</f>
        <v>6.2701584820619147E+26</v>
      </c>
      <c r="K207" s="3">
        <f>$AE$8</f>
        <v>8.4708966672821023E+24</v>
      </c>
      <c r="L207" s="3">
        <f>$AD$8</f>
        <v>1.1503166289706361E+23</v>
      </c>
      <c r="M207" s="3">
        <f>$AC$8</f>
        <v>1.5716684413122047E+21</v>
      </c>
      <c r="N207" s="3">
        <f>$AB$8</f>
        <v>2.162994034885931E+19</v>
      </c>
    </row>
    <row r="208" spans="3:16">
      <c r="C208" s="3">
        <f>$AL$8</f>
        <v>1.1077700566821677E+38</v>
      </c>
      <c r="D208" s="3">
        <f>$AK$8</f>
        <v>1.4697437693587362E+36</v>
      </c>
      <c r="E208" s="3">
        <f>$AJ$8</f>
        <v>1.9538613311576207E+34</v>
      </c>
      <c r="F208" s="3">
        <f>$AI$8</f>
        <v>2.6034054115613975E+32</v>
      </c>
      <c r="G208" s="3">
        <f>$AH$8</f>
        <v>3.4781605591867382E+30</v>
      </c>
      <c r="H208" s="3">
        <f>$AG$8</f>
        <v>4.6613881837492098E+28</v>
      </c>
      <c r="I208" s="3">
        <f>$AF$8</f>
        <v>6.2701584820619147E+26</v>
      </c>
      <c r="J208" s="3">
        <f>$AE$8</f>
        <v>8.4708966672821023E+24</v>
      </c>
      <c r="K208" s="3">
        <f>$AD$8</f>
        <v>1.1503166289706361E+23</v>
      </c>
      <c r="L208" s="3">
        <f>$AC$8</f>
        <v>1.5716684413122047E+21</v>
      </c>
      <c r="M208" s="3">
        <f>$AB$8</f>
        <v>2.162994034885931E+19</v>
      </c>
      <c r="N208" s="3">
        <f>$AA$8</f>
        <v>3.0024635741202643E+17</v>
      </c>
    </row>
    <row r="209" spans="3:16">
      <c r="C209" s="3">
        <f>$AK$8</f>
        <v>1.4697437693587362E+36</v>
      </c>
      <c r="D209" s="3">
        <f>$AJ$8</f>
        <v>1.9538613311576207E+34</v>
      </c>
      <c r="E209" s="3">
        <f>$AI$8</f>
        <v>2.6034054115613975E+32</v>
      </c>
      <c r="F209" s="3">
        <f>$AH$8</f>
        <v>3.4781605591867382E+30</v>
      </c>
      <c r="G209" s="3">
        <f>$AG$8</f>
        <v>4.6613881837492098E+28</v>
      </c>
      <c r="H209" s="3">
        <f>$AF$8</f>
        <v>6.2701584820619147E+26</v>
      </c>
      <c r="I209" s="3">
        <f>$AE$8</f>
        <v>8.4708966672821023E+24</v>
      </c>
      <c r="J209" s="3">
        <f>$AD$8</f>
        <v>1.1503166289706361E+23</v>
      </c>
      <c r="K209" s="3">
        <f>$AC$8</f>
        <v>1.5716684413122047E+21</v>
      </c>
      <c r="L209" s="3">
        <f>$AB$8</f>
        <v>2.162994034885931E+19</v>
      </c>
      <c r="M209" s="3">
        <f>$AA$8</f>
        <v>3.0024635741202643E+17</v>
      </c>
      <c r="N209" s="3">
        <f>$Z$8</f>
        <v>4210038387792135</v>
      </c>
    </row>
    <row r="210" spans="3:16">
      <c r="C210" s="3">
        <f>$AJ$8</f>
        <v>1.9538613311576207E+34</v>
      </c>
      <c r="D210" s="3">
        <f>$AI$8</f>
        <v>2.6034054115613975E+32</v>
      </c>
      <c r="E210" s="3">
        <f>$AH$8</f>
        <v>3.4781605591867382E+30</v>
      </c>
      <c r="F210" s="3">
        <f>$AG$8</f>
        <v>4.6613881837492098E+28</v>
      </c>
      <c r="G210" s="3">
        <f>$AF$8</f>
        <v>6.2701584820619147E+26</v>
      </c>
      <c r="H210" s="3">
        <f>$AE$8</f>
        <v>8.4708966672821023E+24</v>
      </c>
      <c r="I210" s="3">
        <f>$AD$8</f>
        <v>1.1503166289706361E+23</v>
      </c>
      <c r="J210" s="3">
        <f>$AC$8</f>
        <v>1.5716684413122047E+21</v>
      </c>
      <c r="K210" s="3">
        <f>$AB$8</f>
        <v>2.162994034885931E+19</v>
      </c>
      <c r="L210" s="3">
        <f>$AA$8</f>
        <v>3.0024635741202643E+17</v>
      </c>
      <c r="M210" s="3">
        <f>$Z$8</f>
        <v>4210038387792135</v>
      </c>
      <c r="N210" s="3">
        <f>$Y$8</f>
        <v>59732129675791</v>
      </c>
    </row>
    <row r="211" spans="3:16">
      <c r="C211" s="3">
        <f>$AI$8</f>
        <v>2.6034054115613975E+32</v>
      </c>
      <c r="D211" s="3">
        <f>$AH$8</f>
        <v>3.4781605591867382E+30</v>
      </c>
      <c r="E211" s="3">
        <f>$AG$8</f>
        <v>4.6613881837492098E+28</v>
      </c>
      <c r="F211" s="3">
        <f>$AF$8</f>
        <v>6.2701584820619147E+26</v>
      </c>
      <c r="G211" s="3">
        <f>$AE$8</f>
        <v>8.4708966672821023E+24</v>
      </c>
      <c r="H211" s="3">
        <f>$AD$8</f>
        <v>1.1503166289706361E+23</v>
      </c>
      <c r="I211" s="3">
        <f>$AC$8</f>
        <v>1.5716684413122047E+21</v>
      </c>
      <c r="J211" s="3">
        <f>$AB$8</f>
        <v>2.162994034885931E+19</v>
      </c>
      <c r="K211" s="3">
        <f>$AA$8</f>
        <v>3.0024635741202643E+17</v>
      </c>
      <c r="L211" s="3">
        <f>$Z$8</f>
        <v>4210038387792135</v>
      </c>
      <c r="M211" s="3">
        <f>$Y$8</f>
        <v>59732129675791</v>
      </c>
      <c r="N211" s="3">
        <f>$X$8</f>
        <v>859047860295</v>
      </c>
    </row>
    <row r="212" spans="3:16">
      <c r="C212" s="3">
        <f>$AH$8</f>
        <v>3.4781605591867382E+30</v>
      </c>
      <c r="D212" s="3">
        <f>$AG$8</f>
        <v>4.6613881837492098E+28</v>
      </c>
      <c r="E212" s="3">
        <f>$AF$8</f>
        <v>6.2701584820619147E+26</v>
      </c>
      <c r="F212" s="3">
        <f>$AE$8</f>
        <v>8.4708966672821023E+24</v>
      </c>
      <c r="G212" s="3">
        <f>$AD$8</f>
        <v>1.1503166289706361E+23</v>
      </c>
      <c r="H212" s="3">
        <f>$AC$8</f>
        <v>1.5716684413122047E+21</v>
      </c>
      <c r="I212" s="3">
        <f>$AB$8</f>
        <v>2.162994034885931E+19</v>
      </c>
      <c r="J212" s="3">
        <f>$AA$8</f>
        <v>3.0024635741202643E+17</v>
      </c>
      <c r="K212" s="3">
        <f>$Z$8</f>
        <v>4210038387792135</v>
      </c>
      <c r="L212" s="3">
        <f>$Y$8</f>
        <v>59732129675791</v>
      </c>
      <c r="M212" s="3">
        <f>$X$8</f>
        <v>859047860295</v>
      </c>
      <c r="N212" s="3">
        <f>$W$8</f>
        <v>12545691535</v>
      </c>
    </row>
    <row r="213" spans="3:16">
      <c r="C213" s="3">
        <f>$AG$8</f>
        <v>4.6613881837492098E+28</v>
      </c>
      <c r="D213" s="3">
        <f>$AF$8</f>
        <v>6.2701584820619147E+26</v>
      </c>
      <c r="E213" s="3">
        <f>$AE$8</f>
        <v>8.4708966672821023E+24</v>
      </c>
      <c r="F213" s="3">
        <f>$AD$8</f>
        <v>1.1503166289706361E+23</v>
      </c>
      <c r="G213" s="3">
        <f>$AC$8</f>
        <v>1.5716684413122047E+21</v>
      </c>
      <c r="H213" s="3">
        <f>$AB$8</f>
        <v>2.162994034885931E+19</v>
      </c>
      <c r="I213" s="3">
        <f>$AA$8</f>
        <v>3.0024635741202643E+17</v>
      </c>
      <c r="J213" s="3">
        <f>$Z$8</f>
        <v>4210038387792135</v>
      </c>
      <c r="K213" s="3">
        <f>$Y$8</f>
        <v>59732129675791</v>
      </c>
      <c r="L213" s="3">
        <f>$X$8</f>
        <v>859047860295</v>
      </c>
      <c r="M213" s="3">
        <f>$W$8</f>
        <v>12545691535</v>
      </c>
      <c r="N213" s="3">
        <f>$V$8</f>
        <v>186368535</v>
      </c>
    </row>
    <row r="214" spans="3:16">
      <c r="C214" s="3">
        <f>$AF$8</f>
        <v>6.2701584820619147E+26</v>
      </c>
      <c r="D214" s="3">
        <f>$AE$8</f>
        <v>8.4708966672821023E+24</v>
      </c>
      <c r="E214" s="3">
        <f>$AD$8</f>
        <v>1.1503166289706361E+23</v>
      </c>
      <c r="F214" s="3">
        <f>$AC$8</f>
        <v>1.5716684413122047E+21</v>
      </c>
      <c r="G214" s="3">
        <f>$AB$8</f>
        <v>2.162994034885931E+19</v>
      </c>
      <c r="H214" s="3">
        <f>$AA$8</f>
        <v>3.0024635741202643E+17</v>
      </c>
      <c r="I214" s="3">
        <f>$Z$8</f>
        <v>4210038387792135</v>
      </c>
      <c r="J214" s="3">
        <f>$Y$8</f>
        <v>59732129675791</v>
      </c>
      <c r="K214" s="3">
        <f>$X$8</f>
        <v>859047860295</v>
      </c>
      <c r="L214" s="3">
        <f>$W$8</f>
        <v>12545691535</v>
      </c>
      <c r="M214" s="3">
        <f>$V$8</f>
        <v>186368535</v>
      </c>
      <c r="N214" s="3">
        <f>$U$8</f>
        <v>2820151</v>
      </c>
    </row>
    <row r="215" spans="3:16">
      <c r="C215" s="3">
        <f>$AE$8</f>
        <v>8.4708966672821023E+24</v>
      </c>
      <c r="D215" s="3">
        <f>$AD$8</f>
        <v>1.1503166289706361E+23</v>
      </c>
      <c r="E215" s="3">
        <f>$AC$8</f>
        <v>1.5716684413122047E+21</v>
      </c>
      <c r="F215" s="3">
        <f>$AB$8</f>
        <v>2.162994034885931E+19</v>
      </c>
      <c r="G215" s="3">
        <f>$AA$8</f>
        <v>3.0024635741202643E+17</v>
      </c>
      <c r="H215" s="3">
        <f>$Z$8</f>
        <v>4210038387792135</v>
      </c>
      <c r="I215" s="3">
        <f>$Y$8</f>
        <v>59732129675791</v>
      </c>
      <c r="J215" s="3">
        <f>$X$8</f>
        <v>859047860295</v>
      </c>
      <c r="K215" s="3">
        <f>$W$8</f>
        <v>12545691535</v>
      </c>
      <c r="L215" s="3">
        <f>$V$8</f>
        <v>186368535</v>
      </c>
      <c r="M215" s="3">
        <f>$U$8</f>
        <v>2820151</v>
      </c>
      <c r="N215" s="3">
        <f>$T$8</f>
        <v>43515</v>
      </c>
    </row>
    <row r="216" spans="3:16">
      <c r="C216" s="3">
        <f>$AD$8</f>
        <v>1.1503166289706361E+23</v>
      </c>
      <c r="D216" s="3">
        <f>$AC$8</f>
        <v>1.5716684413122047E+21</v>
      </c>
      <c r="E216" s="3">
        <f>$AB$8</f>
        <v>2.162994034885931E+19</v>
      </c>
      <c r="F216" s="3">
        <f>$AA$8</f>
        <v>3.0024635741202643E+17</v>
      </c>
      <c r="G216" s="3">
        <f>$Z$8</f>
        <v>4210038387792135</v>
      </c>
      <c r="H216" s="3">
        <f>$Y$8</f>
        <v>59732129675791</v>
      </c>
      <c r="I216" s="3">
        <f>$X$8</f>
        <v>859047860295</v>
      </c>
      <c r="J216" s="3">
        <f>$W$8</f>
        <v>12545691535</v>
      </c>
      <c r="K216" s="3">
        <f>$V$8</f>
        <v>186368535</v>
      </c>
      <c r="L216" s="3">
        <f>$U$8</f>
        <v>2820151</v>
      </c>
      <c r="M216" s="3">
        <f>$T$8</f>
        <v>43515</v>
      </c>
      <c r="N216" s="3">
        <f>$S$8</f>
        <v>685</v>
      </c>
    </row>
    <row r="217" spans="3:16">
      <c r="C217" s="3">
        <f>$AC$8</f>
        <v>1.5716684413122047E+21</v>
      </c>
      <c r="D217" s="3">
        <f>$AB$8</f>
        <v>2.162994034885931E+19</v>
      </c>
      <c r="E217" s="3">
        <f>$AA$8</f>
        <v>3.0024635741202643E+17</v>
      </c>
      <c r="F217" s="3">
        <f>$Z$8</f>
        <v>4210038387792135</v>
      </c>
      <c r="G217" s="3">
        <f>$Y$8</f>
        <v>59732129675791</v>
      </c>
      <c r="H217" s="3">
        <f>$X$8</f>
        <v>859047860295</v>
      </c>
      <c r="I217" s="3">
        <f>$W$8</f>
        <v>12545691535</v>
      </c>
      <c r="J217" s="3">
        <f>$V$8</f>
        <v>186368535</v>
      </c>
      <c r="K217" s="3">
        <f>$U$8</f>
        <v>2820151</v>
      </c>
      <c r="L217" s="3">
        <f>$T$8</f>
        <v>43515</v>
      </c>
      <c r="M217" s="3">
        <f>$S$8</f>
        <v>685</v>
      </c>
      <c r="N217" s="3">
        <f>$S$2</f>
        <v>11</v>
      </c>
    </row>
    <row r="220" spans="3:16">
      <c r="C220" s="3">
        <f>$AN$8</f>
        <v>6.3242912419945786E+41</v>
      </c>
      <c r="D220" s="3">
        <f>$AM$8</f>
        <v>8.3638183359412491E+39</v>
      </c>
      <c r="E220" s="3">
        <f>$AL$8</f>
        <v>1.1077700566821677E+38</v>
      </c>
      <c r="F220" s="3">
        <f>$AK$8</f>
        <v>1.4697437693587362E+36</v>
      </c>
      <c r="G220" s="3">
        <f>$AJ$8</f>
        <v>1.9538613311576207E+34</v>
      </c>
      <c r="H220" s="3">
        <f>$AI$8</f>
        <v>2.6034054115613975E+32</v>
      </c>
      <c r="I220" s="3">
        <f>$AH$8</f>
        <v>3.4781605591867382E+30</v>
      </c>
      <c r="J220" s="3">
        <f>$AG$8</f>
        <v>4.6613881837492098E+28</v>
      </c>
      <c r="K220" s="22">
        <f>$AZ$8</f>
        <v>1.6483612613248043E+22</v>
      </c>
      <c r="L220" s="3">
        <f>$AE$8</f>
        <v>8.4708966672821023E+24</v>
      </c>
      <c r="M220" s="3">
        <f>$AD$8</f>
        <v>1.1503166289706361E+23</v>
      </c>
      <c r="N220" s="3">
        <f>$AC$8</f>
        <v>1.5716684413122047E+21</v>
      </c>
    </row>
    <row r="221" spans="3:16">
      <c r="C221" s="3">
        <f>$AM$8</f>
        <v>8.3638183359412491E+39</v>
      </c>
      <c r="D221" s="3">
        <f>$AL$8</f>
        <v>1.1077700566821677E+38</v>
      </c>
      <c r="E221" s="3">
        <f>$AK$8</f>
        <v>1.4697437693587362E+36</v>
      </c>
      <c r="F221" s="3">
        <f>$AJ$8</f>
        <v>1.9538613311576207E+34</v>
      </c>
      <c r="G221" s="3">
        <f>$AI$8</f>
        <v>2.6034054115613975E+32</v>
      </c>
      <c r="H221" s="3">
        <f>$AH$8</f>
        <v>3.4781605591867382E+30</v>
      </c>
      <c r="I221" s="3">
        <f>$AG$8</f>
        <v>4.6613881837492098E+28</v>
      </c>
      <c r="J221" s="3">
        <f>$AF$8</f>
        <v>6.2701584820619147E+26</v>
      </c>
      <c r="K221" s="22">
        <f>$AY$8</f>
        <v>2.2533742029544515E+20</v>
      </c>
      <c r="L221" s="3">
        <f>$AD$8</f>
        <v>1.1503166289706361E+23</v>
      </c>
      <c r="M221" s="3">
        <f>$AC$8</f>
        <v>1.5716684413122047E+21</v>
      </c>
      <c r="N221" s="3">
        <f>$AB$8</f>
        <v>2.162994034885931E+19</v>
      </c>
    </row>
    <row r="222" spans="3:16">
      <c r="C222" s="3">
        <f>$AL$8</f>
        <v>1.1077700566821677E+38</v>
      </c>
      <c r="D222" s="3">
        <f>$AK$8</f>
        <v>1.4697437693587362E+36</v>
      </c>
      <c r="E222" s="3">
        <f>$AJ$8</f>
        <v>1.9538613311576207E+34</v>
      </c>
      <c r="F222" s="3">
        <f>$AI$8</f>
        <v>2.6034054115613975E+32</v>
      </c>
      <c r="G222" s="3">
        <f>$AH$8</f>
        <v>3.4781605591867382E+30</v>
      </c>
      <c r="H222" s="3">
        <f>$AG$8</f>
        <v>4.6613881837492098E+28</v>
      </c>
      <c r="I222" s="3">
        <f>$AF$8</f>
        <v>6.2701584820619147E+26</v>
      </c>
      <c r="J222" s="3">
        <f>$AE$8</f>
        <v>8.4708966672821023E+24</v>
      </c>
      <c r="K222" s="22">
        <f>$AX$8</f>
        <v>3.1024417127888937E+18</v>
      </c>
      <c r="L222" s="3">
        <f>$AC$8</f>
        <v>1.5716684413122047E+21</v>
      </c>
      <c r="M222" s="3">
        <f>$AB$8</f>
        <v>2.162994034885931E+19</v>
      </c>
      <c r="N222" s="3">
        <f>$AA$8</f>
        <v>3.0024635741202643E+17</v>
      </c>
      <c r="P222" s="23">
        <f>MDETERM(C220:N231)/MDETERM(C233:N244)</f>
        <v>-185.81796933308311</v>
      </c>
    </row>
    <row r="223" spans="3:16">
      <c r="C223" s="3">
        <f>$AK$8</f>
        <v>1.4697437693587362E+36</v>
      </c>
      <c r="D223" s="3">
        <f>$AJ$8</f>
        <v>1.9538613311576207E+34</v>
      </c>
      <c r="E223" s="3">
        <f>$AI$8</f>
        <v>2.6034054115613975E+32</v>
      </c>
      <c r="F223" s="3">
        <f>$AH$8</f>
        <v>3.4781605591867382E+30</v>
      </c>
      <c r="G223" s="3">
        <f>$AG$8</f>
        <v>4.6613881837492098E+28</v>
      </c>
      <c r="H223" s="3">
        <f>$AF$8</f>
        <v>6.2701584820619147E+26</v>
      </c>
      <c r="I223" s="3">
        <f>$AE$8</f>
        <v>8.4708966672821023E+24</v>
      </c>
      <c r="J223" s="3">
        <f>$AD$8</f>
        <v>1.1503166289706361E+23</v>
      </c>
      <c r="K223" s="22">
        <f>$AW$8</f>
        <v>4.3074374358992288E+16</v>
      </c>
      <c r="L223" s="3">
        <f>$AB$8</f>
        <v>2.162994034885931E+19</v>
      </c>
      <c r="M223" s="3">
        <f>$AA$8</f>
        <v>3.0024635741202643E+17</v>
      </c>
      <c r="N223" s="3">
        <f>$Z$8</f>
        <v>4210038387792135</v>
      </c>
      <c r="P223" s="32" t="e">
        <f ca="1">[1]!xDiv([1]!xMatDet(C220:N231,100),[1]!xMatDet(C233:N244,100),100)</f>
        <v>#NAME?</v>
      </c>
    </row>
    <row r="224" spans="3:16">
      <c r="C224" s="3">
        <f>$AJ$8</f>
        <v>1.9538613311576207E+34</v>
      </c>
      <c r="D224" s="3">
        <f>$AI$8</f>
        <v>2.6034054115613975E+32</v>
      </c>
      <c r="E224" s="3">
        <f>$AH$8</f>
        <v>3.4781605591867382E+30</v>
      </c>
      <c r="F224" s="3">
        <f>$AG$8</f>
        <v>4.6613881837492098E+28</v>
      </c>
      <c r="G224" s="3">
        <f>$AF$8</f>
        <v>6.2701584820619147E+26</v>
      </c>
      <c r="H224" s="3">
        <f>$AE$8</f>
        <v>8.4708966672821023E+24</v>
      </c>
      <c r="I224" s="3">
        <f>$AD$8</f>
        <v>1.1503166289706361E+23</v>
      </c>
      <c r="J224" s="3">
        <f>$AC$8</f>
        <v>1.5716684413122047E+21</v>
      </c>
      <c r="K224" s="22">
        <f>$AV$8</f>
        <v>603964096749226</v>
      </c>
      <c r="L224" s="3">
        <f>$AA$8</f>
        <v>3.0024635741202643E+17</v>
      </c>
      <c r="M224" s="3">
        <f>$Z$8</f>
        <v>4210038387792135</v>
      </c>
      <c r="N224" s="3">
        <f>$Y$8</f>
        <v>59732129675791</v>
      </c>
    </row>
    <row r="225" spans="3:14">
      <c r="C225" s="3">
        <f>$AI$8</f>
        <v>2.6034054115613975E+32</v>
      </c>
      <c r="D225" s="3">
        <f>$AH$8</f>
        <v>3.4781605591867382E+30</v>
      </c>
      <c r="E225" s="3">
        <f>$AG$8</f>
        <v>4.6613881837492098E+28</v>
      </c>
      <c r="F225" s="3">
        <f>$AF$8</f>
        <v>6.2701584820619147E+26</v>
      </c>
      <c r="G225" s="3">
        <f>$AE$8</f>
        <v>8.4708966672821023E+24</v>
      </c>
      <c r="H225" s="3">
        <f>$AD$8</f>
        <v>1.1503166289706361E+23</v>
      </c>
      <c r="I225" s="3">
        <f>$AC$8</f>
        <v>1.5716684413122047E+21</v>
      </c>
      <c r="J225" s="3">
        <f>$AB$8</f>
        <v>2.162994034885931E+19</v>
      </c>
      <c r="K225" s="22">
        <f>$AU$8</f>
        <v>8565991486948</v>
      </c>
      <c r="L225" s="3">
        <f>$Z$8</f>
        <v>4210038387792135</v>
      </c>
      <c r="M225" s="3">
        <f>$Y$8</f>
        <v>59732129675791</v>
      </c>
      <c r="N225" s="3">
        <f>$X$8</f>
        <v>859047860295</v>
      </c>
    </row>
    <row r="226" spans="3:14">
      <c r="C226" s="3">
        <f>$AH$8</f>
        <v>3.4781605591867382E+30</v>
      </c>
      <c r="D226" s="3">
        <f>$AG$8</f>
        <v>4.6613881837492098E+28</v>
      </c>
      <c r="E226" s="3">
        <f>$AF$8</f>
        <v>6.2701584820619147E+26</v>
      </c>
      <c r="F226" s="3">
        <f>$AE$8</f>
        <v>8.4708966672821023E+24</v>
      </c>
      <c r="G226" s="3">
        <f>$AD$8</f>
        <v>1.1503166289706361E+23</v>
      </c>
      <c r="H226" s="3">
        <f>$AC$8</f>
        <v>1.5716684413122047E+21</v>
      </c>
      <c r="I226" s="3">
        <f>$AB$8</f>
        <v>2.162994034885931E+19</v>
      </c>
      <c r="J226" s="3">
        <f>$AA$8</f>
        <v>3.0024635741202643E+17</v>
      </c>
      <c r="K226" s="22">
        <f>$AT$8</f>
        <v>123100393474</v>
      </c>
      <c r="L226" s="3">
        <f>$Y$8</f>
        <v>59732129675791</v>
      </c>
      <c r="M226" s="3">
        <f>$X$8</f>
        <v>859047860295</v>
      </c>
      <c r="N226" s="3">
        <f>$W$8</f>
        <v>12545691535</v>
      </c>
    </row>
    <row r="227" spans="3:14">
      <c r="C227" s="3">
        <f>$AG$8</f>
        <v>4.6613881837492098E+28</v>
      </c>
      <c r="D227" s="3">
        <f>$AF$8</f>
        <v>6.2701584820619147E+26</v>
      </c>
      <c r="E227" s="3">
        <f>$AE$8</f>
        <v>8.4708966672821023E+24</v>
      </c>
      <c r="F227" s="3">
        <f>$AD$8</f>
        <v>1.1503166289706361E+23</v>
      </c>
      <c r="G227" s="3">
        <f>$AC$8</f>
        <v>1.5716684413122047E+21</v>
      </c>
      <c r="H227" s="3">
        <f>$AB$8</f>
        <v>2.162994034885931E+19</v>
      </c>
      <c r="I227" s="3">
        <f>$AA$8</f>
        <v>3.0024635741202643E+17</v>
      </c>
      <c r="J227" s="3">
        <f>$Z$8</f>
        <v>4210038387792135</v>
      </c>
      <c r="K227" s="22">
        <f>$AS$8</f>
        <v>1795576924</v>
      </c>
      <c r="L227" s="3">
        <f>$X$8</f>
        <v>859047860295</v>
      </c>
      <c r="M227" s="3">
        <f>$W$8</f>
        <v>12545691535</v>
      </c>
      <c r="N227" s="3">
        <f>$V$8</f>
        <v>186368535</v>
      </c>
    </row>
    <row r="228" spans="3:14">
      <c r="C228" s="3">
        <f>$AF$8</f>
        <v>6.2701584820619147E+26</v>
      </c>
      <c r="D228" s="3">
        <f>$AE$8</f>
        <v>8.4708966672821023E+24</v>
      </c>
      <c r="E228" s="3">
        <f>$AD$8</f>
        <v>1.1503166289706361E+23</v>
      </c>
      <c r="F228" s="3">
        <f>$AC$8</f>
        <v>1.5716684413122047E+21</v>
      </c>
      <c r="G228" s="3">
        <f>$AB$8</f>
        <v>2.162994034885931E+19</v>
      </c>
      <c r="H228" s="3">
        <f>$AA$8</f>
        <v>3.0024635741202643E+17</v>
      </c>
      <c r="I228" s="3">
        <f>$Z$8</f>
        <v>4210038387792135</v>
      </c>
      <c r="J228" s="3">
        <f>$Y$8</f>
        <v>59732129675791</v>
      </c>
      <c r="K228" s="22">
        <f>$AR$8</f>
        <v>26626546</v>
      </c>
      <c r="L228" s="3">
        <f>$W$8</f>
        <v>12545691535</v>
      </c>
      <c r="M228" s="3">
        <f>$V$8</f>
        <v>186368535</v>
      </c>
      <c r="N228" s="3">
        <f>$U$8</f>
        <v>2820151</v>
      </c>
    </row>
    <row r="229" spans="3:14">
      <c r="C229" s="3">
        <f>$AE$8</f>
        <v>8.4708966672821023E+24</v>
      </c>
      <c r="D229" s="3">
        <f>$AD$8</f>
        <v>1.1503166289706361E+23</v>
      </c>
      <c r="E229" s="3">
        <f>$AC$8</f>
        <v>1.5716684413122047E+21</v>
      </c>
      <c r="F229" s="3">
        <f>$AB$8</f>
        <v>2.162994034885931E+19</v>
      </c>
      <c r="G229" s="3">
        <f>$AA$8</f>
        <v>3.0024635741202643E+17</v>
      </c>
      <c r="H229" s="3">
        <f>$Z$8</f>
        <v>4210038387792135</v>
      </c>
      <c r="I229" s="3">
        <f>$Y$8</f>
        <v>59732129675791</v>
      </c>
      <c r="J229" s="3">
        <f>$X$8</f>
        <v>859047860295</v>
      </c>
      <c r="K229" s="22">
        <f>$AQ$8</f>
        <v>401968</v>
      </c>
      <c r="L229" s="3">
        <f>$V$8</f>
        <v>186368535</v>
      </c>
      <c r="M229" s="3">
        <f>$U$8</f>
        <v>2820151</v>
      </c>
      <c r="N229" s="3">
        <f>$T$8</f>
        <v>43515</v>
      </c>
    </row>
    <row r="230" spans="3:14">
      <c r="C230" s="3">
        <f>$AD$8</f>
        <v>1.1503166289706361E+23</v>
      </c>
      <c r="D230" s="3">
        <f>$AC$8</f>
        <v>1.5716684413122047E+21</v>
      </c>
      <c r="E230" s="3">
        <f>$AB$8</f>
        <v>2.162994034885931E+19</v>
      </c>
      <c r="F230" s="3">
        <f>$AA$8</f>
        <v>3.0024635741202643E+17</v>
      </c>
      <c r="G230" s="3">
        <f>$Z$8</f>
        <v>4210038387792135</v>
      </c>
      <c r="H230" s="3">
        <f>$Y$8</f>
        <v>59732129675791</v>
      </c>
      <c r="I230" s="3">
        <f>$X$8</f>
        <v>859047860295</v>
      </c>
      <c r="J230" s="3">
        <f>$W$8</f>
        <v>12545691535</v>
      </c>
      <c r="K230" s="22">
        <f>$AP$8</f>
        <v>6184</v>
      </c>
      <c r="L230" s="3">
        <f>$U$8</f>
        <v>2820151</v>
      </c>
      <c r="M230" s="3">
        <f>$T$8</f>
        <v>43515</v>
      </c>
      <c r="N230" s="3">
        <f>$S$8</f>
        <v>685</v>
      </c>
    </row>
    <row r="231" spans="3:14">
      <c r="C231" s="3">
        <f>$AC$8</f>
        <v>1.5716684413122047E+21</v>
      </c>
      <c r="D231" s="3">
        <f>$AB$8</f>
        <v>2.162994034885931E+19</v>
      </c>
      <c r="E231" s="3">
        <f>$AA$8</f>
        <v>3.0024635741202643E+17</v>
      </c>
      <c r="F231" s="3">
        <f>$Z$8</f>
        <v>4210038387792135</v>
      </c>
      <c r="G231" s="3">
        <f>$Y$8</f>
        <v>59732129675791</v>
      </c>
      <c r="H231" s="3">
        <f>$X$8</f>
        <v>859047860295</v>
      </c>
      <c r="I231" s="3">
        <f>$W$8</f>
        <v>12545691535</v>
      </c>
      <c r="J231" s="3">
        <f>$V$8</f>
        <v>186368535</v>
      </c>
      <c r="K231" s="22">
        <f>$AO$8</f>
        <v>97</v>
      </c>
      <c r="L231" s="3">
        <f>$T$8</f>
        <v>43515</v>
      </c>
      <c r="M231" s="3">
        <f>$S$8</f>
        <v>685</v>
      </c>
      <c r="N231" s="3">
        <f>$S$2</f>
        <v>11</v>
      </c>
    </row>
    <row r="232" spans="3:14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3:14">
      <c r="C233" s="3">
        <f>$AN$8</f>
        <v>6.3242912419945786E+41</v>
      </c>
      <c r="D233" s="3">
        <f>$AM$8</f>
        <v>8.3638183359412491E+39</v>
      </c>
      <c r="E233" s="3">
        <f>$AL$8</f>
        <v>1.1077700566821677E+38</v>
      </c>
      <c r="F233" s="3">
        <f>$AK$8</f>
        <v>1.4697437693587362E+36</v>
      </c>
      <c r="G233" s="3">
        <f>$AJ$8</f>
        <v>1.9538613311576207E+34</v>
      </c>
      <c r="H233" s="3">
        <f>$AI$8</f>
        <v>2.6034054115613975E+32</v>
      </c>
      <c r="I233" s="3">
        <f>$AH$8</f>
        <v>3.4781605591867382E+30</v>
      </c>
      <c r="J233" s="3">
        <f>$AG$8</f>
        <v>4.6613881837492098E+28</v>
      </c>
      <c r="K233" s="3">
        <f>$AF$8</f>
        <v>6.2701584820619147E+26</v>
      </c>
      <c r="L233" s="3">
        <f>$AE$8</f>
        <v>8.4708966672821023E+24</v>
      </c>
      <c r="M233" s="3">
        <f>$AD$8</f>
        <v>1.1503166289706361E+23</v>
      </c>
      <c r="N233" s="3">
        <f>$AC$8</f>
        <v>1.5716684413122047E+21</v>
      </c>
    </row>
    <row r="234" spans="3:14">
      <c r="C234" s="3">
        <f>$AM$8</f>
        <v>8.3638183359412491E+39</v>
      </c>
      <c r="D234" s="3">
        <f>$AL$8</f>
        <v>1.1077700566821677E+38</v>
      </c>
      <c r="E234" s="3">
        <f>$AK$8</f>
        <v>1.4697437693587362E+36</v>
      </c>
      <c r="F234" s="3">
        <f>$AJ$8</f>
        <v>1.9538613311576207E+34</v>
      </c>
      <c r="G234" s="3">
        <f>$AI$8</f>
        <v>2.6034054115613975E+32</v>
      </c>
      <c r="H234" s="3">
        <f>$AH$8</f>
        <v>3.4781605591867382E+30</v>
      </c>
      <c r="I234" s="3">
        <f>$AG$8</f>
        <v>4.6613881837492098E+28</v>
      </c>
      <c r="J234" s="3">
        <f>$AF$8</f>
        <v>6.2701584820619147E+26</v>
      </c>
      <c r="K234" s="3">
        <f>$AE$8</f>
        <v>8.4708966672821023E+24</v>
      </c>
      <c r="L234" s="3">
        <f>$AD$8</f>
        <v>1.1503166289706361E+23</v>
      </c>
      <c r="M234" s="3">
        <f>$AC$8</f>
        <v>1.5716684413122047E+21</v>
      </c>
      <c r="N234" s="3">
        <f>$AB$8</f>
        <v>2.162994034885931E+19</v>
      </c>
    </row>
    <row r="235" spans="3:14">
      <c r="C235" s="3">
        <f>$AL$8</f>
        <v>1.1077700566821677E+38</v>
      </c>
      <c r="D235" s="3">
        <f>$AK$8</f>
        <v>1.4697437693587362E+36</v>
      </c>
      <c r="E235" s="3">
        <f>$AJ$8</f>
        <v>1.9538613311576207E+34</v>
      </c>
      <c r="F235" s="3">
        <f>$AI$8</f>
        <v>2.6034054115613975E+32</v>
      </c>
      <c r="G235" s="3">
        <f>$AH$8</f>
        <v>3.4781605591867382E+30</v>
      </c>
      <c r="H235" s="3">
        <f>$AG$8</f>
        <v>4.6613881837492098E+28</v>
      </c>
      <c r="I235" s="3">
        <f>$AF$8</f>
        <v>6.2701584820619147E+26</v>
      </c>
      <c r="J235" s="3">
        <f>$AE$8</f>
        <v>8.4708966672821023E+24</v>
      </c>
      <c r="K235" s="3">
        <f>$AD$8</f>
        <v>1.1503166289706361E+23</v>
      </c>
      <c r="L235" s="3">
        <f>$AC$8</f>
        <v>1.5716684413122047E+21</v>
      </c>
      <c r="M235" s="3">
        <f>$AB$8</f>
        <v>2.162994034885931E+19</v>
      </c>
      <c r="N235" s="3">
        <f>$AA$8</f>
        <v>3.0024635741202643E+17</v>
      </c>
    </row>
    <row r="236" spans="3:14">
      <c r="C236" s="3">
        <f>$AK$8</f>
        <v>1.4697437693587362E+36</v>
      </c>
      <c r="D236" s="3">
        <f>$AJ$8</f>
        <v>1.9538613311576207E+34</v>
      </c>
      <c r="E236" s="3">
        <f>$AI$8</f>
        <v>2.6034054115613975E+32</v>
      </c>
      <c r="F236" s="3">
        <f>$AH$8</f>
        <v>3.4781605591867382E+30</v>
      </c>
      <c r="G236" s="3">
        <f>$AG$8</f>
        <v>4.6613881837492098E+28</v>
      </c>
      <c r="H236" s="3">
        <f>$AF$8</f>
        <v>6.2701584820619147E+26</v>
      </c>
      <c r="I236" s="3">
        <f>$AE$8</f>
        <v>8.4708966672821023E+24</v>
      </c>
      <c r="J236" s="3">
        <f>$AD$8</f>
        <v>1.1503166289706361E+23</v>
      </c>
      <c r="K236" s="3">
        <f>$AC$8</f>
        <v>1.5716684413122047E+21</v>
      </c>
      <c r="L236" s="3">
        <f>$AB$8</f>
        <v>2.162994034885931E+19</v>
      </c>
      <c r="M236" s="3">
        <f>$AA$8</f>
        <v>3.0024635741202643E+17</v>
      </c>
      <c r="N236" s="3">
        <f>$Z$8</f>
        <v>4210038387792135</v>
      </c>
    </row>
    <row r="237" spans="3:14">
      <c r="C237" s="3">
        <f>$AJ$8</f>
        <v>1.9538613311576207E+34</v>
      </c>
      <c r="D237" s="3">
        <f>$AI$8</f>
        <v>2.6034054115613975E+32</v>
      </c>
      <c r="E237" s="3">
        <f>$AH$8</f>
        <v>3.4781605591867382E+30</v>
      </c>
      <c r="F237" s="3">
        <f>$AG$8</f>
        <v>4.6613881837492098E+28</v>
      </c>
      <c r="G237" s="3">
        <f>$AF$8</f>
        <v>6.2701584820619147E+26</v>
      </c>
      <c r="H237" s="3">
        <f>$AE$8</f>
        <v>8.4708966672821023E+24</v>
      </c>
      <c r="I237" s="3">
        <f>$AD$8</f>
        <v>1.1503166289706361E+23</v>
      </c>
      <c r="J237" s="3">
        <f>$AC$8</f>
        <v>1.5716684413122047E+21</v>
      </c>
      <c r="K237" s="3">
        <f>$AB$8</f>
        <v>2.162994034885931E+19</v>
      </c>
      <c r="L237" s="3">
        <f>$AA$8</f>
        <v>3.0024635741202643E+17</v>
      </c>
      <c r="M237" s="3">
        <f>$Z$8</f>
        <v>4210038387792135</v>
      </c>
      <c r="N237" s="3">
        <f>$Y$8</f>
        <v>59732129675791</v>
      </c>
    </row>
    <row r="238" spans="3:14">
      <c r="C238" s="3">
        <f>$AI$8</f>
        <v>2.6034054115613975E+32</v>
      </c>
      <c r="D238" s="3">
        <f>$AH$8</f>
        <v>3.4781605591867382E+30</v>
      </c>
      <c r="E238" s="3">
        <f>$AG$8</f>
        <v>4.6613881837492098E+28</v>
      </c>
      <c r="F238" s="3">
        <f>$AF$8</f>
        <v>6.2701584820619147E+26</v>
      </c>
      <c r="G238" s="3">
        <f>$AE$8</f>
        <v>8.4708966672821023E+24</v>
      </c>
      <c r="H238" s="3">
        <f>$AD$8</f>
        <v>1.1503166289706361E+23</v>
      </c>
      <c r="I238" s="3">
        <f>$AC$8</f>
        <v>1.5716684413122047E+21</v>
      </c>
      <c r="J238" s="3">
        <f>$AB$8</f>
        <v>2.162994034885931E+19</v>
      </c>
      <c r="K238" s="3">
        <f>$AA$8</f>
        <v>3.0024635741202643E+17</v>
      </c>
      <c r="L238" s="3">
        <f>$Z$8</f>
        <v>4210038387792135</v>
      </c>
      <c r="M238" s="3">
        <f>$Y$8</f>
        <v>59732129675791</v>
      </c>
      <c r="N238" s="3">
        <f>$X$8</f>
        <v>859047860295</v>
      </c>
    </row>
    <row r="239" spans="3:14">
      <c r="C239" s="3">
        <f>$AH$8</f>
        <v>3.4781605591867382E+30</v>
      </c>
      <c r="D239" s="3">
        <f>$AG$8</f>
        <v>4.6613881837492098E+28</v>
      </c>
      <c r="E239" s="3">
        <f>$AF$8</f>
        <v>6.2701584820619147E+26</v>
      </c>
      <c r="F239" s="3">
        <f>$AE$8</f>
        <v>8.4708966672821023E+24</v>
      </c>
      <c r="G239" s="3">
        <f>$AD$8</f>
        <v>1.1503166289706361E+23</v>
      </c>
      <c r="H239" s="3">
        <f>$AC$8</f>
        <v>1.5716684413122047E+21</v>
      </c>
      <c r="I239" s="3">
        <f>$AB$8</f>
        <v>2.162994034885931E+19</v>
      </c>
      <c r="J239" s="3">
        <f>$AA$8</f>
        <v>3.0024635741202643E+17</v>
      </c>
      <c r="K239" s="3">
        <f>$Z$8</f>
        <v>4210038387792135</v>
      </c>
      <c r="L239" s="3">
        <f>$Y$8</f>
        <v>59732129675791</v>
      </c>
      <c r="M239" s="3">
        <f>$X$8</f>
        <v>859047860295</v>
      </c>
      <c r="N239" s="3">
        <f>$W$8</f>
        <v>12545691535</v>
      </c>
    </row>
    <row r="240" spans="3:14">
      <c r="C240" s="3">
        <f>$AG$8</f>
        <v>4.6613881837492098E+28</v>
      </c>
      <c r="D240" s="3">
        <f>$AF$8</f>
        <v>6.2701584820619147E+26</v>
      </c>
      <c r="E240" s="3">
        <f>$AE$8</f>
        <v>8.4708966672821023E+24</v>
      </c>
      <c r="F240" s="3">
        <f>$AD$8</f>
        <v>1.1503166289706361E+23</v>
      </c>
      <c r="G240" s="3">
        <f>$AC$8</f>
        <v>1.5716684413122047E+21</v>
      </c>
      <c r="H240" s="3">
        <f>$AB$8</f>
        <v>2.162994034885931E+19</v>
      </c>
      <c r="I240" s="3">
        <f>$AA$8</f>
        <v>3.0024635741202643E+17</v>
      </c>
      <c r="J240" s="3">
        <f>$Z$8</f>
        <v>4210038387792135</v>
      </c>
      <c r="K240" s="3">
        <f>$Y$8</f>
        <v>59732129675791</v>
      </c>
      <c r="L240" s="3">
        <f>$X$8</f>
        <v>859047860295</v>
      </c>
      <c r="M240" s="3">
        <f>$W$8</f>
        <v>12545691535</v>
      </c>
      <c r="N240" s="3">
        <f>$V$8</f>
        <v>186368535</v>
      </c>
    </row>
    <row r="241" spans="3:16">
      <c r="C241" s="3">
        <f>$AF$8</f>
        <v>6.2701584820619147E+26</v>
      </c>
      <c r="D241" s="3">
        <f>$AE$8</f>
        <v>8.4708966672821023E+24</v>
      </c>
      <c r="E241" s="3">
        <f>$AD$8</f>
        <v>1.1503166289706361E+23</v>
      </c>
      <c r="F241" s="3">
        <f>$AC$8</f>
        <v>1.5716684413122047E+21</v>
      </c>
      <c r="G241" s="3">
        <f>$AB$8</f>
        <v>2.162994034885931E+19</v>
      </c>
      <c r="H241" s="3">
        <f>$AA$8</f>
        <v>3.0024635741202643E+17</v>
      </c>
      <c r="I241" s="3">
        <f>$Z$8</f>
        <v>4210038387792135</v>
      </c>
      <c r="J241" s="3">
        <f>$Y$8</f>
        <v>59732129675791</v>
      </c>
      <c r="K241" s="3">
        <f>$X$8</f>
        <v>859047860295</v>
      </c>
      <c r="L241" s="3">
        <f>$W$8</f>
        <v>12545691535</v>
      </c>
      <c r="M241" s="3">
        <f>$V$8</f>
        <v>186368535</v>
      </c>
      <c r="N241" s="3">
        <f>$U$8</f>
        <v>2820151</v>
      </c>
    </row>
    <row r="242" spans="3:16">
      <c r="C242" s="3">
        <f>$AE$8</f>
        <v>8.4708966672821023E+24</v>
      </c>
      <c r="D242" s="3">
        <f>$AD$8</f>
        <v>1.1503166289706361E+23</v>
      </c>
      <c r="E242" s="3">
        <f>$AC$8</f>
        <v>1.5716684413122047E+21</v>
      </c>
      <c r="F242" s="3">
        <f>$AB$8</f>
        <v>2.162994034885931E+19</v>
      </c>
      <c r="G242" s="3">
        <f>$AA$8</f>
        <v>3.0024635741202643E+17</v>
      </c>
      <c r="H242" s="3">
        <f>$Z$8</f>
        <v>4210038387792135</v>
      </c>
      <c r="I242" s="3">
        <f>$Y$8</f>
        <v>59732129675791</v>
      </c>
      <c r="J242" s="3">
        <f>$X$8</f>
        <v>859047860295</v>
      </c>
      <c r="K242" s="3">
        <f>$W$8</f>
        <v>12545691535</v>
      </c>
      <c r="L242" s="3">
        <f>$V$8</f>
        <v>186368535</v>
      </c>
      <c r="M242" s="3">
        <f>$U$8</f>
        <v>2820151</v>
      </c>
      <c r="N242" s="3">
        <f>$T$8</f>
        <v>43515</v>
      </c>
    </row>
    <row r="243" spans="3:16">
      <c r="C243" s="3">
        <f>$AD$8</f>
        <v>1.1503166289706361E+23</v>
      </c>
      <c r="D243" s="3">
        <f>$AC$8</f>
        <v>1.5716684413122047E+21</v>
      </c>
      <c r="E243" s="3">
        <f>$AB$8</f>
        <v>2.162994034885931E+19</v>
      </c>
      <c r="F243" s="3">
        <f>$AA$8</f>
        <v>3.0024635741202643E+17</v>
      </c>
      <c r="G243" s="3">
        <f>$Z$8</f>
        <v>4210038387792135</v>
      </c>
      <c r="H243" s="3">
        <f>$Y$8</f>
        <v>59732129675791</v>
      </c>
      <c r="I243" s="3">
        <f>$X$8</f>
        <v>859047860295</v>
      </c>
      <c r="J243" s="3">
        <f>$W$8</f>
        <v>12545691535</v>
      </c>
      <c r="K243" s="3">
        <f>$V$8</f>
        <v>186368535</v>
      </c>
      <c r="L243" s="3">
        <f>$U$8</f>
        <v>2820151</v>
      </c>
      <c r="M243" s="3">
        <f>$T$8</f>
        <v>43515</v>
      </c>
      <c r="N243" s="3">
        <f>$S$8</f>
        <v>685</v>
      </c>
    </row>
    <row r="244" spans="3:16">
      <c r="C244" s="3">
        <f>$AC$8</f>
        <v>1.5716684413122047E+21</v>
      </c>
      <c r="D244" s="3">
        <f>$AB$8</f>
        <v>2.162994034885931E+19</v>
      </c>
      <c r="E244" s="3">
        <f>$AA$8</f>
        <v>3.0024635741202643E+17</v>
      </c>
      <c r="F244" s="3">
        <f>$Z$8</f>
        <v>4210038387792135</v>
      </c>
      <c r="G244" s="3">
        <f>$Y$8</f>
        <v>59732129675791</v>
      </c>
      <c r="H244" s="3">
        <f>$X$8</f>
        <v>859047860295</v>
      </c>
      <c r="I244" s="3">
        <f>$W$8</f>
        <v>12545691535</v>
      </c>
      <c r="J244" s="3">
        <f>$V$8</f>
        <v>186368535</v>
      </c>
      <c r="K244" s="3">
        <f>$U$8</f>
        <v>2820151</v>
      </c>
      <c r="L244" s="3">
        <f>$T$8</f>
        <v>43515</v>
      </c>
      <c r="M244" s="3">
        <f>$S$8</f>
        <v>685</v>
      </c>
      <c r="N244" s="3">
        <f>$S$2</f>
        <v>11</v>
      </c>
    </row>
    <row r="247" spans="3:16">
      <c r="C247" s="3">
        <f>$AN$8</f>
        <v>6.3242912419945786E+41</v>
      </c>
      <c r="D247" s="3">
        <f>$AM$8</f>
        <v>8.3638183359412491E+39</v>
      </c>
      <c r="E247" s="3">
        <f>$AL$8</f>
        <v>1.1077700566821677E+38</v>
      </c>
      <c r="F247" s="3">
        <f>$AK$8</f>
        <v>1.4697437693587362E+36</v>
      </c>
      <c r="G247" s="3">
        <f>$AJ$8</f>
        <v>1.9538613311576207E+34</v>
      </c>
      <c r="H247" s="3">
        <f>$AI$8</f>
        <v>2.6034054115613975E+32</v>
      </c>
      <c r="I247" s="3">
        <f>$AH$8</f>
        <v>3.4781605591867382E+30</v>
      </c>
      <c r="J247" s="3">
        <f>$AG$8</f>
        <v>4.6613881837492098E+28</v>
      </c>
      <c r="K247" s="3">
        <f>$AF$8</f>
        <v>6.2701584820619147E+26</v>
      </c>
      <c r="L247" s="22">
        <f>$AZ$8</f>
        <v>1.6483612613248043E+22</v>
      </c>
      <c r="M247" s="3">
        <f>$AD$8</f>
        <v>1.1503166289706361E+23</v>
      </c>
      <c r="N247" s="3">
        <f>$AC$8</f>
        <v>1.5716684413122047E+21</v>
      </c>
    </row>
    <row r="248" spans="3:16">
      <c r="C248" s="3">
        <f>$AM$8</f>
        <v>8.3638183359412491E+39</v>
      </c>
      <c r="D248" s="3">
        <f>$AL$8</f>
        <v>1.1077700566821677E+38</v>
      </c>
      <c r="E248" s="3">
        <f>$AK$8</f>
        <v>1.4697437693587362E+36</v>
      </c>
      <c r="F248" s="3">
        <f>$AJ$8</f>
        <v>1.9538613311576207E+34</v>
      </c>
      <c r="G248" s="3">
        <f>$AI$8</f>
        <v>2.6034054115613975E+32</v>
      </c>
      <c r="H248" s="3">
        <f>$AH$8</f>
        <v>3.4781605591867382E+30</v>
      </c>
      <c r="I248" s="3">
        <f>$AG$8</f>
        <v>4.6613881837492098E+28</v>
      </c>
      <c r="J248" s="3">
        <f>$AF$8</f>
        <v>6.2701584820619147E+26</v>
      </c>
      <c r="K248" s="3">
        <f>$AE$8</f>
        <v>8.4708966672821023E+24</v>
      </c>
      <c r="L248" s="22">
        <f>$AY$8</f>
        <v>2.2533742029544515E+20</v>
      </c>
      <c r="M248" s="3">
        <f>$AC$8</f>
        <v>1.5716684413122047E+21</v>
      </c>
      <c r="N248" s="3">
        <f>$AB$8</f>
        <v>2.162994034885931E+19</v>
      </c>
    </row>
    <row r="249" spans="3:16">
      <c r="C249" s="3">
        <f>$AL$8</f>
        <v>1.1077700566821677E+38</v>
      </c>
      <c r="D249" s="3">
        <f>$AK$8</f>
        <v>1.4697437693587362E+36</v>
      </c>
      <c r="E249" s="3">
        <f>$AJ$8</f>
        <v>1.9538613311576207E+34</v>
      </c>
      <c r="F249" s="3">
        <f>$AI$8</f>
        <v>2.6034054115613975E+32</v>
      </c>
      <c r="G249" s="3">
        <f>$AH$8</f>
        <v>3.4781605591867382E+30</v>
      </c>
      <c r="H249" s="3">
        <f>$AG$8</f>
        <v>4.6613881837492098E+28</v>
      </c>
      <c r="I249" s="3">
        <f>$AF$8</f>
        <v>6.2701584820619147E+26</v>
      </c>
      <c r="J249" s="3">
        <f>$AE$8</f>
        <v>8.4708966672821023E+24</v>
      </c>
      <c r="K249" s="3">
        <f>$AD$8</f>
        <v>1.1503166289706361E+23</v>
      </c>
      <c r="L249" s="22">
        <f>$AX$8</f>
        <v>3.1024417127888937E+18</v>
      </c>
      <c r="M249" s="3">
        <f>$AB$8</f>
        <v>2.162994034885931E+19</v>
      </c>
      <c r="N249" s="3">
        <f>$AA$8</f>
        <v>3.0024635741202643E+17</v>
      </c>
      <c r="P249" s="23">
        <f>MDETERM(C247:N258)/MDETERM(C260:N271)</f>
        <v>9511.8194556844828</v>
      </c>
    </row>
    <row r="250" spans="3:16">
      <c r="C250" s="3">
        <f>$AK$8</f>
        <v>1.4697437693587362E+36</v>
      </c>
      <c r="D250" s="3">
        <f>$AJ$8</f>
        <v>1.9538613311576207E+34</v>
      </c>
      <c r="E250" s="3">
        <f>$AI$8</f>
        <v>2.6034054115613975E+32</v>
      </c>
      <c r="F250" s="3">
        <f>$AH$8</f>
        <v>3.4781605591867382E+30</v>
      </c>
      <c r="G250" s="3">
        <f>$AG$8</f>
        <v>4.6613881837492098E+28</v>
      </c>
      <c r="H250" s="3">
        <f>$AF$8</f>
        <v>6.2701584820619147E+26</v>
      </c>
      <c r="I250" s="3">
        <f>$AE$8</f>
        <v>8.4708966672821023E+24</v>
      </c>
      <c r="J250" s="3">
        <f>$AD$8</f>
        <v>1.1503166289706361E+23</v>
      </c>
      <c r="K250" s="3">
        <f>$AC$8</f>
        <v>1.5716684413122047E+21</v>
      </c>
      <c r="L250" s="22">
        <f>$AW$8</f>
        <v>4.3074374358992288E+16</v>
      </c>
      <c r="M250" s="3">
        <f>$AA$8</f>
        <v>3.0024635741202643E+17</v>
      </c>
      <c r="N250" s="3">
        <f>$Z$8</f>
        <v>4210038387792135</v>
      </c>
      <c r="P250" s="29" t="e">
        <f ca="1">[1]!xDiv([1]!xMatDet(C247:N258,100),[1]!xMatDet(C260:N271,100),100)</f>
        <v>#NAME?</v>
      </c>
    </row>
    <row r="251" spans="3:16">
      <c r="C251" s="3">
        <f>$AJ$8</f>
        <v>1.9538613311576207E+34</v>
      </c>
      <c r="D251" s="3">
        <f>$AI$8</f>
        <v>2.6034054115613975E+32</v>
      </c>
      <c r="E251" s="3">
        <f>$AH$8</f>
        <v>3.4781605591867382E+30</v>
      </c>
      <c r="F251" s="3">
        <f>$AG$8</f>
        <v>4.6613881837492098E+28</v>
      </c>
      <c r="G251" s="3">
        <f>$AF$8</f>
        <v>6.2701584820619147E+26</v>
      </c>
      <c r="H251" s="3">
        <f>$AE$8</f>
        <v>8.4708966672821023E+24</v>
      </c>
      <c r="I251" s="3">
        <f>$AD$8</f>
        <v>1.1503166289706361E+23</v>
      </c>
      <c r="J251" s="3">
        <f>$AC$8</f>
        <v>1.5716684413122047E+21</v>
      </c>
      <c r="K251" s="3">
        <f>$AB$8</f>
        <v>2.162994034885931E+19</v>
      </c>
      <c r="L251" s="22">
        <f>$AV$8</f>
        <v>603964096749226</v>
      </c>
      <c r="M251" s="3">
        <f>$Z$8</f>
        <v>4210038387792135</v>
      </c>
      <c r="N251" s="3">
        <f>$Y$8</f>
        <v>59732129675791</v>
      </c>
    </row>
    <row r="252" spans="3:16">
      <c r="C252" s="3">
        <f>$AI$8</f>
        <v>2.6034054115613975E+32</v>
      </c>
      <c r="D252" s="3">
        <f>$AH$8</f>
        <v>3.4781605591867382E+30</v>
      </c>
      <c r="E252" s="3">
        <f>$AG$8</f>
        <v>4.6613881837492098E+28</v>
      </c>
      <c r="F252" s="3">
        <f>$AF$8</f>
        <v>6.2701584820619147E+26</v>
      </c>
      <c r="G252" s="3">
        <f>$AE$8</f>
        <v>8.4708966672821023E+24</v>
      </c>
      <c r="H252" s="3">
        <f>$AD$8</f>
        <v>1.1503166289706361E+23</v>
      </c>
      <c r="I252" s="3">
        <f>$AC$8</f>
        <v>1.5716684413122047E+21</v>
      </c>
      <c r="J252" s="3">
        <f>$AB$8</f>
        <v>2.162994034885931E+19</v>
      </c>
      <c r="K252" s="3">
        <f>$AA$8</f>
        <v>3.0024635741202643E+17</v>
      </c>
      <c r="L252" s="22">
        <f>$AU$8</f>
        <v>8565991486948</v>
      </c>
      <c r="M252" s="3">
        <f>$Y$8</f>
        <v>59732129675791</v>
      </c>
      <c r="N252" s="3">
        <f>$X$8</f>
        <v>859047860295</v>
      </c>
    </row>
    <row r="253" spans="3:16">
      <c r="C253" s="3">
        <f>$AH$8</f>
        <v>3.4781605591867382E+30</v>
      </c>
      <c r="D253" s="3">
        <f>$AG$8</f>
        <v>4.6613881837492098E+28</v>
      </c>
      <c r="E253" s="3">
        <f>$AF$8</f>
        <v>6.2701584820619147E+26</v>
      </c>
      <c r="F253" s="3">
        <f>$AE$8</f>
        <v>8.4708966672821023E+24</v>
      </c>
      <c r="G253" s="3">
        <f>$AD$8</f>
        <v>1.1503166289706361E+23</v>
      </c>
      <c r="H253" s="3">
        <f>$AC$8</f>
        <v>1.5716684413122047E+21</v>
      </c>
      <c r="I253" s="3">
        <f>$AB$8</f>
        <v>2.162994034885931E+19</v>
      </c>
      <c r="J253" s="3">
        <f>$AA$8</f>
        <v>3.0024635741202643E+17</v>
      </c>
      <c r="K253" s="3">
        <f>$Z$8</f>
        <v>4210038387792135</v>
      </c>
      <c r="L253" s="22">
        <f>$AT$8</f>
        <v>123100393474</v>
      </c>
      <c r="M253" s="3">
        <f>$X$8</f>
        <v>859047860295</v>
      </c>
      <c r="N253" s="3">
        <f>$W$8</f>
        <v>12545691535</v>
      </c>
    </row>
    <row r="254" spans="3:16">
      <c r="C254" s="3">
        <f>$AG$8</f>
        <v>4.6613881837492098E+28</v>
      </c>
      <c r="D254" s="3">
        <f>$AF$8</f>
        <v>6.2701584820619147E+26</v>
      </c>
      <c r="E254" s="3">
        <f>$AE$8</f>
        <v>8.4708966672821023E+24</v>
      </c>
      <c r="F254" s="3">
        <f>$AD$8</f>
        <v>1.1503166289706361E+23</v>
      </c>
      <c r="G254" s="3">
        <f>$AC$8</f>
        <v>1.5716684413122047E+21</v>
      </c>
      <c r="H254" s="3">
        <f>$AB$8</f>
        <v>2.162994034885931E+19</v>
      </c>
      <c r="I254" s="3">
        <f>$AA$8</f>
        <v>3.0024635741202643E+17</v>
      </c>
      <c r="J254" s="3">
        <f>$Z$8</f>
        <v>4210038387792135</v>
      </c>
      <c r="K254" s="3">
        <f>$Y$8</f>
        <v>59732129675791</v>
      </c>
      <c r="L254" s="22">
        <f>$AS$8</f>
        <v>1795576924</v>
      </c>
      <c r="M254" s="3">
        <f>$W$8</f>
        <v>12545691535</v>
      </c>
      <c r="N254" s="3">
        <f>$V$8</f>
        <v>186368535</v>
      </c>
    </row>
    <row r="255" spans="3:16">
      <c r="C255" s="3">
        <f>$AF$8</f>
        <v>6.2701584820619147E+26</v>
      </c>
      <c r="D255" s="3">
        <f>$AE$8</f>
        <v>8.4708966672821023E+24</v>
      </c>
      <c r="E255" s="3">
        <f>$AD$8</f>
        <v>1.1503166289706361E+23</v>
      </c>
      <c r="F255" s="3">
        <f>$AC$8</f>
        <v>1.5716684413122047E+21</v>
      </c>
      <c r="G255" s="3">
        <f>$AB$8</f>
        <v>2.162994034885931E+19</v>
      </c>
      <c r="H255" s="3">
        <f>$AA$8</f>
        <v>3.0024635741202643E+17</v>
      </c>
      <c r="I255" s="3">
        <f>$Z$8</f>
        <v>4210038387792135</v>
      </c>
      <c r="J255" s="3">
        <f>$Y$8</f>
        <v>59732129675791</v>
      </c>
      <c r="K255" s="3">
        <f>$X$8</f>
        <v>859047860295</v>
      </c>
      <c r="L255" s="22">
        <f>$AR$8</f>
        <v>26626546</v>
      </c>
      <c r="M255" s="3">
        <f>$V$8</f>
        <v>186368535</v>
      </c>
      <c r="N255" s="3">
        <f>$U$8</f>
        <v>2820151</v>
      </c>
    </row>
    <row r="256" spans="3:16">
      <c r="C256" s="3">
        <f>$AE$8</f>
        <v>8.4708966672821023E+24</v>
      </c>
      <c r="D256" s="3">
        <f>$AD$8</f>
        <v>1.1503166289706361E+23</v>
      </c>
      <c r="E256" s="3">
        <f>$AC$8</f>
        <v>1.5716684413122047E+21</v>
      </c>
      <c r="F256" s="3">
        <f>$AB$8</f>
        <v>2.162994034885931E+19</v>
      </c>
      <c r="G256" s="3">
        <f>$AA$8</f>
        <v>3.0024635741202643E+17</v>
      </c>
      <c r="H256" s="3">
        <f>$Z$8</f>
        <v>4210038387792135</v>
      </c>
      <c r="I256" s="3">
        <f>$Y$8</f>
        <v>59732129675791</v>
      </c>
      <c r="J256" s="3">
        <f>$X$8</f>
        <v>859047860295</v>
      </c>
      <c r="K256" s="3">
        <f>$W$8</f>
        <v>12545691535</v>
      </c>
      <c r="L256" s="22">
        <f>$AQ$8</f>
        <v>401968</v>
      </c>
      <c r="M256" s="3">
        <f>$U$8</f>
        <v>2820151</v>
      </c>
      <c r="N256" s="3">
        <f>$T$8</f>
        <v>43515</v>
      </c>
    </row>
    <row r="257" spans="3:14">
      <c r="C257" s="3">
        <f>$AD$8</f>
        <v>1.1503166289706361E+23</v>
      </c>
      <c r="D257" s="3">
        <f>$AC$8</f>
        <v>1.5716684413122047E+21</v>
      </c>
      <c r="E257" s="3">
        <f>$AB$8</f>
        <v>2.162994034885931E+19</v>
      </c>
      <c r="F257" s="3">
        <f>$AA$8</f>
        <v>3.0024635741202643E+17</v>
      </c>
      <c r="G257" s="3">
        <f>$Z$8</f>
        <v>4210038387792135</v>
      </c>
      <c r="H257" s="3">
        <f>$Y$8</f>
        <v>59732129675791</v>
      </c>
      <c r="I257" s="3">
        <f>$X$8</f>
        <v>859047860295</v>
      </c>
      <c r="J257" s="3">
        <f>$W$8</f>
        <v>12545691535</v>
      </c>
      <c r="K257" s="3">
        <f>$V$8</f>
        <v>186368535</v>
      </c>
      <c r="L257" s="22">
        <f>$AP$8</f>
        <v>6184</v>
      </c>
      <c r="M257" s="3">
        <f>$T$8</f>
        <v>43515</v>
      </c>
      <c r="N257" s="3">
        <f>$S$8</f>
        <v>685</v>
      </c>
    </row>
    <row r="258" spans="3:14">
      <c r="C258" s="3">
        <f>$AC$8</f>
        <v>1.5716684413122047E+21</v>
      </c>
      <c r="D258" s="3">
        <f>$AB$8</f>
        <v>2.162994034885931E+19</v>
      </c>
      <c r="E258" s="3">
        <f>$AA$8</f>
        <v>3.0024635741202643E+17</v>
      </c>
      <c r="F258" s="3">
        <f>$Z$8</f>
        <v>4210038387792135</v>
      </c>
      <c r="G258" s="3">
        <f>$Y$8</f>
        <v>59732129675791</v>
      </c>
      <c r="H258" s="3">
        <f>$X$8</f>
        <v>859047860295</v>
      </c>
      <c r="I258" s="3">
        <f>$W$8</f>
        <v>12545691535</v>
      </c>
      <c r="J258" s="3">
        <f>$V$8</f>
        <v>186368535</v>
      </c>
      <c r="K258" s="3">
        <f>$U$8</f>
        <v>2820151</v>
      </c>
      <c r="L258" s="22">
        <f>$AO$8</f>
        <v>97</v>
      </c>
      <c r="M258" s="3">
        <f>$S$8</f>
        <v>685</v>
      </c>
      <c r="N258" s="3">
        <f>$S$2</f>
        <v>11</v>
      </c>
    </row>
    <row r="259" spans="3:14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3:14">
      <c r="C260" s="3">
        <f>$AN$8</f>
        <v>6.3242912419945786E+41</v>
      </c>
      <c r="D260" s="3">
        <f>$AM$8</f>
        <v>8.3638183359412491E+39</v>
      </c>
      <c r="E260" s="3">
        <f>$AL$8</f>
        <v>1.1077700566821677E+38</v>
      </c>
      <c r="F260" s="3">
        <f>$AK$8</f>
        <v>1.4697437693587362E+36</v>
      </c>
      <c r="G260" s="3">
        <f>$AJ$8</f>
        <v>1.9538613311576207E+34</v>
      </c>
      <c r="H260" s="3">
        <f>$AI$8</f>
        <v>2.6034054115613975E+32</v>
      </c>
      <c r="I260" s="3">
        <f>$AH$8</f>
        <v>3.4781605591867382E+30</v>
      </c>
      <c r="J260" s="3">
        <f>$AG$8</f>
        <v>4.6613881837492098E+28</v>
      </c>
      <c r="K260" s="3">
        <f>$AF$8</f>
        <v>6.2701584820619147E+26</v>
      </c>
      <c r="L260" s="3">
        <f>$AE$8</f>
        <v>8.4708966672821023E+24</v>
      </c>
      <c r="M260" s="3">
        <f>$AD$8</f>
        <v>1.1503166289706361E+23</v>
      </c>
      <c r="N260" s="3">
        <f>$AC$8</f>
        <v>1.5716684413122047E+21</v>
      </c>
    </row>
    <row r="261" spans="3:14">
      <c r="C261" s="3">
        <f>$AM$8</f>
        <v>8.3638183359412491E+39</v>
      </c>
      <c r="D261" s="3">
        <f>$AL$8</f>
        <v>1.1077700566821677E+38</v>
      </c>
      <c r="E261" s="3">
        <f>$AK$8</f>
        <v>1.4697437693587362E+36</v>
      </c>
      <c r="F261" s="3">
        <f>$AJ$8</f>
        <v>1.9538613311576207E+34</v>
      </c>
      <c r="G261" s="3">
        <f>$AI$8</f>
        <v>2.6034054115613975E+32</v>
      </c>
      <c r="H261" s="3">
        <f>$AH$8</f>
        <v>3.4781605591867382E+30</v>
      </c>
      <c r="I261" s="3">
        <f>$AG$8</f>
        <v>4.6613881837492098E+28</v>
      </c>
      <c r="J261" s="3">
        <f>$AF$8</f>
        <v>6.2701584820619147E+26</v>
      </c>
      <c r="K261" s="3">
        <f>$AE$8</f>
        <v>8.4708966672821023E+24</v>
      </c>
      <c r="L261" s="3">
        <f>$AD$8</f>
        <v>1.1503166289706361E+23</v>
      </c>
      <c r="M261" s="3">
        <f>$AC$8</f>
        <v>1.5716684413122047E+21</v>
      </c>
      <c r="N261" s="3">
        <f>$AB$8</f>
        <v>2.162994034885931E+19</v>
      </c>
    </row>
    <row r="262" spans="3:14">
      <c r="C262" s="3">
        <f>$AL$8</f>
        <v>1.1077700566821677E+38</v>
      </c>
      <c r="D262" s="3">
        <f>$AK$8</f>
        <v>1.4697437693587362E+36</v>
      </c>
      <c r="E262" s="3">
        <f>$AJ$8</f>
        <v>1.9538613311576207E+34</v>
      </c>
      <c r="F262" s="3">
        <f>$AI$8</f>
        <v>2.6034054115613975E+32</v>
      </c>
      <c r="G262" s="3">
        <f>$AH$8</f>
        <v>3.4781605591867382E+30</v>
      </c>
      <c r="H262" s="3">
        <f>$AG$8</f>
        <v>4.6613881837492098E+28</v>
      </c>
      <c r="I262" s="3">
        <f>$AF$8</f>
        <v>6.2701584820619147E+26</v>
      </c>
      <c r="J262" s="3">
        <f>$AE$8</f>
        <v>8.4708966672821023E+24</v>
      </c>
      <c r="K262" s="3">
        <f>$AD$8</f>
        <v>1.1503166289706361E+23</v>
      </c>
      <c r="L262" s="3">
        <f>$AC$8</f>
        <v>1.5716684413122047E+21</v>
      </c>
      <c r="M262" s="3">
        <f>$AB$8</f>
        <v>2.162994034885931E+19</v>
      </c>
      <c r="N262" s="3">
        <f>$AA$8</f>
        <v>3.0024635741202643E+17</v>
      </c>
    </row>
    <row r="263" spans="3:14">
      <c r="C263" s="3">
        <f>$AK$8</f>
        <v>1.4697437693587362E+36</v>
      </c>
      <c r="D263" s="3">
        <f>$AJ$8</f>
        <v>1.9538613311576207E+34</v>
      </c>
      <c r="E263" s="3">
        <f>$AI$8</f>
        <v>2.6034054115613975E+32</v>
      </c>
      <c r="F263" s="3">
        <f>$AH$8</f>
        <v>3.4781605591867382E+30</v>
      </c>
      <c r="G263" s="3">
        <f>$AG$8</f>
        <v>4.6613881837492098E+28</v>
      </c>
      <c r="H263" s="3">
        <f>$AF$8</f>
        <v>6.2701584820619147E+26</v>
      </c>
      <c r="I263" s="3">
        <f>$AE$8</f>
        <v>8.4708966672821023E+24</v>
      </c>
      <c r="J263" s="3">
        <f>$AD$8</f>
        <v>1.1503166289706361E+23</v>
      </c>
      <c r="K263" s="3">
        <f>$AC$8</f>
        <v>1.5716684413122047E+21</v>
      </c>
      <c r="L263" s="3">
        <f>$AB$8</f>
        <v>2.162994034885931E+19</v>
      </c>
      <c r="M263" s="3">
        <f>$AA$8</f>
        <v>3.0024635741202643E+17</v>
      </c>
      <c r="N263" s="3">
        <f>$Z$8</f>
        <v>4210038387792135</v>
      </c>
    </row>
    <row r="264" spans="3:14">
      <c r="C264" s="3">
        <f>$AJ$8</f>
        <v>1.9538613311576207E+34</v>
      </c>
      <c r="D264" s="3">
        <f>$AI$8</f>
        <v>2.6034054115613975E+32</v>
      </c>
      <c r="E264" s="3">
        <f>$AH$8</f>
        <v>3.4781605591867382E+30</v>
      </c>
      <c r="F264" s="3">
        <f>$AG$8</f>
        <v>4.6613881837492098E+28</v>
      </c>
      <c r="G264" s="3">
        <f>$AF$8</f>
        <v>6.2701584820619147E+26</v>
      </c>
      <c r="H264" s="3">
        <f>$AE$8</f>
        <v>8.4708966672821023E+24</v>
      </c>
      <c r="I264" s="3">
        <f>$AD$8</f>
        <v>1.1503166289706361E+23</v>
      </c>
      <c r="J264" s="3">
        <f>$AC$8</f>
        <v>1.5716684413122047E+21</v>
      </c>
      <c r="K264" s="3">
        <f>$AB$8</f>
        <v>2.162994034885931E+19</v>
      </c>
      <c r="L264" s="3">
        <f>$AA$8</f>
        <v>3.0024635741202643E+17</v>
      </c>
      <c r="M264" s="3">
        <f>$Z$8</f>
        <v>4210038387792135</v>
      </c>
      <c r="N264" s="3">
        <f>$Y$8</f>
        <v>59732129675791</v>
      </c>
    </row>
    <row r="265" spans="3:14">
      <c r="C265" s="3">
        <f>$AI$8</f>
        <v>2.6034054115613975E+32</v>
      </c>
      <c r="D265" s="3">
        <f>$AH$8</f>
        <v>3.4781605591867382E+30</v>
      </c>
      <c r="E265" s="3">
        <f>$AG$8</f>
        <v>4.6613881837492098E+28</v>
      </c>
      <c r="F265" s="3">
        <f>$AF$8</f>
        <v>6.2701584820619147E+26</v>
      </c>
      <c r="G265" s="3">
        <f>$AE$8</f>
        <v>8.4708966672821023E+24</v>
      </c>
      <c r="H265" s="3">
        <f>$AD$8</f>
        <v>1.1503166289706361E+23</v>
      </c>
      <c r="I265" s="3">
        <f>$AC$8</f>
        <v>1.5716684413122047E+21</v>
      </c>
      <c r="J265" s="3">
        <f>$AB$8</f>
        <v>2.162994034885931E+19</v>
      </c>
      <c r="K265" s="3">
        <f>$AA$8</f>
        <v>3.0024635741202643E+17</v>
      </c>
      <c r="L265" s="3">
        <f>$Z$8</f>
        <v>4210038387792135</v>
      </c>
      <c r="M265" s="3">
        <f>$Y$8</f>
        <v>59732129675791</v>
      </c>
      <c r="N265" s="3">
        <f>$X$8</f>
        <v>859047860295</v>
      </c>
    </row>
    <row r="266" spans="3:14">
      <c r="C266" s="3">
        <f>$AH$8</f>
        <v>3.4781605591867382E+30</v>
      </c>
      <c r="D266" s="3">
        <f>$AG$8</f>
        <v>4.6613881837492098E+28</v>
      </c>
      <c r="E266" s="3">
        <f>$AF$8</f>
        <v>6.2701584820619147E+26</v>
      </c>
      <c r="F266" s="3">
        <f>$AE$8</f>
        <v>8.4708966672821023E+24</v>
      </c>
      <c r="G266" s="3">
        <f>$AD$8</f>
        <v>1.1503166289706361E+23</v>
      </c>
      <c r="H266" s="3">
        <f>$AC$8</f>
        <v>1.5716684413122047E+21</v>
      </c>
      <c r="I266" s="3">
        <f>$AB$8</f>
        <v>2.162994034885931E+19</v>
      </c>
      <c r="J266" s="3">
        <f>$AA$8</f>
        <v>3.0024635741202643E+17</v>
      </c>
      <c r="K266" s="3">
        <f>$Z$8</f>
        <v>4210038387792135</v>
      </c>
      <c r="L266" s="3">
        <f>$Y$8</f>
        <v>59732129675791</v>
      </c>
      <c r="M266" s="3">
        <f>$X$8</f>
        <v>859047860295</v>
      </c>
      <c r="N266" s="3">
        <f>$W$8</f>
        <v>12545691535</v>
      </c>
    </row>
    <row r="267" spans="3:14">
      <c r="C267" s="3">
        <f>$AG$8</f>
        <v>4.6613881837492098E+28</v>
      </c>
      <c r="D267" s="3">
        <f>$AF$8</f>
        <v>6.2701584820619147E+26</v>
      </c>
      <c r="E267" s="3">
        <f>$AE$8</f>
        <v>8.4708966672821023E+24</v>
      </c>
      <c r="F267" s="3">
        <f>$AD$8</f>
        <v>1.1503166289706361E+23</v>
      </c>
      <c r="G267" s="3">
        <f>$AC$8</f>
        <v>1.5716684413122047E+21</v>
      </c>
      <c r="H267" s="3">
        <f>$AB$8</f>
        <v>2.162994034885931E+19</v>
      </c>
      <c r="I267" s="3">
        <f>$AA$8</f>
        <v>3.0024635741202643E+17</v>
      </c>
      <c r="J267" s="3">
        <f>$Z$8</f>
        <v>4210038387792135</v>
      </c>
      <c r="K267" s="3">
        <f>$Y$8</f>
        <v>59732129675791</v>
      </c>
      <c r="L267" s="3">
        <f>$X$8</f>
        <v>859047860295</v>
      </c>
      <c r="M267" s="3">
        <f>$W$8</f>
        <v>12545691535</v>
      </c>
      <c r="N267" s="3">
        <f>$V$8</f>
        <v>186368535</v>
      </c>
    </row>
    <row r="268" spans="3:14">
      <c r="C268" s="3">
        <f>$AF$8</f>
        <v>6.2701584820619147E+26</v>
      </c>
      <c r="D268" s="3">
        <f>$AE$8</f>
        <v>8.4708966672821023E+24</v>
      </c>
      <c r="E268" s="3">
        <f>$AD$8</f>
        <v>1.1503166289706361E+23</v>
      </c>
      <c r="F268" s="3">
        <f>$AC$8</f>
        <v>1.5716684413122047E+21</v>
      </c>
      <c r="G268" s="3">
        <f>$AB$8</f>
        <v>2.162994034885931E+19</v>
      </c>
      <c r="H268" s="3">
        <f>$AA$8</f>
        <v>3.0024635741202643E+17</v>
      </c>
      <c r="I268" s="3">
        <f>$Z$8</f>
        <v>4210038387792135</v>
      </c>
      <c r="J268" s="3">
        <f>$Y$8</f>
        <v>59732129675791</v>
      </c>
      <c r="K268" s="3">
        <f>$X$8</f>
        <v>859047860295</v>
      </c>
      <c r="L268" s="3">
        <f>$W$8</f>
        <v>12545691535</v>
      </c>
      <c r="M268" s="3">
        <f>$V$8</f>
        <v>186368535</v>
      </c>
      <c r="N268" s="3">
        <f>$U$8</f>
        <v>2820151</v>
      </c>
    </row>
    <row r="269" spans="3:14">
      <c r="C269" s="3">
        <f>$AE$8</f>
        <v>8.4708966672821023E+24</v>
      </c>
      <c r="D269" s="3">
        <f>$AD$8</f>
        <v>1.1503166289706361E+23</v>
      </c>
      <c r="E269" s="3">
        <f>$AC$8</f>
        <v>1.5716684413122047E+21</v>
      </c>
      <c r="F269" s="3">
        <f>$AB$8</f>
        <v>2.162994034885931E+19</v>
      </c>
      <c r="G269" s="3">
        <f>$AA$8</f>
        <v>3.0024635741202643E+17</v>
      </c>
      <c r="H269" s="3">
        <f>$Z$8</f>
        <v>4210038387792135</v>
      </c>
      <c r="I269" s="3">
        <f>$Y$8</f>
        <v>59732129675791</v>
      </c>
      <c r="J269" s="3">
        <f>$X$8</f>
        <v>859047860295</v>
      </c>
      <c r="K269" s="3">
        <f>$W$8</f>
        <v>12545691535</v>
      </c>
      <c r="L269" s="3">
        <f>$V$8</f>
        <v>186368535</v>
      </c>
      <c r="M269" s="3">
        <f>$U$8</f>
        <v>2820151</v>
      </c>
      <c r="N269" s="3">
        <f>$T$8</f>
        <v>43515</v>
      </c>
    </row>
    <row r="270" spans="3:14">
      <c r="C270" s="3">
        <f>$AD$8</f>
        <v>1.1503166289706361E+23</v>
      </c>
      <c r="D270" s="3">
        <f>$AC$8</f>
        <v>1.5716684413122047E+21</v>
      </c>
      <c r="E270" s="3">
        <f>$AB$8</f>
        <v>2.162994034885931E+19</v>
      </c>
      <c r="F270" s="3">
        <f>$AA$8</f>
        <v>3.0024635741202643E+17</v>
      </c>
      <c r="G270" s="3">
        <f>$Z$8</f>
        <v>4210038387792135</v>
      </c>
      <c r="H270" s="3">
        <f>$Y$8</f>
        <v>59732129675791</v>
      </c>
      <c r="I270" s="3">
        <f>$X$8</f>
        <v>859047860295</v>
      </c>
      <c r="J270" s="3">
        <f>$W$8</f>
        <v>12545691535</v>
      </c>
      <c r="K270" s="3">
        <f>$V$8</f>
        <v>186368535</v>
      </c>
      <c r="L270" s="3">
        <f>$U$8</f>
        <v>2820151</v>
      </c>
      <c r="M270" s="3">
        <f>$T$8</f>
        <v>43515</v>
      </c>
      <c r="N270" s="3">
        <f>$S$8</f>
        <v>685</v>
      </c>
    </row>
    <row r="271" spans="3:14">
      <c r="C271" s="3">
        <f>$AC$8</f>
        <v>1.5716684413122047E+21</v>
      </c>
      <c r="D271" s="3">
        <f>$AB$8</f>
        <v>2.162994034885931E+19</v>
      </c>
      <c r="E271" s="3">
        <f>$AA$8</f>
        <v>3.0024635741202643E+17</v>
      </c>
      <c r="F271" s="3">
        <f>$Z$8</f>
        <v>4210038387792135</v>
      </c>
      <c r="G271" s="3">
        <f>$Y$8</f>
        <v>59732129675791</v>
      </c>
      <c r="H271" s="3">
        <f>$X$8</f>
        <v>859047860295</v>
      </c>
      <c r="I271" s="3">
        <f>$W$8</f>
        <v>12545691535</v>
      </c>
      <c r="J271" s="3">
        <f>$V$8</f>
        <v>186368535</v>
      </c>
      <c r="K271" s="3">
        <f>$U$8</f>
        <v>2820151</v>
      </c>
      <c r="L271" s="3">
        <f>$T$8</f>
        <v>43515</v>
      </c>
      <c r="M271" s="3">
        <f>$S$8</f>
        <v>685</v>
      </c>
      <c r="N271" s="3">
        <f>$S$2</f>
        <v>11</v>
      </c>
    </row>
    <row r="274" spans="3:16">
      <c r="C274" s="3">
        <f>$AN$8</f>
        <v>6.3242912419945786E+41</v>
      </c>
      <c r="D274" s="3">
        <f>$AM$8</f>
        <v>8.3638183359412491E+39</v>
      </c>
      <c r="E274" s="3">
        <f>$AL$8</f>
        <v>1.1077700566821677E+38</v>
      </c>
      <c r="F274" s="3">
        <f>$AK$8</f>
        <v>1.4697437693587362E+36</v>
      </c>
      <c r="G274" s="3">
        <f>$AJ$8</f>
        <v>1.9538613311576207E+34</v>
      </c>
      <c r="H274" s="3">
        <f>$AI$8</f>
        <v>2.6034054115613975E+32</v>
      </c>
      <c r="I274" s="3">
        <f>$AH$8</f>
        <v>3.4781605591867382E+30</v>
      </c>
      <c r="J274" s="3">
        <f>$AG$8</f>
        <v>4.6613881837492098E+28</v>
      </c>
      <c r="K274" s="3">
        <f>$AF$8</f>
        <v>6.2701584820619147E+26</v>
      </c>
      <c r="L274" s="3">
        <f>$AE$8</f>
        <v>8.4708966672821023E+24</v>
      </c>
      <c r="M274" s="22">
        <f>$AZ$8</f>
        <v>1.6483612613248043E+22</v>
      </c>
      <c r="N274" s="3">
        <f>$AC$8</f>
        <v>1.5716684413122047E+21</v>
      </c>
    </row>
    <row r="275" spans="3:16">
      <c r="C275" s="3">
        <f>$AM$8</f>
        <v>8.3638183359412491E+39</v>
      </c>
      <c r="D275" s="3">
        <f>$AL$8</f>
        <v>1.1077700566821677E+38</v>
      </c>
      <c r="E275" s="3">
        <f>$AK$8</f>
        <v>1.4697437693587362E+36</v>
      </c>
      <c r="F275" s="3">
        <f>$AJ$8</f>
        <v>1.9538613311576207E+34</v>
      </c>
      <c r="G275" s="3">
        <f>$AI$8</f>
        <v>2.6034054115613975E+32</v>
      </c>
      <c r="H275" s="3">
        <f>$AH$8</f>
        <v>3.4781605591867382E+30</v>
      </c>
      <c r="I275" s="3">
        <f>$AG$8</f>
        <v>4.6613881837492098E+28</v>
      </c>
      <c r="J275" s="3">
        <f>$AF$8</f>
        <v>6.2701584820619147E+26</v>
      </c>
      <c r="K275" s="3">
        <f>$AE$8</f>
        <v>8.4708966672821023E+24</v>
      </c>
      <c r="L275" s="3">
        <f>$AD$8</f>
        <v>1.1503166289706361E+23</v>
      </c>
      <c r="M275" s="22">
        <f>$AY$8</f>
        <v>2.2533742029544515E+20</v>
      </c>
      <c r="N275" s="3">
        <f>$AB$8</f>
        <v>2.162994034885931E+19</v>
      </c>
    </row>
    <row r="276" spans="3:16">
      <c r="C276" s="3">
        <f>$AL$8</f>
        <v>1.1077700566821677E+38</v>
      </c>
      <c r="D276" s="3">
        <f>$AK$8</f>
        <v>1.4697437693587362E+36</v>
      </c>
      <c r="E276" s="3">
        <f>$AJ$8</f>
        <v>1.9538613311576207E+34</v>
      </c>
      <c r="F276" s="3">
        <f>$AI$8</f>
        <v>2.6034054115613975E+32</v>
      </c>
      <c r="G276" s="3">
        <f>$AH$8</f>
        <v>3.4781605591867382E+30</v>
      </c>
      <c r="H276" s="3">
        <f>$AG$8</f>
        <v>4.6613881837492098E+28</v>
      </c>
      <c r="I276" s="3">
        <f>$AF$8</f>
        <v>6.2701584820619147E+26</v>
      </c>
      <c r="J276" s="3">
        <f>$AE$8</f>
        <v>8.4708966672821023E+24</v>
      </c>
      <c r="K276" s="3">
        <f>$AD$8</f>
        <v>1.1503166289706361E+23</v>
      </c>
      <c r="L276" s="3">
        <f>$AC$8</f>
        <v>1.5716684413122047E+21</v>
      </c>
      <c r="M276" s="22">
        <f>$AX$8</f>
        <v>3.1024417127888937E+18</v>
      </c>
      <c r="N276" s="3">
        <f>$AA$8</f>
        <v>3.0024635741202643E+17</v>
      </c>
      <c r="P276" s="23">
        <f>MDETERM(C274:N285)/MDETERM(C287:N298)</f>
        <v>-245308.60225828021</v>
      </c>
    </row>
    <row r="277" spans="3:16">
      <c r="C277" s="3">
        <f>$AK$8</f>
        <v>1.4697437693587362E+36</v>
      </c>
      <c r="D277" s="3">
        <f>$AJ$8</f>
        <v>1.9538613311576207E+34</v>
      </c>
      <c r="E277" s="3">
        <f>$AI$8</f>
        <v>2.6034054115613975E+32</v>
      </c>
      <c r="F277" s="3">
        <f>$AH$8</f>
        <v>3.4781605591867382E+30</v>
      </c>
      <c r="G277" s="3">
        <f>$AG$8</f>
        <v>4.6613881837492098E+28</v>
      </c>
      <c r="H277" s="3">
        <f>$AF$8</f>
        <v>6.2701584820619147E+26</v>
      </c>
      <c r="I277" s="3">
        <f>$AE$8</f>
        <v>8.4708966672821023E+24</v>
      </c>
      <c r="J277" s="3">
        <f>$AD$8</f>
        <v>1.1503166289706361E+23</v>
      </c>
      <c r="K277" s="3">
        <f>$AC$8</f>
        <v>1.5716684413122047E+21</v>
      </c>
      <c r="L277" s="3">
        <f>$AB$8</f>
        <v>2.162994034885931E+19</v>
      </c>
      <c r="M277" s="22">
        <f>$AW$8</f>
        <v>4.3074374358992288E+16</v>
      </c>
      <c r="N277" s="3">
        <f>$Z$8</f>
        <v>4210038387792135</v>
      </c>
      <c r="P277" s="29" t="e">
        <f ca="1">[1]!xDiv([1]!xMatDet(C274:N285,100),[1]!xMatDet(C287:N298,100),100)</f>
        <v>#NAME?</v>
      </c>
    </row>
    <row r="278" spans="3:16">
      <c r="C278" s="3">
        <f>$AJ$8</f>
        <v>1.9538613311576207E+34</v>
      </c>
      <c r="D278" s="3">
        <f>$AI$8</f>
        <v>2.6034054115613975E+32</v>
      </c>
      <c r="E278" s="3">
        <f>$AH$8</f>
        <v>3.4781605591867382E+30</v>
      </c>
      <c r="F278" s="3">
        <f>$AG$8</f>
        <v>4.6613881837492098E+28</v>
      </c>
      <c r="G278" s="3">
        <f>$AF$8</f>
        <v>6.2701584820619147E+26</v>
      </c>
      <c r="H278" s="3">
        <f>$AE$8</f>
        <v>8.4708966672821023E+24</v>
      </c>
      <c r="I278" s="3">
        <f>$AD$8</f>
        <v>1.1503166289706361E+23</v>
      </c>
      <c r="J278" s="3">
        <f>$AC$8</f>
        <v>1.5716684413122047E+21</v>
      </c>
      <c r="K278" s="3">
        <f>$AB$8</f>
        <v>2.162994034885931E+19</v>
      </c>
      <c r="L278" s="3">
        <f>$AA$8</f>
        <v>3.0024635741202643E+17</v>
      </c>
      <c r="M278" s="22">
        <f>$AV$8</f>
        <v>603964096749226</v>
      </c>
      <c r="N278" s="3">
        <f>$Y$8</f>
        <v>59732129675791</v>
      </c>
    </row>
    <row r="279" spans="3:16">
      <c r="C279" s="3">
        <f>$AI$8</f>
        <v>2.6034054115613975E+32</v>
      </c>
      <c r="D279" s="3">
        <f>$AH$8</f>
        <v>3.4781605591867382E+30</v>
      </c>
      <c r="E279" s="3">
        <f>$AG$8</f>
        <v>4.6613881837492098E+28</v>
      </c>
      <c r="F279" s="3">
        <f>$AF$8</f>
        <v>6.2701584820619147E+26</v>
      </c>
      <c r="G279" s="3">
        <f>$AE$8</f>
        <v>8.4708966672821023E+24</v>
      </c>
      <c r="H279" s="3">
        <f>$AD$8</f>
        <v>1.1503166289706361E+23</v>
      </c>
      <c r="I279" s="3">
        <f>$AC$8</f>
        <v>1.5716684413122047E+21</v>
      </c>
      <c r="J279" s="3">
        <f>$AB$8</f>
        <v>2.162994034885931E+19</v>
      </c>
      <c r="K279" s="3">
        <f>$AA$8</f>
        <v>3.0024635741202643E+17</v>
      </c>
      <c r="L279" s="3">
        <f>$Z$8</f>
        <v>4210038387792135</v>
      </c>
      <c r="M279" s="22">
        <f>$AU$8</f>
        <v>8565991486948</v>
      </c>
      <c r="N279" s="3">
        <f>$X$8</f>
        <v>859047860295</v>
      </c>
    </row>
    <row r="280" spans="3:16">
      <c r="C280" s="3">
        <f>$AH$8</f>
        <v>3.4781605591867382E+30</v>
      </c>
      <c r="D280" s="3">
        <f>$AG$8</f>
        <v>4.6613881837492098E+28</v>
      </c>
      <c r="E280" s="3">
        <f>$AF$8</f>
        <v>6.2701584820619147E+26</v>
      </c>
      <c r="F280" s="3">
        <f>$AE$8</f>
        <v>8.4708966672821023E+24</v>
      </c>
      <c r="G280" s="3">
        <f>$AD$8</f>
        <v>1.1503166289706361E+23</v>
      </c>
      <c r="H280" s="3">
        <f>$AC$8</f>
        <v>1.5716684413122047E+21</v>
      </c>
      <c r="I280" s="3">
        <f>$AB$8</f>
        <v>2.162994034885931E+19</v>
      </c>
      <c r="J280" s="3">
        <f>$AA$8</f>
        <v>3.0024635741202643E+17</v>
      </c>
      <c r="K280" s="3">
        <f>$Z$8</f>
        <v>4210038387792135</v>
      </c>
      <c r="L280" s="3">
        <f>$Y$8</f>
        <v>59732129675791</v>
      </c>
      <c r="M280" s="22">
        <f>$AT$8</f>
        <v>123100393474</v>
      </c>
      <c r="N280" s="3">
        <f>$W$8</f>
        <v>12545691535</v>
      </c>
    </row>
    <row r="281" spans="3:16">
      <c r="C281" s="3">
        <f>$AG$8</f>
        <v>4.6613881837492098E+28</v>
      </c>
      <c r="D281" s="3">
        <f>$AF$8</f>
        <v>6.2701584820619147E+26</v>
      </c>
      <c r="E281" s="3">
        <f>$AE$8</f>
        <v>8.4708966672821023E+24</v>
      </c>
      <c r="F281" s="3">
        <f>$AD$8</f>
        <v>1.1503166289706361E+23</v>
      </c>
      <c r="G281" s="3">
        <f>$AC$8</f>
        <v>1.5716684413122047E+21</v>
      </c>
      <c r="H281" s="3">
        <f>$AB$8</f>
        <v>2.162994034885931E+19</v>
      </c>
      <c r="I281" s="3">
        <f>$AA$8</f>
        <v>3.0024635741202643E+17</v>
      </c>
      <c r="J281" s="3">
        <f>$Z$8</f>
        <v>4210038387792135</v>
      </c>
      <c r="K281" s="3">
        <f>$Y$8</f>
        <v>59732129675791</v>
      </c>
      <c r="L281" s="3">
        <f>$X$8</f>
        <v>859047860295</v>
      </c>
      <c r="M281" s="22">
        <f>$AS$8</f>
        <v>1795576924</v>
      </c>
      <c r="N281" s="3">
        <f>$V$8</f>
        <v>186368535</v>
      </c>
    </row>
    <row r="282" spans="3:16">
      <c r="C282" s="3">
        <f>$AF$8</f>
        <v>6.2701584820619147E+26</v>
      </c>
      <c r="D282" s="3">
        <f>$AE$8</f>
        <v>8.4708966672821023E+24</v>
      </c>
      <c r="E282" s="3">
        <f>$AD$8</f>
        <v>1.1503166289706361E+23</v>
      </c>
      <c r="F282" s="3">
        <f>$AC$8</f>
        <v>1.5716684413122047E+21</v>
      </c>
      <c r="G282" s="3">
        <f>$AB$8</f>
        <v>2.162994034885931E+19</v>
      </c>
      <c r="H282" s="3">
        <f>$AA$8</f>
        <v>3.0024635741202643E+17</v>
      </c>
      <c r="I282" s="3">
        <f>$Z$8</f>
        <v>4210038387792135</v>
      </c>
      <c r="J282" s="3">
        <f>$Y$8</f>
        <v>59732129675791</v>
      </c>
      <c r="K282" s="3">
        <f>$X$8</f>
        <v>859047860295</v>
      </c>
      <c r="L282" s="3">
        <f>$W$8</f>
        <v>12545691535</v>
      </c>
      <c r="M282" s="22">
        <f>$AR$8</f>
        <v>26626546</v>
      </c>
      <c r="N282" s="3">
        <f>$U$8</f>
        <v>2820151</v>
      </c>
    </row>
    <row r="283" spans="3:16">
      <c r="C283" s="3">
        <f>$AE$8</f>
        <v>8.4708966672821023E+24</v>
      </c>
      <c r="D283" s="3">
        <f>$AD$8</f>
        <v>1.1503166289706361E+23</v>
      </c>
      <c r="E283" s="3">
        <f>$AC$8</f>
        <v>1.5716684413122047E+21</v>
      </c>
      <c r="F283" s="3">
        <f>$AB$8</f>
        <v>2.162994034885931E+19</v>
      </c>
      <c r="G283" s="3">
        <f>$AA$8</f>
        <v>3.0024635741202643E+17</v>
      </c>
      <c r="H283" s="3">
        <f>$Z$8</f>
        <v>4210038387792135</v>
      </c>
      <c r="I283" s="3">
        <f>$Y$8</f>
        <v>59732129675791</v>
      </c>
      <c r="J283" s="3">
        <f>$X$8</f>
        <v>859047860295</v>
      </c>
      <c r="K283" s="3">
        <f>$W$8</f>
        <v>12545691535</v>
      </c>
      <c r="L283" s="3">
        <f>$V$8</f>
        <v>186368535</v>
      </c>
      <c r="M283" s="22">
        <f>$AQ$8</f>
        <v>401968</v>
      </c>
      <c r="N283" s="3">
        <f>$T$8</f>
        <v>43515</v>
      </c>
    </row>
    <row r="284" spans="3:16">
      <c r="C284" s="3">
        <f>$AD$8</f>
        <v>1.1503166289706361E+23</v>
      </c>
      <c r="D284" s="3">
        <f>$AC$8</f>
        <v>1.5716684413122047E+21</v>
      </c>
      <c r="E284" s="3">
        <f>$AB$8</f>
        <v>2.162994034885931E+19</v>
      </c>
      <c r="F284" s="3">
        <f>$AA$8</f>
        <v>3.0024635741202643E+17</v>
      </c>
      <c r="G284" s="3">
        <f>$Z$8</f>
        <v>4210038387792135</v>
      </c>
      <c r="H284" s="3">
        <f>$Y$8</f>
        <v>59732129675791</v>
      </c>
      <c r="I284" s="3">
        <f>$X$8</f>
        <v>859047860295</v>
      </c>
      <c r="J284" s="3">
        <f>$W$8</f>
        <v>12545691535</v>
      </c>
      <c r="K284" s="3">
        <f>$V$8</f>
        <v>186368535</v>
      </c>
      <c r="L284" s="3">
        <f>$U$8</f>
        <v>2820151</v>
      </c>
      <c r="M284" s="22">
        <f>$AP$8</f>
        <v>6184</v>
      </c>
      <c r="N284" s="3">
        <f>$S$8</f>
        <v>685</v>
      </c>
    </row>
    <row r="285" spans="3:16">
      <c r="C285" s="3">
        <f>$AC$8</f>
        <v>1.5716684413122047E+21</v>
      </c>
      <c r="D285" s="3">
        <f>$AB$8</f>
        <v>2.162994034885931E+19</v>
      </c>
      <c r="E285" s="3">
        <f>$AA$8</f>
        <v>3.0024635741202643E+17</v>
      </c>
      <c r="F285" s="3">
        <f>$Z$8</f>
        <v>4210038387792135</v>
      </c>
      <c r="G285" s="3">
        <f>$Y$8</f>
        <v>59732129675791</v>
      </c>
      <c r="H285" s="3">
        <f>$X$8</f>
        <v>859047860295</v>
      </c>
      <c r="I285" s="3">
        <f>$W$8</f>
        <v>12545691535</v>
      </c>
      <c r="J285" s="3">
        <f>$V$8</f>
        <v>186368535</v>
      </c>
      <c r="K285" s="3">
        <f>$U$8</f>
        <v>2820151</v>
      </c>
      <c r="L285" s="3">
        <f>$T$8</f>
        <v>43515</v>
      </c>
      <c r="M285" s="22">
        <f>$AO$8</f>
        <v>97</v>
      </c>
      <c r="N285" s="3">
        <f>$S$2</f>
        <v>11</v>
      </c>
    </row>
    <row r="286" spans="3:16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3:16">
      <c r="C287" s="3">
        <f>$AN$8</f>
        <v>6.3242912419945786E+41</v>
      </c>
      <c r="D287" s="3">
        <f>$AM$8</f>
        <v>8.3638183359412491E+39</v>
      </c>
      <c r="E287" s="3">
        <f>$AL$8</f>
        <v>1.1077700566821677E+38</v>
      </c>
      <c r="F287" s="3">
        <f>$AK$8</f>
        <v>1.4697437693587362E+36</v>
      </c>
      <c r="G287" s="3">
        <f>$AJ$8</f>
        <v>1.9538613311576207E+34</v>
      </c>
      <c r="H287" s="3">
        <f>$AI$8</f>
        <v>2.6034054115613975E+32</v>
      </c>
      <c r="I287" s="3">
        <f>$AH$8</f>
        <v>3.4781605591867382E+30</v>
      </c>
      <c r="J287" s="3">
        <f>$AG$8</f>
        <v>4.6613881837492098E+28</v>
      </c>
      <c r="K287" s="3">
        <f>$AF$8</f>
        <v>6.2701584820619147E+26</v>
      </c>
      <c r="L287" s="3">
        <f>$AE$8</f>
        <v>8.4708966672821023E+24</v>
      </c>
      <c r="M287" s="3">
        <f>$AD$8</f>
        <v>1.1503166289706361E+23</v>
      </c>
      <c r="N287" s="3">
        <f>$AC$8</f>
        <v>1.5716684413122047E+21</v>
      </c>
    </row>
    <row r="288" spans="3:16">
      <c r="C288" s="3">
        <f>$AM$8</f>
        <v>8.3638183359412491E+39</v>
      </c>
      <c r="D288" s="3">
        <f>$AL$8</f>
        <v>1.1077700566821677E+38</v>
      </c>
      <c r="E288" s="3">
        <f>$AK$8</f>
        <v>1.4697437693587362E+36</v>
      </c>
      <c r="F288" s="3">
        <f>$AJ$8</f>
        <v>1.9538613311576207E+34</v>
      </c>
      <c r="G288" s="3">
        <f>$AI$8</f>
        <v>2.6034054115613975E+32</v>
      </c>
      <c r="H288" s="3">
        <f>$AH$8</f>
        <v>3.4781605591867382E+30</v>
      </c>
      <c r="I288" s="3">
        <f>$AG$8</f>
        <v>4.6613881837492098E+28</v>
      </c>
      <c r="J288" s="3">
        <f>$AF$8</f>
        <v>6.2701584820619147E+26</v>
      </c>
      <c r="K288" s="3">
        <f>$AE$8</f>
        <v>8.4708966672821023E+24</v>
      </c>
      <c r="L288" s="3">
        <f>$AD$8</f>
        <v>1.1503166289706361E+23</v>
      </c>
      <c r="M288" s="3">
        <f>$AC$8</f>
        <v>1.5716684413122047E+21</v>
      </c>
      <c r="N288" s="3">
        <f>$AB$8</f>
        <v>2.162994034885931E+19</v>
      </c>
    </row>
    <row r="289" spans="3:16">
      <c r="C289" s="3">
        <f>$AL$8</f>
        <v>1.1077700566821677E+38</v>
      </c>
      <c r="D289" s="3">
        <f>$AK$8</f>
        <v>1.4697437693587362E+36</v>
      </c>
      <c r="E289" s="3">
        <f>$AJ$8</f>
        <v>1.9538613311576207E+34</v>
      </c>
      <c r="F289" s="3">
        <f>$AI$8</f>
        <v>2.6034054115613975E+32</v>
      </c>
      <c r="G289" s="3">
        <f>$AH$8</f>
        <v>3.4781605591867382E+30</v>
      </c>
      <c r="H289" s="3">
        <f>$AG$8</f>
        <v>4.6613881837492098E+28</v>
      </c>
      <c r="I289" s="3">
        <f>$AF$8</f>
        <v>6.2701584820619147E+26</v>
      </c>
      <c r="J289" s="3">
        <f>$AE$8</f>
        <v>8.4708966672821023E+24</v>
      </c>
      <c r="K289" s="3">
        <f>$AD$8</f>
        <v>1.1503166289706361E+23</v>
      </c>
      <c r="L289" s="3">
        <f>$AC$8</f>
        <v>1.5716684413122047E+21</v>
      </c>
      <c r="M289" s="3">
        <f>$AB$8</f>
        <v>2.162994034885931E+19</v>
      </c>
      <c r="N289" s="3">
        <f>$AA$8</f>
        <v>3.0024635741202643E+17</v>
      </c>
    </row>
    <row r="290" spans="3:16">
      <c r="C290" s="3">
        <f>$AK$8</f>
        <v>1.4697437693587362E+36</v>
      </c>
      <c r="D290" s="3">
        <f>$AJ$8</f>
        <v>1.9538613311576207E+34</v>
      </c>
      <c r="E290" s="3">
        <f>$AI$8</f>
        <v>2.6034054115613975E+32</v>
      </c>
      <c r="F290" s="3">
        <f>$AH$8</f>
        <v>3.4781605591867382E+30</v>
      </c>
      <c r="G290" s="3">
        <f>$AG$8</f>
        <v>4.6613881837492098E+28</v>
      </c>
      <c r="H290" s="3">
        <f>$AF$8</f>
        <v>6.2701584820619147E+26</v>
      </c>
      <c r="I290" s="3">
        <f>$AE$8</f>
        <v>8.4708966672821023E+24</v>
      </c>
      <c r="J290" s="3">
        <f>$AD$8</f>
        <v>1.1503166289706361E+23</v>
      </c>
      <c r="K290" s="3">
        <f>$AC$8</f>
        <v>1.5716684413122047E+21</v>
      </c>
      <c r="L290" s="3">
        <f>$AB$8</f>
        <v>2.162994034885931E+19</v>
      </c>
      <c r="M290" s="3">
        <f>$AA$8</f>
        <v>3.0024635741202643E+17</v>
      </c>
      <c r="N290" s="3">
        <f>$Z$8</f>
        <v>4210038387792135</v>
      </c>
    </row>
    <row r="291" spans="3:16">
      <c r="C291" s="3">
        <f>$AJ$8</f>
        <v>1.9538613311576207E+34</v>
      </c>
      <c r="D291" s="3">
        <f>$AI$8</f>
        <v>2.6034054115613975E+32</v>
      </c>
      <c r="E291" s="3">
        <f>$AH$8</f>
        <v>3.4781605591867382E+30</v>
      </c>
      <c r="F291" s="3">
        <f>$AG$8</f>
        <v>4.6613881837492098E+28</v>
      </c>
      <c r="G291" s="3">
        <f>$AF$8</f>
        <v>6.2701584820619147E+26</v>
      </c>
      <c r="H291" s="3">
        <f>$AE$8</f>
        <v>8.4708966672821023E+24</v>
      </c>
      <c r="I291" s="3">
        <f>$AD$8</f>
        <v>1.1503166289706361E+23</v>
      </c>
      <c r="J291" s="3">
        <f>$AC$8</f>
        <v>1.5716684413122047E+21</v>
      </c>
      <c r="K291" s="3">
        <f>$AB$8</f>
        <v>2.162994034885931E+19</v>
      </c>
      <c r="L291" s="3">
        <f>$AA$8</f>
        <v>3.0024635741202643E+17</v>
      </c>
      <c r="M291" s="3">
        <f>$Z$8</f>
        <v>4210038387792135</v>
      </c>
      <c r="N291" s="3">
        <f>$Y$8</f>
        <v>59732129675791</v>
      </c>
    </row>
    <row r="292" spans="3:16">
      <c r="C292" s="3">
        <f>$AI$8</f>
        <v>2.6034054115613975E+32</v>
      </c>
      <c r="D292" s="3">
        <f>$AH$8</f>
        <v>3.4781605591867382E+30</v>
      </c>
      <c r="E292" s="3">
        <f>$AG$8</f>
        <v>4.6613881837492098E+28</v>
      </c>
      <c r="F292" s="3">
        <f>$AF$8</f>
        <v>6.2701584820619147E+26</v>
      </c>
      <c r="G292" s="3">
        <f>$AE$8</f>
        <v>8.4708966672821023E+24</v>
      </c>
      <c r="H292" s="3">
        <f>$AD$8</f>
        <v>1.1503166289706361E+23</v>
      </c>
      <c r="I292" s="3">
        <f>$AC$8</f>
        <v>1.5716684413122047E+21</v>
      </c>
      <c r="J292" s="3">
        <f>$AB$8</f>
        <v>2.162994034885931E+19</v>
      </c>
      <c r="K292" s="3">
        <f>$AA$8</f>
        <v>3.0024635741202643E+17</v>
      </c>
      <c r="L292" s="3">
        <f>$Z$8</f>
        <v>4210038387792135</v>
      </c>
      <c r="M292" s="3">
        <f>$Y$8</f>
        <v>59732129675791</v>
      </c>
      <c r="N292" s="3">
        <f>$X$8</f>
        <v>859047860295</v>
      </c>
    </row>
    <row r="293" spans="3:16">
      <c r="C293" s="3">
        <f>$AH$8</f>
        <v>3.4781605591867382E+30</v>
      </c>
      <c r="D293" s="3">
        <f>$AG$8</f>
        <v>4.6613881837492098E+28</v>
      </c>
      <c r="E293" s="3">
        <f>$AF$8</f>
        <v>6.2701584820619147E+26</v>
      </c>
      <c r="F293" s="3">
        <f>$AE$8</f>
        <v>8.4708966672821023E+24</v>
      </c>
      <c r="G293" s="3">
        <f>$AD$8</f>
        <v>1.1503166289706361E+23</v>
      </c>
      <c r="H293" s="3">
        <f>$AC$8</f>
        <v>1.5716684413122047E+21</v>
      </c>
      <c r="I293" s="3">
        <f>$AB$8</f>
        <v>2.162994034885931E+19</v>
      </c>
      <c r="J293" s="3">
        <f>$AA$8</f>
        <v>3.0024635741202643E+17</v>
      </c>
      <c r="K293" s="3">
        <f>$Z$8</f>
        <v>4210038387792135</v>
      </c>
      <c r="L293" s="3">
        <f>$Y$8</f>
        <v>59732129675791</v>
      </c>
      <c r="M293" s="3">
        <f>$X$8</f>
        <v>859047860295</v>
      </c>
      <c r="N293" s="3">
        <f>$W$8</f>
        <v>12545691535</v>
      </c>
    </row>
    <row r="294" spans="3:16">
      <c r="C294" s="3">
        <f>$AG$8</f>
        <v>4.6613881837492098E+28</v>
      </c>
      <c r="D294" s="3">
        <f>$AF$8</f>
        <v>6.2701584820619147E+26</v>
      </c>
      <c r="E294" s="3">
        <f>$AE$8</f>
        <v>8.4708966672821023E+24</v>
      </c>
      <c r="F294" s="3">
        <f>$AD$8</f>
        <v>1.1503166289706361E+23</v>
      </c>
      <c r="G294" s="3">
        <f>$AC$8</f>
        <v>1.5716684413122047E+21</v>
      </c>
      <c r="H294" s="3">
        <f>$AB$8</f>
        <v>2.162994034885931E+19</v>
      </c>
      <c r="I294" s="3">
        <f>$AA$8</f>
        <v>3.0024635741202643E+17</v>
      </c>
      <c r="J294" s="3">
        <f>$Z$8</f>
        <v>4210038387792135</v>
      </c>
      <c r="K294" s="3">
        <f>$Y$8</f>
        <v>59732129675791</v>
      </c>
      <c r="L294" s="3">
        <f>$X$8</f>
        <v>859047860295</v>
      </c>
      <c r="M294" s="3">
        <f>$W$8</f>
        <v>12545691535</v>
      </c>
      <c r="N294" s="3">
        <f>$V$8</f>
        <v>186368535</v>
      </c>
    </row>
    <row r="295" spans="3:16">
      <c r="C295" s="3">
        <f>$AF$8</f>
        <v>6.2701584820619147E+26</v>
      </c>
      <c r="D295" s="3">
        <f>$AE$8</f>
        <v>8.4708966672821023E+24</v>
      </c>
      <c r="E295" s="3">
        <f>$AD$8</f>
        <v>1.1503166289706361E+23</v>
      </c>
      <c r="F295" s="3">
        <f>$AC$8</f>
        <v>1.5716684413122047E+21</v>
      </c>
      <c r="G295" s="3">
        <f>$AB$8</f>
        <v>2.162994034885931E+19</v>
      </c>
      <c r="H295" s="3">
        <f>$AA$8</f>
        <v>3.0024635741202643E+17</v>
      </c>
      <c r="I295" s="3">
        <f>$Z$8</f>
        <v>4210038387792135</v>
      </c>
      <c r="J295" s="3">
        <f>$Y$8</f>
        <v>59732129675791</v>
      </c>
      <c r="K295" s="3">
        <f>$X$8</f>
        <v>859047860295</v>
      </c>
      <c r="L295" s="3">
        <f>$W$8</f>
        <v>12545691535</v>
      </c>
      <c r="M295" s="3">
        <f>$V$8</f>
        <v>186368535</v>
      </c>
      <c r="N295" s="3">
        <f>$U$8</f>
        <v>2820151</v>
      </c>
    </row>
    <row r="296" spans="3:16">
      <c r="C296" s="3">
        <f>$AE$8</f>
        <v>8.4708966672821023E+24</v>
      </c>
      <c r="D296" s="3">
        <f>$AD$8</f>
        <v>1.1503166289706361E+23</v>
      </c>
      <c r="E296" s="3">
        <f>$AC$8</f>
        <v>1.5716684413122047E+21</v>
      </c>
      <c r="F296" s="3">
        <f>$AB$8</f>
        <v>2.162994034885931E+19</v>
      </c>
      <c r="G296" s="3">
        <f>$AA$8</f>
        <v>3.0024635741202643E+17</v>
      </c>
      <c r="H296" s="3">
        <f>$Z$8</f>
        <v>4210038387792135</v>
      </c>
      <c r="I296" s="3">
        <f>$Y$8</f>
        <v>59732129675791</v>
      </c>
      <c r="J296" s="3">
        <f>$X$8</f>
        <v>859047860295</v>
      </c>
      <c r="K296" s="3">
        <f>$W$8</f>
        <v>12545691535</v>
      </c>
      <c r="L296" s="3">
        <f>$V$8</f>
        <v>186368535</v>
      </c>
      <c r="M296" s="3">
        <f>$U$8</f>
        <v>2820151</v>
      </c>
      <c r="N296" s="3">
        <f>$T$8</f>
        <v>43515</v>
      </c>
    </row>
    <row r="297" spans="3:16">
      <c r="C297" s="3">
        <f>$AD$8</f>
        <v>1.1503166289706361E+23</v>
      </c>
      <c r="D297" s="3">
        <f>$AC$8</f>
        <v>1.5716684413122047E+21</v>
      </c>
      <c r="E297" s="3">
        <f>$AB$8</f>
        <v>2.162994034885931E+19</v>
      </c>
      <c r="F297" s="3">
        <f>$AA$8</f>
        <v>3.0024635741202643E+17</v>
      </c>
      <c r="G297" s="3">
        <f>$Z$8</f>
        <v>4210038387792135</v>
      </c>
      <c r="H297" s="3">
        <f>$Y$8</f>
        <v>59732129675791</v>
      </c>
      <c r="I297" s="3">
        <f>$X$8</f>
        <v>859047860295</v>
      </c>
      <c r="J297" s="3">
        <f>$W$8</f>
        <v>12545691535</v>
      </c>
      <c r="K297" s="3">
        <f>$V$8</f>
        <v>186368535</v>
      </c>
      <c r="L297" s="3">
        <f>$U$8</f>
        <v>2820151</v>
      </c>
      <c r="M297" s="3">
        <f>$T$8</f>
        <v>43515</v>
      </c>
      <c r="N297" s="3">
        <f>$S$8</f>
        <v>685</v>
      </c>
    </row>
    <row r="298" spans="3:16">
      <c r="C298" s="3">
        <f>$AC$8</f>
        <v>1.5716684413122047E+21</v>
      </c>
      <c r="D298" s="3">
        <f>$AB$8</f>
        <v>2.162994034885931E+19</v>
      </c>
      <c r="E298" s="3">
        <f>$AA$8</f>
        <v>3.0024635741202643E+17</v>
      </c>
      <c r="F298" s="3">
        <f>$Z$8</f>
        <v>4210038387792135</v>
      </c>
      <c r="G298" s="3">
        <f>$Y$8</f>
        <v>59732129675791</v>
      </c>
      <c r="H298" s="3">
        <f>$X$8</f>
        <v>859047860295</v>
      </c>
      <c r="I298" s="3">
        <f>$W$8</f>
        <v>12545691535</v>
      </c>
      <c r="J298" s="3">
        <f>$V$8</f>
        <v>186368535</v>
      </c>
      <c r="K298" s="3">
        <f>$U$8</f>
        <v>2820151</v>
      </c>
      <c r="L298" s="3">
        <f>$T$8</f>
        <v>43515</v>
      </c>
      <c r="M298" s="3">
        <f>$S$8</f>
        <v>685</v>
      </c>
      <c r="N298" s="3">
        <f>$S$2</f>
        <v>11</v>
      </c>
    </row>
    <row r="301" spans="3:16">
      <c r="C301" s="3">
        <f>$AN$8</f>
        <v>6.3242912419945786E+41</v>
      </c>
      <c r="D301" s="3">
        <f>$AM$8</f>
        <v>8.3638183359412491E+39</v>
      </c>
      <c r="E301" s="3">
        <f>$AL$8</f>
        <v>1.1077700566821677E+38</v>
      </c>
      <c r="F301" s="3">
        <f>$AK$8</f>
        <v>1.4697437693587362E+36</v>
      </c>
      <c r="G301" s="3">
        <f>$AJ$8</f>
        <v>1.9538613311576207E+34</v>
      </c>
      <c r="H301" s="3">
        <f>$AI$8</f>
        <v>2.6034054115613975E+32</v>
      </c>
      <c r="I301" s="3">
        <f>$AH$8</f>
        <v>3.4781605591867382E+30</v>
      </c>
      <c r="J301" s="3">
        <f>$AG$8</f>
        <v>4.6613881837492098E+28</v>
      </c>
      <c r="K301" s="3">
        <f>$AF$8</f>
        <v>6.2701584820619147E+26</v>
      </c>
      <c r="L301" s="3">
        <f>$AE$8</f>
        <v>8.4708966672821023E+24</v>
      </c>
      <c r="M301" s="3">
        <f>$AD$8</f>
        <v>1.1503166289706361E+23</v>
      </c>
      <c r="N301" s="22">
        <f>$AZ$8</f>
        <v>1.6483612613248043E+22</v>
      </c>
    </row>
    <row r="302" spans="3:16">
      <c r="C302" s="3">
        <f>$AM$8</f>
        <v>8.3638183359412491E+39</v>
      </c>
      <c r="D302" s="3">
        <f>$AL$8</f>
        <v>1.1077700566821677E+38</v>
      </c>
      <c r="E302" s="3">
        <f>$AK$8</f>
        <v>1.4697437693587362E+36</v>
      </c>
      <c r="F302" s="3">
        <f>$AJ$8</f>
        <v>1.9538613311576207E+34</v>
      </c>
      <c r="G302" s="3">
        <f>$AI$8</f>
        <v>2.6034054115613975E+32</v>
      </c>
      <c r="H302" s="3">
        <f>$AH$8</f>
        <v>3.4781605591867382E+30</v>
      </c>
      <c r="I302" s="3">
        <f>$AG$8</f>
        <v>4.6613881837492098E+28</v>
      </c>
      <c r="J302" s="3">
        <f>$AF$8</f>
        <v>6.2701584820619147E+26</v>
      </c>
      <c r="K302" s="3">
        <f>$AE$8</f>
        <v>8.4708966672821023E+24</v>
      </c>
      <c r="L302" s="3">
        <f>$AD$8</f>
        <v>1.1503166289706361E+23</v>
      </c>
      <c r="M302" s="3">
        <f>$AC$8</f>
        <v>1.5716684413122047E+21</v>
      </c>
      <c r="N302" s="22">
        <f>$AY$8</f>
        <v>2.2533742029544515E+20</v>
      </c>
    </row>
    <row r="303" spans="3:16">
      <c r="C303" s="3">
        <f>$AL$8</f>
        <v>1.1077700566821677E+38</v>
      </c>
      <c r="D303" s="3">
        <f>$AK$8</f>
        <v>1.4697437693587362E+36</v>
      </c>
      <c r="E303" s="3">
        <f>$AJ$8</f>
        <v>1.9538613311576207E+34</v>
      </c>
      <c r="F303" s="3">
        <f>$AI$8</f>
        <v>2.6034054115613975E+32</v>
      </c>
      <c r="G303" s="3">
        <f>$AH$8</f>
        <v>3.4781605591867382E+30</v>
      </c>
      <c r="H303" s="3">
        <f>$AG$8</f>
        <v>4.6613881837492098E+28</v>
      </c>
      <c r="I303" s="3">
        <f>$AF$8</f>
        <v>6.2701584820619147E+26</v>
      </c>
      <c r="J303" s="3">
        <f>$AE$8</f>
        <v>8.4708966672821023E+24</v>
      </c>
      <c r="K303" s="3">
        <f>$AD$8</f>
        <v>1.1503166289706361E+23</v>
      </c>
      <c r="L303" s="3">
        <f>$AC$8</f>
        <v>1.5716684413122047E+21</v>
      </c>
      <c r="M303" s="3">
        <f>$AB$8</f>
        <v>2.162994034885931E+19</v>
      </c>
      <c r="N303" s="22">
        <f>$AX$8</f>
        <v>3.1024417127888937E+18</v>
      </c>
      <c r="P303" s="23">
        <f>MDETERM(C301:N312)/MDETERM(C314:N325)</f>
        <v>2553825.6625232305</v>
      </c>
    </row>
    <row r="304" spans="3:16">
      <c r="C304" s="3">
        <f>$AK$8</f>
        <v>1.4697437693587362E+36</v>
      </c>
      <c r="D304" s="3">
        <f>$AJ$8</f>
        <v>1.9538613311576207E+34</v>
      </c>
      <c r="E304" s="3">
        <f>$AI$8</f>
        <v>2.6034054115613975E+32</v>
      </c>
      <c r="F304" s="3">
        <f>$AH$8</f>
        <v>3.4781605591867382E+30</v>
      </c>
      <c r="G304" s="3">
        <f>$AG$8</f>
        <v>4.6613881837492098E+28</v>
      </c>
      <c r="H304" s="3">
        <f>$AF$8</f>
        <v>6.2701584820619147E+26</v>
      </c>
      <c r="I304" s="3">
        <f>$AE$8</f>
        <v>8.4708966672821023E+24</v>
      </c>
      <c r="J304" s="3">
        <f>$AD$8</f>
        <v>1.1503166289706361E+23</v>
      </c>
      <c r="K304" s="3">
        <f>$AC$8</f>
        <v>1.5716684413122047E+21</v>
      </c>
      <c r="L304" s="3">
        <f>$AB$8</f>
        <v>2.162994034885931E+19</v>
      </c>
      <c r="M304" s="3">
        <f>$AA$8</f>
        <v>3.0024635741202643E+17</v>
      </c>
      <c r="N304" s="22">
        <f>$AW$8</f>
        <v>4.3074374358992288E+16</v>
      </c>
      <c r="P304" s="29" t="e">
        <f ca="1">[1]!xDiv([1]!xMatDet(C301:N312,100),[1]!xMatDet(C314:N325,100),100)</f>
        <v>#NAME?</v>
      </c>
    </row>
    <row r="305" spans="3:14">
      <c r="C305" s="3">
        <f>$AJ$8</f>
        <v>1.9538613311576207E+34</v>
      </c>
      <c r="D305" s="3">
        <f>$AI$8</f>
        <v>2.6034054115613975E+32</v>
      </c>
      <c r="E305" s="3">
        <f>$AH$8</f>
        <v>3.4781605591867382E+30</v>
      </c>
      <c r="F305" s="3">
        <f>$AG$8</f>
        <v>4.6613881837492098E+28</v>
      </c>
      <c r="G305" s="3">
        <f>$AF$8</f>
        <v>6.2701584820619147E+26</v>
      </c>
      <c r="H305" s="3">
        <f>$AE$8</f>
        <v>8.4708966672821023E+24</v>
      </c>
      <c r="I305" s="3">
        <f>$AD$8</f>
        <v>1.1503166289706361E+23</v>
      </c>
      <c r="J305" s="3">
        <f>$AC$8</f>
        <v>1.5716684413122047E+21</v>
      </c>
      <c r="K305" s="3">
        <f>$AB$8</f>
        <v>2.162994034885931E+19</v>
      </c>
      <c r="L305" s="3">
        <f>$AA$8</f>
        <v>3.0024635741202643E+17</v>
      </c>
      <c r="M305" s="3">
        <f>$Z$8</f>
        <v>4210038387792135</v>
      </c>
      <c r="N305" s="22">
        <f>$AV$8</f>
        <v>603964096749226</v>
      </c>
    </row>
    <row r="306" spans="3:14">
      <c r="C306" s="3">
        <f>$AI$8</f>
        <v>2.6034054115613975E+32</v>
      </c>
      <c r="D306" s="3">
        <f>$AH$8</f>
        <v>3.4781605591867382E+30</v>
      </c>
      <c r="E306" s="3">
        <f>$AG$8</f>
        <v>4.6613881837492098E+28</v>
      </c>
      <c r="F306" s="3">
        <f>$AF$8</f>
        <v>6.2701584820619147E+26</v>
      </c>
      <c r="G306" s="3">
        <f>$AE$8</f>
        <v>8.4708966672821023E+24</v>
      </c>
      <c r="H306" s="3">
        <f>$AD$8</f>
        <v>1.1503166289706361E+23</v>
      </c>
      <c r="I306" s="3">
        <f>$AC$8</f>
        <v>1.5716684413122047E+21</v>
      </c>
      <c r="J306" s="3">
        <f>$AB$8</f>
        <v>2.162994034885931E+19</v>
      </c>
      <c r="K306" s="3">
        <f>$AA$8</f>
        <v>3.0024635741202643E+17</v>
      </c>
      <c r="L306" s="3">
        <f>$Z$8</f>
        <v>4210038387792135</v>
      </c>
      <c r="M306" s="3">
        <f>$Y$8</f>
        <v>59732129675791</v>
      </c>
      <c r="N306" s="22">
        <f>$AU$8</f>
        <v>8565991486948</v>
      </c>
    </row>
    <row r="307" spans="3:14">
      <c r="C307" s="3">
        <f>$AH$8</f>
        <v>3.4781605591867382E+30</v>
      </c>
      <c r="D307" s="3">
        <f>$AG$8</f>
        <v>4.6613881837492098E+28</v>
      </c>
      <c r="E307" s="3">
        <f>$AF$8</f>
        <v>6.2701584820619147E+26</v>
      </c>
      <c r="F307" s="3">
        <f>$AE$8</f>
        <v>8.4708966672821023E+24</v>
      </c>
      <c r="G307" s="3">
        <f>$AD$8</f>
        <v>1.1503166289706361E+23</v>
      </c>
      <c r="H307" s="3">
        <f>$AC$8</f>
        <v>1.5716684413122047E+21</v>
      </c>
      <c r="I307" s="3">
        <f>$AB$8</f>
        <v>2.162994034885931E+19</v>
      </c>
      <c r="J307" s="3">
        <f>$AA$8</f>
        <v>3.0024635741202643E+17</v>
      </c>
      <c r="K307" s="3">
        <f>$Z$8</f>
        <v>4210038387792135</v>
      </c>
      <c r="L307" s="3">
        <f>$Y$8</f>
        <v>59732129675791</v>
      </c>
      <c r="M307" s="3">
        <f>$X$8</f>
        <v>859047860295</v>
      </c>
      <c r="N307" s="22">
        <f>$AT$8</f>
        <v>123100393474</v>
      </c>
    </row>
    <row r="308" spans="3:14">
      <c r="C308" s="3">
        <f>$AG$8</f>
        <v>4.6613881837492098E+28</v>
      </c>
      <c r="D308" s="3">
        <f>$AF$8</f>
        <v>6.2701584820619147E+26</v>
      </c>
      <c r="E308" s="3">
        <f>$AE$8</f>
        <v>8.4708966672821023E+24</v>
      </c>
      <c r="F308" s="3">
        <f>$AD$8</f>
        <v>1.1503166289706361E+23</v>
      </c>
      <c r="G308" s="3">
        <f>$AC$8</f>
        <v>1.5716684413122047E+21</v>
      </c>
      <c r="H308" s="3">
        <f>$AB$8</f>
        <v>2.162994034885931E+19</v>
      </c>
      <c r="I308" s="3">
        <f>$AA$8</f>
        <v>3.0024635741202643E+17</v>
      </c>
      <c r="J308" s="3">
        <f>$Z$8</f>
        <v>4210038387792135</v>
      </c>
      <c r="K308" s="3">
        <f>$Y$8</f>
        <v>59732129675791</v>
      </c>
      <c r="L308" s="3">
        <f>$X$8</f>
        <v>859047860295</v>
      </c>
      <c r="M308" s="3">
        <f>$W$8</f>
        <v>12545691535</v>
      </c>
      <c r="N308" s="22">
        <f>$AS$8</f>
        <v>1795576924</v>
      </c>
    </row>
    <row r="309" spans="3:14">
      <c r="C309" s="3">
        <f>$AF$8</f>
        <v>6.2701584820619147E+26</v>
      </c>
      <c r="D309" s="3">
        <f>$AE$8</f>
        <v>8.4708966672821023E+24</v>
      </c>
      <c r="E309" s="3">
        <f>$AD$8</f>
        <v>1.1503166289706361E+23</v>
      </c>
      <c r="F309" s="3">
        <f>$AC$8</f>
        <v>1.5716684413122047E+21</v>
      </c>
      <c r="G309" s="3">
        <f>$AB$8</f>
        <v>2.162994034885931E+19</v>
      </c>
      <c r="H309" s="3">
        <f>$AA$8</f>
        <v>3.0024635741202643E+17</v>
      </c>
      <c r="I309" s="3">
        <f>$Z$8</f>
        <v>4210038387792135</v>
      </c>
      <c r="J309" s="3">
        <f>$Y$8</f>
        <v>59732129675791</v>
      </c>
      <c r="K309" s="3">
        <f>$X$8</f>
        <v>859047860295</v>
      </c>
      <c r="L309" s="3">
        <f>$W$8</f>
        <v>12545691535</v>
      </c>
      <c r="M309" s="3">
        <f>$V$8</f>
        <v>186368535</v>
      </c>
      <c r="N309" s="22">
        <f>$AR$8</f>
        <v>26626546</v>
      </c>
    </row>
    <row r="310" spans="3:14">
      <c r="C310" s="3">
        <f>$AE$8</f>
        <v>8.4708966672821023E+24</v>
      </c>
      <c r="D310" s="3">
        <f>$AD$8</f>
        <v>1.1503166289706361E+23</v>
      </c>
      <c r="E310" s="3">
        <f>$AC$8</f>
        <v>1.5716684413122047E+21</v>
      </c>
      <c r="F310" s="3">
        <f>$AB$8</f>
        <v>2.162994034885931E+19</v>
      </c>
      <c r="G310" s="3">
        <f>$AA$8</f>
        <v>3.0024635741202643E+17</v>
      </c>
      <c r="H310" s="3">
        <f>$Z$8</f>
        <v>4210038387792135</v>
      </c>
      <c r="I310" s="3">
        <f>$Y$8</f>
        <v>59732129675791</v>
      </c>
      <c r="J310" s="3">
        <f>$X$8</f>
        <v>859047860295</v>
      </c>
      <c r="K310" s="3">
        <f>$W$8</f>
        <v>12545691535</v>
      </c>
      <c r="L310" s="3">
        <f>$V$8</f>
        <v>186368535</v>
      </c>
      <c r="M310" s="3">
        <f>$U$8</f>
        <v>2820151</v>
      </c>
      <c r="N310" s="22">
        <f>$AQ$8</f>
        <v>401968</v>
      </c>
    </row>
    <row r="311" spans="3:14">
      <c r="C311" s="3">
        <f>$AD$8</f>
        <v>1.1503166289706361E+23</v>
      </c>
      <c r="D311" s="3">
        <f>$AC$8</f>
        <v>1.5716684413122047E+21</v>
      </c>
      <c r="E311" s="3">
        <f>$AB$8</f>
        <v>2.162994034885931E+19</v>
      </c>
      <c r="F311" s="3">
        <f>$AA$8</f>
        <v>3.0024635741202643E+17</v>
      </c>
      <c r="G311" s="3">
        <f>$Z$8</f>
        <v>4210038387792135</v>
      </c>
      <c r="H311" s="3">
        <f>$Y$8</f>
        <v>59732129675791</v>
      </c>
      <c r="I311" s="3">
        <f>$X$8</f>
        <v>859047860295</v>
      </c>
      <c r="J311" s="3">
        <f>$W$8</f>
        <v>12545691535</v>
      </c>
      <c r="K311" s="3">
        <f>$V$8</f>
        <v>186368535</v>
      </c>
      <c r="L311" s="3">
        <f>$U$8</f>
        <v>2820151</v>
      </c>
      <c r="M311" s="3">
        <f>$T$8</f>
        <v>43515</v>
      </c>
      <c r="N311" s="22">
        <f>$AP$8</f>
        <v>6184</v>
      </c>
    </row>
    <row r="312" spans="3:14">
      <c r="C312" s="3">
        <f>$AC$8</f>
        <v>1.5716684413122047E+21</v>
      </c>
      <c r="D312" s="3">
        <f>$AB$8</f>
        <v>2.162994034885931E+19</v>
      </c>
      <c r="E312" s="3">
        <f>$AA$8</f>
        <v>3.0024635741202643E+17</v>
      </c>
      <c r="F312" s="3">
        <f>$Z$8</f>
        <v>4210038387792135</v>
      </c>
      <c r="G312" s="3">
        <f>$Y$8</f>
        <v>59732129675791</v>
      </c>
      <c r="H312" s="3">
        <f>$X$8</f>
        <v>859047860295</v>
      </c>
      <c r="I312" s="3">
        <f>$W$8</f>
        <v>12545691535</v>
      </c>
      <c r="J312" s="3">
        <f>$V$8</f>
        <v>186368535</v>
      </c>
      <c r="K312" s="3">
        <f>$U$8</f>
        <v>2820151</v>
      </c>
      <c r="L312" s="3">
        <f>$T$8</f>
        <v>43515</v>
      </c>
      <c r="M312" s="3">
        <f>$S$8</f>
        <v>685</v>
      </c>
      <c r="N312" s="22">
        <f>$AO$8</f>
        <v>97</v>
      </c>
    </row>
    <row r="313" spans="3:14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3:14">
      <c r="C314" s="3">
        <f>$AN$8</f>
        <v>6.3242912419945786E+41</v>
      </c>
      <c r="D314" s="3">
        <f>$AM$8</f>
        <v>8.3638183359412491E+39</v>
      </c>
      <c r="E314" s="3">
        <f>$AL$8</f>
        <v>1.1077700566821677E+38</v>
      </c>
      <c r="F314" s="3">
        <f>$AK$8</f>
        <v>1.4697437693587362E+36</v>
      </c>
      <c r="G314" s="3">
        <f>$AJ$8</f>
        <v>1.9538613311576207E+34</v>
      </c>
      <c r="H314" s="3">
        <f>$AI$8</f>
        <v>2.6034054115613975E+32</v>
      </c>
      <c r="I314" s="3">
        <f>$AH$8</f>
        <v>3.4781605591867382E+30</v>
      </c>
      <c r="J314" s="3">
        <f>$AG$8</f>
        <v>4.6613881837492098E+28</v>
      </c>
      <c r="K314" s="3">
        <f>$AF$8</f>
        <v>6.2701584820619147E+26</v>
      </c>
      <c r="L314" s="3">
        <f>$AE$8</f>
        <v>8.4708966672821023E+24</v>
      </c>
      <c r="M314" s="3">
        <f>$AD$8</f>
        <v>1.1503166289706361E+23</v>
      </c>
      <c r="N314" s="3">
        <f>$AC$8</f>
        <v>1.5716684413122047E+21</v>
      </c>
    </row>
    <row r="315" spans="3:14">
      <c r="C315" s="3">
        <f>$AM$8</f>
        <v>8.3638183359412491E+39</v>
      </c>
      <c r="D315" s="3">
        <f>$AL$8</f>
        <v>1.1077700566821677E+38</v>
      </c>
      <c r="E315" s="3">
        <f>$AK$8</f>
        <v>1.4697437693587362E+36</v>
      </c>
      <c r="F315" s="3">
        <f>$AJ$8</f>
        <v>1.9538613311576207E+34</v>
      </c>
      <c r="G315" s="3">
        <f>$AI$8</f>
        <v>2.6034054115613975E+32</v>
      </c>
      <c r="H315" s="3">
        <f>$AH$8</f>
        <v>3.4781605591867382E+30</v>
      </c>
      <c r="I315" s="3">
        <f>$AG$8</f>
        <v>4.6613881837492098E+28</v>
      </c>
      <c r="J315" s="3">
        <f>$AF$8</f>
        <v>6.2701584820619147E+26</v>
      </c>
      <c r="K315" s="3">
        <f>$AE$8</f>
        <v>8.4708966672821023E+24</v>
      </c>
      <c r="L315" s="3">
        <f>$AD$8</f>
        <v>1.1503166289706361E+23</v>
      </c>
      <c r="M315" s="3">
        <f>$AC$8</f>
        <v>1.5716684413122047E+21</v>
      </c>
      <c r="N315" s="3">
        <f>$AB$8</f>
        <v>2.162994034885931E+19</v>
      </c>
    </row>
    <row r="316" spans="3:14">
      <c r="C316" s="3">
        <f>$AL$8</f>
        <v>1.1077700566821677E+38</v>
      </c>
      <c r="D316" s="3">
        <f>$AK$8</f>
        <v>1.4697437693587362E+36</v>
      </c>
      <c r="E316" s="3">
        <f>$AJ$8</f>
        <v>1.9538613311576207E+34</v>
      </c>
      <c r="F316" s="3">
        <f>$AI$8</f>
        <v>2.6034054115613975E+32</v>
      </c>
      <c r="G316" s="3">
        <f>$AH$8</f>
        <v>3.4781605591867382E+30</v>
      </c>
      <c r="H316" s="3">
        <f>$AG$8</f>
        <v>4.6613881837492098E+28</v>
      </c>
      <c r="I316" s="3">
        <f>$AF$8</f>
        <v>6.2701584820619147E+26</v>
      </c>
      <c r="J316" s="3">
        <f>$AE$8</f>
        <v>8.4708966672821023E+24</v>
      </c>
      <c r="K316" s="3">
        <f>$AD$8</f>
        <v>1.1503166289706361E+23</v>
      </c>
      <c r="L316" s="3">
        <f>$AC$8</f>
        <v>1.5716684413122047E+21</v>
      </c>
      <c r="M316" s="3">
        <f>$AB$8</f>
        <v>2.162994034885931E+19</v>
      </c>
      <c r="N316" s="3">
        <f>$AA$8</f>
        <v>3.0024635741202643E+17</v>
      </c>
    </row>
    <row r="317" spans="3:14">
      <c r="C317" s="3">
        <f>$AK$8</f>
        <v>1.4697437693587362E+36</v>
      </c>
      <c r="D317" s="3">
        <f>$AJ$8</f>
        <v>1.9538613311576207E+34</v>
      </c>
      <c r="E317" s="3">
        <f>$AI$8</f>
        <v>2.6034054115613975E+32</v>
      </c>
      <c r="F317" s="3">
        <f>$AH$8</f>
        <v>3.4781605591867382E+30</v>
      </c>
      <c r="G317" s="3">
        <f>$AG$8</f>
        <v>4.6613881837492098E+28</v>
      </c>
      <c r="H317" s="3">
        <f>$AF$8</f>
        <v>6.2701584820619147E+26</v>
      </c>
      <c r="I317" s="3">
        <f>$AE$8</f>
        <v>8.4708966672821023E+24</v>
      </c>
      <c r="J317" s="3">
        <f>$AD$8</f>
        <v>1.1503166289706361E+23</v>
      </c>
      <c r="K317" s="3">
        <f>$AC$8</f>
        <v>1.5716684413122047E+21</v>
      </c>
      <c r="L317" s="3">
        <f>$AB$8</f>
        <v>2.162994034885931E+19</v>
      </c>
      <c r="M317" s="3">
        <f>$AA$8</f>
        <v>3.0024635741202643E+17</v>
      </c>
      <c r="N317" s="3">
        <f>$Z$8</f>
        <v>4210038387792135</v>
      </c>
    </row>
    <row r="318" spans="3:14">
      <c r="C318" s="3">
        <f>$AJ$8</f>
        <v>1.9538613311576207E+34</v>
      </c>
      <c r="D318" s="3">
        <f>$AI$8</f>
        <v>2.6034054115613975E+32</v>
      </c>
      <c r="E318" s="3">
        <f>$AH$8</f>
        <v>3.4781605591867382E+30</v>
      </c>
      <c r="F318" s="3">
        <f>$AG$8</f>
        <v>4.6613881837492098E+28</v>
      </c>
      <c r="G318" s="3">
        <f>$AF$8</f>
        <v>6.2701584820619147E+26</v>
      </c>
      <c r="H318" s="3">
        <f>$AE$8</f>
        <v>8.4708966672821023E+24</v>
      </c>
      <c r="I318" s="3">
        <f>$AD$8</f>
        <v>1.1503166289706361E+23</v>
      </c>
      <c r="J318" s="3">
        <f>$AC$8</f>
        <v>1.5716684413122047E+21</v>
      </c>
      <c r="K318" s="3">
        <f>$AB$8</f>
        <v>2.162994034885931E+19</v>
      </c>
      <c r="L318" s="3">
        <f>$AA$8</f>
        <v>3.0024635741202643E+17</v>
      </c>
      <c r="M318" s="3">
        <f>$Z$8</f>
        <v>4210038387792135</v>
      </c>
      <c r="N318" s="3">
        <f>$Y$8</f>
        <v>59732129675791</v>
      </c>
    </row>
    <row r="319" spans="3:14">
      <c r="C319" s="3">
        <f>$AI$8</f>
        <v>2.6034054115613975E+32</v>
      </c>
      <c r="D319" s="3">
        <f>$AH$8</f>
        <v>3.4781605591867382E+30</v>
      </c>
      <c r="E319" s="3">
        <f>$AG$8</f>
        <v>4.6613881837492098E+28</v>
      </c>
      <c r="F319" s="3">
        <f>$AF$8</f>
        <v>6.2701584820619147E+26</v>
      </c>
      <c r="G319" s="3">
        <f>$AE$8</f>
        <v>8.4708966672821023E+24</v>
      </c>
      <c r="H319" s="3">
        <f>$AD$8</f>
        <v>1.1503166289706361E+23</v>
      </c>
      <c r="I319" s="3">
        <f>$AC$8</f>
        <v>1.5716684413122047E+21</v>
      </c>
      <c r="J319" s="3">
        <f>$AB$8</f>
        <v>2.162994034885931E+19</v>
      </c>
      <c r="K319" s="3">
        <f>$AA$8</f>
        <v>3.0024635741202643E+17</v>
      </c>
      <c r="L319" s="3">
        <f>$Z$8</f>
        <v>4210038387792135</v>
      </c>
      <c r="M319" s="3">
        <f>$Y$8</f>
        <v>59732129675791</v>
      </c>
      <c r="N319" s="3">
        <f>$X$8</f>
        <v>859047860295</v>
      </c>
    </row>
    <row r="320" spans="3:14">
      <c r="C320" s="3">
        <f>$AH$8</f>
        <v>3.4781605591867382E+30</v>
      </c>
      <c r="D320" s="3">
        <f>$AG$8</f>
        <v>4.6613881837492098E+28</v>
      </c>
      <c r="E320" s="3">
        <f>$AF$8</f>
        <v>6.2701584820619147E+26</v>
      </c>
      <c r="F320" s="3">
        <f>$AE$8</f>
        <v>8.4708966672821023E+24</v>
      </c>
      <c r="G320" s="3">
        <f>$AD$8</f>
        <v>1.1503166289706361E+23</v>
      </c>
      <c r="H320" s="3">
        <f>$AC$8</f>
        <v>1.5716684413122047E+21</v>
      </c>
      <c r="I320" s="3">
        <f>$AB$8</f>
        <v>2.162994034885931E+19</v>
      </c>
      <c r="J320" s="3">
        <f>$AA$8</f>
        <v>3.0024635741202643E+17</v>
      </c>
      <c r="K320" s="3">
        <f>$Z$8</f>
        <v>4210038387792135</v>
      </c>
      <c r="L320" s="3">
        <f>$Y$8</f>
        <v>59732129675791</v>
      </c>
      <c r="M320" s="3">
        <f>$X$8</f>
        <v>859047860295</v>
      </c>
      <c r="N320" s="3">
        <f>$W$8</f>
        <v>12545691535</v>
      </c>
    </row>
    <row r="321" spans="3:14">
      <c r="C321" s="3">
        <f>$AG$8</f>
        <v>4.6613881837492098E+28</v>
      </c>
      <c r="D321" s="3">
        <f>$AF$8</f>
        <v>6.2701584820619147E+26</v>
      </c>
      <c r="E321" s="3">
        <f>$AE$8</f>
        <v>8.4708966672821023E+24</v>
      </c>
      <c r="F321" s="3">
        <f>$AD$8</f>
        <v>1.1503166289706361E+23</v>
      </c>
      <c r="G321" s="3">
        <f>$AC$8</f>
        <v>1.5716684413122047E+21</v>
      </c>
      <c r="H321" s="3">
        <f>$AB$8</f>
        <v>2.162994034885931E+19</v>
      </c>
      <c r="I321" s="3">
        <f>$AA$8</f>
        <v>3.0024635741202643E+17</v>
      </c>
      <c r="J321" s="3">
        <f>$Z$8</f>
        <v>4210038387792135</v>
      </c>
      <c r="K321" s="3">
        <f>$Y$8</f>
        <v>59732129675791</v>
      </c>
      <c r="L321" s="3">
        <f>$X$8</f>
        <v>859047860295</v>
      </c>
      <c r="M321" s="3">
        <f>$W$8</f>
        <v>12545691535</v>
      </c>
      <c r="N321" s="3">
        <f>$V$8</f>
        <v>186368535</v>
      </c>
    </row>
    <row r="322" spans="3:14">
      <c r="C322" s="3">
        <f>$AF$8</f>
        <v>6.2701584820619147E+26</v>
      </c>
      <c r="D322" s="3">
        <f>$AE$8</f>
        <v>8.4708966672821023E+24</v>
      </c>
      <c r="E322" s="3">
        <f>$AD$8</f>
        <v>1.1503166289706361E+23</v>
      </c>
      <c r="F322" s="3">
        <f>$AC$8</f>
        <v>1.5716684413122047E+21</v>
      </c>
      <c r="G322" s="3">
        <f>$AB$8</f>
        <v>2.162994034885931E+19</v>
      </c>
      <c r="H322" s="3">
        <f>$AA$8</f>
        <v>3.0024635741202643E+17</v>
      </c>
      <c r="I322" s="3">
        <f>$Z$8</f>
        <v>4210038387792135</v>
      </c>
      <c r="J322" s="3">
        <f>$Y$8</f>
        <v>59732129675791</v>
      </c>
      <c r="K322" s="3">
        <f>$X$8</f>
        <v>859047860295</v>
      </c>
      <c r="L322" s="3">
        <f>$W$8</f>
        <v>12545691535</v>
      </c>
      <c r="M322" s="3">
        <f>$V$8</f>
        <v>186368535</v>
      </c>
      <c r="N322" s="3">
        <f>$U$8</f>
        <v>2820151</v>
      </c>
    </row>
    <row r="323" spans="3:14">
      <c r="C323" s="3">
        <f>$AE$8</f>
        <v>8.4708966672821023E+24</v>
      </c>
      <c r="D323" s="3">
        <f>$AD$8</f>
        <v>1.1503166289706361E+23</v>
      </c>
      <c r="E323" s="3">
        <f>$AC$8</f>
        <v>1.5716684413122047E+21</v>
      </c>
      <c r="F323" s="3">
        <f>$AB$8</f>
        <v>2.162994034885931E+19</v>
      </c>
      <c r="G323" s="3">
        <f>$AA$8</f>
        <v>3.0024635741202643E+17</v>
      </c>
      <c r="H323" s="3">
        <f>$Z$8</f>
        <v>4210038387792135</v>
      </c>
      <c r="I323" s="3">
        <f>$Y$8</f>
        <v>59732129675791</v>
      </c>
      <c r="J323" s="3">
        <f>$X$8</f>
        <v>859047860295</v>
      </c>
      <c r="K323" s="3">
        <f>$W$8</f>
        <v>12545691535</v>
      </c>
      <c r="L323" s="3">
        <f>$V$8</f>
        <v>186368535</v>
      </c>
      <c r="M323" s="3">
        <f>$U$8</f>
        <v>2820151</v>
      </c>
      <c r="N323" s="3">
        <f>$T$8</f>
        <v>43515</v>
      </c>
    </row>
    <row r="324" spans="3:14">
      <c r="C324" s="3">
        <f>$AD$8</f>
        <v>1.1503166289706361E+23</v>
      </c>
      <c r="D324" s="3">
        <f>$AC$8</f>
        <v>1.5716684413122047E+21</v>
      </c>
      <c r="E324" s="3">
        <f>$AB$8</f>
        <v>2.162994034885931E+19</v>
      </c>
      <c r="F324" s="3">
        <f>$AA$8</f>
        <v>3.0024635741202643E+17</v>
      </c>
      <c r="G324" s="3">
        <f>$Z$8</f>
        <v>4210038387792135</v>
      </c>
      <c r="H324" s="3">
        <f>$Y$8</f>
        <v>59732129675791</v>
      </c>
      <c r="I324" s="3">
        <f>$X$8</f>
        <v>859047860295</v>
      </c>
      <c r="J324" s="3">
        <f>$W$8</f>
        <v>12545691535</v>
      </c>
      <c r="K324" s="3">
        <f>$V$8</f>
        <v>186368535</v>
      </c>
      <c r="L324" s="3">
        <f>$U$8</f>
        <v>2820151</v>
      </c>
      <c r="M324" s="3">
        <f>$T$8</f>
        <v>43515</v>
      </c>
      <c r="N324" s="3">
        <f>$S$8</f>
        <v>685</v>
      </c>
    </row>
    <row r="325" spans="3:14">
      <c r="C325" s="3">
        <f>$AC$8</f>
        <v>1.5716684413122047E+21</v>
      </c>
      <c r="D325" s="3">
        <f>$AB$8</f>
        <v>2.162994034885931E+19</v>
      </c>
      <c r="E325" s="3">
        <f>$AA$8</f>
        <v>3.0024635741202643E+17</v>
      </c>
      <c r="F325" s="3">
        <f>$Z$8</f>
        <v>4210038387792135</v>
      </c>
      <c r="G325" s="3">
        <f>$Y$8</f>
        <v>59732129675791</v>
      </c>
      <c r="H325" s="3">
        <f>$X$8</f>
        <v>859047860295</v>
      </c>
      <c r="I325" s="3">
        <f>$W$8</f>
        <v>12545691535</v>
      </c>
      <c r="J325" s="3">
        <f>$V$8</f>
        <v>186368535</v>
      </c>
      <c r="K325" s="3">
        <f>$U$8</f>
        <v>2820151</v>
      </c>
      <c r="L325" s="3">
        <f>$T$8</f>
        <v>43515</v>
      </c>
      <c r="M325" s="3">
        <f>$S$8</f>
        <v>685</v>
      </c>
      <c r="N325" s="3">
        <f>$S$2</f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1:P19"/>
  <sheetViews>
    <sheetView topLeftCell="A3" workbookViewId="0">
      <selection activeCell="C8" sqref="C8:P10"/>
    </sheetView>
  </sheetViews>
  <sheetFormatPr baseColWidth="10" defaultRowHeight="15"/>
  <cols>
    <col min="2" max="2" width="14.28515625" bestFit="1" customWidth="1"/>
  </cols>
  <sheetData>
    <row r="1" spans="1:16">
      <c r="D1" t="s">
        <v>41</v>
      </c>
    </row>
    <row r="2" spans="1:16" ht="45">
      <c r="A2" s="38" t="s">
        <v>38</v>
      </c>
      <c r="B2" s="38"/>
      <c r="C2" s="1">
        <v>1</v>
      </c>
      <c r="D2" s="1">
        <v>3</v>
      </c>
      <c r="E2" s="1">
        <v>4</v>
      </c>
      <c r="F2" s="1">
        <v>6</v>
      </c>
      <c r="G2" s="1">
        <v>8</v>
      </c>
      <c r="H2" s="1">
        <v>9</v>
      </c>
      <c r="I2" s="1">
        <v>11</v>
      </c>
      <c r="J2" s="1">
        <v>14</v>
      </c>
      <c r="L2" t="s">
        <v>44</v>
      </c>
    </row>
    <row r="3" spans="1:16" ht="30">
      <c r="A3" s="38" t="s">
        <v>39</v>
      </c>
      <c r="B3" s="38"/>
      <c r="C3" s="1">
        <v>1</v>
      </c>
      <c r="D3" s="1">
        <v>2</v>
      </c>
      <c r="E3" s="1">
        <v>4</v>
      </c>
      <c r="F3" s="1">
        <v>4</v>
      </c>
      <c r="G3" s="1">
        <v>5</v>
      </c>
      <c r="H3" s="1">
        <v>7</v>
      </c>
      <c r="I3" s="1">
        <v>8</v>
      </c>
      <c r="J3" s="1">
        <v>9</v>
      </c>
      <c r="L3" t="s">
        <v>42</v>
      </c>
    </row>
    <row r="4" spans="1:16" ht="30">
      <c r="A4" s="38" t="s">
        <v>40</v>
      </c>
      <c r="B4" s="38"/>
      <c r="C4" s="1">
        <v>7</v>
      </c>
      <c r="D4" s="1">
        <v>5</v>
      </c>
      <c r="E4" s="1">
        <v>6</v>
      </c>
      <c r="F4" s="1">
        <v>4</v>
      </c>
      <c r="G4" s="1">
        <v>3</v>
      </c>
      <c r="H4" s="1">
        <v>2</v>
      </c>
      <c r="I4" s="1">
        <v>3</v>
      </c>
      <c r="J4" s="1">
        <v>4</v>
      </c>
      <c r="L4" t="s">
        <v>43</v>
      </c>
    </row>
    <row r="6" spans="1:16">
      <c r="A6" s="39" t="s">
        <v>51</v>
      </c>
      <c r="B6" s="39"/>
      <c r="C6" t="s">
        <v>81</v>
      </c>
    </row>
    <row r="7" spans="1:16" ht="45">
      <c r="A7" s="39" t="s">
        <v>47</v>
      </c>
      <c r="B7" s="39"/>
      <c r="I7" t="s">
        <v>53</v>
      </c>
    </row>
    <row r="8" spans="1:16" ht="45">
      <c r="A8" s="39" t="s">
        <v>48</v>
      </c>
      <c r="B8" s="39" t="s">
        <v>70</v>
      </c>
      <c r="C8" s="3">
        <v>1</v>
      </c>
      <c r="D8" s="40">
        <v>2</v>
      </c>
      <c r="E8" s="3">
        <v>3</v>
      </c>
      <c r="F8" s="3">
        <v>4</v>
      </c>
      <c r="G8" s="41">
        <v>5</v>
      </c>
      <c r="H8" s="3">
        <v>6</v>
      </c>
      <c r="I8" s="3">
        <v>7</v>
      </c>
      <c r="J8" s="3">
        <v>8</v>
      </c>
      <c r="K8" s="3">
        <v>9</v>
      </c>
      <c r="L8" s="40">
        <v>10</v>
      </c>
      <c r="M8" s="3">
        <v>11</v>
      </c>
      <c r="N8" s="40">
        <v>12</v>
      </c>
      <c r="O8" s="40">
        <v>13</v>
      </c>
      <c r="P8" s="3">
        <v>14</v>
      </c>
    </row>
    <row r="9" spans="1:16">
      <c r="B9" t="s">
        <v>75</v>
      </c>
      <c r="C9" s="1">
        <v>1</v>
      </c>
      <c r="D9" s="40">
        <v>-1</v>
      </c>
      <c r="E9" s="1">
        <v>2</v>
      </c>
      <c r="F9" s="1">
        <v>4</v>
      </c>
      <c r="G9" s="41">
        <v>4</v>
      </c>
      <c r="H9" s="1">
        <v>4</v>
      </c>
      <c r="I9" s="40">
        <v>4</v>
      </c>
      <c r="J9" s="1">
        <v>5</v>
      </c>
      <c r="K9" s="1">
        <v>7</v>
      </c>
      <c r="L9" s="40">
        <v>9</v>
      </c>
      <c r="M9" s="1">
        <v>8</v>
      </c>
      <c r="N9" s="40">
        <v>5</v>
      </c>
      <c r="O9" s="40">
        <v>2</v>
      </c>
      <c r="P9" s="1">
        <v>9</v>
      </c>
    </row>
    <row r="10" spans="1:16">
      <c r="B10" t="s">
        <v>71</v>
      </c>
      <c r="C10" s="1">
        <v>7</v>
      </c>
      <c r="D10" s="40">
        <v>3</v>
      </c>
      <c r="E10" s="1">
        <v>5</v>
      </c>
      <c r="F10" s="1">
        <v>6</v>
      </c>
      <c r="G10" s="41">
        <v>5</v>
      </c>
      <c r="H10" s="1">
        <v>4</v>
      </c>
      <c r="I10" s="40">
        <v>3</v>
      </c>
      <c r="J10" s="1">
        <v>3</v>
      </c>
      <c r="K10" s="1">
        <v>2</v>
      </c>
      <c r="L10" s="40">
        <v>1</v>
      </c>
      <c r="M10" s="1">
        <v>3</v>
      </c>
      <c r="N10" s="40">
        <v>12</v>
      </c>
      <c r="O10" s="40">
        <v>25</v>
      </c>
      <c r="P10" s="1">
        <v>4</v>
      </c>
    </row>
    <row r="11" spans="1:16">
      <c r="G11" s="37"/>
      <c r="L11" s="23"/>
    </row>
    <row r="12" spans="1:16">
      <c r="D12" t="s">
        <v>49</v>
      </c>
    </row>
    <row r="15" spans="1:16">
      <c r="J15" t="s">
        <v>45</v>
      </c>
    </row>
    <row r="16" spans="1:16">
      <c r="A16" t="s">
        <v>50</v>
      </c>
      <c r="J16" t="s">
        <v>46</v>
      </c>
    </row>
    <row r="19" spans="1:1">
      <c r="A19" t="s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7"/>
  <dimension ref="A1:BF379"/>
  <sheetViews>
    <sheetView topLeftCell="AS1" zoomScale="90" zoomScaleNormal="90" workbookViewId="0">
      <selection activeCell="S365" sqref="S365"/>
    </sheetView>
  </sheetViews>
  <sheetFormatPr baseColWidth="10" defaultRowHeight="15"/>
  <cols>
    <col min="2" max="14" width="12" bestFit="1" customWidth="1"/>
    <col min="15" max="15" width="11" bestFit="1" customWidth="1"/>
    <col min="16" max="16" width="12.7109375" customWidth="1"/>
    <col min="17" max="17" width="4.7109375" customWidth="1"/>
    <col min="18" max="18" width="6.28515625" customWidth="1"/>
    <col min="20" max="20" width="12.140625" customWidth="1"/>
    <col min="21" max="21" width="12.42578125" customWidth="1"/>
    <col min="23" max="23" width="12" bestFit="1" customWidth="1"/>
    <col min="24" max="24" width="12.28515625" customWidth="1"/>
    <col min="25" max="42" width="12" customWidth="1"/>
    <col min="43" max="43" width="9.28515625" customWidth="1"/>
    <col min="47" max="47" width="13.5703125" customWidth="1"/>
    <col min="48" max="48" width="12" bestFit="1" customWidth="1"/>
    <col min="49" max="55" width="12" customWidth="1"/>
    <col min="56" max="56" width="12" bestFit="1" customWidth="1"/>
    <col min="57" max="57" width="13.5703125" customWidth="1"/>
    <col min="58" max="58" width="15.85546875" customWidth="1"/>
  </cols>
  <sheetData>
    <row r="1" spans="1:58">
      <c r="A1" s="4" t="s">
        <v>31</v>
      </c>
      <c r="D1" s="4"/>
      <c r="E1" s="4"/>
    </row>
    <row r="2" spans="1:58" ht="15.75">
      <c r="H2" s="31" t="e">
        <f ca="1">BD8</f>
        <v>#NAME?</v>
      </c>
      <c r="K2" s="30" t="e">
        <f ca="1">BF8/BE8</f>
        <v>#NAME?</v>
      </c>
      <c r="S2" s="9">
        <f>COUNT('INGRESO DE DATOS'!A4:A10000)</f>
        <v>11</v>
      </c>
      <c r="U2" s="9">
        <f>AVERAGE(AQ10:AQ1000)</f>
        <v>8.8181818181818183</v>
      </c>
      <c r="X2" s="9" t="e">
        <f ca="1">AVERAGE(BD10:BD1000)</f>
        <v>#NAME?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5" spans="1:58">
      <c r="B5" s="22">
        <f>$BC$8</f>
        <v>1.2130612287806382E+24</v>
      </c>
      <c r="C5" s="3">
        <f>$AO$8</f>
        <v>4.7884147900470993E+43</v>
      </c>
      <c r="D5" s="3">
        <f>$AN$8</f>
        <v>6.3242912419945786E+41</v>
      </c>
      <c r="E5" s="3">
        <f>$AM$8</f>
        <v>8.3638183359412491E+39</v>
      </c>
      <c r="F5" s="3">
        <f>$AL$8</f>
        <v>1.1077700566821677E+38</v>
      </c>
      <c r="G5" s="3">
        <f>$AK$8</f>
        <v>1.4697437693587362E+36</v>
      </c>
      <c r="H5" s="3">
        <f>$AJ$8</f>
        <v>1.9538613311576207E+34</v>
      </c>
      <c r="I5" s="3">
        <f>$AI$8</f>
        <v>2.6034054115613975E+32</v>
      </c>
      <c r="J5" s="3">
        <f>$AH$8</f>
        <v>3.4781605591867382E+30</v>
      </c>
      <c r="K5" s="3">
        <f>$AG$8</f>
        <v>4.6613881837492098E+28</v>
      </c>
      <c r="L5" s="3">
        <f>$AF$8</f>
        <v>6.2701584820619147E+26</v>
      </c>
      <c r="M5" s="3">
        <f>$AE$8</f>
        <v>8.4708966672821023E+24</v>
      </c>
      <c r="N5" s="3">
        <f>$AD$8</f>
        <v>1.1503166289706361E+23</v>
      </c>
    </row>
    <row r="6" spans="1:58">
      <c r="B6" s="22">
        <f>$BB$8</f>
        <v>1.6483612613248043E+22</v>
      </c>
      <c r="C6" s="3">
        <f>$AN$8</f>
        <v>6.3242912419945786E+41</v>
      </c>
      <c r="D6" s="3">
        <f>$AM$8</f>
        <v>8.3638183359412491E+39</v>
      </c>
      <c r="E6" s="3">
        <f>$AL$8</f>
        <v>1.1077700566821677E+38</v>
      </c>
      <c r="F6" s="3">
        <f>$AK$8</f>
        <v>1.4697437693587362E+36</v>
      </c>
      <c r="G6" s="3">
        <f>$AJ$8</f>
        <v>1.9538613311576207E+34</v>
      </c>
      <c r="H6" s="3">
        <f>$AI$8</f>
        <v>2.6034054115613975E+32</v>
      </c>
      <c r="I6" s="3">
        <f>$AH$8</f>
        <v>3.4781605591867382E+30</v>
      </c>
      <c r="J6" s="3">
        <f>$AG$8</f>
        <v>4.6613881837492098E+28</v>
      </c>
      <c r="K6" s="3">
        <f>$AF$8</f>
        <v>6.2701584820619147E+26</v>
      </c>
      <c r="L6" s="3">
        <f>$AE$8</f>
        <v>8.4708966672821023E+24</v>
      </c>
      <c r="M6" s="3">
        <f>$AD$8</f>
        <v>1.1503166289706361E+23</v>
      </c>
      <c r="N6" s="3">
        <f>$AC$8</f>
        <v>1.5716684413122047E+21</v>
      </c>
    </row>
    <row r="7" spans="1:58">
      <c r="B7" s="22">
        <f>$BA$8</f>
        <v>2.2533742029544515E+20</v>
      </c>
      <c r="C7" s="3">
        <f>$AM$8</f>
        <v>8.3638183359412491E+39</v>
      </c>
      <c r="D7" s="3">
        <f>$AL$8</f>
        <v>1.1077700566821677E+38</v>
      </c>
      <c r="E7" s="3">
        <f>$AK$8</f>
        <v>1.4697437693587362E+36</v>
      </c>
      <c r="F7" s="3">
        <f>$AJ$8</f>
        <v>1.9538613311576207E+34</v>
      </c>
      <c r="G7" s="3">
        <f>$AI$8</f>
        <v>2.6034054115613975E+32</v>
      </c>
      <c r="H7" s="3">
        <f>$AH$8</f>
        <v>3.4781605591867382E+30</v>
      </c>
      <c r="I7" s="3">
        <f>$AG$8</f>
        <v>4.6613881837492098E+28</v>
      </c>
      <c r="J7" s="3">
        <f>$AF$8</f>
        <v>6.2701584820619147E+26</v>
      </c>
      <c r="K7" s="3">
        <f>$AE$8</f>
        <v>8.4708966672821023E+24</v>
      </c>
      <c r="L7" s="3">
        <f>$AD$8</f>
        <v>1.1503166289706361E+23</v>
      </c>
      <c r="M7" s="3">
        <f>$AC$8</f>
        <v>1.5716684413122047E+21</v>
      </c>
      <c r="N7" s="3">
        <f>$AB$8</f>
        <v>2.162994034885931E+19</v>
      </c>
    </row>
    <row r="8" spans="1:58">
      <c r="B8" s="22">
        <f>$AZ$8</f>
        <v>3.1024417127888937E+18</v>
      </c>
      <c r="C8" s="3">
        <f>$AL$8</f>
        <v>1.1077700566821677E+38</v>
      </c>
      <c r="D8" s="3">
        <f>$AK$8</f>
        <v>1.4697437693587362E+36</v>
      </c>
      <c r="E8" s="3">
        <f>$AJ$8</f>
        <v>1.9538613311576207E+34</v>
      </c>
      <c r="F8" s="3">
        <f>$AI$8</f>
        <v>2.6034054115613975E+32</v>
      </c>
      <c r="G8" s="3">
        <f>$AH$8</f>
        <v>3.4781605591867382E+30</v>
      </c>
      <c r="H8" s="3">
        <f>$AG$8</f>
        <v>4.6613881837492098E+28</v>
      </c>
      <c r="I8" s="3">
        <f>$AF$8</f>
        <v>6.2701584820619147E+26</v>
      </c>
      <c r="J8" s="3">
        <f>$AE$8</f>
        <v>8.4708966672821023E+24</v>
      </c>
      <c r="K8" s="3">
        <f>$AD$8</f>
        <v>1.1503166289706361E+23</v>
      </c>
      <c r="L8" s="3">
        <f>$AC$8</f>
        <v>1.5716684413122047E+21</v>
      </c>
      <c r="M8" s="3">
        <f>$AB$8</f>
        <v>2.162994034885931E+19</v>
      </c>
      <c r="N8" s="3">
        <f>$AA$8</f>
        <v>3.0024635741202643E+17</v>
      </c>
      <c r="S8" s="4">
        <f>SUM(S10:S1000)</f>
        <v>685</v>
      </c>
      <c r="T8" s="4">
        <f t="shared" ref="T8:BF8" si="0">SUM(T10:T1000)</f>
        <v>43515</v>
      </c>
      <c r="U8" s="4">
        <f t="shared" si="0"/>
        <v>2820151</v>
      </c>
      <c r="V8" s="4">
        <f>SUM(V10:V1000)</f>
        <v>186368535</v>
      </c>
      <c r="W8" s="4">
        <f t="shared" si="0"/>
        <v>12545691535</v>
      </c>
      <c r="X8" s="4">
        <f t="shared" si="0"/>
        <v>859047860295</v>
      </c>
      <c r="Y8" s="4">
        <f t="shared" si="0"/>
        <v>59732129675791</v>
      </c>
      <c r="Z8" s="4">
        <f t="shared" si="0"/>
        <v>4210038387792135</v>
      </c>
      <c r="AA8" s="4">
        <f>SUM(AA10:AA1000)</f>
        <v>3.0024635741202643E+17</v>
      </c>
      <c r="AB8" s="4">
        <f t="shared" si="0"/>
        <v>2.162994034885931E+19</v>
      </c>
      <c r="AC8" s="4">
        <f t="shared" si="0"/>
        <v>1.5716684413122047E+21</v>
      </c>
      <c r="AD8" s="4">
        <f t="shared" si="0"/>
        <v>1.1503166289706361E+23</v>
      </c>
      <c r="AE8" s="4">
        <f t="shared" si="0"/>
        <v>8.4708966672821023E+24</v>
      </c>
      <c r="AF8" s="4">
        <f t="shared" si="0"/>
        <v>6.2701584820619147E+26</v>
      </c>
      <c r="AG8" s="4">
        <f t="shared" si="0"/>
        <v>4.6613881837492098E+28</v>
      </c>
      <c r="AH8" s="4">
        <f t="shared" si="0"/>
        <v>3.4781605591867382E+30</v>
      </c>
      <c r="AI8" s="4">
        <f t="shared" si="0"/>
        <v>2.6034054115613975E+32</v>
      </c>
      <c r="AJ8" s="4">
        <f t="shared" si="0"/>
        <v>1.9538613311576207E+34</v>
      </c>
      <c r="AK8" s="4">
        <f t="shared" si="0"/>
        <v>1.4697437693587362E+36</v>
      </c>
      <c r="AL8" s="4">
        <f t="shared" si="0"/>
        <v>1.1077700566821677E+38</v>
      </c>
      <c r="AM8" s="4">
        <f t="shared" si="0"/>
        <v>8.3638183359412491E+39</v>
      </c>
      <c r="AN8" s="4">
        <f t="shared" si="0"/>
        <v>6.3242912419945786E+41</v>
      </c>
      <c r="AO8" s="4">
        <f t="shared" si="0"/>
        <v>4.7884147900470993E+43</v>
      </c>
      <c r="AP8" s="4">
        <f t="shared" si="0"/>
        <v>3.6297512399329361E+45</v>
      </c>
      <c r="AQ8" s="4">
        <f t="shared" si="0"/>
        <v>97</v>
      </c>
      <c r="AR8" s="4">
        <f t="shared" si="0"/>
        <v>6184</v>
      </c>
      <c r="AS8" s="4">
        <f t="shared" si="0"/>
        <v>401968</v>
      </c>
      <c r="AT8" s="4">
        <f t="shared" si="0"/>
        <v>26626546</v>
      </c>
      <c r="AU8" s="4">
        <f t="shared" si="0"/>
        <v>1795576924</v>
      </c>
      <c r="AV8" s="4">
        <f t="shared" si="0"/>
        <v>123100393474</v>
      </c>
      <c r="AW8" s="4">
        <f t="shared" si="0"/>
        <v>8565991486948</v>
      </c>
      <c r="AX8" s="4">
        <f t="shared" si="0"/>
        <v>603964096749226</v>
      </c>
      <c r="AY8" s="4">
        <f t="shared" si="0"/>
        <v>4.3074374358992288E+16</v>
      </c>
      <c r="AZ8" s="4">
        <f t="shared" si="0"/>
        <v>3.1024417127888937E+18</v>
      </c>
      <c r="BA8" s="4">
        <f t="shared" si="0"/>
        <v>2.2533742029544515E+20</v>
      </c>
      <c r="BB8" s="4">
        <f t="shared" si="0"/>
        <v>1.6483612613248043E+22</v>
      </c>
      <c r="BC8" s="4">
        <f t="shared" si="0"/>
        <v>1.2130612287806382E+24</v>
      </c>
      <c r="BD8" s="4" t="e">
        <f t="shared" ca="1" si="0"/>
        <v>#NAME?</v>
      </c>
      <c r="BE8" s="21">
        <f t="shared" si="0"/>
        <v>39.636363636363633</v>
      </c>
      <c r="BF8" s="21" t="e">
        <f t="shared" ca="1" si="0"/>
        <v>#NAME?</v>
      </c>
    </row>
    <row r="9" spans="1:58" ht="27" customHeight="1">
      <c r="B9" s="22">
        <f>$AY$8</f>
        <v>4.3074374358992288E+16</v>
      </c>
      <c r="C9" s="3">
        <f>$AK$8</f>
        <v>1.4697437693587362E+36</v>
      </c>
      <c r="D9" s="3">
        <f>$AJ$8</f>
        <v>1.9538613311576207E+34</v>
      </c>
      <c r="E9" s="3">
        <f>$AI$8</f>
        <v>2.6034054115613975E+32</v>
      </c>
      <c r="F9" s="3">
        <f>$AH$8</f>
        <v>3.4781605591867382E+30</v>
      </c>
      <c r="G9" s="3">
        <f>$AG$8</f>
        <v>4.6613881837492098E+28</v>
      </c>
      <c r="H9" s="3">
        <f>$AF$8</f>
        <v>6.2701584820619147E+26</v>
      </c>
      <c r="I9" s="3">
        <f>$AE$8</f>
        <v>8.4708966672821023E+24</v>
      </c>
      <c r="J9" s="3">
        <f>$AD$8</f>
        <v>1.1503166289706361E+23</v>
      </c>
      <c r="K9" s="3">
        <f>$AC$8</f>
        <v>1.5716684413122047E+21</v>
      </c>
      <c r="L9" s="3">
        <f>$AB$8</f>
        <v>2.162994034885931E+19</v>
      </c>
      <c r="M9" s="3">
        <f>$AA$8</f>
        <v>3.0024635741202643E+17</v>
      </c>
      <c r="N9" s="3">
        <f>$Z$8</f>
        <v>4210038387792135</v>
      </c>
      <c r="P9" s="23">
        <f>MDETERM(B5:N17)/MDETERM(B19:N31)</f>
        <v>-5.9839797579665547E-18</v>
      </c>
    </row>
    <row r="10" spans="1:58">
      <c r="B10" s="22">
        <f>$AX$8</f>
        <v>603964096749226</v>
      </c>
      <c r="C10" s="3">
        <f>$AJ$8</f>
        <v>1.9538613311576207E+34</v>
      </c>
      <c r="D10" s="3">
        <f>$AI$8</f>
        <v>2.6034054115613975E+32</v>
      </c>
      <c r="E10" s="3">
        <f>$AH$8</f>
        <v>3.4781605591867382E+30</v>
      </c>
      <c r="F10" s="3">
        <f>$AG$8</f>
        <v>4.6613881837492098E+28</v>
      </c>
      <c r="G10" s="3">
        <f>$AF$8</f>
        <v>6.2701584820619147E+26</v>
      </c>
      <c r="H10" s="3">
        <f>$AE$8</f>
        <v>8.4708966672821023E+24</v>
      </c>
      <c r="I10" s="3">
        <f>$AD$8</f>
        <v>1.1503166289706361E+23</v>
      </c>
      <c r="J10" s="3">
        <f>$AC$8</f>
        <v>1.5716684413122047E+21</v>
      </c>
      <c r="K10" s="3">
        <f>$AB$8</f>
        <v>2.162994034885931E+19</v>
      </c>
      <c r="L10" s="3">
        <f>$AA$8</f>
        <v>3.0024635741202643E+17</v>
      </c>
      <c r="M10" s="3">
        <f>$Z$8</f>
        <v>4210038387792135</v>
      </c>
      <c r="N10" s="3">
        <f>$Y$8</f>
        <v>59732129675791</v>
      </c>
      <c r="P10" s="29" t="e">
        <f ca="1">[1]!xDiv([1]!xMatDet(B5:N17,100),[1]!xMatDet(B19:N31,100),100)</f>
        <v>#NAME?</v>
      </c>
      <c r="S10">
        <f>'INGRESO DE DATOS'!A4</f>
        <v>64</v>
      </c>
      <c r="T10">
        <f>POWER(S10,2)</f>
        <v>4096</v>
      </c>
      <c r="U10">
        <f>POWER(S10,3)</f>
        <v>262144</v>
      </c>
      <c r="V10">
        <f>POWER(S10,4)</f>
        <v>16777216</v>
      </c>
      <c r="W10">
        <f>POWER(S10,5)</f>
        <v>1073741824</v>
      </c>
      <c r="X10">
        <f>POWER(S10,6)</f>
        <v>68719476736</v>
      </c>
      <c r="Y10">
        <f>POWER(S10,7)</f>
        <v>4398046511104</v>
      </c>
      <c r="Z10">
        <f>POWER(S10,8)</f>
        <v>281474976710656</v>
      </c>
      <c r="AA10">
        <f>POWER(S10,9)</f>
        <v>1.8014398509481984E+16</v>
      </c>
      <c r="AB10">
        <f>POWER(S10,10)</f>
        <v>1.152921504606847E+18</v>
      </c>
      <c r="AC10">
        <f>POWER(S10,11)</f>
        <v>7.3786976294838206E+19</v>
      </c>
      <c r="AD10">
        <f>POWER(S10,12)</f>
        <v>4.7223664828696452E+21</v>
      </c>
      <c r="AE10">
        <f>POWER(S10,13)</f>
        <v>3.0223145490365729E+23</v>
      </c>
      <c r="AF10">
        <f>POWER(S10,14)</f>
        <v>1.9342813113834067E+25</v>
      </c>
      <c r="AG10">
        <f>POWER(S10,15)</f>
        <v>1.2379400392853803E+27</v>
      </c>
      <c r="AH10">
        <f>POWER(S10,16)</f>
        <v>7.9228162514264338E+28</v>
      </c>
      <c r="AI10">
        <f>POWER(S10,17)</f>
        <v>5.0706024009129176E+30</v>
      </c>
      <c r="AJ10">
        <f>POWER(S10,18)</f>
        <v>3.2451855365842673E+32</v>
      </c>
      <c r="AK10">
        <f>POWER(S10,19)</f>
        <v>2.0769187434139311E+34</v>
      </c>
      <c r="AL10">
        <f>POWER(S10,20)</f>
        <v>1.3292279957849159E+36</v>
      </c>
      <c r="AM10">
        <f>POWER(S10,21)</f>
        <v>8.5070591730234616E+37</v>
      </c>
      <c r="AN10">
        <f>POWER(S10,22)</f>
        <v>5.4445178707350154E+39</v>
      </c>
      <c r="AO10">
        <f>POWER(S10,23)</f>
        <v>3.4844914372704099E+41</v>
      </c>
      <c r="AP10">
        <f>POWER(S10,24)</f>
        <v>2.2300745198530623E+43</v>
      </c>
      <c r="AQ10">
        <f>'INGRESO DE DATOS'!B4</f>
        <v>8</v>
      </c>
      <c r="AR10">
        <f t="shared" ref="AR10:AR20" si="1">S10*AQ10</f>
        <v>512</v>
      </c>
      <c r="AS10">
        <f>T10*AQ10</f>
        <v>32768</v>
      </c>
      <c r="AT10">
        <f>U10*AQ10</f>
        <v>2097152</v>
      </c>
      <c r="AU10">
        <f>V10*AQ10</f>
        <v>134217728</v>
      </c>
      <c r="AV10">
        <f>W10*AQ10</f>
        <v>8589934592</v>
      </c>
      <c r="AW10">
        <f>X10*AQ10</f>
        <v>549755813888</v>
      </c>
      <c r="AX10">
        <f>Y10*AQ10</f>
        <v>35184372088832</v>
      </c>
      <c r="AY10">
        <f>Z10*AQ10</f>
        <v>2251799813685248</v>
      </c>
      <c r="AZ10">
        <f>AA10*AQ10</f>
        <v>1.4411518807585587E+17</v>
      </c>
      <c r="BA10">
        <f>AB10*AQ10</f>
        <v>9.2233720368547758E+18</v>
      </c>
      <c r="BB10">
        <f>AC10*AQ10</f>
        <v>5.9029581035870565E+20</v>
      </c>
      <c r="BC10">
        <f>AD10*AQ10</f>
        <v>3.7778931862957162E+22</v>
      </c>
      <c r="BD10" t="e">
        <f ca="1">($P$10*AD10)+($P$36*AC10)+($P$65*AB10)+($P$94*AA10)+($P$123*Z10)+($P$152*Y10)+($P$181*X10)+($P$210*W10)+($P$239*V10)+($P$268*U10)+($P$297*T10)+($P$326*S10)+$P$356</f>
        <v>#NAME?</v>
      </c>
      <c r="BE10">
        <f>POWER((AQ10-$U$2),2)</f>
        <v>0.669421487603306</v>
      </c>
      <c r="BF10" t="e">
        <f ca="1">POWER(BD10-$X$2,2)</f>
        <v>#NAME?</v>
      </c>
    </row>
    <row r="11" spans="1:58">
      <c r="B11" s="22">
        <f>$AW$8</f>
        <v>8565991486948</v>
      </c>
      <c r="C11" s="3">
        <f>$AI$8</f>
        <v>2.6034054115613975E+32</v>
      </c>
      <c r="D11" s="3">
        <f>$AH$8</f>
        <v>3.4781605591867382E+30</v>
      </c>
      <c r="E11" s="3">
        <f>$AG$8</f>
        <v>4.6613881837492098E+28</v>
      </c>
      <c r="F11" s="3">
        <f>$AF$8</f>
        <v>6.2701584820619147E+26</v>
      </c>
      <c r="G11" s="3">
        <f>$AE$8</f>
        <v>8.4708966672821023E+24</v>
      </c>
      <c r="H11" s="3">
        <f>$AD$8</f>
        <v>1.1503166289706361E+23</v>
      </c>
      <c r="I11" s="3">
        <f>$AC$8</f>
        <v>1.5716684413122047E+21</v>
      </c>
      <c r="J11" s="3">
        <f>$AB$8</f>
        <v>2.162994034885931E+19</v>
      </c>
      <c r="K11" s="3">
        <f>$AA$8</f>
        <v>3.0024635741202643E+17</v>
      </c>
      <c r="L11" s="3">
        <f>$Z$8</f>
        <v>4210038387792135</v>
      </c>
      <c r="M11" s="3">
        <f>$Y$8</f>
        <v>59732129675791</v>
      </c>
      <c r="N11" s="3">
        <f>$X$8</f>
        <v>859047860295</v>
      </c>
      <c r="S11">
        <f>'INGRESO DE DATOS'!A5</f>
        <v>71</v>
      </c>
      <c r="T11">
        <f t="shared" ref="T11:T16" si="2">POWER(S11,2)</f>
        <v>5041</v>
      </c>
      <c r="U11">
        <f t="shared" ref="U11:U16" si="3">POWER(S11,3)</f>
        <v>357911</v>
      </c>
      <c r="V11">
        <f t="shared" ref="V11:V16" si="4">POWER(S11,4)</f>
        <v>25411681</v>
      </c>
      <c r="W11">
        <f t="shared" ref="W11:W16" si="5">POWER(S11,5)</f>
        <v>1804229351</v>
      </c>
      <c r="X11">
        <f t="shared" ref="X11:X16" si="6">POWER(S11,6)</f>
        <v>128100283921</v>
      </c>
      <c r="Y11">
        <f t="shared" ref="Y11:Y16" si="7">POWER(S11,7)</f>
        <v>9095120158391</v>
      </c>
      <c r="Z11">
        <f t="shared" ref="Z11:Z16" si="8">POWER(S11,8)</f>
        <v>645753531245761</v>
      </c>
      <c r="AA11">
        <f t="shared" ref="AA11:AA16" si="9">POWER(S11,9)</f>
        <v>4.5848500718449032E+16</v>
      </c>
      <c r="AB11">
        <f t="shared" ref="AB11:AB16" si="10">POWER(S11,10)</f>
        <v>3.2552435510098811E+18</v>
      </c>
      <c r="AC11">
        <f t="shared" ref="AC11:AC16" si="11">POWER(S11,11)</f>
        <v>2.3112229212170158E+20</v>
      </c>
      <c r="AD11">
        <f t="shared" ref="AD11:AD16" si="12">POWER(S11,12)</f>
        <v>1.6409682740640811E+22</v>
      </c>
      <c r="AE11">
        <f t="shared" ref="AE11:AE16" si="13">POWER(S11,13)</f>
        <v>1.1650874745854976E+24</v>
      </c>
      <c r="AF11">
        <f t="shared" ref="AF11:AF16" si="14">POWER(S11,14)</f>
        <v>8.2721210695570328E+25</v>
      </c>
      <c r="AG11">
        <f t="shared" ref="AG11:AG16" si="15">POWER(S11,15)</f>
        <v>5.8732059593854932E+27</v>
      </c>
      <c r="AH11">
        <f t="shared" ref="AH11:AH16" si="16">POWER(S11,16)</f>
        <v>4.1699762311637002E+29</v>
      </c>
      <c r="AI11">
        <f t="shared" ref="AI11:AI16" si="17">POWER(S11,17)</f>
        <v>2.960683124126227E+31</v>
      </c>
      <c r="AJ11">
        <f t="shared" ref="AJ11:AJ16" si="18">POWER(S11,18)</f>
        <v>2.1020850181296212E+33</v>
      </c>
      <c r="AK11">
        <f t="shared" ref="AK11:AK16" si="19">POWER(S11,19)</f>
        <v>1.4924803628720312E+35</v>
      </c>
      <c r="AL11">
        <f t="shared" ref="AL11:AL16" si="20">POWER(S11,20)</f>
        <v>1.0596610576391421E+37</v>
      </c>
      <c r="AM11">
        <f t="shared" ref="AM11:AM16" si="21">POWER(S11,21)</f>
        <v>7.5235935092379085E+38</v>
      </c>
      <c r="AN11">
        <f t="shared" ref="AN11:AN16" si="22">POWER(S11,22)</f>
        <v>5.3417513915589149E+40</v>
      </c>
      <c r="AO11">
        <f t="shared" ref="AO11:AO16" si="23">POWER(S11,23)</f>
        <v>3.79264348800683E+42</v>
      </c>
      <c r="AP11">
        <f t="shared" ref="AP11:AP16" si="24">POWER(S11,24)</f>
        <v>2.6927768764848492E+44</v>
      </c>
      <c r="AQ11">
        <f>'INGRESO DE DATOS'!B5</f>
        <v>10</v>
      </c>
      <c r="AR11">
        <f t="shared" si="1"/>
        <v>710</v>
      </c>
      <c r="AS11">
        <f t="shared" ref="AS11:AS16" si="25">T11*AQ11</f>
        <v>50410</v>
      </c>
      <c r="AT11">
        <f t="shared" ref="AT11:AT16" si="26">U11*AQ11</f>
        <v>3579110</v>
      </c>
      <c r="AU11">
        <f t="shared" ref="AU11:AU16" si="27">V11*AQ11</f>
        <v>254116810</v>
      </c>
      <c r="AV11">
        <f t="shared" ref="AV11:AV16" si="28">W11*AQ11</f>
        <v>18042293510</v>
      </c>
      <c r="AW11">
        <f t="shared" ref="AW11:AW16" si="29">X11*AQ11</f>
        <v>1281002839210</v>
      </c>
      <c r="AX11">
        <f t="shared" ref="AX11:AX16" si="30">Y11*AQ11</f>
        <v>90951201583910</v>
      </c>
      <c r="AY11">
        <f t="shared" ref="AY11:AY16" si="31">Z11*AQ11</f>
        <v>6457535312457610</v>
      </c>
      <c r="AZ11">
        <f t="shared" ref="AZ11:AZ16" si="32">AA11*AQ11</f>
        <v>4.584850071844903E+17</v>
      </c>
      <c r="BA11">
        <f t="shared" ref="BA11:BA16" si="33">AB11*AQ11</f>
        <v>3.2552435510098813E+19</v>
      </c>
      <c r="BB11">
        <f t="shared" ref="BB11:BB16" si="34">AC11*AQ11</f>
        <v>2.3112229212170158E+21</v>
      </c>
      <c r="BC11">
        <f t="shared" ref="BC11:BC16" si="35">AD11*AQ11</f>
        <v>1.6409682740640811E+23</v>
      </c>
      <c r="BD11" t="e">
        <f t="shared" ref="BD11:BD16" ca="1" si="36">($P$10*AD11)+($P$36*AC11)+($P$65*AB11)+($P$94*AA11)+($P$123*Z11)+($P$152*Y11)+($P$181*X11)+($P$210*W11)+($P$239*V11)+($P$268*U11)+($P$297*T11)+($P$326*S11)+$P$356</f>
        <v>#NAME?</v>
      </c>
      <c r="BE11">
        <f t="shared" ref="BE11:BE16" si="37">POWER((AQ11-$U$2),2)</f>
        <v>1.3966942148760326</v>
      </c>
      <c r="BF11" t="e">
        <f t="shared" ref="BF11:BF16" ca="1" si="38">POWER(BD11-$X$2,2)</f>
        <v>#NAME?</v>
      </c>
    </row>
    <row r="12" spans="1:58">
      <c r="B12" s="22">
        <f>$AV$8</f>
        <v>123100393474</v>
      </c>
      <c r="C12" s="3">
        <f>$AH$8</f>
        <v>3.4781605591867382E+30</v>
      </c>
      <c r="D12" s="3">
        <f>$AG$8</f>
        <v>4.6613881837492098E+28</v>
      </c>
      <c r="E12" s="3">
        <f>$AF$8</f>
        <v>6.2701584820619147E+26</v>
      </c>
      <c r="F12" s="3">
        <f>$AE$8</f>
        <v>8.4708966672821023E+24</v>
      </c>
      <c r="G12" s="3">
        <f>$AD$8</f>
        <v>1.1503166289706361E+23</v>
      </c>
      <c r="H12" s="3">
        <f>$AC$8</f>
        <v>1.5716684413122047E+21</v>
      </c>
      <c r="I12" s="3">
        <f>$AB$8</f>
        <v>2.162994034885931E+19</v>
      </c>
      <c r="J12" s="3">
        <f>$AA$8</f>
        <v>3.0024635741202643E+17</v>
      </c>
      <c r="K12" s="3">
        <f>$Z$8</f>
        <v>4210038387792135</v>
      </c>
      <c r="L12" s="3">
        <f>$Y$8</f>
        <v>59732129675791</v>
      </c>
      <c r="M12" s="3">
        <f>$X$8</f>
        <v>859047860295</v>
      </c>
      <c r="N12" s="3">
        <f>$W$8</f>
        <v>12545691535</v>
      </c>
      <c r="S12">
        <f>'INGRESO DE DATOS'!A6</f>
        <v>53</v>
      </c>
      <c r="T12">
        <f t="shared" si="2"/>
        <v>2809</v>
      </c>
      <c r="U12">
        <f t="shared" si="3"/>
        <v>148877</v>
      </c>
      <c r="V12">
        <f t="shared" si="4"/>
        <v>7890481</v>
      </c>
      <c r="W12">
        <f t="shared" si="5"/>
        <v>418195493</v>
      </c>
      <c r="X12">
        <f t="shared" si="6"/>
        <v>22164361129</v>
      </c>
      <c r="Y12">
        <f t="shared" si="7"/>
        <v>1174711139837</v>
      </c>
      <c r="Z12">
        <f t="shared" si="8"/>
        <v>62259690411361</v>
      </c>
      <c r="AA12">
        <f t="shared" si="9"/>
        <v>3299763591802133</v>
      </c>
      <c r="AB12">
        <f t="shared" si="10"/>
        <v>1.7488747036551306E+17</v>
      </c>
      <c r="AC12">
        <f t="shared" si="11"/>
        <v>9.2690359293721907E+18</v>
      </c>
      <c r="AD12">
        <f t="shared" si="12"/>
        <v>4.9125890425672617E+20</v>
      </c>
      <c r="AE12">
        <f t="shared" si="13"/>
        <v>2.6036721925606487E+22</v>
      </c>
      <c r="AF12">
        <f t="shared" si="14"/>
        <v>1.3799462620571438E+24</v>
      </c>
      <c r="AG12">
        <f t="shared" si="15"/>
        <v>7.3137151889028617E+25</v>
      </c>
      <c r="AH12">
        <f t="shared" si="16"/>
        <v>3.8762690501185171E+27</v>
      </c>
      <c r="AI12">
        <f t="shared" si="17"/>
        <v>2.0544225965628141E+29</v>
      </c>
      <c r="AJ12">
        <f t="shared" si="18"/>
        <v>1.0888439761782913E+31</v>
      </c>
      <c r="AK12">
        <f t="shared" si="19"/>
        <v>5.7708730737449446E+32</v>
      </c>
      <c r="AL12">
        <f t="shared" si="20"/>
        <v>3.0585627290848208E+34</v>
      </c>
      <c r="AM12">
        <f t="shared" si="21"/>
        <v>1.6210382464149549E+36</v>
      </c>
      <c r="AN12">
        <f t="shared" si="22"/>
        <v>8.5915027059992616E+37</v>
      </c>
      <c r="AO12">
        <f t="shared" si="23"/>
        <v>4.5534964341796087E+39</v>
      </c>
      <c r="AP12">
        <f t="shared" si="24"/>
        <v>2.4133531101151925E+41</v>
      </c>
      <c r="AQ12">
        <f>'INGRESO DE DATOS'!B6</f>
        <v>6</v>
      </c>
      <c r="AR12">
        <f t="shared" si="1"/>
        <v>318</v>
      </c>
      <c r="AS12">
        <f t="shared" si="25"/>
        <v>16854</v>
      </c>
      <c r="AT12">
        <f t="shared" si="26"/>
        <v>893262</v>
      </c>
      <c r="AU12">
        <f t="shared" si="27"/>
        <v>47342886</v>
      </c>
      <c r="AV12">
        <f t="shared" si="28"/>
        <v>2509172958</v>
      </c>
      <c r="AW12">
        <f t="shared" si="29"/>
        <v>132986166774</v>
      </c>
      <c r="AX12">
        <f t="shared" si="30"/>
        <v>7048266839022</v>
      </c>
      <c r="AY12">
        <f t="shared" si="31"/>
        <v>373558142468166</v>
      </c>
      <c r="AZ12">
        <f t="shared" si="32"/>
        <v>1.97985815508128E+16</v>
      </c>
      <c r="BA12">
        <f t="shared" si="33"/>
        <v>1.0493248221930783E+18</v>
      </c>
      <c r="BB12">
        <f t="shared" si="34"/>
        <v>5.5614215576233148E+19</v>
      </c>
      <c r="BC12">
        <f t="shared" si="35"/>
        <v>2.947553425540357E+21</v>
      </c>
      <c r="BD12" t="e">
        <f t="shared" ca="1" si="36"/>
        <v>#NAME?</v>
      </c>
      <c r="BE12">
        <f t="shared" si="37"/>
        <v>7.9421487603305794</v>
      </c>
      <c r="BF12" t="e">
        <f t="shared" ca="1" si="38"/>
        <v>#NAME?</v>
      </c>
    </row>
    <row r="13" spans="1:58">
      <c r="B13" s="22">
        <f>$AU$8</f>
        <v>1795576924</v>
      </c>
      <c r="C13" s="3">
        <f>$AG$8</f>
        <v>4.6613881837492098E+28</v>
      </c>
      <c r="D13" s="3">
        <f>$AF$8</f>
        <v>6.2701584820619147E+26</v>
      </c>
      <c r="E13" s="3">
        <f>$AE$8</f>
        <v>8.4708966672821023E+24</v>
      </c>
      <c r="F13" s="3">
        <f>$AD$8</f>
        <v>1.1503166289706361E+23</v>
      </c>
      <c r="G13" s="3">
        <f>$AC$8</f>
        <v>1.5716684413122047E+21</v>
      </c>
      <c r="H13" s="3">
        <f>$AB$8</f>
        <v>2.162994034885931E+19</v>
      </c>
      <c r="I13" s="3">
        <f>$AA$8</f>
        <v>3.0024635741202643E+17</v>
      </c>
      <c r="J13" s="3">
        <f>$Z$8</f>
        <v>4210038387792135</v>
      </c>
      <c r="K13" s="3">
        <f>$Y$8</f>
        <v>59732129675791</v>
      </c>
      <c r="L13" s="3">
        <f>$X$8</f>
        <v>859047860295</v>
      </c>
      <c r="M13" s="3">
        <f>$W$8</f>
        <v>12545691535</v>
      </c>
      <c r="N13" s="3">
        <f>$V$8</f>
        <v>186368535</v>
      </c>
      <c r="S13">
        <f>'INGRESO DE DATOS'!A7</f>
        <v>67</v>
      </c>
      <c r="T13">
        <f t="shared" si="2"/>
        <v>4489</v>
      </c>
      <c r="U13">
        <f t="shared" si="3"/>
        <v>300763</v>
      </c>
      <c r="V13">
        <f t="shared" si="4"/>
        <v>20151121</v>
      </c>
      <c r="W13">
        <f t="shared" si="5"/>
        <v>1350125107</v>
      </c>
      <c r="X13">
        <f t="shared" si="6"/>
        <v>90458382169</v>
      </c>
      <c r="Y13">
        <f t="shared" si="7"/>
        <v>6060711605323</v>
      </c>
      <c r="Z13">
        <f t="shared" si="8"/>
        <v>406067677556641</v>
      </c>
      <c r="AA13">
        <f t="shared" si="9"/>
        <v>2.7206534396294948E+16</v>
      </c>
      <c r="AB13">
        <f t="shared" si="10"/>
        <v>1.8228378045517614E+18</v>
      </c>
      <c r="AC13">
        <f t="shared" si="11"/>
        <v>1.2213013290496801E+20</v>
      </c>
      <c r="AD13">
        <f t="shared" si="12"/>
        <v>8.1827189046328573E+21</v>
      </c>
      <c r="AE13">
        <f t="shared" si="13"/>
        <v>5.4824216661040143E+23</v>
      </c>
      <c r="AF13">
        <f t="shared" si="14"/>
        <v>3.6732225162896894E+25</v>
      </c>
      <c r="AG13">
        <f t="shared" si="15"/>
        <v>2.461059085914092E+27</v>
      </c>
      <c r="AH13">
        <f t="shared" si="16"/>
        <v>1.6489095875624416E+29</v>
      </c>
      <c r="AI13">
        <f t="shared" si="17"/>
        <v>1.1047694236668359E+31</v>
      </c>
      <c r="AJ13">
        <f t="shared" si="18"/>
        <v>7.4019551385677998E+32</v>
      </c>
      <c r="AK13">
        <f t="shared" si="19"/>
        <v>4.9593099428404263E+34</v>
      </c>
      <c r="AL13">
        <f t="shared" si="20"/>
        <v>3.3227376617030857E+36</v>
      </c>
      <c r="AM13">
        <f t="shared" si="21"/>
        <v>2.2262342333410674E+38</v>
      </c>
      <c r="AN13">
        <f t="shared" si="22"/>
        <v>1.4915769363385152E+40</v>
      </c>
      <c r="AO13">
        <f t="shared" si="23"/>
        <v>9.9935654734680515E+41</v>
      </c>
      <c r="AP13">
        <f t="shared" si="24"/>
        <v>6.695688867223595E+43</v>
      </c>
      <c r="AQ13">
        <f>'INGRESO DE DATOS'!B7</f>
        <v>11</v>
      </c>
      <c r="AR13">
        <f t="shared" si="1"/>
        <v>737</v>
      </c>
      <c r="AS13">
        <f t="shared" si="25"/>
        <v>49379</v>
      </c>
      <c r="AT13">
        <f t="shared" si="26"/>
        <v>3308393</v>
      </c>
      <c r="AU13">
        <f t="shared" si="27"/>
        <v>221662331</v>
      </c>
      <c r="AV13">
        <f t="shared" si="28"/>
        <v>14851376177</v>
      </c>
      <c r="AW13">
        <f t="shared" si="29"/>
        <v>995042203859</v>
      </c>
      <c r="AX13">
        <f t="shared" si="30"/>
        <v>66667827658553</v>
      </c>
      <c r="AY13">
        <f t="shared" si="31"/>
        <v>4466744453123051</v>
      </c>
      <c r="AZ13">
        <f t="shared" si="32"/>
        <v>2.9927187835924442E+17</v>
      </c>
      <c r="BA13">
        <f t="shared" si="33"/>
        <v>2.0051215850069377E+19</v>
      </c>
      <c r="BB13">
        <f t="shared" si="34"/>
        <v>1.343431461954648E+21</v>
      </c>
      <c r="BC13">
        <f t="shared" si="35"/>
        <v>9.0009907950961425E+22</v>
      </c>
      <c r="BD13" t="e">
        <f t="shared" ca="1" si="36"/>
        <v>#NAME?</v>
      </c>
      <c r="BE13">
        <f t="shared" si="37"/>
        <v>4.7603305785123959</v>
      </c>
      <c r="BF13" t="e">
        <f t="shared" ca="1" si="38"/>
        <v>#NAME?</v>
      </c>
    </row>
    <row r="14" spans="1:58">
      <c r="B14" s="22">
        <f>$AT$8</f>
        <v>26626546</v>
      </c>
      <c r="C14" s="3">
        <f>$AF$8</f>
        <v>6.2701584820619147E+26</v>
      </c>
      <c r="D14" s="3">
        <f>$AE$8</f>
        <v>8.4708966672821023E+24</v>
      </c>
      <c r="E14" s="3">
        <f>$AD$8</f>
        <v>1.1503166289706361E+23</v>
      </c>
      <c r="F14" s="3">
        <f>$AC$8</f>
        <v>1.5716684413122047E+21</v>
      </c>
      <c r="G14" s="3">
        <f>$AB$8</f>
        <v>2.162994034885931E+19</v>
      </c>
      <c r="H14" s="3">
        <f>$AA$8</f>
        <v>3.0024635741202643E+17</v>
      </c>
      <c r="I14" s="3">
        <f>$Z$8</f>
        <v>4210038387792135</v>
      </c>
      <c r="J14" s="3">
        <f>$Y$8</f>
        <v>59732129675791</v>
      </c>
      <c r="K14" s="3">
        <f>$X$8</f>
        <v>859047860295</v>
      </c>
      <c r="L14" s="3">
        <f>$W$8</f>
        <v>12545691535</v>
      </c>
      <c r="M14" s="3">
        <f>$V$8</f>
        <v>186368535</v>
      </c>
      <c r="N14" s="3">
        <f>$U$8</f>
        <v>2820151</v>
      </c>
      <c r="S14">
        <f>'INGRESO DE DATOS'!A8</f>
        <v>55</v>
      </c>
      <c r="T14">
        <f t="shared" si="2"/>
        <v>3025</v>
      </c>
      <c r="U14">
        <f t="shared" si="3"/>
        <v>166375</v>
      </c>
      <c r="V14">
        <f t="shared" si="4"/>
        <v>9150625</v>
      </c>
      <c r="W14">
        <f t="shared" si="5"/>
        <v>503284375</v>
      </c>
      <c r="X14">
        <f t="shared" si="6"/>
        <v>27680640625</v>
      </c>
      <c r="Y14">
        <f t="shared" si="7"/>
        <v>1522435234375</v>
      </c>
      <c r="Z14">
        <f t="shared" si="8"/>
        <v>83733937890625</v>
      </c>
      <c r="AA14">
        <f t="shared" si="9"/>
        <v>4605366583984375</v>
      </c>
      <c r="AB14">
        <f t="shared" si="10"/>
        <v>2.5329516211914064E+17</v>
      </c>
      <c r="AC14">
        <f t="shared" si="11"/>
        <v>1.3931233916552735E+19</v>
      </c>
      <c r="AD14">
        <f t="shared" si="12"/>
        <v>7.6621786541040035E+20</v>
      </c>
      <c r="AE14">
        <f t="shared" si="13"/>
        <v>4.2141982597572024E+22</v>
      </c>
      <c r="AF14">
        <f t="shared" si="14"/>
        <v>2.3178090428664613E+24</v>
      </c>
      <c r="AG14">
        <f t="shared" si="15"/>
        <v>1.2747949735765537E+26</v>
      </c>
      <c r="AH14">
        <f t="shared" si="16"/>
        <v>7.0113723546710453E+27</v>
      </c>
      <c r="AI14">
        <f t="shared" si="17"/>
        <v>3.8562547950690749E+29</v>
      </c>
      <c r="AJ14">
        <f t="shared" si="18"/>
        <v>2.1209401372879913E+31</v>
      </c>
      <c r="AK14">
        <f t="shared" si="19"/>
        <v>1.1665170755083951E+33</v>
      </c>
      <c r="AL14">
        <f t="shared" si="20"/>
        <v>6.4158439152961735E+34</v>
      </c>
      <c r="AM14">
        <f t="shared" si="21"/>
        <v>3.5287141534128953E+36</v>
      </c>
      <c r="AN14">
        <f t="shared" si="22"/>
        <v>1.9407927843770923E+38</v>
      </c>
      <c r="AO14">
        <f t="shared" si="23"/>
        <v>1.0674360314074008E+40</v>
      </c>
      <c r="AP14">
        <f t="shared" si="24"/>
        <v>5.8708981727407046E+41</v>
      </c>
      <c r="AQ14">
        <f>'INGRESO DE DATOS'!B8</f>
        <v>8</v>
      </c>
      <c r="AR14">
        <f t="shared" si="1"/>
        <v>440</v>
      </c>
      <c r="AS14">
        <f t="shared" si="25"/>
        <v>24200</v>
      </c>
      <c r="AT14">
        <f t="shared" si="26"/>
        <v>1331000</v>
      </c>
      <c r="AU14">
        <f t="shared" si="27"/>
        <v>73205000</v>
      </c>
      <c r="AV14">
        <f t="shared" si="28"/>
        <v>4026275000</v>
      </c>
      <c r="AW14">
        <f t="shared" si="29"/>
        <v>221445125000</v>
      </c>
      <c r="AX14">
        <f t="shared" si="30"/>
        <v>12179481875000</v>
      </c>
      <c r="AY14">
        <f t="shared" si="31"/>
        <v>669871503125000</v>
      </c>
      <c r="AZ14">
        <f t="shared" si="32"/>
        <v>3.6842932671875E+16</v>
      </c>
      <c r="BA14">
        <f t="shared" si="33"/>
        <v>2.0263612969531251E+18</v>
      </c>
      <c r="BB14">
        <f t="shared" si="34"/>
        <v>1.1144987133242188E+20</v>
      </c>
      <c r="BC14">
        <f t="shared" si="35"/>
        <v>6.1297429232832028E+21</v>
      </c>
      <c r="BD14" t="e">
        <f t="shared" ca="1" si="36"/>
        <v>#NAME?</v>
      </c>
      <c r="BE14">
        <f t="shared" si="37"/>
        <v>0.669421487603306</v>
      </c>
      <c r="BF14" t="e">
        <f t="shared" ca="1" si="38"/>
        <v>#NAME?</v>
      </c>
    </row>
    <row r="15" spans="1:58">
      <c r="B15" s="22">
        <f>$AS$8</f>
        <v>401968</v>
      </c>
      <c r="C15" s="3">
        <f>$AE$8</f>
        <v>8.4708966672821023E+24</v>
      </c>
      <c r="D15" s="3">
        <f>$AD$8</f>
        <v>1.1503166289706361E+23</v>
      </c>
      <c r="E15" s="3">
        <f>$AC$8</f>
        <v>1.5716684413122047E+21</v>
      </c>
      <c r="F15" s="3">
        <f>$AB$8</f>
        <v>2.162994034885931E+19</v>
      </c>
      <c r="G15" s="3">
        <f>$AA$8</f>
        <v>3.0024635741202643E+17</v>
      </c>
      <c r="H15" s="3">
        <f>$Z$8</f>
        <v>4210038387792135</v>
      </c>
      <c r="I15" s="3">
        <f>$Y$8</f>
        <v>59732129675791</v>
      </c>
      <c r="J15" s="3">
        <f>$X$8</f>
        <v>859047860295</v>
      </c>
      <c r="K15" s="3">
        <f>$W$8</f>
        <v>12545691535</v>
      </c>
      <c r="L15" s="3">
        <f>$V$8</f>
        <v>186368535</v>
      </c>
      <c r="M15" s="3">
        <f>$U$8</f>
        <v>2820151</v>
      </c>
      <c r="N15" s="3">
        <f>$T$8</f>
        <v>43515</v>
      </c>
      <c r="P15" t="s">
        <v>119</v>
      </c>
      <c r="Q15" s="63">
        <f>COUNT(S10:S1000)</f>
        <v>11</v>
      </c>
      <c r="S15">
        <f>'INGRESO DE DATOS'!A9</f>
        <v>58</v>
      </c>
      <c r="T15">
        <f t="shared" si="2"/>
        <v>3364</v>
      </c>
      <c r="U15">
        <f t="shared" si="3"/>
        <v>195112</v>
      </c>
      <c r="V15">
        <f t="shared" si="4"/>
        <v>11316496</v>
      </c>
      <c r="W15">
        <f t="shared" si="5"/>
        <v>656356768</v>
      </c>
      <c r="X15">
        <f t="shared" si="6"/>
        <v>38068692544</v>
      </c>
      <c r="Y15">
        <f t="shared" si="7"/>
        <v>2207984167552</v>
      </c>
      <c r="Z15">
        <f t="shared" si="8"/>
        <v>128063081718016</v>
      </c>
      <c r="AA15">
        <f t="shared" si="9"/>
        <v>7427658739644928</v>
      </c>
      <c r="AB15">
        <f t="shared" si="10"/>
        <v>4.3080420689940582E+17</v>
      </c>
      <c r="AC15">
        <f t="shared" si="11"/>
        <v>2.4986644000165536E+19</v>
      </c>
      <c r="AD15">
        <f t="shared" si="12"/>
        <v>1.4492253520096013E+21</v>
      </c>
      <c r="AE15">
        <f t="shared" si="13"/>
        <v>8.4055070416556861E+22</v>
      </c>
      <c r="AF15">
        <f t="shared" si="14"/>
        <v>4.8751940841602985E+24</v>
      </c>
      <c r="AG15">
        <f t="shared" si="15"/>
        <v>2.827612568812973E+26</v>
      </c>
      <c r="AH15">
        <f t="shared" si="16"/>
        <v>1.6400152899115245E+28</v>
      </c>
      <c r="AI15">
        <f t="shared" si="17"/>
        <v>9.5120886814868421E+29</v>
      </c>
      <c r="AJ15">
        <f t="shared" si="18"/>
        <v>5.5170114352623687E+31</v>
      </c>
      <c r="AK15">
        <f t="shared" si="19"/>
        <v>3.1998666324521737E+33</v>
      </c>
      <c r="AL15">
        <f t="shared" si="20"/>
        <v>1.8559226468222609E+35</v>
      </c>
      <c r="AM15">
        <f t="shared" si="21"/>
        <v>1.0764351351569112E+37</v>
      </c>
      <c r="AN15">
        <f t="shared" si="22"/>
        <v>6.2433237839100849E+38</v>
      </c>
      <c r="AO15">
        <f t="shared" si="23"/>
        <v>3.6211277946678495E+40</v>
      </c>
      <c r="AP15">
        <f t="shared" si="24"/>
        <v>2.1002541209073526E+42</v>
      </c>
      <c r="AQ15">
        <f>'INGRESO DE DATOS'!B9</f>
        <v>7</v>
      </c>
      <c r="AR15">
        <f t="shared" si="1"/>
        <v>406</v>
      </c>
      <c r="AS15">
        <f t="shared" si="25"/>
        <v>23548</v>
      </c>
      <c r="AT15">
        <f t="shared" si="26"/>
        <v>1365784</v>
      </c>
      <c r="AU15">
        <f t="shared" si="27"/>
        <v>79215472</v>
      </c>
      <c r="AV15">
        <f t="shared" si="28"/>
        <v>4594497376</v>
      </c>
      <c r="AW15">
        <f t="shared" si="29"/>
        <v>266480847808</v>
      </c>
      <c r="AX15">
        <f t="shared" si="30"/>
        <v>15455889172864</v>
      </c>
      <c r="AY15">
        <f t="shared" si="31"/>
        <v>896441572026112</v>
      </c>
      <c r="AZ15">
        <f t="shared" si="32"/>
        <v>5.1993611177514496E+16</v>
      </c>
      <c r="BA15">
        <f t="shared" si="33"/>
        <v>3.0156294482958408E+18</v>
      </c>
      <c r="BB15">
        <f t="shared" si="34"/>
        <v>1.7490650800115876E+20</v>
      </c>
      <c r="BC15">
        <f t="shared" si="35"/>
        <v>1.0144577464067208E+22</v>
      </c>
      <c r="BD15" t="e">
        <f t="shared" ca="1" si="36"/>
        <v>#NAME?</v>
      </c>
      <c r="BE15">
        <f t="shared" si="37"/>
        <v>3.3057851239669427</v>
      </c>
      <c r="BF15" t="e">
        <f t="shared" ca="1" si="38"/>
        <v>#NAME?</v>
      </c>
    </row>
    <row r="16" spans="1:58">
      <c r="B16" s="22">
        <f>$AR$8</f>
        <v>6184</v>
      </c>
      <c r="C16" s="3">
        <f>$AD$8</f>
        <v>1.1503166289706361E+23</v>
      </c>
      <c r="D16" s="3">
        <f>$AC$8</f>
        <v>1.5716684413122047E+21</v>
      </c>
      <c r="E16" s="3">
        <f>$AB$8</f>
        <v>2.162994034885931E+19</v>
      </c>
      <c r="F16" s="3">
        <f>$AA$8</f>
        <v>3.0024635741202643E+17</v>
      </c>
      <c r="G16" s="3">
        <f>$Z$8</f>
        <v>4210038387792135</v>
      </c>
      <c r="H16" s="3">
        <f>$Y$8</f>
        <v>59732129675791</v>
      </c>
      <c r="I16" s="3">
        <f>$X$8</f>
        <v>859047860295</v>
      </c>
      <c r="J16" s="3">
        <f>$W$8</f>
        <v>12545691535</v>
      </c>
      <c r="K16" s="3">
        <f>$V$8</f>
        <v>186368535</v>
      </c>
      <c r="L16" s="3">
        <f>$U$8</f>
        <v>2820151</v>
      </c>
      <c r="M16" s="3">
        <f>$T$8</f>
        <v>43515</v>
      </c>
      <c r="N16" s="3">
        <f>$S$8</f>
        <v>685</v>
      </c>
      <c r="S16">
        <f>'INGRESO DE DATOS'!A10</f>
        <v>77</v>
      </c>
      <c r="T16">
        <f t="shared" si="2"/>
        <v>5929</v>
      </c>
      <c r="U16">
        <f t="shared" si="3"/>
        <v>456533</v>
      </c>
      <c r="V16">
        <f t="shared" si="4"/>
        <v>35153041</v>
      </c>
      <c r="W16">
        <f t="shared" si="5"/>
        <v>2706784157</v>
      </c>
      <c r="X16">
        <f t="shared" si="6"/>
        <v>208422380089</v>
      </c>
      <c r="Y16">
        <f t="shared" si="7"/>
        <v>16048523266853</v>
      </c>
      <c r="Z16">
        <f t="shared" si="8"/>
        <v>1235736291547681</v>
      </c>
      <c r="AA16">
        <f t="shared" si="9"/>
        <v>9.515169444917144E+16</v>
      </c>
      <c r="AB16">
        <f t="shared" si="10"/>
        <v>7.3266804725862011E+18</v>
      </c>
      <c r="AC16">
        <f t="shared" si="11"/>
        <v>5.6415439638913745E+20</v>
      </c>
      <c r="AD16">
        <f t="shared" si="12"/>
        <v>4.3439888521963585E+22</v>
      </c>
      <c r="AE16">
        <f t="shared" si="13"/>
        <v>3.3448714161911961E+24</v>
      </c>
      <c r="AF16">
        <f t="shared" si="14"/>
        <v>2.5755509904672209E+26</v>
      </c>
      <c r="AG16">
        <f t="shared" si="15"/>
        <v>1.9831742626597599E+28</v>
      </c>
      <c r="AH16">
        <f t="shared" si="16"/>
        <v>1.5270441822480153E+30</v>
      </c>
      <c r="AI16">
        <f t="shared" si="17"/>
        <v>1.1758240203309717E+32</v>
      </c>
      <c r="AJ16">
        <f t="shared" si="18"/>
        <v>9.0538449565484828E+33</v>
      </c>
      <c r="AK16">
        <f t="shared" si="19"/>
        <v>6.9714606165423311E+35</v>
      </c>
      <c r="AL16">
        <f t="shared" si="20"/>
        <v>5.368024674737595E+37</v>
      </c>
      <c r="AM16">
        <f t="shared" si="21"/>
        <v>4.1333789995479482E+39</v>
      </c>
      <c r="AN16">
        <f t="shared" si="22"/>
        <v>3.1827018296519204E+41</v>
      </c>
      <c r="AO16">
        <f t="shared" si="23"/>
        <v>2.4506804088319789E+43</v>
      </c>
      <c r="AP16">
        <f t="shared" si="24"/>
        <v>1.8870239148006234E+45</v>
      </c>
      <c r="AQ16">
        <f>'INGRESO DE DATOS'!B10</f>
        <v>10</v>
      </c>
      <c r="AR16">
        <f t="shared" si="1"/>
        <v>770</v>
      </c>
      <c r="AS16">
        <f t="shared" si="25"/>
        <v>59290</v>
      </c>
      <c r="AT16">
        <f t="shared" si="26"/>
        <v>4565330</v>
      </c>
      <c r="AU16">
        <f t="shared" si="27"/>
        <v>351530410</v>
      </c>
      <c r="AV16">
        <f t="shared" si="28"/>
        <v>27067841570</v>
      </c>
      <c r="AW16">
        <f t="shared" si="29"/>
        <v>2084223800890</v>
      </c>
      <c r="AX16">
        <f t="shared" si="30"/>
        <v>160485232668530</v>
      </c>
      <c r="AY16">
        <f t="shared" si="31"/>
        <v>1.235736291547681E+16</v>
      </c>
      <c r="AZ16">
        <f t="shared" si="32"/>
        <v>9.5151694449171443E+17</v>
      </c>
      <c r="BA16">
        <f t="shared" si="33"/>
        <v>7.3266804725862007E+19</v>
      </c>
      <c r="BB16">
        <f t="shared" si="34"/>
        <v>5.641543963891374E+21</v>
      </c>
      <c r="BC16">
        <f t="shared" si="35"/>
        <v>4.3439888521963585E+23</v>
      </c>
      <c r="BD16" t="e">
        <f t="shared" ca="1" si="36"/>
        <v>#NAME?</v>
      </c>
      <c r="BE16">
        <f t="shared" si="37"/>
        <v>1.3966942148760326</v>
      </c>
      <c r="BF16" t="e">
        <f t="shared" ca="1" si="38"/>
        <v>#NAME?</v>
      </c>
    </row>
    <row r="17" spans="2:58">
      <c r="B17" s="22">
        <f>$AQ$8</f>
        <v>97</v>
      </c>
      <c r="C17" s="3">
        <f>$AC$8</f>
        <v>1.5716684413122047E+21</v>
      </c>
      <c r="D17" s="3">
        <f>$AB$8</f>
        <v>2.162994034885931E+19</v>
      </c>
      <c r="E17" s="3">
        <f>$AA$8</f>
        <v>3.0024635741202643E+17</v>
      </c>
      <c r="F17" s="3">
        <f>$Z$8</f>
        <v>4210038387792135</v>
      </c>
      <c r="G17" s="3">
        <f>$Y$8</f>
        <v>59732129675791</v>
      </c>
      <c r="H17" s="3">
        <f>$X$8</f>
        <v>859047860295</v>
      </c>
      <c r="I17" s="3">
        <f>$W$8</f>
        <v>12545691535</v>
      </c>
      <c r="J17" s="3">
        <f>$V$8</f>
        <v>186368535</v>
      </c>
      <c r="K17" s="3">
        <f>$U$8</f>
        <v>2820151</v>
      </c>
      <c r="L17" s="3">
        <f>$T$8</f>
        <v>43515</v>
      </c>
      <c r="M17" s="3">
        <f>$S$8</f>
        <v>685</v>
      </c>
      <c r="N17" s="3">
        <f>$S$2</f>
        <v>11</v>
      </c>
      <c r="S17">
        <f>'INGRESO DE DATOS'!A11</f>
        <v>57</v>
      </c>
      <c r="T17">
        <f>POWER(S17,2)</f>
        <v>3249</v>
      </c>
      <c r="U17">
        <f>POWER(S17,3)</f>
        <v>185193</v>
      </c>
      <c r="V17">
        <f>POWER(S17,4)</f>
        <v>10556001</v>
      </c>
      <c r="W17">
        <f>POWER(S17,5)</f>
        <v>601692057</v>
      </c>
      <c r="X17">
        <f>POWER(S17,6)</f>
        <v>34296447249</v>
      </c>
      <c r="Y17">
        <f>POWER(S17,7)</f>
        <v>1954897493193</v>
      </c>
      <c r="Z17">
        <f>POWER(S17,8)</f>
        <v>111429157112001</v>
      </c>
      <c r="AA17">
        <f>POWER(S17,9)</f>
        <v>6351461955384057</v>
      </c>
      <c r="AB17">
        <f>POWER(S17,10)</f>
        <v>3.6203333145689126E+17</v>
      </c>
      <c r="AC17">
        <f>POWER(S17,11)</f>
        <v>2.0635899893042803E+19</v>
      </c>
      <c r="AD17">
        <f>POWER(S17,12)</f>
        <v>1.1762462939034397E+21</v>
      </c>
      <c r="AE17">
        <f>POWER(S17,13)</f>
        <v>6.7046038752496057E+22</v>
      </c>
      <c r="AF17">
        <f>POWER(S17,14)</f>
        <v>3.8216242088922757E+24</v>
      </c>
      <c r="AG17">
        <f>POWER(S17,15)</f>
        <v>2.1783257990685972E+26</v>
      </c>
      <c r="AH17">
        <f>POWER(S17,16)</f>
        <v>1.2416457054691002E+28</v>
      </c>
      <c r="AI17">
        <f>POWER(S17,17)</f>
        <v>7.0773805211738711E+29</v>
      </c>
      <c r="AJ17">
        <f>POWER(S17,18)</f>
        <v>4.0341068970691065E+31</v>
      </c>
      <c r="AK17">
        <f>POWER(S17,19)</f>
        <v>2.2994409313293909E+33</v>
      </c>
      <c r="AL17">
        <f>POWER(S17,20)</f>
        <v>1.3106813308577528E+35</v>
      </c>
      <c r="AM17">
        <f>POWER(S17,21)</f>
        <v>7.4708835858891906E+36</v>
      </c>
      <c r="AN17">
        <f>POWER(S17,22)</f>
        <v>4.2584036439568388E+38</v>
      </c>
      <c r="AO17">
        <f>POWER(S17,23)</f>
        <v>2.4272900770553982E+40</v>
      </c>
      <c r="AP17">
        <f>POWER(S17,24)</f>
        <v>1.3835553439215769E+42</v>
      </c>
      <c r="AQ17">
        <f>'INGRESO DE DATOS'!B11</f>
        <v>9</v>
      </c>
      <c r="AR17">
        <f t="shared" si="1"/>
        <v>513</v>
      </c>
      <c r="AS17">
        <f>T17*AQ17</f>
        <v>29241</v>
      </c>
      <c r="AT17">
        <f>U17*AQ17</f>
        <v>1666737</v>
      </c>
      <c r="AU17">
        <f>V17*AQ17</f>
        <v>95004009</v>
      </c>
      <c r="AV17">
        <f>W17*AQ17</f>
        <v>5415228513</v>
      </c>
      <c r="AW17">
        <f>X17*AQ17</f>
        <v>308668025241</v>
      </c>
      <c r="AX17">
        <f>Y17*AQ17</f>
        <v>17594077438737</v>
      </c>
      <c r="AY17">
        <f>Z17*AQ17</f>
        <v>1002862414008009</v>
      </c>
      <c r="AZ17">
        <f>AA17*AQ17</f>
        <v>5.7163157598456512E+16</v>
      </c>
      <c r="BA17">
        <f>AB17*AQ17</f>
        <v>3.2582999831120215E+18</v>
      </c>
      <c r="BB17">
        <f>AC17*AQ17</f>
        <v>1.8572309903738523E+20</v>
      </c>
      <c r="BC17">
        <f>AD17*AQ17</f>
        <v>1.0586216645130956E+22</v>
      </c>
      <c r="BD17" t="e">
        <f ca="1">($P$10*AD17)+($P$36*AC17)+($P$65*AB17)+($P$94*AA17)+($P$123*Z17)+($P$152*Y17)+($P$181*X17)+($P$210*W17)+($P$239*V17)+($P$268*U17)+($P$297*T17)+($P$326*S17)+$P$356</f>
        <v>#NAME?</v>
      </c>
      <c r="BE17">
        <f>POWER((AQ17-$U$2),2)</f>
        <v>3.305785123966936E-2</v>
      </c>
      <c r="BF17" t="e">
        <f ca="1">POWER(BD17-$X$2,2)</f>
        <v>#NAME?</v>
      </c>
    </row>
    <row r="18" spans="2:5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S18">
        <f>'INGRESO DE DATOS'!A12</f>
        <v>56</v>
      </c>
      <c r="T18">
        <f>POWER(S18,2)</f>
        <v>3136</v>
      </c>
      <c r="U18">
        <f>POWER(S18,3)</f>
        <v>175616</v>
      </c>
      <c r="V18">
        <f>POWER(S18,4)</f>
        <v>9834496</v>
      </c>
      <c r="W18">
        <f>POWER(S18,5)</f>
        <v>550731776</v>
      </c>
      <c r="X18">
        <f>POWER(S18,6)</f>
        <v>30840979456</v>
      </c>
      <c r="Y18">
        <f>POWER(S18,7)</f>
        <v>1727094849536</v>
      </c>
      <c r="Z18">
        <f>POWER(S18,8)</f>
        <v>96717311574016</v>
      </c>
      <c r="AA18">
        <f>POWER(S18,9)</f>
        <v>5416169448144896</v>
      </c>
      <c r="AB18">
        <f>POWER(S18,10)</f>
        <v>3.0330548909611418E+17</v>
      </c>
      <c r="AC18">
        <f>POWER(S18,11)</f>
        <v>1.6985107389382394E+19</v>
      </c>
      <c r="AD18">
        <f>POWER(S18,12)</f>
        <v>9.5116601380541406E+20</v>
      </c>
      <c r="AE18">
        <f>POWER(S18,13)</f>
        <v>5.3265296773103187E+22</v>
      </c>
      <c r="AF18">
        <f>POWER(S18,14)</f>
        <v>2.9828566192937785E+24</v>
      </c>
      <c r="AG18">
        <f>POWER(S18,15)</f>
        <v>1.6703997068045159E+26</v>
      </c>
      <c r="AH18">
        <f>POWER(S18,16)</f>
        <v>9.3542383581052893E+27</v>
      </c>
      <c r="AI18">
        <f>POWER(S18,17)</f>
        <v>5.238373480538962E+29</v>
      </c>
      <c r="AJ18">
        <f>POWER(S18,18)</f>
        <v>2.9334891491018187E+31</v>
      </c>
      <c r="AK18">
        <f>POWER(S18,19)</f>
        <v>1.6427539234970186E+33</v>
      </c>
      <c r="AL18">
        <f>POWER(S18,20)</f>
        <v>9.1994219715833034E+34</v>
      </c>
      <c r="AM18">
        <f>POWER(S18,21)</f>
        <v>5.1516763040866502E+36</v>
      </c>
      <c r="AN18">
        <f>POWER(S18,22)</f>
        <v>2.8849387302885242E+38</v>
      </c>
      <c r="AO18">
        <f>POWER(S18,23)</f>
        <v>1.6155656889615733E+40</v>
      </c>
      <c r="AP18">
        <f>POWER(S18,24)</f>
        <v>9.047167858184811E+41</v>
      </c>
      <c r="AQ18">
        <f>'INGRESO DE DATOS'!B12</f>
        <v>10</v>
      </c>
      <c r="AR18">
        <f t="shared" si="1"/>
        <v>560</v>
      </c>
      <c r="AS18">
        <f>T18*AQ18</f>
        <v>31360</v>
      </c>
      <c r="AT18">
        <f>U18*AQ18</f>
        <v>1756160</v>
      </c>
      <c r="AU18">
        <f>V18*AQ18</f>
        <v>98344960</v>
      </c>
      <c r="AV18">
        <f>W18*AQ18</f>
        <v>5507317760</v>
      </c>
      <c r="AW18">
        <f>X18*AQ18</f>
        <v>308409794560</v>
      </c>
      <c r="AX18">
        <f>Y18*AQ18</f>
        <v>17270948495360</v>
      </c>
      <c r="AY18">
        <f>Z18*AQ18</f>
        <v>967173115740160</v>
      </c>
      <c r="AZ18">
        <f>AA18*AQ18</f>
        <v>5.416169448144896E+16</v>
      </c>
      <c r="BA18">
        <f>AB18*AQ18</f>
        <v>3.0330548909611418E+18</v>
      </c>
      <c r="BB18">
        <f>AC18*AQ18</f>
        <v>1.6985107389382394E+20</v>
      </c>
      <c r="BC18">
        <f>AD18*AQ18</f>
        <v>9.5116601380541406E+21</v>
      </c>
      <c r="BD18" t="e">
        <f ca="1">($P$10*AD18)+($P$36*AC18)+($P$65*AB18)+($P$94*AA18)+($P$123*Z18)+($P$152*Y18)+($P$181*X18)+($P$210*W18)+($P$239*V18)+($P$268*U18)+($P$297*T18)+($P$326*S18)+$P$356</f>
        <v>#NAME?</v>
      </c>
      <c r="BE18">
        <f>POWER((AQ18-$U$2),2)</f>
        <v>1.3966942148760326</v>
      </c>
      <c r="BF18" t="e">
        <f ca="1">POWER(BD18-$X$2,2)</f>
        <v>#NAME?</v>
      </c>
    </row>
    <row r="19" spans="2:58">
      <c r="B19" s="3">
        <f>$AP$8</f>
        <v>3.6297512399329361E+45</v>
      </c>
      <c r="C19" s="3">
        <f>$AO$8</f>
        <v>4.7884147900470993E+43</v>
      </c>
      <c r="D19" s="3">
        <f>$AN$8</f>
        <v>6.3242912419945786E+41</v>
      </c>
      <c r="E19" s="3">
        <f>$AM$8</f>
        <v>8.3638183359412491E+39</v>
      </c>
      <c r="F19" s="3">
        <f>$AL$8</f>
        <v>1.1077700566821677E+38</v>
      </c>
      <c r="G19" s="3">
        <f>$AK$8</f>
        <v>1.4697437693587362E+36</v>
      </c>
      <c r="H19" s="3">
        <f>$AJ$8</f>
        <v>1.9538613311576207E+34</v>
      </c>
      <c r="I19" s="3">
        <f>$AI$8</f>
        <v>2.6034054115613975E+32</v>
      </c>
      <c r="J19" s="3">
        <f>$AH$8</f>
        <v>3.4781605591867382E+30</v>
      </c>
      <c r="K19" s="3">
        <f>$AG$8</f>
        <v>4.6613881837492098E+28</v>
      </c>
      <c r="L19" s="3">
        <f>$AF$8</f>
        <v>6.2701584820619147E+26</v>
      </c>
      <c r="M19" s="3">
        <f>$AE$8</f>
        <v>8.4708966672821023E+24</v>
      </c>
      <c r="N19" s="3">
        <f>$AD$8</f>
        <v>1.1503166289706361E+23</v>
      </c>
      <c r="S19">
        <f>'INGRESO DE DATOS'!A13</f>
        <v>51</v>
      </c>
      <c r="T19">
        <f>POWER(S19,2)</f>
        <v>2601</v>
      </c>
      <c r="U19">
        <f>POWER(S19,3)</f>
        <v>132651</v>
      </c>
      <c r="V19">
        <f>POWER(S19,4)</f>
        <v>6765201</v>
      </c>
      <c r="W19">
        <f>POWER(S19,5)</f>
        <v>345025251</v>
      </c>
      <c r="X19">
        <f>POWER(S19,6)</f>
        <v>17596287801</v>
      </c>
      <c r="Y19">
        <f>POWER(S19,7)</f>
        <v>897410677851</v>
      </c>
      <c r="Z19">
        <f>POWER(S19,8)</f>
        <v>45767944570401</v>
      </c>
      <c r="AA19">
        <f>POWER(S19,9)</f>
        <v>2334165173090451</v>
      </c>
      <c r="AB19">
        <f>POWER(S19,10)</f>
        <v>1.1904242382761301E+17</v>
      </c>
      <c r="AC19">
        <f>POWER(S19,11)</f>
        <v>6.0711636152082627E+18</v>
      </c>
      <c r="AD19">
        <f>POWER(S19,12)</f>
        <v>3.0962934437562142E+20</v>
      </c>
      <c r="AE19">
        <f>POWER(S19,13)</f>
        <v>1.5791096563156692E+22</v>
      </c>
      <c r="AF19">
        <f>POWER(S19,14)</f>
        <v>8.0534592472099134E+23</v>
      </c>
      <c r="AG19">
        <f>POWER(S19,15)</f>
        <v>4.1072642160770559E+25</v>
      </c>
      <c r="AH19">
        <f>POWER(S19,16)</f>
        <v>2.0947047501992984E+27</v>
      </c>
      <c r="AI19">
        <f>POWER(S19,17)</f>
        <v>1.0682994226016422E+29</v>
      </c>
      <c r="AJ19">
        <f>POWER(S19,18)</f>
        <v>5.4483270552683748E+30</v>
      </c>
      <c r="AK19">
        <f>POWER(S19,19)</f>
        <v>2.7786467981868713E+32</v>
      </c>
      <c r="AL19">
        <f>POWER(S19,20)</f>
        <v>1.4171098670753045E+34</v>
      </c>
      <c r="AM19">
        <f>POWER(S19,21)</f>
        <v>7.2272603220840523E+35</v>
      </c>
      <c r="AN19">
        <f>POWER(S19,22)</f>
        <v>3.6859027642628665E+37</v>
      </c>
      <c r="AO19">
        <f>POWER(S19,23)</f>
        <v>1.8798104097740619E+39</v>
      </c>
      <c r="AP19">
        <f>POWER(S19,24)</f>
        <v>9.5870330898477158E+40</v>
      </c>
      <c r="AQ19">
        <f>'INGRESO DE DATOS'!B13</f>
        <v>6</v>
      </c>
      <c r="AR19">
        <f t="shared" si="1"/>
        <v>306</v>
      </c>
      <c r="AS19">
        <f>T19*AQ19</f>
        <v>15606</v>
      </c>
      <c r="AT19">
        <f>U19*AQ19</f>
        <v>795906</v>
      </c>
      <c r="AU19">
        <f>V19*AQ19</f>
        <v>40591206</v>
      </c>
      <c r="AV19">
        <f>W19*AQ19</f>
        <v>2070151506</v>
      </c>
      <c r="AW19">
        <f>X19*AQ19</f>
        <v>105577726806</v>
      </c>
      <c r="AX19">
        <f>Y19*AQ19</f>
        <v>5384464067106</v>
      </c>
      <c r="AY19">
        <f>Z19*AQ19</f>
        <v>274607667422406</v>
      </c>
      <c r="AZ19">
        <f>AA19*AQ19</f>
        <v>1.4004991038542706E+16</v>
      </c>
      <c r="BA19">
        <f>AB19*AQ19</f>
        <v>7.1425454296567808E+17</v>
      </c>
      <c r="BB19">
        <f>AC19*AQ19</f>
        <v>3.6426981691249574E+19</v>
      </c>
      <c r="BC19">
        <f>AD19*AQ19</f>
        <v>1.8577760662537285E+21</v>
      </c>
      <c r="BD19" t="e">
        <f ca="1">($P$10*AD19)+($P$36*AC19)+($P$65*AB19)+($P$94*AA19)+($P$123*Z19)+($P$152*Y19)+($P$181*X19)+($P$210*W19)+($P$239*V19)+($P$268*U19)+($P$297*T19)+($P$326*S19)+$P$356</f>
        <v>#NAME?</v>
      </c>
      <c r="BE19">
        <f>POWER((AQ19-$U$2),2)</f>
        <v>7.9421487603305794</v>
      </c>
      <c r="BF19" t="e">
        <f ca="1">POWER(BD19-$X$2,2)</f>
        <v>#NAME?</v>
      </c>
    </row>
    <row r="20" spans="2:58">
      <c r="B20" s="3">
        <f>$AO$8</f>
        <v>4.7884147900470993E+43</v>
      </c>
      <c r="C20" s="3">
        <f>$AN$8</f>
        <v>6.3242912419945786E+41</v>
      </c>
      <c r="D20" s="3">
        <f>$AM$8</f>
        <v>8.3638183359412491E+39</v>
      </c>
      <c r="E20" s="3">
        <f>$AL$8</f>
        <v>1.1077700566821677E+38</v>
      </c>
      <c r="F20" s="3">
        <f>$AK$8</f>
        <v>1.4697437693587362E+36</v>
      </c>
      <c r="G20" s="3">
        <f>$AJ$8</f>
        <v>1.9538613311576207E+34</v>
      </c>
      <c r="H20" s="3">
        <f>$AI$8</f>
        <v>2.6034054115613975E+32</v>
      </c>
      <c r="I20" s="3">
        <f>$AH$8</f>
        <v>3.4781605591867382E+30</v>
      </c>
      <c r="J20" s="3">
        <f>$AG$8</f>
        <v>4.6613881837492098E+28</v>
      </c>
      <c r="K20" s="3">
        <f>$AF$8</f>
        <v>6.2701584820619147E+26</v>
      </c>
      <c r="L20" s="3">
        <f>$AE$8</f>
        <v>8.4708966672821023E+24</v>
      </c>
      <c r="M20" s="3">
        <f>$AD$8</f>
        <v>1.1503166289706361E+23</v>
      </c>
      <c r="N20" s="3">
        <f>$AC$8</f>
        <v>1.5716684413122047E+21</v>
      </c>
      <c r="P20" s="29"/>
      <c r="S20">
        <f>'INGRESO DE DATOS'!A14</f>
        <v>76</v>
      </c>
      <c r="T20">
        <f>POWER(S20,2)</f>
        <v>5776</v>
      </c>
      <c r="U20">
        <f>POWER(S20,3)</f>
        <v>438976</v>
      </c>
      <c r="V20">
        <f>POWER(S20,4)</f>
        <v>33362176</v>
      </c>
      <c r="W20">
        <f>POWER(S20,5)</f>
        <v>2535525376</v>
      </c>
      <c r="X20">
        <f>POWER(S20,6)</f>
        <v>192699928576</v>
      </c>
      <c r="Y20">
        <f>POWER(S20,7)</f>
        <v>14645194571776</v>
      </c>
      <c r="Z20">
        <f>POWER(S20,8)</f>
        <v>1113034787454976</v>
      </c>
      <c r="AA20">
        <f>POWER(S20,9)</f>
        <v>8.4590643846578176E+16</v>
      </c>
      <c r="AB20">
        <f>POWER(S20,10)</f>
        <v>6.4288889323399414E+18</v>
      </c>
      <c r="AC20">
        <f>POWER(S20,11)</f>
        <v>4.8859555885783554E+20</v>
      </c>
      <c r="AD20">
        <f>POWER(S20,12)</f>
        <v>3.7133262473195501E+22</v>
      </c>
      <c r="AE20">
        <f>POWER(S20,13)</f>
        <v>2.8221279479628579E+24</v>
      </c>
      <c r="AF20">
        <f>POWER(S20,14)</f>
        <v>2.1448172404517721E+26</v>
      </c>
      <c r="AG20">
        <f>POWER(S20,15)</f>
        <v>1.6300611027433469E+28</v>
      </c>
      <c r="AH20">
        <f>POWER(S20,16)</f>
        <v>1.2388464380849436E+30</v>
      </c>
      <c r="AI20">
        <f>POWER(S20,17)</f>
        <v>9.415232929445572E+31</v>
      </c>
      <c r="AJ20">
        <f>POWER(S20,18)</f>
        <v>7.1555770263786346E+33</v>
      </c>
      <c r="AK20">
        <f>POWER(S20,19)</f>
        <v>5.4382385400477621E+35</v>
      </c>
      <c r="AL20">
        <f>POWER(S20,20)</f>
        <v>4.1330612904362993E+37</v>
      </c>
      <c r="AM20">
        <f>POWER(S20,21)</f>
        <v>3.1411265807315876E+39</v>
      </c>
      <c r="AN20">
        <f>POWER(S20,22)</f>
        <v>2.3872562013560062E+41</v>
      </c>
      <c r="AO20">
        <f>POWER(S20,23)</f>
        <v>1.8143147130305648E+43</v>
      </c>
      <c r="AP20">
        <f>POWER(S20,24)</f>
        <v>1.3788791819032292E+45</v>
      </c>
      <c r="AQ20">
        <f>'INGRESO DE DATOS'!B14</f>
        <v>12</v>
      </c>
      <c r="AR20">
        <f t="shared" si="1"/>
        <v>912</v>
      </c>
      <c r="AS20">
        <f>T20*AQ20</f>
        <v>69312</v>
      </c>
      <c r="AT20">
        <f>U20*AQ20</f>
        <v>5267712</v>
      </c>
      <c r="AU20">
        <f>V20*AQ20</f>
        <v>400346112</v>
      </c>
      <c r="AV20">
        <f>W20*AQ20</f>
        <v>30426304512</v>
      </c>
      <c r="AW20">
        <f>X20*AQ20</f>
        <v>2312399142912</v>
      </c>
      <c r="AX20">
        <f>Y20*AQ20</f>
        <v>175742334861312</v>
      </c>
      <c r="AY20">
        <f>Z20*AQ20</f>
        <v>1.3356417449459712E+16</v>
      </c>
      <c r="AZ20">
        <f>AA20*AQ20</f>
        <v>1.0150877261589381E+18</v>
      </c>
      <c r="BA20">
        <f>AB20*AQ20</f>
        <v>7.7146667188079297E+19</v>
      </c>
      <c r="BB20">
        <f>AC20*AQ20</f>
        <v>5.8631467062940265E+21</v>
      </c>
      <c r="BC20">
        <f>AD20*AQ20</f>
        <v>4.4559914967834602E+23</v>
      </c>
      <c r="BD20" t="e">
        <f ca="1">($P$10*AD20)+($P$36*AC20)+($P$65*AB20)+($P$94*AA20)+($P$123*Z20)+($P$152*Y20)+($P$181*X20)+($P$210*W20)+($P$239*V20)+($P$268*U20)+($P$297*T20)+($P$326*S20)+$P$356</f>
        <v>#NAME?</v>
      </c>
      <c r="BE20">
        <f>POWER((AQ20-$U$2),2)</f>
        <v>10.12396694214876</v>
      </c>
      <c r="BF20" t="e">
        <f ca="1">POWER(BD20-$X$2,2)</f>
        <v>#NAME?</v>
      </c>
    </row>
    <row r="21" spans="2:58">
      <c r="B21" s="3">
        <f>$AN$8</f>
        <v>6.3242912419945786E+41</v>
      </c>
      <c r="C21" s="3">
        <f>$AM$8</f>
        <v>8.3638183359412491E+39</v>
      </c>
      <c r="D21" s="3">
        <f>$AL$8</f>
        <v>1.1077700566821677E+38</v>
      </c>
      <c r="E21" s="3">
        <f>$AK$8</f>
        <v>1.4697437693587362E+36</v>
      </c>
      <c r="F21" s="3">
        <f>$AJ$8</f>
        <v>1.9538613311576207E+34</v>
      </c>
      <c r="G21" s="3">
        <f>$AI$8</f>
        <v>2.6034054115613975E+32</v>
      </c>
      <c r="H21" s="3">
        <f>$AH$8</f>
        <v>3.4781605591867382E+30</v>
      </c>
      <c r="I21" s="3">
        <f>$AG$8</f>
        <v>4.6613881837492098E+28</v>
      </c>
      <c r="J21" s="3">
        <f>$AF$8</f>
        <v>6.2701584820619147E+26</v>
      </c>
      <c r="K21" s="3">
        <f>$AE$8</f>
        <v>8.4708966672821023E+24</v>
      </c>
      <c r="L21" s="3">
        <f>$AD$8</f>
        <v>1.1503166289706361E+23</v>
      </c>
      <c r="M21" s="3">
        <f>$AC$8</f>
        <v>1.5716684413122047E+21</v>
      </c>
      <c r="N21" s="3">
        <f>$AB$8</f>
        <v>2.162994034885931E+19</v>
      </c>
    </row>
    <row r="22" spans="2:58">
      <c r="B22" s="3">
        <f>$AM$8</f>
        <v>8.3638183359412491E+39</v>
      </c>
      <c r="C22" s="3">
        <f>$AL$8</f>
        <v>1.1077700566821677E+38</v>
      </c>
      <c r="D22" s="3">
        <f>$AK$8</f>
        <v>1.4697437693587362E+36</v>
      </c>
      <c r="E22" s="3">
        <f>$AJ$8</f>
        <v>1.9538613311576207E+34</v>
      </c>
      <c r="F22" s="3">
        <f>$AI$8</f>
        <v>2.6034054115613975E+32</v>
      </c>
      <c r="G22" s="3">
        <f>$AH$8</f>
        <v>3.4781605591867382E+30</v>
      </c>
      <c r="H22" s="3">
        <f>$AG$8</f>
        <v>4.6613881837492098E+28</v>
      </c>
      <c r="I22" s="3">
        <f>$AF$8</f>
        <v>6.2701584820619147E+26</v>
      </c>
      <c r="J22" s="3">
        <f>$AE$8</f>
        <v>8.4708966672821023E+24</v>
      </c>
      <c r="K22" s="3">
        <f>$AD$8</f>
        <v>1.1503166289706361E+23</v>
      </c>
      <c r="L22" s="3">
        <f>$AC$8</f>
        <v>1.5716684413122047E+21</v>
      </c>
      <c r="M22" s="3">
        <f>$AB$8</f>
        <v>2.162994034885931E+19</v>
      </c>
      <c r="N22" s="3">
        <f>$AA$8</f>
        <v>3.0024635741202643E+17</v>
      </c>
    </row>
    <row r="23" spans="2:58">
      <c r="B23" s="3">
        <f>$AL$8</f>
        <v>1.1077700566821677E+38</v>
      </c>
      <c r="C23" s="3">
        <f>$AK$8</f>
        <v>1.4697437693587362E+36</v>
      </c>
      <c r="D23" s="3">
        <f>$AJ$8</f>
        <v>1.9538613311576207E+34</v>
      </c>
      <c r="E23" s="3">
        <f>$AI$8</f>
        <v>2.6034054115613975E+32</v>
      </c>
      <c r="F23" s="3">
        <f>$AH$8</f>
        <v>3.4781605591867382E+30</v>
      </c>
      <c r="G23" s="3">
        <f>$AG$8</f>
        <v>4.6613881837492098E+28</v>
      </c>
      <c r="H23" s="3">
        <f>$AF$8</f>
        <v>6.2701584820619147E+26</v>
      </c>
      <c r="I23" s="3">
        <f>$AE$8</f>
        <v>8.4708966672821023E+24</v>
      </c>
      <c r="J23" s="3">
        <f>$AD$8</f>
        <v>1.1503166289706361E+23</v>
      </c>
      <c r="K23" s="3">
        <f>$AC$8</f>
        <v>1.5716684413122047E+21</v>
      </c>
      <c r="L23" s="3">
        <f>$AB$8</f>
        <v>2.162994034885931E+19</v>
      </c>
      <c r="M23" s="3">
        <f>$AA$8</f>
        <v>3.0024635741202643E+17</v>
      </c>
      <c r="N23" s="3">
        <f>$Z$8</f>
        <v>4210038387792135</v>
      </c>
    </row>
    <row r="24" spans="2:58">
      <c r="B24" s="3">
        <f>$AK$8</f>
        <v>1.4697437693587362E+36</v>
      </c>
      <c r="C24" s="3">
        <f>$AJ$8</f>
        <v>1.9538613311576207E+34</v>
      </c>
      <c r="D24" s="3">
        <f>$AI$8</f>
        <v>2.6034054115613975E+32</v>
      </c>
      <c r="E24" s="3">
        <f>$AH$8</f>
        <v>3.4781605591867382E+30</v>
      </c>
      <c r="F24" s="3">
        <f>$AG$8</f>
        <v>4.6613881837492098E+28</v>
      </c>
      <c r="G24" s="3">
        <f>$AF$8</f>
        <v>6.2701584820619147E+26</v>
      </c>
      <c r="H24" s="3">
        <f>$AE$8</f>
        <v>8.4708966672821023E+24</v>
      </c>
      <c r="I24" s="3">
        <f>$AD$8</f>
        <v>1.1503166289706361E+23</v>
      </c>
      <c r="J24" s="3">
        <f>$AC$8</f>
        <v>1.5716684413122047E+21</v>
      </c>
      <c r="K24" s="3">
        <f>$AB$8</f>
        <v>2.162994034885931E+19</v>
      </c>
      <c r="L24" s="3">
        <f>$AA$8</f>
        <v>3.0024635741202643E+17</v>
      </c>
      <c r="M24" s="3">
        <f>$Z$8</f>
        <v>4210038387792135</v>
      </c>
      <c r="N24" s="3">
        <f>$Y$8</f>
        <v>59732129675791</v>
      </c>
    </row>
    <row r="25" spans="2:58">
      <c r="B25" s="3">
        <f>$AJ$8</f>
        <v>1.9538613311576207E+34</v>
      </c>
      <c r="C25" s="3">
        <f>$AI$8</f>
        <v>2.6034054115613975E+32</v>
      </c>
      <c r="D25" s="3">
        <f>$AH$8</f>
        <v>3.4781605591867382E+30</v>
      </c>
      <c r="E25" s="3">
        <f>$AG$8</f>
        <v>4.6613881837492098E+28</v>
      </c>
      <c r="F25" s="3">
        <f>$AF$8</f>
        <v>6.2701584820619147E+26</v>
      </c>
      <c r="G25" s="3">
        <f>$AE$8</f>
        <v>8.4708966672821023E+24</v>
      </c>
      <c r="H25" s="3">
        <f>$AD$8</f>
        <v>1.1503166289706361E+23</v>
      </c>
      <c r="I25" s="3">
        <f>$AC$8</f>
        <v>1.5716684413122047E+21</v>
      </c>
      <c r="J25" s="3">
        <f>$AB$8</f>
        <v>2.162994034885931E+19</v>
      </c>
      <c r="K25" s="3">
        <f>$AA$8</f>
        <v>3.0024635741202643E+17</v>
      </c>
      <c r="L25" s="3">
        <f>$Z$8</f>
        <v>4210038387792135</v>
      </c>
      <c r="M25" s="3">
        <f>$Y$8</f>
        <v>59732129675791</v>
      </c>
      <c r="N25" s="3">
        <f>$X$8</f>
        <v>859047860295</v>
      </c>
    </row>
    <row r="26" spans="2:58">
      <c r="B26" s="3">
        <f>$AI$8</f>
        <v>2.6034054115613975E+32</v>
      </c>
      <c r="C26" s="3">
        <f>$AH$8</f>
        <v>3.4781605591867382E+30</v>
      </c>
      <c r="D26" s="3">
        <f>$AG$8</f>
        <v>4.6613881837492098E+28</v>
      </c>
      <c r="E26" s="3">
        <f>$AF$8</f>
        <v>6.2701584820619147E+26</v>
      </c>
      <c r="F26" s="3">
        <f>$AE$8</f>
        <v>8.4708966672821023E+24</v>
      </c>
      <c r="G26" s="3">
        <f>$AD$8</f>
        <v>1.1503166289706361E+23</v>
      </c>
      <c r="H26" s="3">
        <f>$AC$8</f>
        <v>1.5716684413122047E+21</v>
      </c>
      <c r="I26" s="3">
        <f>$AB$8</f>
        <v>2.162994034885931E+19</v>
      </c>
      <c r="J26" s="3">
        <f>$AA$8</f>
        <v>3.0024635741202643E+17</v>
      </c>
      <c r="K26" s="3">
        <f>$Z$8</f>
        <v>4210038387792135</v>
      </c>
      <c r="L26" s="3">
        <f>$Y$8</f>
        <v>59732129675791</v>
      </c>
      <c r="M26" s="3">
        <f>$X$8</f>
        <v>859047860295</v>
      </c>
      <c r="N26" s="3">
        <f>$W$8</f>
        <v>12545691535</v>
      </c>
    </row>
    <row r="27" spans="2:58">
      <c r="B27" s="3">
        <f>$AH$8</f>
        <v>3.4781605591867382E+30</v>
      </c>
      <c r="C27" s="3">
        <f>$AG$8</f>
        <v>4.6613881837492098E+28</v>
      </c>
      <c r="D27" s="3">
        <f>$AF$8</f>
        <v>6.2701584820619147E+26</v>
      </c>
      <c r="E27" s="3">
        <f>$AE$8</f>
        <v>8.4708966672821023E+24</v>
      </c>
      <c r="F27" s="3">
        <f>$AD$8</f>
        <v>1.1503166289706361E+23</v>
      </c>
      <c r="G27" s="3">
        <f>$AC$8</f>
        <v>1.5716684413122047E+21</v>
      </c>
      <c r="H27" s="3">
        <f>$AB$8</f>
        <v>2.162994034885931E+19</v>
      </c>
      <c r="I27" s="3">
        <f>$AA$8</f>
        <v>3.0024635741202643E+17</v>
      </c>
      <c r="J27" s="3">
        <f>$Z$8</f>
        <v>4210038387792135</v>
      </c>
      <c r="K27" s="3">
        <f>$Y$8</f>
        <v>59732129675791</v>
      </c>
      <c r="L27" s="3">
        <f>$X$8</f>
        <v>859047860295</v>
      </c>
      <c r="M27" s="3">
        <f>$W$8</f>
        <v>12545691535</v>
      </c>
      <c r="N27" s="3">
        <f>$V$8</f>
        <v>186368535</v>
      </c>
    </row>
    <row r="28" spans="2:58">
      <c r="B28" s="3">
        <f>$AG$8</f>
        <v>4.6613881837492098E+28</v>
      </c>
      <c r="C28" s="3">
        <f>$AF$8</f>
        <v>6.2701584820619147E+26</v>
      </c>
      <c r="D28" s="3">
        <f>$AE$8</f>
        <v>8.4708966672821023E+24</v>
      </c>
      <c r="E28" s="3">
        <f>$AD$8</f>
        <v>1.1503166289706361E+23</v>
      </c>
      <c r="F28" s="3">
        <f>$AC$8</f>
        <v>1.5716684413122047E+21</v>
      </c>
      <c r="G28" s="3">
        <f>$AB$8</f>
        <v>2.162994034885931E+19</v>
      </c>
      <c r="H28" s="3">
        <f>$AA$8</f>
        <v>3.0024635741202643E+17</v>
      </c>
      <c r="I28" s="3">
        <f>$Z$8</f>
        <v>4210038387792135</v>
      </c>
      <c r="J28" s="3">
        <f>$Y$8</f>
        <v>59732129675791</v>
      </c>
      <c r="K28" s="3">
        <f>$X$8</f>
        <v>859047860295</v>
      </c>
      <c r="L28" s="3">
        <f>$W$8</f>
        <v>12545691535</v>
      </c>
      <c r="M28" s="3">
        <f>$V$8</f>
        <v>186368535</v>
      </c>
      <c r="N28" s="3">
        <f>$U$8</f>
        <v>2820151</v>
      </c>
    </row>
    <row r="29" spans="2:58">
      <c r="B29" s="3">
        <f>$AF$8</f>
        <v>6.2701584820619147E+26</v>
      </c>
      <c r="C29" s="3">
        <f>$AE$8</f>
        <v>8.4708966672821023E+24</v>
      </c>
      <c r="D29" s="3">
        <f>$AD$8</f>
        <v>1.1503166289706361E+23</v>
      </c>
      <c r="E29" s="3">
        <f>$AC$8</f>
        <v>1.5716684413122047E+21</v>
      </c>
      <c r="F29" s="3">
        <f>$AB$8</f>
        <v>2.162994034885931E+19</v>
      </c>
      <c r="G29" s="3">
        <f>$AA$8</f>
        <v>3.0024635741202643E+17</v>
      </c>
      <c r="H29" s="3">
        <f>$Z$8</f>
        <v>4210038387792135</v>
      </c>
      <c r="I29" s="3">
        <f>$Y$8</f>
        <v>59732129675791</v>
      </c>
      <c r="J29" s="3">
        <f>$X$8</f>
        <v>859047860295</v>
      </c>
      <c r="K29" s="3">
        <f>$W$8</f>
        <v>12545691535</v>
      </c>
      <c r="L29" s="3">
        <f>$V$8</f>
        <v>186368535</v>
      </c>
      <c r="M29" s="3">
        <f>$U$8</f>
        <v>2820151</v>
      </c>
      <c r="N29" s="3">
        <f>$T$8</f>
        <v>43515</v>
      </c>
    </row>
    <row r="30" spans="2:58">
      <c r="B30" s="3">
        <f>$AE$8</f>
        <v>8.4708966672821023E+24</v>
      </c>
      <c r="C30" s="3">
        <f>$AD$8</f>
        <v>1.1503166289706361E+23</v>
      </c>
      <c r="D30" s="3">
        <f>$AC$8</f>
        <v>1.5716684413122047E+21</v>
      </c>
      <c r="E30" s="3">
        <f>$AB$8</f>
        <v>2.162994034885931E+19</v>
      </c>
      <c r="F30" s="3">
        <f>$AA$8</f>
        <v>3.0024635741202643E+17</v>
      </c>
      <c r="G30" s="3">
        <f>$Z$8</f>
        <v>4210038387792135</v>
      </c>
      <c r="H30" s="3">
        <f>$Y$8</f>
        <v>59732129675791</v>
      </c>
      <c r="I30" s="3">
        <f>$X$8</f>
        <v>859047860295</v>
      </c>
      <c r="J30" s="3">
        <f>$W$8</f>
        <v>12545691535</v>
      </c>
      <c r="K30" s="3">
        <f>$V$8</f>
        <v>186368535</v>
      </c>
      <c r="L30" s="3">
        <f>$U$8</f>
        <v>2820151</v>
      </c>
      <c r="M30" s="3">
        <f>$T$8</f>
        <v>43515</v>
      </c>
      <c r="N30" s="3">
        <f>$S$8</f>
        <v>685</v>
      </c>
    </row>
    <row r="31" spans="2:58">
      <c r="B31" s="3">
        <f>$AD$8</f>
        <v>1.1503166289706361E+23</v>
      </c>
      <c r="C31" s="3">
        <f>$AC$8</f>
        <v>1.5716684413122047E+21</v>
      </c>
      <c r="D31" s="3">
        <f>$AB$8</f>
        <v>2.162994034885931E+19</v>
      </c>
      <c r="E31" s="3">
        <f>$AA$8</f>
        <v>3.0024635741202643E+17</v>
      </c>
      <c r="F31" s="3">
        <f>$Z$8</f>
        <v>4210038387792135</v>
      </c>
      <c r="G31" s="3">
        <f>$Y$8</f>
        <v>59732129675791</v>
      </c>
      <c r="H31" s="3">
        <f>$X$8</f>
        <v>859047860295</v>
      </c>
      <c r="I31" s="3">
        <f>$W$8</f>
        <v>12545691535</v>
      </c>
      <c r="J31" s="3">
        <f>$V$8</f>
        <v>186368535</v>
      </c>
      <c r="K31" s="3">
        <f>$U$8</f>
        <v>2820151</v>
      </c>
      <c r="L31" s="3">
        <f>$T$8</f>
        <v>43515</v>
      </c>
      <c r="M31" s="3">
        <f>$S$8</f>
        <v>685</v>
      </c>
      <c r="N31" s="3">
        <f>$S$2</f>
        <v>11</v>
      </c>
    </row>
    <row r="34" spans="2:16">
      <c r="B34" s="3">
        <f>$AP$8</f>
        <v>3.6297512399329361E+45</v>
      </c>
      <c r="C34" s="22">
        <f>$BC$8</f>
        <v>1.2130612287806382E+24</v>
      </c>
      <c r="D34" s="3">
        <f>$AN$8</f>
        <v>6.3242912419945786E+41</v>
      </c>
      <c r="E34" s="3">
        <f>$AM$8</f>
        <v>8.3638183359412491E+39</v>
      </c>
      <c r="F34" s="3">
        <f>$AL$8</f>
        <v>1.1077700566821677E+38</v>
      </c>
      <c r="G34" s="3">
        <f>$AK$8</f>
        <v>1.4697437693587362E+36</v>
      </c>
      <c r="H34" s="3">
        <f>$AJ$8</f>
        <v>1.9538613311576207E+34</v>
      </c>
      <c r="I34" s="3">
        <f>$AI$8</f>
        <v>2.6034054115613975E+32</v>
      </c>
      <c r="J34" s="3">
        <f>$AH$8</f>
        <v>3.4781605591867382E+30</v>
      </c>
      <c r="K34" s="3">
        <f>$AG$8</f>
        <v>4.6613881837492098E+28</v>
      </c>
      <c r="L34" s="3">
        <f>$AF$8</f>
        <v>6.2701584820619147E+26</v>
      </c>
      <c r="M34" s="3">
        <f>$AE$8</f>
        <v>8.4708966672821023E+24</v>
      </c>
      <c r="N34" s="3">
        <f>$AD$8</f>
        <v>1.1503166289706361E+23</v>
      </c>
    </row>
    <row r="35" spans="2:16">
      <c r="B35" s="3">
        <f>$AO$8</f>
        <v>4.7884147900470993E+43</v>
      </c>
      <c r="C35" s="22">
        <f>$BB$8</f>
        <v>1.6483612613248043E+22</v>
      </c>
      <c r="D35" s="3">
        <f>$AM$8</f>
        <v>8.3638183359412491E+39</v>
      </c>
      <c r="E35" s="3">
        <f>$AL$8</f>
        <v>1.1077700566821677E+38</v>
      </c>
      <c r="F35" s="3">
        <f>$AK$8</f>
        <v>1.4697437693587362E+36</v>
      </c>
      <c r="G35" s="3">
        <f>$AJ$8</f>
        <v>1.9538613311576207E+34</v>
      </c>
      <c r="H35" s="3">
        <f>$AI$8</f>
        <v>2.6034054115613975E+32</v>
      </c>
      <c r="I35" s="3">
        <f>$AH$8</f>
        <v>3.4781605591867382E+30</v>
      </c>
      <c r="J35" s="3">
        <f>$AG$8</f>
        <v>4.6613881837492098E+28</v>
      </c>
      <c r="K35" s="3">
        <f>$AF$8</f>
        <v>6.2701584820619147E+26</v>
      </c>
      <c r="L35" s="3">
        <f>$AE$8</f>
        <v>8.4708966672821023E+24</v>
      </c>
      <c r="M35" s="3">
        <f>$AD$8</f>
        <v>1.1503166289706361E+23</v>
      </c>
      <c r="N35" s="3">
        <f>$AC$8</f>
        <v>1.5716684413122047E+21</v>
      </c>
      <c r="P35" s="23">
        <f>MDETERM(B34:N46)/MDETERM(B48:N60)</f>
        <v>1.2651863174632353E-14</v>
      </c>
    </row>
    <row r="36" spans="2:16">
      <c r="B36" s="3">
        <f>$AN$8</f>
        <v>6.3242912419945786E+41</v>
      </c>
      <c r="C36" s="22">
        <f>$BA$8</f>
        <v>2.2533742029544515E+20</v>
      </c>
      <c r="D36" s="3">
        <f>$AL$8</f>
        <v>1.1077700566821677E+38</v>
      </c>
      <c r="E36" s="3">
        <f>$AK$8</f>
        <v>1.4697437693587362E+36</v>
      </c>
      <c r="F36" s="3">
        <f>$AJ$8</f>
        <v>1.9538613311576207E+34</v>
      </c>
      <c r="G36" s="3">
        <f>$AI$8</f>
        <v>2.6034054115613975E+32</v>
      </c>
      <c r="H36" s="3">
        <f>$AH$8</f>
        <v>3.4781605591867382E+30</v>
      </c>
      <c r="I36" s="3">
        <f>$AG$8</f>
        <v>4.6613881837492098E+28</v>
      </c>
      <c r="J36" s="3">
        <f>$AF$8</f>
        <v>6.2701584820619147E+26</v>
      </c>
      <c r="K36" s="3">
        <f>$AE$8</f>
        <v>8.4708966672821023E+24</v>
      </c>
      <c r="L36" s="3">
        <f>$AD$8</f>
        <v>1.1503166289706361E+23</v>
      </c>
      <c r="M36" s="3">
        <f>$AC$8</f>
        <v>1.5716684413122047E+21</v>
      </c>
      <c r="N36" s="3">
        <f>$AB$8</f>
        <v>2.162994034885931E+19</v>
      </c>
      <c r="P36" s="29" t="e">
        <f ca="1">[1]!xDiv([1]!xMatDet(B34:N46,100),[1]!xMatDet(B48:N60,100),100)</f>
        <v>#NAME?</v>
      </c>
    </row>
    <row r="37" spans="2:16">
      <c r="B37" s="3">
        <f>$AM$8</f>
        <v>8.3638183359412491E+39</v>
      </c>
      <c r="C37" s="22">
        <f>$AZ$8</f>
        <v>3.1024417127888937E+18</v>
      </c>
      <c r="D37" s="3">
        <f>$AK$8</f>
        <v>1.4697437693587362E+36</v>
      </c>
      <c r="E37" s="3">
        <f>$AJ$8</f>
        <v>1.9538613311576207E+34</v>
      </c>
      <c r="F37" s="3">
        <f>$AI$8</f>
        <v>2.6034054115613975E+32</v>
      </c>
      <c r="G37" s="3">
        <f>$AH$8</f>
        <v>3.4781605591867382E+30</v>
      </c>
      <c r="H37" s="3">
        <f>$AG$8</f>
        <v>4.6613881837492098E+28</v>
      </c>
      <c r="I37" s="3">
        <f>$AF$8</f>
        <v>6.2701584820619147E+26</v>
      </c>
      <c r="J37" s="3">
        <f>$AE$8</f>
        <v>8.4708966672821023E+24</v>
      </c>
      <c r="K37" s="3">
        <f>$AD$8</f>
        <v>1.1503166289706361E+23</v>
      </c>
      <c r="L37" s="3">
        <f>$AC$8</f>
        <v>1.5716684413122047E+21</v>
      </c>
      <c r="M37" s="3">
        <f>$AB$8</f>
        <v>2.162994034885931E+19</v>
      </c>
      <c r="N37" s="3">
        <f>$AA$8</f>
        <v>3.0024635741202643E+17</v>
      </c>
    </row>
    <row r="38" spans="2:16">
      <c r="B38" s="3">
        <f>$AL$8</f>
        <v>1.1077700566821677E+38</v>
      </c>
      <c r="C38" s="22">
        <f>$AY$8</f>
        <v>4.3074374358992288E+16</v>
      </c>
      <c r="D38" s="3">
        <f>$AJ$8</f>
        <v>1.9538613311576207E+34</v>
      </c>
      <c r="E38" s="3">
        <f>$AI$8</f>
        <v>2.6034054115613975E+32</v>
      </c>
      <c r="F38" s="3">
        <f>$AH$8</f>
        <v>3.4781605591867382E+30</v>
      </c>
      <c r="G38" s="3">
        <f>$AG$8</f>
        <v>4.6613881837492098E+28</v>
      </c>
      <c r="H38" s="3">
        <f>$AF$8</f>
        <v>6.2701584820619147E+26</v>
      </c>
      <c r="I38" s="3">
        <f>$AE$8</f>
        <v>8.4708966672821023E+24</v>
      </c>
      <c r="J38" s="3">
        <f>$AD$8</f>
        <v>1.1503166289706361E+23</v>
      </c>
      <c r="K38" s="3">
        <f>$AC$8</f>
        <v>1.5716684413122047E+21</v>
      </c>
      <c r="L38" s="3">
        <f>$AB$8</f>
        <v>2.162994034885931E+19</v>
      </c>
      <c r="M38" s="3">
        <f>$AA$8</f>
        <v>3.0024635741202643E+17</v>
      </c>
      <c r="N38" s="3">
        <f>$Z$8</f>
        <v>4210038387792135</v>
      </c>
    </row>
    <row r="39" spans="2:16">
      <c r="B39" s="3">
        <f>$AK$8</f>
        <v>1.4697437693587362E+36</v>
      </c>
      <c r="C39" s="22">
        <f>$AX$8</f>
        <v>603964096749226</v>
      </c>
      <c r="D39" s="3">
        <f>$AI$8</f>
        <v>2.6034054115613975E+32</v>
      </c>
      <c r="E39" s="3">
        <f>$AH$8</f>
        <v>3.4781605591867382E+30</v>
      </c>
      <c r="F39" s="3">
        <f>$AG$8</f>
        <v>4.6613881837492098E+28</v>
      </c>
      <c r="G39" s="3">
        <f>$AF$8</f>
        <v>6.2701584820619147E+26</v>
      </c>
      <c r="H39" s="3">
        <f>$AE$8</f>
        <v>8.4708966672821023E+24</v>
      </c>
      <c r="I39" s="3">
        <f>$AD$8</f>
        <v>1.1503166289706361E+23</v>
      </c>
      <c r="J39" s="3">
        <f>$AC$8</f>
        <v>1.5716684413122047E+21</v>
      </c>
      <c r="K39" s="3">
        <f>$AB$8</f>
        <v>2.162994034885931E+19</v>
      </c>
      <c r="L39" s="3">
        <f>$AA$8</f>
        <v>3.0024635741202643E+17</v>
      </c>
      <c r="M39" s="3">
        <f>$Z$8</f>
        <v>4210038387792135</v>
      </c>
      <c r="N39" s="3">
        <f>$Y$8</f>
        <v>59732129675791</v>
      </c>
    </row>
    <row r="40" spans="2:16">
      <c r="B40" s="3">
        <f>$AJ$8</f>
        <v>1.9538613311576207E+34</v>
      </c>
      <c r="C40" s="22">
        <f>$AW$8</f>
        <v>8565991486948</v>
      </c>
      <c r="D40" s="3">
        <f>$AH$8</f>
        <v>3.4781605591867382E+30</v>
      </c>
      <c r="E40" s="3">
        <f>$AG$8</f>
        <v>4.6613881837492098E+28</v>
      </c>
      <c r="F40" s="3">
        <f>$AF$8</f>
        <v>6.2701584820619147E+26</v>
      </c>
      <c r="G40" s="3">
        <f>$AE$8</f>
        <v>8.4708966672821023E+24</v>
      </c>
      <c r="H40" s="3">
        <f>$AD$8</f>
        <v>1.1503166289706361E+23</v>
      </c>
      <c r="I40" s="3">
        <f>$AC$8</f>
        <v>1.5716684413122047E+21</v>
      </c>
      <c r="J40" s="3">
        <f>$AB$8</f>
        <v>2.162994034885931E+19</v>
      </c>
      <c r="K40" s="3">
        <f>$AA$8</f>
        <v>3.0024635741202643E+17</v>
      </c>
      <c r="L40" s="3">
        <f>$Z$8</f>
        <v>4210038387792135</v>
      </c>
      <c r="M40" s="3">
        <f>$Y$8</f>
        <v>59732129675791</v>
      </c>
      <c r="N40" s="3">
        <f>$X$8</f>
        <v>859047860295</v>
      </c>
    </row>
    <row r="41" spans="2:16">
      <c r="B41" s="3">
        <f>$AI$8</f>
        <v>2.6034054115613975E+32</v>
      </c>
      <c r="C41" s="22">
        <f>$AV$8</f>
        <v>123100393474</v>
      </c>
      <c r="D41" s="3">
        <f>$AG$8</f>
        <v>4.6613881837492098E+28</v>
      </c>
      <c r="E41" s="3">
        <f>$AF$8</f>
        <v>6.2701584820619147E+26</v>
      </c>
      <c r="F41" s="3">
        <f>$AE$8</f>
        <v>8.4708966672821023E+24</v>
      </c>
      <c r="G41" s="3">
        <f>$AD$8</f>
        <v>1.1503166289706361E+23</v>
      </c>
      <c r="H41" s="3">
        <f>$AC$8</f>
        <v>1.5716684413122047E+21</v>
      </c>
      <c r="I41" s="3">
        <f>$AB$8</f>
        <v>2.162994034885931E+19</v>
      </c>
      <c r="J41" s="3">
        <f>$AA$8</f>
        <v>3.0024635741202643E+17</v>
      </c>
      <c r="K41" s="3">
        <f>$Z$8</f>
        <v>4210038387792135</v>
      </c>
      <c r="L41" s="3">
        <f>$Y$8</f>
        <v>59732129675791</v>
      </c>
      <c r="M41" s="3">
        <f>$X$8</f>
        <v>859047860295</v>
      </c>
      <c r="N41" s="3">
        <f>$W$8</f>
        <v>12545691535</v>
      </c>
    </row>
    <row r="42" spans="2:16">
      <c r="B42" s="3">
        <f>$AH$8</f>
        <v>3.4781605591867382E+30</v>
      </c>
      <c r="C42" s="22">
        <f>$AU$8</f>
        <v>1795576924</v>
      </c>
      <c r="D42" s="3">
        <f>$AF$8</f>
        <v>6.2701584820619147E+26</v>
      </c>
      <c r="E42" s="3">
        <f>$AE$8</f>
        <v>8.4708966672821023E+24</v>
      </c>
      <c r="F42" s="3">
        <f>$AD$8</f>
        <v>1.1503166289706361E+23</v>
      </c>
      <c r="G42" s="3">
        <f>$AC$8</f>
        <v>1.5716684413122047E+21</v>
      </c>
      <c r="H42" s="3">
        <f>$AB$8</f>
        <v>2.162994034885931E+19</v>
      </c>
      <c r="I42" s="3">
        <f>$AA$8</f>
        <v>3.0024635741202643E+17</v>
      </c>
      <c r="J42" s="3">
        <f>$Z$8</f>
        <v>4210038387792135</v>
      </c>
      <c r="K42" s="3">
        <f>$Y$8</f>
        <v>59732129675791</v>
      </c>
      <c r="L42" s="3">
        <f>$X$8</f>
        <v>859047860295</v>
      </c>
      <c r="M42" s="3">
        <f>$W$8</f>
        <v>12545691535</v>
      </c>
      <c r="N42" s="3">
        <f>$V$8</f>
        <v>186368535</v>
      </c>
    </row>
    <row r="43" spans="2:16">
      <c r="B43" s="3">
        <f>$AG$8</f>
        <v>4.6613881837492098E+28</v>
      </c>
      <c r="C43" s="22">
        <f>$AT$8</f>
        <v>26626546</v>
      </c>
      <c r="D43" s="3">
        <f>$AE$8</f>
        <v>8.4708966672821023E+24</v>
      </c>
      <c r="E43" s="3">
        <f>$AD$8</f>
        <v>1.1503166289706361E+23</v>
      </c>
      <c r="F43" s="3">
        <f>$AC$8</f>
        <v>1.5716684413122047E+21</v>
      </c>
      <c r="G43" s="3">
        <f>$AB$8</f>
        <v>2.162994034885931E+19</v>
      </c>
      <c r="H43" s="3">
        <f>$AA$8</f>
        <v>3.0024635741202643E+17</v>
      </c>
      <c r="I43" s="3">
        <f>$Z$8</f>
        <v>4210038387792135</v>
      </c>
      <c r="J43" s="3">
        <f>$Y$8</f>
        <v>59732129675791</v>
      </c>
      <c r="K43" s="3">
        <f>$X$8</f>
        <v>859047860295</v>
      </c>
      <c r="L43" s="3">
        <f>$W$8</f>
        <v>12545691535</v>
      </c>
      <c r="M43" s="3">
        <f>$V$8</f>
        <v>186368535</v>
      </c>
      <c r="N43" s="3">
        <f>$U$8</f>
        <v>2820151</v>
      </c>
    </row>
    <row r="44" spans="2:16">
      <c r="B44" s="3">
        <f>$AF$8</f>
        <v>6.2701584820619147E+26</v>
      </c>
      <c r="C44" s="22">
        <f>$AS$8</f>
        <v>401968</v>
      </c>
      <c r="D44" s="3">
        <f>$AD$8</f>
        <v>1.1503166289706361E+23</v>
      </c>
      <c r="E44" s="3">
        <f>$AC$8</f>
        <v>1.5716684413122047E+21</v>
      </c>
      <c r="F44" s="3">
        <f>$AB$8</f>
        <v>2.162994034885931E+19</v>
      </c>
      <c r="G44" s="3">
        <f>$AA$8</f>
        <v>3.0024635741202643E+17</v>
      </c>
      <c r="H44" s="3">
        <f>$Z$8</f>
        <v>4210038387792135</v>
      </c>
      <c r="I44" s="3">
        <f>$Y$8</f>
        <v>59732129675791</v>
      </c>
      <c r="J44" s="3">
        <f>$X$8</f>
        <v>859047860295</v>
      </c>
      <c r="K44" s="3">
        <f>$W$8</f>
        <v>12545691535</v>
      </c>
      <c r="L44" s="3">
        <f>$V$8</f>
        <v>186368535</v>
      </c>
      <c r="M44" s="3">
        <f>$U$8</f>
        <v>2820151</v>
      </c>
      <c r="N44" s="3">
        <f>$T$8</f>
        <v>43515</v>
      </c>
    </row>
    <row r="45" spans="2:16">
      <c r="B45" s="3">
        <f>$AE$8</f>
        <v>8.4708966672821023E+24</v>
      </c>
      <c r="C45" s="22">
        <f>$AR$8</f>
        <v>6184</v>
      </c>
      <c r="D45" s="3">
        <f>$AC$8</f>
        <v>1.5716684413122047E+21</v>
      </c>
      <c r="E45" s="3">
        <f>$AB$8</f>
        <v>2.162994034885931E+19</v>
      </c>
      <c r="F45" s="3">
        <f>$AA$8</f>
        <v>3.0024635741202643E+17</v>
      </c>
      <c r="G45" s="3">
        <f>$Z$8</f>
        <v>4210038387792135</v>
      </c>
      <c r="H45" s="3">
        <f>$Y$8</f>
        <v>59732129675791</v>
      </c>
      <c r="I45" s="3">
        <f>$X$8</f>
        <v>859047860295</v>
      </c>
      <c r="J45" s="3">
        <f>$W$8</f>
        <v>12545691535</v>
      </c>
      <c r="K45" s="3">
        <f>$V$8</f>
        <v>186368535</v>
      </c>
      <c r="L45" s="3">
        <f>$U$8</f>
        <v>2820151</v>
      </c>
      <c r="M45" s="3">
        <f>$T$8</f>
        <v>43515</v>
      </c>
      <c r="N45" s="3">
        <f>$S$8</f>
        <v>685</v>
      </c>
    </row>
    <row r="46" spans="2:16">
      <c r="B46" s="3">
        <f>$AD$8</f>
        <v>1.1503166289706361E+23</v>
      </c>
      <c r="C46" s="22">
        <f>$AQ$8</f>
        <v>97</v>
      </c>
      <c r="D46" s="3">
        <f>$AB$8</f>
        <v>2.162994034885931E+19</v>
      </c>
      <c r="E46" s="3">
        <f>$AA$8</f>
        <v>3.0024635741202643E+17</v>
      </c>
      <c r="F46" s="3">
        <f>$Z$8</f>
        <v>4210038387792135</v>
      </c>
      <c r="G46" s="3">
        <f>$Y$8</f>
        <v>59732129675791</v>
      </c>
      <c r="H46" s="3">
        <f>$X$8</f>
        <v>859047860295</v>
      </c>
      <c r="I46" s="3">
        <f>$W$8</f>
        <v>12545691535</v>
      </c>
      <c r="J46" s="3">
        <f>$V$8</f>
        <v>186368535</v>
      </c>
      <c r="K46" s="3">
        <f>$U$8</f>
        <v>2820151</v>
      </c>
      <c r="L46" s="3">
        <f>$T$8</f>
        <v>43515</v>
      </c>
      <c r="M46" s="3">
        <f>$S$8</f>
        <v>685</v>
      </c>
      <c r="N46" s="3">
        <f>$S$2</f>
        <v>11</v>
      </c>
    </row>
    <row r="47" spans="2:16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6">
      <c r="B48" s="3">
        <f>$AP$8</f>
        <v>3.6297512399329361E+45</v>
      </c>
      <c r="C48" s="3">
        <f>$AO$8</f>
        <v>4.7884147900470993E+43</v>
      </c>
      <c r="D48" s="3">
        <f>$AN$8</f>
        <v>6.3242912419945786E+41</v>
      </c>
      <c r="E48" s="3">
        <f>$AM$8</f>
        <v>8.3638183359412491E+39</v>
      </c>
      <c r="F48" s="3">
        <f>$AL$8</f>
        <v>1.1077700566821677E+38</v>
      </c>
      <c r="G48" s="3">
        <f>$AK$8</f>
        <v>1.4697437693587362E+36</v>
      </c>
      <c r="H48" s="3">
        <f>$AJ$8</f>
        <v>1.9538613311576207E+34</v>
      </c>
      <c r="I48" s="3">
        <f>$AI$8</f>
        <v>2.6034054115613975E+32</v>
      </c>
      <c r="J48" s="3">
        <f>$AH$8</f>
        <v>3.4781605591867382E+30</v>
      </c>
      <c r="K48" s="3">
        <f>$AG$8</f>
        <v>4.6613881837492098E+28</v>
      </c>
      <c r="L48" s="3">
        <f>$AF$8</f>
        <v>6.2701584820619147E+26</v>
      </c>
      <c r="M48" s="3">
        <f>$AE$8</f>
        <v>8.4708966672821023E+24</v>
      </c>
      <c r="N48" s="3">
        <f>$AD$8</f>
        <v>1.1503166289706361E+23</v>
      </c>
    </row>
    <row r="49" spans="2:16">
      <c r="B49" s="3">
        <f>$AO$8</f>
        <v>4.7884147900470993E+43</v>
      </c>
      <c r="C49" s="3">
        <f>$AN$8</f>
        <v>6.3242912419945786E+41</v>
      </c>
      <c r="D49" s="3">
        <f>$AM$8</f>
        <v>8.3638183359412491E+39</v>
      </c>
      <c r="E49" s="3">
        <f>$AL$8</f>
        <v>1.1077700566821677E+38</v>
      </c>
      <c r="F49" s="3">
        <f>$AK$8</f>
        <v>1.4697437693587362E+36</v>
      </c>
      <c r="G49" s="3">
        <f>$AJ$8</f>
        <v>1.9538613311576207E+34</v>
      </c>
      <c r="H49" s="3">
        <f>$AI$8</f>
        <v>2.6034054115613975E+32</v>
      </c>
      <c r="I49" s="3">
        <f>$AH$8</f>
        <v>3.4781605591867382E+30</v>
      </c>
      <c r="J49" s="3">
        <f>$AG$8</f>
        <v>4.6613881837492098E+28</v>
      </c>
      <c r="K49" s="3">
        <f>$AF$8</f>
        <v>6.2701584820619147E+26</v>
      </c>
      <c r="L49" s="3">
        <f>$AE$8</f>
        <v>8.4708966672821023E+24</v>
      </c>
      <c r="M49" s="3">
        <f>$AD$8</f>
        <v>1.1503166289706361E+23</v>
      </c>
      <c r="N49" s="3">
        <f>$AC$8</f>
        <v>1.5716684413122047E+21</v>
      </c>
    </row>
    <row r="50" spans="2:16">
      <c r="B50" s="3">
        <f>$AN$8</f>
        <v>6.3242912419945786E+41</v>
      </c>
      <c r="C50" s="3">
        <f>$AM$8</f>
        <v>8.3638183359412491E+39</v>
      </c>
      <c r="D50" s="3">
        <f>$AL$8</f>
        <v>1.1077700566821677E+38</v>
      </c>
      <c r="E50" s="3">
        <f>$AK$8</f>
        <v>1.4697437693587362E+36</v>
      </c>
      <c r="F50" s="3">
        <f>$AJ$8</f>
        <v>1.9538613311576207E+34</v>
      </c>
      <c r="G50" s="3">
        <f>$AI$8</f>
        <v>2.6034054115613975E+32</v>
      </c>
      <c r="H50" s="3">
        <f>$AH$8</f>
        <v>3.4781605591867382E+30</v>
      </c>
      <c r="I50" s="3">
        <f>$AG$8</f>
        <v>4.6613881837492098E+28</v>
      </c>
      <c r="J50" s="3">
        <f>$AF$8</f>
        <v>6.2701584820619147E+26</v>
      </c>
      <c r="K50" s="3">
        <f>$AE$8</f>
        <v>8.4708966672821023E+24</v>
      </c>
      <c r="L50" s="3">
        <f>$AD$8</f>
        <v>1.1503166289706361E+23</v>
      </c>
      <c r="M50" s="3">
        <f>$AC$8</f>
        <v>1.5716684413122047E+21</v>
      </c>
      <c r="N50" s="3">
        <f>$AB$8</f>
        <v>2.162994034885931E+19</v>
      </c>
      <c r="P50" s="23"/>
    </row>
    <row r="51" spans="2:16">
      <c r="B51" s="3">
        <f>$AM$8</f>
        <v>8.3638183359412491E+39</v>
      </c>
      <c r="C51" s="3">
        <f>$AL$8</f>
        <v>1.1077700566821677E+38</v>
      </c>
      <c r="D51" s="3">
        <f>$AK$8</f>
        <v>1.4697437693587362E+36</v>
      </c>
      <c r="E51" s="3">
        <f>$AJ$8</f>
        <v>1.9538613311576207E+34</v>
      </c>
      <c r="F51" s="3">
        <f>$AI$8</f>
        <v>2.6034054115613975E+32</v>
      </c>
      <c r="G51" s="3">
        <f>$AH$8</f>
        <v>3.4781605591867382E+30</v>
      </c>
      <c r="H51" s="3">
        <f>$AG$8</f>
        <v>4.6613881837492098E+28</v>
      </c>
      <c r="I51" s="3">
        <f>$AF$8</f>
        <v>6.2701584820619147E+26</v>
      </c>
      <c r="J51" s="3">
        <f>$AE$8</f>
        <v>8.4708966672821023E+24</v>
      </c>
      <c r="K51" s="3">
        <f>$AD$8</f>
        <v>1.1503166289706361E+23</v>
      </c>
      <c r="L51" s="3">
        <f>$AC$8</f>
        <v>1.5716684413122047E+21</v>
      </c>
      <c r="M51" s="3">
        <f>$AB$8</f>
        <v>2.162994034885931E+19</v>
      </c>
      <c r="N51" s="3">
        <f>$AA$8</f>
        <v>3.0024635741202643E+17</v>
      </c>
      <c r="P51" s="32"/>
    </row>
    <row r="52" spans="2:16">
      <c r="B52" s="3">
        <f>$AL$8</f>
        <v>1.1077700566821677E+38</v>
      </c>
      <c r="C52" s="3">
        <f>$AK$8</f>
        <v>1.4697437693587362E+36</v>
      </c>
      <c r="D52" s="3">
        <f>$AJ$8</f>
        <v>1.9538613311576207E+34</v>
      </c>
      <c r="E52" s="3">
        <f>$AI$8</f>
        <v>2.6034054115613975E+32</v>
      </c>
      <c r="F52" s="3">
        <f>$AH$8</f>
        <v>3.4781605591867382E+30</v>
      </c>
      <c r="G52" s="3">
        <f>$AG$8</f>
        <v>4.6613881837492098E+28</v>
      </c>
      <c r="H52" s="3">
        <f>$AF$8</f>
        <v>6.2701584820619147E+26</v>
      </c>
      <c r="I52" s="3">
        <f>$AE$8</f>
        <v>8.4708966672821023E+24</v>
      </c>
      <c r="J52" s="3">
        <f>$AD$8</f>
        <v>1.1503166289706361E+23</v>
      </c>
      <c r="K52" s="3">
        <f>$AC$8</f>
        <v>1.5716684413122047E+21</v>
      </c>
      <c r="L52" s="3">
        <f>$AB$8</f>
        <v>2.162994034885931E+19</v>
      </c>
      <c r="M52" s="3">
        <f>$AA$8</f>
        <v>3.0024635741202643E+17</v>
      </c>
      <c r="N52" s="3">
        <f>$Z$8</f>
        <v>4210038387792135</v>
      </c>
    </row>
    <row r="53" spans="2:16">
      <c r="B53" s="3">
        <f>$AK$8</f>
        <v>1.4697437693587362E+36</v>
      </c>
      <c r="C53" s="3">
        <f>$AJ$8</f>
        <v>1.9538613311576207E+34</v>
      </c>
      <c r="D53" s="3">
        <f>$AI$8</f>
        <v>2.6034054115613975E+32</v>
      </c>
      <c r="E53" s="3">
        <f>$AH$8</f>
        <v>3.4781605591867382E+30</v>
      </c>
      <c r="F53" s="3">
        <f>$AG$8</f>
        <v>4.6613881837492098E+28</v>
      </c>
      <c r="G53" s="3">
        <f>$AF$8</f>
        <v>6.2701584820619147E+26</v>
      </c>
      <c r="H53" s="3">
        <f>$AE$8</f>
        <v>8.4708966672821023E+24</v>
      </c>
      <c r="I53" s="3">
        <f>$AD$8</f>
        <v>1.1503166289706361E+23</v>
      </c>
      <c r="J53" s="3">
        <f>$AC$8</f>
        <v>1.5716684413122047E+21</v>
      </c>
      <c r="K53" s="3">
        <f>$AB$8</f>
        <v>2.162994034885931E+19</v>
      </c>
      <c r="L53" s="3">
        <f>$AA$8</f>
        <v>3.0024635741202643E+17</v>
      </c>
      <c r="M53" s="3">
        <f>$Z$8</f>
        <v>4210038387792135</v>
      </c>
      <c r="N53" s="3">
        <f>$Y$8</f>
        <v>59732129675791</v>
      </c>
    </row>
    <row r="54" spans="2:16">
      <c r="B54" s="3">
        <f>$AJ$8</f>
        <v>1.9538613311576207E+34</v>
      </c>
      <c r="C54" s="3">
        <f>$AI$8</f>
        <v>2.6034054115613975E+32</v>
      </c>
      <c r="D54" s="3">
        <f>$AH$8</f>
        <v>3.4781605591867382E+30</v>
      </c>
      <c r="E54" s="3">
        <f>$AG$8</f>
        <v>4.6613881837492098E+28</v>
      </c>
      <c r="F54" s="3">
        <f>$AF$8</f>
        <v>6.2701584820619147E+26</v>
      </c>
      <c r="G54" s="3">
        <f>$AE$8</f>
        <v>8.4708966672821023E+24</v>
      </c>
      <c r="H54" s="3">
        <f>$AD$8</f>
        <v>1.1503166289706361E+23</v>
      </c>
      <c r="I54" s="3">
        <f>$AC$8</f>
        <v>1.5716684413122047E+21</v>
      </c>
      <c r="J54" s="3">
        <f>$AB$8</f>
        <v>2.162994034885931E+19</v>
      </c>
      <c r="K54" s="3">
        <f>$AA$8</f>
        <v>3.0024635741202643E+17</v>
      </c>
      <c r="L54" s="3">
        <f>$Z$8</f>
        <v>4210038387792135</v>
      </c>
      <c r="M54" s="3">
        <f>$Y$8</f>
        <v>59732129675791</v>
      </c>
      <c r="N54" s="3">
        <f>$X$8</f>
        <v>859047860295</v>
      </c>
    </row>
    <row r="55" spans="2:16">
      <c r="B55" s="3">
        <f>$AI$8</f>
        <v>2.6034054115613975E+32</v>
      </c>
      <c r="C55" s="3">
        <f>$AH$8</f>
        <v>3.4781605591867382E+30</v>
      </c>
      <c r="D55" s="3">
        <f>$AG$8</f>
        <v>4.6613881837492098E+28</v>
      </c>
      <c r="E55" s="3">
        <f>$AF$8</f>
        <v>6.2701584820619147E+26</v>
      </c>
      <c r="F55" s="3">
        <f>$AE$8</f>
        <v>8.4708966672821023E+24</v>
      </c>
      <c r="G55" s="3">
        <f>$AD$8</f>
        <v>1.1503166289706361E+23</v>
      </c>
      <c r="H55" s="3">
        <f>$AC$8</f>
        <v>1.5716684413122047E+21</v>
      </c>
      <c r="I55" s="3">
        <f>$AB$8</f>
        <v>2.162994034885931E+19</v>
      </c>
      <c r="J55" s="3">
        <f>$AA$8</f>
        <v>3.0024635741202643E+17</v>
      </c>
      <c r="K55" s="3">
        <f>$Z$8</f>
        <v>4210038387792135</v>
      </c>
      <c r="L55" s="3">
        <f>$Y$8</f>
        <v>59732129675791</v>
      </c>
      <c r="M55" s="3">
        <f>$X$8</f>
        <v>859047860295</v>
      </c>
      <c r="N55" s="3">
        <f>$W$8</f>
        <v>12545691535</v>
      </c>
    </row>
    <row r="56" spans="2:16">
      <c r="B56" s="3">
        <f>$AH$8</f>
        <v>3.4781605591867382E+30</v>
      </c>
      <c r="C56" s="3">
        <f>$AG$8</f>
        <v>4.6613881837492098E+28</v>
      </c>
      <c r="D56" s="3">
        <f>$AF$8</f>
        <v>6.2701584820619147E+26</v>
      </c>
      <c r="E56" s="3">
        <f>$AE$8</f>
        <v>8.4708966672821023E+24</v>
      </c>
      <c r="F56" s="3">
        <f>$AD$8</f>
        <v>1.1503166289706361E+23</v>
      </c>
      <c r="G56" s="3">
        <f>$AC$8</f>
        <v>1.5716684413122047E+21</v>
      </c>
      <c r="H56" s="3">
        <f>$AB$8</f>
        <v>2.162994034885931E+19</v>
      </c>
      <c r="I56" s="3">
        <f>$AA$8</f>
        <v>3.0024635741202643E+17</v>
      </c>
      <c r="J56" s="3">
        <f>$Z$8</f>
        <v>4210038387792135</v>
      </c>
      <c r="K56" s="3">
        <f>$Y$8</f>
        <v>59732129675791</v>
      </c>
      <c r="L56" s="3">
        <f>$X$8</f>
        <v>859047860295</v>
      </c>
      <c r="M56" s="3">
        <f>$W$8</f>
        <v>12545691535</v>
      </c>
      <c r="N56" s="3">
        <f>$V$8</f>
        <v>186368535</v>
      </c>
    </row>
    <row r="57" spans="2:16">
      <c r="B57" s="3">
        <f>$AG$8</f>
        <v>4.6613881837492098E+28</v>
      </c>
      <c r="C57" s="3">
        <f>$AF$8</f>
        <v>6.2701584820619147E+26</v>
      </c>
      <c r="D57" s="3">
        <f>$AE$8</f>
        <v>8.4708966672821023E+24</v>
      </c>
      <c r="E57" s="3">
        <f>$AD$8</f>
        <v>1.1503166289706361E+23</v>
      </c>
      <c r="F57" s="3">
        <f>$AC$8</f>
        <v>1.5716684413122047E+21</v>
      </c>
      <c r="G57" s="3">
        <f>$AB$8</f>
        <v>2.162994034885931E+19</v>
      </c>
      <c r="H57" s="3">
        <f>$AA$8</f>
        <v>3.0024635741202643E+17</v>
      </c>
      <c r="I57" s="3">
        <f>$Z$8</f>
        <v>4210038387792135</v>
      </c>
      <c r="J57" s="3">
        <f>$Y$8</f>
        <v>59732129675791</v>
      </c>
      <c r="K57" s="3">
        <f>$X$8</f>
        <v>859047860295</v>
      </c>
      <c r="L57" s="3">
        <f>$W$8</f>
        <v>12545691535</v>
      </c>
      <c r="M57" s="3">
        <f>$V$8</f>
        <v>186368535</v>
      </c>
      <c r="N57" s="3">
        <f>$U$8</f>
        <v>2820151</v>
      </c>
    </row>
    <row r="58" spans="2:16">
      <c r="B58" s="3">
        <f>$AF$8</f>
        <v>6.2701584820619147E+26</v>
      </c>
      <c r="C58" s="3">
        <f>$AE$8</f>
        <v>8.4708966672821023E+24</v>
      </c>
      <c r="D58" s="3">
        <f>$AD$8</f>
        <v>1.1503166289706361E+23</v>
      </c>
      <c r="E58" s="3">
        <f>$AC$8</f>
        <v>1.5716684413122047E+21</v>
      </c>
      <c r="F58" s="3">
        <f>$AB$8</f>
        <v>2.162994034885931E+19</v>
      </c>
      <c r="G58" s="3">
        <f>$AA$8</f>
        <v>3.0024635741202643E+17</v>
      </c>
      <c r="H58" s="3">
        <f>$Z$8</f>
        <v>4210038387792135</v>
      </c>
      <c r="I58" s="3">
        <f>$Y$8</f>
        <v>59732129675791</v>
      </c>
      <c r="J58" s="3">
        <f>$X$8</f>
        <v>859047860295</v>
      </c>
      <c r="K58" s="3">
        <f>$W$8</f>
        <v>12545691535</v>
      </c>
      <c r="L58" s="3">
        <f>$V$8</f>
        <v>186368535</v>
      </c>
      <c r="M58" s="3">
        <f>$U$8</f>
        <v>2820151</v>
      </c>
      <c r="N58" s="3">
        <f>$T$8</f>
        <v>43515</v>
      </c>
    </row>
    <row r="59" spans="2:16">
      <c r="B59" s="3">
        <f>$AE$8</f>
        <v>8.4708966672821023E+24</v>
      </c>
      <c r="C59" s="3">
        <f>$AD$8</f>
        <v>1.1503166289706361E+23</v>
      </c>
      <c r="D59" s="3">
        <f>$AC$8</f>
        <v>1.5716684413122047E+21</v>
      </c>
      <c r="E59" s="3">
        <f>$AB$8</f>
        <v>2.162994034885931E+19</v>
      </c>
      <c r="F59" s="3">
        <f>$AA$8</f>
        <v>3.0024635741202643E+17</v>
      </c>
      <c r="G59" s="3">
        <f>$Z$8</f>
        <v>4210038387792135</v>
      </c>
      <c r="H59" s="3">
        <f>$Y$8</f>
        <v>59732129675791</v>
      </c>
      <c r="I59" s="3">
        <f>$X$8</f>
        <v>859047860295</v>
      </c>
      <c r="J59" s="3">
        <f>$W$8</f>
        <v>12545691535</v>
      </c>
      <c r="K59" s="3">
        <f>$V$8</f>
        <v>186368535</v>
      </c>
      <c r="L59" s="3">
        <f>$U$8</f>
        <v>2820151</v>
      </c>
      <c r="M59" s="3">
        <f>$T$8</f>
        <v>43515</v>
      </c>
      <c r="N59" s="3">
        <f>$S$8</f>
        <v>685</v>
      </c>
    </row>
    <row r="60" spans="2:16">
      <c r="B60" s="3">
        <f>$AD$8</f>
        <v>1.1503166289706361E+23</v>
      </c>
      <c r="C60" s="3">
        <f>$AC$8</f>
        <v>1.5716684413122047E+21</v>
      </c>
      <c r="D60" s="3">
        <f>$AB$8</f>
        <v>2.162994034885931E+19</v>
      </c>
      <c r="E60" s="3">
        <f>$AA$8</f>
        <v>3.0024635741202643E+17</v>
      </c>
      <c r="F60" s="3">
        <f>$Z$8</f>
        <v>4210038387792135</v>
      </c>
      <c r="G60" s="3">
        <f>$Y$8</f>
        <v>59732129675791</v>
      </c>
      <c r="H60" s="3">
        <f>$X$8</f>
        <v>859047860295</v>
      </c>
      <c r="I60" s="3">
        <f>$W$8</f>
        <v>12545691535</v>
      </c>
      <c r="J60" s="3">
        <f>$V$8</f>
        <v>186368535</v>
      </c>
      <c r="K60" s="3">
        <f>$U$8</f>
        <v>2820151</v>
      </c>
      <c r="L60" s="3">
        <f>$T$8</f>
        <v>43515</v>
      </c>
      <c r="M60" s="3">
        <f>$S$8</f>
        <v>685</v>
      </c>
      <c r="N60" s="3">
        <f>$S$2</f>
        <v>11</v>
      </c>
    </row>
    <row r="63" spans="2:16">
      <c r="B63" s="3">
        <f>$AP$8</f>
        <v>3.6297512399329361E+45</v>
      </c>
      <c r="C63" s="3">
        <f>$AO$8</f>
        <v>4.7884147900470993E+43</v>
      </c>
      <c r="D63" s="22">
        <f>$BC$8</f>
        <v>1.2130612287806382E+24</v>
      </c>
      <c r="E63" s="3">
        <f>$AM$8</f>
        <v>8.3638183359412491E+39</v>
      </c>
      <c r="F63" s="3">
        <f>$AL$8</f>
        <v>1.1077700566821677E+38</v>
      </c>
      <c r="G63" s="3">
        <f>$AK$8</f>
        <v>1.4697437693587362E+36</v>
      </c>
      <c r="H63" s="3">
        <f>$AJ$8</f>
        <v>1.9538613311576207E+34</v>
      </c>
      <c r="I63" s="3">
        <f>$AI$8</f>
        <v>2.6034054115613975E+32</v>
      </c>
      <c r="J63" s="3">
        <f>$AH$8</f>
        <v>3.4781605591867382E+30</v>
      </c>
      <c r="K63" s="3">
        <f>$AG$8</f>
        <v>4.6613881837492098E+28</v>
      </c>
      <c r="L63" s="3">
        <f>$AF$8</f>
        <v>6.2701584820619147E+26</v>
      </c>
      <c r="M63" s="3">
        <f>$AE$8</f>
        <v>8.4708966672821023E+24</v>
      </c>
      <c r="N63" s="3">
        <f>$AD$8</f>
        <v>1.1503166289706361E+23</v>
      </c>
    </row>
    <row r="64" spans="2:16">
      <c r="B64" s="3">
        <f>$AO$8</f>
        <v>4.7884147900470993E+43</v>
      </c>
      <c r="C64" s="3">
        <f>$AN$8</f>
        <v>6.3242912419945786E+41</v>
      </c>
      <c r="D64" s="22">
        <f>$BB$8</f>
        <v>1.6483612613248043E+22</v>
      </c>
      <c r="E64" s="3">
        <f>$AL$8</f>
        <v>1.1077700566821677E+38</v>
      </c>
      <c r="F64" s="3">
        <f>$AK$8</f>
        <v>1.4697437693587362E+36</v>
      </c>
      <c r="G64" s="3">
        <f>$AJ$8</f>
        <v>1.9538613311576207E+34</v>
      </c>
      <c r="H64" s="3">
        <f>$AI$8</f>
        <v>2.6034054115613975E+32</v>
      </c>
      <c r="I64" s="3">
        <f>$AH$8</f>
        <v>3.4781605591867382E+30</v>
      </c>
      <c r="J64" s="3">
        <f>$AG$8</f>
        <v>4.6613881837492098E+28</v>
      </c>
      <c r="K64" s="3">
        <f>$AF$8</f>
        <v>6.2701584820619147E+26</v>
      </c>
      <c r="L64" s="3">
        <f>$AE$8</f>
        <v>8.4708966672821023E+24</v>
      </c>
      <c r="M64" s="3">
        <f>$AD$8</f>
        <v>1.1503166289706361E+23</v>
      </c>
      <c r="N64" s="3">
        <f>$AC$8</f>
        <v>1.5716684413122047E+21</v>
      </c>
      <c r="P64" s="23">
        <f>MDETERM(B63:N75)/MDETERM(B77:N89)</f>
        <v>-1.0795808152818445E-12</v>
      </c>
    </row>
    <row r="65" spans="2:16">
      <c r="B65" s="3">
        <f>$AN$8</f>
        <v>6.3242912419945786E+41</v>
      </c>
      <c r="C65" s="3">
        <f>$AM$8</f>
        <v>8.3638183359412491E+39</v>
      </c>
      <c r="D65" s="22">
        <f>$BA$8</f>
        <v>2.2533742029544515E+20</v>
      </c>
      <c r="E65" s="3">
        <f>$AK$8</f>
        <v>1.4697437693587362E+36</v>
      </c>
      <c r="F65" s="3">
        <f>$AJ$8</f>
        <v>1.9538613311576207E+34</v>
      </c>
      <c r="G65" s="3">
        <f>$AI$8</f>
        <v>2.6034054115613975E+32</v>
      </c>
      <c r="H65" s="3">
        <f>$AH$8</f>
        <v>3.4781605591867382E+30</v>
      </c>
      <c r="I65" s="3">
        <f>$AG$8</f>
        <v>4.6613881837492098E+28</v>
      </c>
      <c r="J65" s="3">
        <f>$AF$8</f>
        <v>6.2701584820619147E+26</v>
      </c>
      <c r="K65" s="3">
        <f>$AE$8</f>
        <v>8.4708966672821023E+24</v>
      </c>
      <c r="L65" s="3">
        <f>$AD$8</f>
        <v>1.1503166289706361E+23</v>
      </c>
      <c r="M65" s="3">
        <f>$AC$8</f>
        <v>1.5716684413122047E+21</v>
      </c>
      <c r="N65" s="3">
        <f>$AB$8</f>
        <v>2.162994034885931E+19</v>
      </c>
      <c r="P65" s="29" t="e">
        <f ca="1">[1]!xDiv([1]!xMatDet(B63:N75,100),[1]!xMatDet(B77:N89,100),100)</f>
        <v>#NAME?</v>
      </c>
    </row>
    <row r="66" spans="2:16">
      <c r="B66" s="3">
        <f>$AM$8</f>
        <v>8.3638183359412491E+39</v>
      </c>
      <c r="C66" s="3">
        <f>$AL$8</f>
        <v>1.1077700566821677E+38</v>
      </c>
      <c r="D66" s="22">
        <f>$AZ$8</f>
        <v>3.1024417127888937E+18</v>
      </c>
      <c r="E66" s="3">
        <f>$AJ$8</f>
        <v>1.9538613311576207E+34</v>
      </c>
      <c r="F66" s="3">
        <f>$AI$8</f>
        <v>2.6034054115613975E+32</v>
      </c>
      <c r="G66" s="3">
        <f>$AH$8</f>
        <v>3.4781605591867382E+30</v>
      </c>
      <c r="H66" s="3">
        <f>$AG$8</f>
        <v>4.6613881837492098E+28</v>
      </c>
      <c r="I66" s="3">
        <f>$AF$8</f>
        <v>6.2701584820619147E+26</v>
      </c>
      <c r="J66" s="3">
        <f>$AE$8</f>
        <v>8.4708966672821023E+24</v>
      </c>
      <c r="K66" s="3">
        <f>$AD$8</f>
        <v>1.1503166289706361E+23</v>
      </c>
      <c r="L66" s="3">
        <f>$AC$8</f>
        <v>1.5716684413122047E+21</v>
      </c>
      <c r="M66" s="3">
        <f>$AB$8</f>
        <v>2.162994034885931E+19</v>
      </c>
      <c r="N66" s="3">
        <f>$AA$8</f>
        <v>3.0024635741202643E+17</v>
      </c>
    </row>
    <row r="67" spans="2:16">
      <c r="B67" s="3">
        <f>$AL$8</f>
        <v>1.1077700566821677E+38</v>
      </c>
      <c r="C67" s="3">
        <f>$AK$8</f>
        <v>1.4697437693587362E+36</v>
      </c>
      <c r="D67" s="22">
        <f>$AY$8</f>
        <v>4.3074374358992288E+16</v>
      </c>
      <c r="E67" s="3">
        <f>$AI$8</f>
        <v>2.6034054115613975E+32</v>
      </c>
      <c r="F67" s="3">
        <f>$AH$8</f>
        <v>3.4781605591867382E+30</v>
      </c>
      <c r="G67" s="3">
        <f>$AG$8</f>
        <v>4.6613881837492098E+28</v>
      </c>
      <c r="H67" s="3">
        <f>$AF$8</f>
        <v>6.2701584820619147E+26</v>
      </c>
      <c r="I67" s="3">
        <f>$AE$8</f>
        <v>8.4708966672821023E+24</v>
      </c>
      <c r="J67" s="3">
        <f>$AD$8</f>
        <v>1.1503166289706361E+23</v>
      </c>
      <c r="K67" s="3">
        <f>$AC$8</f>
        <v>1.5716684413122047E+21</v>
      </c>
      <c r="L67" s="3">
        <f>$AB$8</f>
        <v>2.162994034885931E+19</v>
      </c>
      <c r="M67" s="3">
        <f>$AA$8</f>
        <v>3.0024635741202643E+17</v>
      </c>
      <c r="N67" s="3">
        <f>$Z$8</f>
        <v>4210038387792135</v>
      </c>
    </row>
    <row r="68" spans="2:16">
      <c r="B68" s="3">
        <f>$AK$8</f>
        <v>1.4697437693587362E+36</v>
      </c>
      <c r="C68" s="3">
        <f>$AJ$8</f>
        <v>1.9538613311576207E+34</v>
      </c>
      <c r="D68" s="22">
        <f>$AX$8</f>
        <v>603964096749226</v>
      </c>
      <c r="E68" s="3">
        <f>$AH$8</f>
        <v>3.4781605591867382E+30</v>
      </c>
      <c r="F68" s="3">
        <f>$AG$8</f>
        <v>4.6613881837492098E+28</v>
      </c>
      <c r="G68" s="3">
        <f>$AF$8</f>
        <v>6.2701584820619147E+26</v>
      </c>
      <c r="H68" s="3">
        <f>$AE$8</f>
        <v>8.4708966672821023E+24</v>
      </c>
      <c r="I68" s="3">
        <f>$AD$8</f>
        <v>1.1503166289706361E+23</v>
      </c>
      <c r="J68" s="3">
        <f>$AC$8</f>
        <v>1.5716684413122047E+21</v>
      </c>
      <c r="K68" s="3">
        <f>$AB$8</f>
        <v>2.162994034885931E+19</v>
      </c>
      <c r="L68" s="3">
        <f>$AA$8</f>
        <v>3.0024635741202643E+17</v>
      </c>
      <c r="M68" s="3">
        <f>$Z$8</f>
        <v>4210038387792135</v>
      </c>
      <c r="N68" s="3">
        <f>$Y$8</f>
        <v>59732129675791</v>
      </c>
    </row>
    <row r="69" spans="2:16">
      <c r="B69" s="3">
        <f>$AJ$8</f>
        <v>1.9538613311576207E+34</v>
      </c>
      <c r="C69" s="3">
        <f>$AI$8</f>
        <v>2.6034054115613975E+32</v>
      </c>
      <c r="D69" s="22">
        <f>$AW$8</f>
        <v>8565991486948</v>
      </c>
      <c r="E69" s="3">
        <f>$AG$8</f>
        <v>4.6613881837492098E+28</v>
      </c>
      <c r="F69" s="3">
        <f>$AF$8</f>
        <v>6.2701584820619147E+26</v>
      </c>
      <c r="G69" s="3">
        <f>$AE$8</f>
        <v>8.4708966672821023E+24</v>
      </c>
      <c r="H69" s="3">
        <f>$AD$8</f>
        <v>1.1503166289706361E+23</v>
      </c>
      <c r="I69" s="3">
        <f>$AC$8</f>
        <v>1.5716684413122047E+21</v>
      </c>
      <c r="J69" s="3">
        <f>$AB$8</f>
        <v>2.162994034885931E+19</v>
      </c>
      <c r="K69" s="3">
        <f>$AA$8</f>
        <v>3.0024635741202643E+17</v>
      </c>
      <c r="L69" s="3">
        <f>$Z$8</f>
        <v>4210038387792135</v>
      </c>
      <c r="M69" s="3">
        <f>$Y$8</f>
        <v>59732129675791</v>
      </c>
      <c r="N69" s="3">
        <f>$X$8</f>
        <v>859047860295</v>
      </c>
    </row>
    <row r="70" spans="2:16">
      <c r="B70" s="3">
        <f>$AI$8</f>
        <v>2.6034054115613975E+32</v>
      </c>
      <c r="C70" s="3">
        <f>$AH$8</f>
        <v>3.4781605591867382E+30</v>
      </c>
      <c r="D70" s="22">
        <f>$AV$8</f>
        <v>123100393474</v>
      </c>
      <c r="E70" s="3">
        <f>$AF$8</f>
        <v>6.2701584820619147E+26</v>
      </c>
      <c r="F70" s="3">
        <f>$AE$8</f>
        <v>8.4708966672821023E+24</v>
      </c>
      <c r="G70" s="3">
        <f>$AD$8</f>
        <v>1.1503166289706361E+23</v>
      </c>
      <c r="H70" s="3">
        <f>$AC$8</f>
        <v>1.5716684413122047E+21</v>
      </c>
      <c r="I70" s="3">
        <f>$AB$8</f>
        <v>2.162994034885931E+19</v>
      </c>
      <c r="J70" s="3">
        <f>$AA$8</f>
        <v>3.0024635741202643E+17</v>
      </c>
      <c r="K70" s="3">
        <f>$Z$8</f>
        <v>4210038387792135</v>
      </c>
      <c r="L70" s="3">
        <f>$Y$8</f>
        <v>59732129675791</v>
      </c>
      <c r="M70" s="3">
        <f>$X$8</f>
        <v>859047860295</v>
      </c>
      <c r="N70" s="3">
        <f>$W$8</f>
        <v>12545691535</v>
      </c>
    </row>
    <row r="71" spans="2:16">
      <c r="B71" s="3">
        <f>$AH$8</f>
        <v>3.4781605591867382E+30</v>
      </c>
      <c r="C71" s="3">
        <f>$AG$8</f>
        <v>4.6613881837492098E+28</v>
      </c>
      <c r="D71" s="22">
        <f>$AU$8</f>
        <v>1795576924</v>
      </c>
      <c r="E71" s="3">
        <f>$AE$8</f>
        <v>8.4708966672821023E+24</v>
      </c>
      <c r="F71" s="3">
        <f>$AD$8</f>
        <v>1.1503166289706361E+23</v>
      </c>
      <c r="G71" s="3">
        <f>$AC$8</f>
        <v>1.5716684413122047E+21</v>
      </c>
      <c r="H71" s="3">
        <f>$AB$8</f>
        <v>2.162994034885931E+19</v>
      </c>
      <c r="I71" s="3">
        <f>$AA$8</f>
        <v>3.0024635741202643E+17</v>
      </c>
      <c r="J71" s="3">
        <f>$Z$8</f>
        <v>4210038387792135</v>
      </c>
      <c r="K71" s="3">
        <f>$Y$8</f>
        <v>59732129675791</v>
      </c>
      <c r="L71" s="3">
        <f>$X$8</f>
        <v>859047860295</v>
      </c>
      <c r="M71" s="3">
        <f>$W$8</f>
        <v>12545691535</v>
      </c>
      <c r="N71" s="3">
        <f>$V$8</f>
        <v>186368535</v>
      </c>
    </row>
    <row r="72" spans="2:16">
      <c r="B72" s="3">
        <f>$AG$8</f>
        <v>4.6613881837492098E+28</v>
      </c>
      <c r="C72" s="3">
        <f>$AF$8</f>
        <v>6.2701584820619147E+26</v>
      </c>
      <c r="D72" s="22">
        <f>$AT$8</f>
        <v>26626546</v>
      </c>
      <c r="E72" s="3">
        <f>$AD$8</f>
        <v>1.1503166289706361E+23</v>
      </c>
      <c r="F72" s="3">
        <f>$AC$8</f>
        <v>1.5716684413122047E+21</v>
      </c>
      <c r="G72" s="3">
        <f>$AB$8</f>
        <v>2.162994034885931E+19</v>
      </c>
      <c r="H72" s="3">
        <f>$AA$8</f>
        <v>3.0024635741202643E+17</v>
      </c>
      <c r="I72" s="3">
        <f>$Z$8</f>
        <v>4210038387792135</v>
      </c>
      <c r="J72" s="3">
        <f>$Y$8</f>
        <v>59732129675791</v>
      </c>
      <c r="K72" s="3">
        <f>$X$8</f>
        <v>859047860295</v>
      </c>
      <c r="L72" s="3">
        <f>$W$8</f>
        <v>12545691535</v>
      </c>
      <c r="M72" s="3">
        <f>$V$8</f>
        <v>186368535</v>
      </c>
      <c r="N72" s="3">
        <f>$U$8</f>
        <v>2820151</v>
      </c>
    </row>
    <row r="73" spans="2:16">
      <c r="B73" s="3">
        <f>$AF$8</f>
        <v>6.2701584820619147E+26</v>
      </c>
      <c r="C73" s="3">
        <f>$AE$8</f>
        <v>8.4708966672821023E+24</v>
      </c>
      <c r="D73" s="22">
        <f>$AS$8</f>
        <v>401968</v>
      </c>
      <c r="E73" s="3">
        <f>$AC$8</f>
        <v>1.5716684413122047E+21</v>
      </c>
      <c r="F73" s="3">
        <f>$AB$8</f>
        <v>2.162994034885931E+19</v>
      </c>
      <c r="G73" s="3">
        <f>$AA$8</f>
        <v>3.0024635741202643E+17</v>
      </c>
      <c r="H73" s="3">
        <f>$Z$8</f>
        <v>4210038387792135</v>
      </c>
      <c r="I73" s="3">
        <f>$Y$8</f>
        <v>59732129675791</v>
      </c>
      <c r="J73" s="3">
        <f>$X$8</f>
        <v>859047860295</v>
      </c>
      <c r="K73" s="3">
        <f>$W$8</f>
        <v>12545691535</v>
      </c>
      <c r="L73" s="3">
        <f>$V$8</f>
        <v>186368535</v>
      </c>
      <c r="M73" s="3">
        <f>$U$8</f>
        <v>2820151</v>
      </c>
      <c r="N73" s="3">
        <f>$T$8</f>
        <v>43515</v>
      </c>
    </row>
    <row r="74" spans="2:16">
      <c r="B74" s="3">
        <f>$AE$8</f>
        <v>8.4708966672821023E+24</v>
      </c>
      <c r="C74" s="3">
        <f>$AD$8</f>
        <v>1.1503166289706361E+23</v>
      </c>
      <c r="D74" s="22">
        <f>$AR$8</f>
        <v>6184</v>
      </c>
      <c r="E74" s="3">
        <f>$AB$8</f>
        <v>2.162994034885931E+19</v>
      </c>
      <c r="F74" s="3">
        <f>$AA$8</f>
        <v>3.0024635741202643E+17</v>
      </c>
      <c r="G74" s="3">
        <f>$Z$8</f>
        <v>4210038387792135</v>
      </c>
      <c r="H74" s="3">
        <f>$Y$8</f>
        <v>59732129675791</v>
      </c>
      <c r="I74" s="3">
        <f>$X$8</f>
        <v>859047860295</v>
      </c>
      <c r="J74" s="3">
        <f>$W$8</f>
        <v>12545691535</v>
      </c>
      <c r="K74" s="3">
        <f>$V$8</f>
        <v>186368535</v>
      </c>
      <c r="L74" s="3">
        <f>$U$8</f>
        <v>2820151</v>
      </c>
      <c r="M74" s="3">
        <f>$T$8</f>
        <v>43515</v>
      </c>
      <c r="N74" s="3">
        <f>$S$8</f>
        <v>685</v>
      </c>
    </row>
    <row r="75" spans="2:16">
      <c r="B75" s="3">
        <f>$AD$8</f>
        <v>1.1503166289706361E+23</v>
      </c>
      <c r="C75" s="3">
        <f>$AC$8</f>
        <v>1.5716684413122047E+21</v>
      </c>
      <c r="D75" s="22">
        <f>$AQ$8</f>
        <v>97</v>
      </c>
      <c r="E75" s="3">
        <f>$AA$8</f>
        <v>3.0024635741202643E+17</v>
      </c>
      <c r="F75" s="3">
        <f>$Z$8</f>
        <v>4210038387792135</v>
      </c>
      <c r="G75" s="3">
        <f>$Y$8</f>
        <v>59732129675791</v>
      </c>
      <c r="H75" s="3">
        <f>$X$8</f>
        <v>859047860295</v>
      </c>
      <c r="I75" s="3">
        <f>$W$8</f>
        <v>12545691535</v>
      </c>
      <c r="J75" s="3">
        <f>$V$8</f>
        <v>186368535</v>
      </c>
      <c r="K75" s="3">
        <f>$U$8</f>
        <v>2820151</v>
      </c>
      <c r="L75" s="3">
        <f>$T$8</f>
        <v>43515</v>
      </c>
      <c r="M75" s="3">
        <f>$S$8</f>
        <v>685</v>
      </c>
      <c r="N75" s="3">
        <f>$S$2</f>
        <v>11</v>
      </c>
    </row>
    <row r="76" spans="2:1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2:16">
      <c r="B77" s="3">
        <f>$AP$8</f>
        <v>3.6297512399329361E+45</v>
      </c>
      <c r="C77" s="3">
        <f>$AO$8</f>
        <v>4.7884147900470993E+43</v>
      </c>
      <c r="D77" s="3">
        <f>$AN$8</f>
        <v>6.3242912419945786E+41</v>
      </c>
      <c r="E77" s="3">
        <f>$AM$8</f>
        <v>8.3638183359412491E+39</v>
      </c>
      <c r="F77" s="3">
        <f>$AL$8</f>
        <v>1.1077700566821677E+38</v>
      </c>
      <c r="G77" s="3">
        <f>$AK$8</f>
        <v>1.4697437693587362E+36</v>
      </c>
      <c r="H77" s="3">
        <f>$AJ$8</f>
        <v>1.9538613311576207E+34</v>
      </c>
      <c r="I77" s="3">
        <f>$AI$8</f>
        <v>2.6034054115613975E+32</v>
      </c>
      <c r="J77" s="3">
        <f>$AH$8</f>
        <v>3.4781605591867382E+30</v>
      </c>
      <c r="K77" s="3">
        <f>$AG$8</f>
        <v>4.6613881837492098E+28</v>
      </c>
      <c r="L77" s="3">
        <f>$AF$8</f>
        <v>6.2701584820619147E+26</v>
      </c>
      <c r="M77" s="3">
        <f>$AE$8</f>
        <v>8.4708966672821023E+24</v>
      </c>
      <c r="N77" s="3">
        <f>$AD$8</f>
        <v>1.1503166289706361E+23</v>
      </c>
    </row>
    <row r="78" spans="2:16">
      <c r="B78" s="3">
        <f>$AO$8</f>
        <v>4.7884147900470993E+43</v>
      </c>
      <c r="C78" s="3">
        <f>$AN$8</f>
        <v>6.3242912419945786E+41</v>
      </c>
      <c r="D78" s="3">
        <f>$AM$8</f>
        <v>8.3638183359412491E+39</v>
      </c>
      <c r="E78" s="3">
        <f>$AL$8</f>
        <v>1.1077700566821677E+38</v>
      </c>
      <c r="F78" s="3">
        <f>$AK$8</f>
        <v>1.4697437693587362E+36</v>
      </c>
      <c r="G78" s="3">
        <f>$AJ$8</f>
        <v>1.9538613311576207E+34</v>
      </c>
      <c r="H78" s="3">
        <f>$AI$8</f>
        <v>2.6034054115613975E+32</v>
      </c>
      <c r="I78" s="3">
        <f>$AH$8</f>
        <v>3.4781605591867382E+30</v>
      </c>
      <c r="J78" s="3">
        <f>$AG$8</f>
        <v>4.6613881837492098E+28</v>
      </c>
      <c r="K78" s="3">
        <f>$AF$8</f>
        <v>6.2701584820619147E+26</v>
      </c>
      <c r="L78" s="3">
        <f>$AE$8</f>
        <v>8.4708966672821023E+24</v>
      </c>
      <c r="M78" s="3">
        <f>$AD$8</f>
        <v>1.1503166289706361E+23</v>
      </c>
      <c r="N78" s="3">
        <f>$AC$8</f>
        <v>1.5716684413122047E+21</v>
      </c>
    </row>
    <row r="79" spans="2:16">
      <c r="B79" s="3">
        <f>$AN$8</f>
        <v>6.3242912419945786E+41</v>
      </c>
      <c r="C79" s="3">
        <f>$AM$8</f>
        <v>8.3638183359412491E+39</v>
      </c>
      <c r="D79" s="3">
        <f>$AL$8</f>
        <v>1.1077700566821677E+38</v>
      </c>
      <c r="E79" s="3">
        <f>$AK$8</f>
        <v>1.4697437693587362E+36</v>
      </c>
      <c r="F79" s="3">
        <f>$AJ$8</f>
        <v>1.9538613311576207E+34</v>
      </c>
      <c r="G79" s="3">
        <f>$AI$8</f>
        <v>2.6034054115613975E+32</v>
      </c>
      <c r="H79" s="3">
        <f>$AH$8</f>
        <v>3.4781605591867382E+30</v>
      </c>
      <c r="I79" s="3">
        <f>$AG$8</f>
        <v>4.6613881837492098E+28</v>
      </c>
      <c r="J79" s="3">
        <f>$AF$8</f>
        <v>6.2701584820619147E+26</v>
      </c>
      <c r="K79" s="3">
        <f>$AE$8</f>
        <v>8.4708966672821023E+24</v>
      </c>
      <c r="L79" s="3">
        <f>$AD$8</f>
        <v>1.1503166289706361E+23</v>
      </c>
      <c r="M79" s="3">
        <f>$AC$8</f>
        <v>1.5716684413122047E+21</v>
      </c>
      <c r="N79" s="3">
        <f>$AB$8</f>
        <v>2.162994034885931E+19</v>
      </c>
    </row>
    <row r="80" spans="2:16">
      <c r="B80" s="3">
        <f>$AM$8</f>
        <v>8.3638183359412491E+39</v>
      </c>
      <c r="C80" s="3">
        <f>$AL$8</f>
        <v>1.1077700566821677E+38</v>
      </c>
      <c r="D80" s="3">
        <f>$AK$8</f>
        <v>1.4697437693587362E+36</v>
      </c>
      <c r="E80" s="3">
        <f>$AJ$8</f>
        <v>1.9538613311576207E+34</v>
      </c>
      <c r="F80" s="3">
        <f>$AI$8</f>
        <v>2.6034054115613975E+32</v>
      </c>
      <c r="G80" s="3">
        <f>$AH$8</f>
        <v>3.4781605591867382E+30</v>
      </c>
      <c r="H80" s="3">
        <f>$AG$8</f>
        <v>4.6613881837492098E+28</v>
      </c>
      <c r="I80" s="3">
        <f>$AF$8</f>
        <v>6.2701584820619147E+26</v>
      </c>
      <c r="J80" s="3">
        <f>$AE$8</f>
        <v>8.4708966672821023E+24</v>
      </c>
      <c r="K80" s="3">
        <f>$AD$8</f>
        <v>1.1503166289706361E+23</v>
      </c>
      <c r="L80" s="3">
        <f>$AC$8</f>
        <v>1.5716684413122047E+21</v>
      </c>
      <c r="M80" s="3">
        <f>$AB$8</f>
        <v>2.162994034885931E+19</v>
      </c>
      <c r="N80" s="3">
        <f>$AA$8</f>
        <v>3.0024635741202643E+17</v>
      </c>
    </row>
    <row r="81" spans="2:16">
      <c r="B81" s="3">
        <f>$AL$8</f>
        <v>1.1077700566821677E+38</v>
      </c>
      <c r="C81" s="3">
        <f>$AK$8</f>
        <v>1.4697437693587362E+36</v>
      </c>
      <c r="D81" s="3">
        <f>$AJ$8</f>
        <v>1.9538613311576207E+34</v>
      </c>
      <c r="E81" s="3">
        <f>$AI$8</f>
        <v>2.6034054115613975E+32</v>
      </c>
      <c r="F81" s="3">
        <f>$AH$8</f>
        <v>3.4781605591867382E+30</v>
      </c>
      <c r="G81" s="3">
        <f>$AG$8</f>
        <v>4.6613881837492098E+28</v>
      </c>
      <c r="H81" s="3">
        <f>$AF$8</f>
        <v>6.2701584820619147E+26</v>
      </c>
      <c r="I81" s="3">
        <f>$AE$8</f>
        <v>8.4708966672821023E+24</v>
      </c>
      <c r="J81" s="3">
        <f>$AD$8</f>
        <v>1.1503166289706361E+23</v>
      </c>
      <c r="K81" s="3">
        <f>$AC$8</f>
        <v>1.5716684413122047E+21</v>
      </c>
      <c r="L81" s="3">
        <f>$AB$8</f>
        <v>2.162994034885931E+19</v>
      </c>
      <c r="M81" s="3">
        <f>$AA$8</f>
        <v>3.0024635741202643E+17</v>
      </c>
      <c r="N81" s="3">
        <f>$Z$8</f>
        <v>4210038387792135</v>
      </c>
    </row>
    <row r="82" spans="2:16">
      <c r="B82" s="3">
        <f>$AK$8</f>
        <v>1.4697437693587362E+36</v>
      </c>
      <c r="C82" s="3">
        <f>$AJ$8</f>
        <v>1.9538613311576207E+34</v>
      </c>
      <c r="D82" s="3">
        <f>$AI$8</f>
        <v>2.6034054115613975E+32</v>
      </c>
      <c r="E82" s="3">
        <f>$AH$8</f>
        <v>3.4781605591867382E+30</v>
      </c>
      <c r="F82" s="3">
        <f>$AG$8</f>
        <v>4.6613881837492098E+28</v>
      </c>
      <c r="G82" s="3">
        <f>$AF$8</f>
        <v>6.2701584820619147E+26</v>
      </c>
      <c r="H82" s="3">
        <f>$AE$8</f>
        <v>8.4708966672821023E+24</v>
      </c>
      <c r="I82" s="3">
        <f>$AD$8</f>
        <v>1.1503166289706361E+23</v>
      </c>
      <c r="J82" s="3">
        <f>$AC$8</f>
        <v>1.5716684413122047E+21</v>
      </c>
      <c r="K82" s="3">
        <f>$AB$8</f>
        <v>2.162994034885931E+19</v>
      </c>
      <c r="L82" s="3">
        <f>$AA$8</f>
        <v>3.0024635741202643E+17</v>
      </c>
      <c r="M82" s="3">
        <f>$Z$8</f>
        <v>4210038387792135</v>
      </c>
      <c r="N82" s="3">
        <f>$Y$8</f>
        <v>59732129675791</v>
      </c>
    </row>
    <row r="83" spans="2:16">
      <c r="B83" s="3">
        <f>$AJ$8</f>
        <v>1.9538613311576207E+34</v>
      </c>
      <c r="C83" s="3">
        <f>$AI$8</f>
        <v>2.6034054115613975E+32</v>
      </c>
      <c r="D83" s="3">
        <f>$AH$8</f>
        <v>3.4781605591867382E+30</v>
      </c>
      <c r="E83" s="3">
        <f>$AG$8</f>
        <v>4.6613881837492098E+28</v>
      </c>
      <c r="F83" s="3">
        <f>$AF$8</f>
        <v>6.2701584820619147E+26</v>
      </c>
      <c r="G83" s="3">
        <f>$AE$8</f>
        <v>8.4708966672821023E+24</v>
      </c>
      <c r="H83" s="3">
        <f>$AD$8</f>
        <v>1.1503166289706361E+23</v>
      </c>
      <c r="I83" s="3">
        <f>$AC$8</f>
        <v>1.5716684413122047E+21</v>
      </c>
      <c r="J83" s="3">
        <f>$AB$8</f>
        <v>2.162994034885931E+19</v>
      </c>
      <c r="K83" s="3">
        <f>$AA$8</f>
        <v>3.0024635741202643E+17</v>
      </c>
      <c r="L83" s="3">
        <f>$Z$8</f>
        <v>4210038387792135</v>
      </c>
      <c r="M83" s="3">
        <f>$Y$8</f>
        <v>59732129675791</v>
      </c>
      <c r="N83" s="3">
        <f>$X$8</f>
        <v>859047860295</v>
      </c>
    </row>
    <row r="84" spans="2:16">
      <c r="B84" s="3">
        <f>$AI$8</f>
        <v>2.6034054115613975E+32</v>
      </c>
      <c r="C84" s="3">
        <f>$AH$8</f>
        <v>3.4781605591867382E+30</v>
      </c>
      <c r="D84" s="3">
        <f>$AG$8</f>
        <v>4.6613881837492098E+28</v>
      </c>
      <c r="E84" s="3">
        <f>$AF$8</f>
        <v>6.2701584820619147E+26</v>
      </c>
      <c r="F84" s="3">
        <f>$AE$8</f>
        <v>8.4708966672821023E+24</v>
      </c>
      <c r="G84" s="3">
        <f>$AD$8</f>
        <v>1.1503166289706361E+23</v>
      </c>
      <c r="H84" s="3">
        <f>$AC$8</f>
        <v>1.5716684413122047E+21</v>
      </c>
      <c r="I84" s="3">
        <f>$AB$8</f>
        <v>2.162994034885931E+19</v>
      </c>
      <c r="J84" s="3">
        <f>$AA$8</f>
        <v>3.0024635741202643E+17</v>
      </c>
      <c r="K84" s="3">
        <f>$Z$8</f>
        <v>4210038387792135</v>
      </c>
      <c r="L84" s="3">
        <f>$Y$8</f>
        <v>59732129675791</v>
      </c>
      <c r="M84" s="3">
        <f>$X$8</f>
        <v>859047860295</v>
      </c>
      <c r="N84" s="3">
        <f>$W$8</f>
        <v>12545691535</v>
      </c>
    </row>
    <row r="85" spans="2:16">
      <c r="B85" s="3">
        <f>$AH$8</f>
        <v>3.4781605591867382E+30</v>
      </c>
      <c r="C85" s="3">
        <f>$AG$8</f>
        <v>4.6613881837492098E+28</v>
      </c>
      <c r="D85" s="3">
        <f>$AF$8</f>
        <v>6.2701584820619147E+26</v>
      </c>
      <c r="E85" s="3">
        <f>$AE$8</f>
        <v>8.4708966672821023E+24</v>
      </c>
      <c r="F85" s="3">
        <f>$AD$8</f>
        <v>1.1503166289706361E+23</v>
      </c>
      <c r="G85" s="3">
        <f>$AC$8</f>
        <v>1.5716684413122047E+21</v>
      </c>
      <c r="H85" s="3">
        <f>$AB$8</f>
        <v>2.162994034885931E+19</v>
      </c>
      <c r="I85" s="3">
        <f>$AA$8</f>
        <v>3.0024635741202643E+17</v>
      </c>
      <c r="J85" s="3">
        <f>$Z$8</f>
        <v>4210038387792135</v>
      </c>
      <c r="K85" s="3">
        <f>$Y$8</f>
        <v>59732129675791</v>
      </c>
      <c r="L85" s="3">
        <f>$X$8</f>
        <v>859047860295</v>
      </c>
      <c r="M85" s="3">
        <f>$W$8</f>
        <v>12545691535</v>
      </c>
      <c r="N85" s="3">
        <f>$V$8</f>
        <v>186368535</v>
      </c>
    </row>
    <row r="86" spans="2:16">
      <c r="B86" s="3">
        <f>$AG$8</f>
        <v>4.6613881837492098E+28</v>
      </c>
      <c r="C86" s="3">
        <f>$AF$8</f>
        <v>6.2701584820619147E+26</v>
      </c>
      <c r="D86" s="3">
        <f>$AE$8</f>
        <v>8.4708966672821023E+24</v>
      </c>
      <c r="E86" s="3">
        <f>$AD$8</f>
        <v>1.1503166289706361E+23</v>
      </c>
      <c r="F86" s="3">
        <f>$AC$8</f>
        <v>1.5716684413122047E+21</v>
      </c>
      <c r="G86" s="3">
        <f>$AB$8</f>
        <v>2.162994034885931E+19</v>
      </c>
      <c r="H86" s="3">
        <f>$AA$8</f>
        <v>3.0024635741202643E+17</v>
      </c>
      <c r="I86" s="3">
        <f>$Z$8</f>
        <v>4210038387792135</v>
      </c>
      <c r="J86" s="3">
        <f>$Y$8</f>
        <v>59732129675791</v>
      </c>
      <c r="K86" s="3">
        <f>$X$8</f>
        <v>859047860295</v>
      </c>
      <c r="L86" s="3">
        <f>$W$8</f>
        <v>12545691535</v>
      </c>
      <c r="M86" s="3">
        <f>$V$8</f>
        <v>186368535</v>
      </c>
      <c r="N86" s="3">
        <f>$U$8</f>
        <v>2820151</v>
      </c>
    </row>
    <row r="87" spans="2:16">
      <c r="B87" s="3">
        <f>$AF$8</f>
        <v>6.2701584820619147E+26</v>
      </c>
      <c r="C87" s="3">
        <f>$AE$8</f>
        <v>8.4708966672821023E+24</v>
      </c>
      <c r="D87" s="3">
        <f>$AD$8</f>
        <v>1.1503166289706361E+23</v>
      </c>
      <c r="E87" s="3">
        <f>$AC$8</f>
        <v>1.5716684413122047E+21</v>
      </c>
      <c r="F87" s="3">
        <f>$AB$8</f>
        <v>2.162994034885931E+19</v>
      </c>
      <c r="G87" s="3">
        <f>$AA$8</f>
        <v>3.0024635741202643E+17</v>
      </c>
      <c r="H87" s="3">
        <f>$Z$8</f>
        <v>4210038387792135</v>
      </c>
      <c r="I87" s="3">
        <f>$Y$8</f>
        <v>59732129675791</v>
      </c>
      <c r="J87" s="3">
        <f>$X$8</f>
        <v>859047860295</v>
      </c>
      <c r="K87" s="3">
        <f>$W$8</f>
        <v>12545691535</v>
      </c>
      <c r="L87" s="3">
        <f>$V$8</f>
        <v>186368535</v>
      </c>
      <c r="M87" s="3">
        <f>$U$8</f>
        <v>2820151</v>
      </c>
      <c r="N87" s="3">
        <f>$T$8</f>
        <v>43515</v>
      </c>
    </row>
    <row r="88" spans="2:16">
      <c r="B88" s="3">
        <f>$AE$8</f>
        <v>8.4708966672821023E+24</v>
      </c>
      <c r="C88" s="3">
        <f>$AD$8</f>
        <v>1.1503166289706361E+23</v>
      </c>
      <c r="D88" s="3">
        <f>$AC$8</f>
        <v>1.5716684413122047E+21</v>
      </c>
      <c r="E88" s="3">
        <f>$AB$8</f>
        <v>2.162994034885931E+19</v>
      </c>
      <c r="F88" s="3">
        <f>$AA$8</f>
        <v>3.0024635741202643E+17</v>
      </c>
      <c r="G88" s="3">
        <f>$Z$8</f>
        <v>4210038387792135</v>
      </c>
      <c r="H88" s="3">
        <f>$Y$8</f>
        <v>59732129675791</v>
      </c>
      <c r="I88" s="3">
        <f>$X$8</f>
        <v>859047860295</v>
      </c>
      <c r="J88" s="3">
        <f>$W$8</f>
        <v>12545691535</v>
      </c>
      <c r="K88" s="3">
        <f>$V$8</f>
        <v>186368535</v>
      </c>
      <c r="L88" s="3">
        <f>$U$8</f>
        <v>2820151</v>
      </c>
      <c r="M88" s="3">
        <f>$T$8</f>
        <v>43515</v>
      </c>
      <c r="N88" s="3">
        <f>$S$8</f>
        <v>685</v>
      </c>
    </row>
    <row r="89" spans="2:16">
      <c r="B89" s="3">
        <f>$AD$8</f>
        <v>1.1503166289706361E+23</v>
      </c>
      <c r="C89" s="3">
        <f>$AC$8</f>
        <v>1.5716684413122047E+21</v>
      </c>
      <c r="D89" s="3">
        <f>$AB$8</f>
        <v>2.162994034885931E+19</v>
      </c>
      <c r="E89" s="3">
        <f>$AA$8</f>
        <v>3.0024635741202643E+17</v>
      </c>
      <c r="F89" s="3">
        <f>$Z$8</f>
        <v>4210038387792135</v>
      </c>
      <c r="G89" s="3">
        <f>$Y$8</f>
        <v>59732129675791</v>
      </c>
      <c r="H89" s="3">
        <f>$X$8</f>
        <v>859047860295</v>
      </c>
      <c r="I89" s="3">
        <f>$W$8</f>
        <v>12545691535</v>
      </c>
      <c r="J89" s="3">
        <f>$V$8</f>
        <v>186368535</v>
      </c>
      <c r="K89" s="3">
        <f>$U$8</f>
        <v>2820151</v>
      </c>
      <c r="L89" s="3">
        <f>$T$8</f>
        <v>43515</v>
      </c>
      <c r="M89" s="3">
        <f>$S$8</f>
        <v>685</v>
      </c>
      <c r="N89" s="3">
        <f>$S$2</f>
        <v>11</v>
      </c>
    </row>
    <row r="92" spans="2:16">
      <c r="B92" s="3">
        <f>$AP$8</f>
        <v>3.6297512399329361E+45</v>
      </c>
      <c r="C92" s="3">
        <f>$AO$8</f>
        <v>4.7884147900470993E+43</v>
      </c>
      <c r="D92" s="3">
        <f>$AN$8</f>
        <v>6.3242912419945786E+41</v>
      </c>
      <c r="E92" s="22">
        <f>$BC$8</f>
        <v>1.2130612287806382E+24</v>
      </c>
      <c r="F92" s="3">
        <f>$AL$8</f>
        <v>1.1077700566821677E+38</v>
      </c>
      <c r="G92" s="3">
        <f>$AK$8</f>
        <v>1.4697437693587362E+36</v>
      </c>
      <c r="H92" s="3">
        <f>$AJ$8</f>
        <v>1.9538613311576207E+34</v>
      </c>
      <c r="I92" s="3">
        <f>$AI$8</f>
        <v>2.6034054115613975E+32</v>
      </c>
      <c r="J92" s="3">
        <f>$AH$8</f>
        <v>3.4781605591867382E+30</v>
      </c>
      <c r="K92" s="3">
        <f>$AG$8</f>
        <v>4.6613881837492098E+28</v>
      </c>
      <c r="L92" s="3">
        <f>$AF$8</f>
        <v>6.2701584820619147E+26</v>
      </c>
      <c r="M92" s="3">
        <f>$AE$8</f>
        <v>8.4708966672821023E+24</v>
      </c>
      <c r="N92" s="3">
        <f>$AD$8</f>
        <v>1.1503166289706361E+23</v>
      </c>
    </row>
    <row r="93" spans="2:16">
      <c r="B93" s="3">
        <f>$AO$8</f>
        <v>4.7884147900470993E+43</v>
      </c>
      <c r="C93" s="3">
        <f>$AN$8</f>
        <v>6.3242912419945786E+41</v>
      </c>
      <c r="D93" s="3">
        <f>$AM$8</f>
        <v>8.3638183359412491E+39</v>
      </c>
      <c r="E93" s="22">
        <f>$BB$8</f>
        <v>1.6483612613248043E+22</v>
      </c>
      <c r="F93" s="3">
        <f>$AK$8</f>
        <v>1.4697437693587362E+36</v>
      </c>
      <c r="G93" s="3">
        <f>$AJ$8</f>
        <v>1.9538613311576207E+34</v>
      </c>
      <c r="H93" s="3">
        <f>$AI$8</f>
        <v>2.6034054115613975E+32</v>
      </c>
      <c r="I93" s="3">
        <f>$AH$8</f>
        <v>3.4781605591867382E+30</v>
      </c>
      <c r="J93" s="3">
        <f>$AG$8</f>
        <v>4.6613881837492098E+28</v>
      </c>
      <c r="K93" s="3">
        <f>$AF$8</f>
        <v>6.2701584820619147E+26</v>
      </c>
      <c r="L93" s="3">
        <f>$AE$8</f>
        <v>8.4708966672821023E+24</v>
      </c>
      <c r="M93" s="3">
        <f>$AD$8</f>
        <v>1.1503166289706361E+23</v>
      </c>
      <c r="N93" s="3">
        <f>$AC$8</f>
        <v>1.5716684413122047E+21</v>
      </c>
      <c r="P93" s="23">
        <f>MDETERM(B92:N104)/MDETERM(B106:N118)</f>
        <v>-8.2748955316499881E-12</v>
      </c>
    </row>
    <row r="94" spans="2:16">
      <c r="B94" s="3">
        <f>$AN$8</f>
        <v>6.3242912419945786E+41</v>
      </c>
      <c r="C94" s="3">
        <f>$AM$8</f>
        <v>8.3638183359412491E+39</v>
      </c>
      <c r="D94" s="3">
        <f>$AL$8</f>
        <v>1.1077700566821677E+38</v>
      </c>
      <c r="E94" s="22">
        <f>$BA$8</f>
        <v>2.2533742029544515E+20</v>
      </c>
      <c r="F94" s="3">
        <f>$AJ$8</f>
        <v>1.9538613311576207E+34</v>
      </c>
      <c r="G94" s="3">
        <f>$AI$8</f>
        <v>2.6034054115613975E+32</v>
      </c>
      <c r="H94" s="3">
        <f>$AH$8</f>
        <v>3.4781605591867382E+30</v>
      </c>
      <c r="I94" s="3">
        <f>$AG$8</f>
        <v>4.6613881837492098E+28</v>
      </c>
      <c r="J94" s="3">
        <f>$AF$8</f>
        <v>6.2701584820619147E+26</v>
      </c>
      <c r="K94" s="3">
        <f>$AE$8</f>
        <v>8.4708966672821023E+24</v>
      </c>
      <c r="L94" s="3">
        <f>$AD$8</f>
        <v>1.1503166289706361E+23</v>
      </c>
      <c r="M94" s="3">
        <f>$AC$8</f>
        <v>1.5716684413122047E+21</v>
      </c>
      <c r="N94" s="3">
        <f>$AB$8</f>
        <v>2.162994034885931E+19</v>
      </c>
      <c r="P94" s="32" t="e">
        <f ca="1">[1]!xDiv([1]!xMatDet(B92:N104,100),[1]!xMatDet(B106:N118,100),100)</f>
        <v>#NAME?</v>
      </c>
    </row>
    <row r="95" spans="2:16">
      <c r="B95" s="3">
        <f>$AM$8</f>
        <v>8.3638183359412491E+39</v>
      </c>
      <c r="C95" s="3">
        <f>$AL$8</f>
        <v>1.1077700566821677E+38</v>
      </c>
      <c r="D95" s="3">
        <f>$AK$8</f>
        <v>1.4697437693587362E+36</v>
      </c>
      <c r="E95" s="22">
        <f>$AZ$8</f>
        <v>3.1024417127888937E+18</v>
      </c>
      <c r="F95" s="3">
        <f>$AI$8</f>
        <v>2.6034054115613975E+32</v>
      </c>
      <c r="G95" s="3">
        <f>$AH$8</f>
        <v>3.4781605591867382E+30</v>
      </c>
      <c r="H95" s="3">
        <f>$AG$8</f>
        <v>4.6613881837492098E+28</v>
      </c>
      <c r="I95" s="3">
        <f>$AF$8</f>
        <v>6.2701584820619147E+26</v>
      </c>
      <c r="J95" s="3">
        <f>$AE$8</f>
        <v>8.4708966672821023E+24</v>
      </c>
      <c r="K95" s="3">
        <f>$AD$8</f>
        <v>1.1503166289706361E+23</v>
      </c>
      <c r="L95" s="3">
        <f>$AC$8</f>
        <v>1.5716684413122047E+21</v>
      </c>
      <c r="M95" s="3">
        <f>$AB$8</f>
        <v>2.162994034885931E+19</v>
      </c>
      <c r="N95" s="3">
        <f>$AA$8</f>
        <v>3.0024635741202643E+17</v>
      </c>
    </row>
    <row r="96" spans="2:16">
      <c r="B96" s="3">
        <f>$AL$8</f>
        <v>1.1077700566821677E+38</v>
      </c>
      <c r="C96" s="3">
        <f>$AK$8</f>
        <v>1.4697437693587362E+36</v>
      </c>
      <c r="D96" s="3">
        <f>$AJ$8</f>
        <v>1.9538613311576207E+34</v>
      </c>
      <c r="E96" s="22">
        <f>$AY$8</f>
        <v>4.3074374358992288E+16</v>
      </c>
      <c r="F96" s="3">
        <f>$AH$8</f>
        <v>3.4781605591867382E+30</v>
      </c>
      <c r="G96" s="3">
        <f>$AG$8</f>
        <v>4.6613881837492098E+28</v>
      </c>
      <c r="H96" s="3">
        <f>$AF$8</f>
        <v>6.2701584820619147E+26</v>
      </c>
      <c r="I96" s="3">
        <f>$AE$8</f>
        <v>8.4708966672821023E+24</v>
      </c>
      <c r="J96" s="3">
        <f>$AD$8</f>
        <v>1.1503166289706361E+23</v>
      </c>
      <c r="K96" s="3">
        <f>$AC$8</f>
        <v>1.5716684413122047E+21</v>
      </c>
      <c r="L96" s="3">
        <f>$AB$8</f>
        <v>2.162994034885931E+19</v>
      </c>
      <c r="M96" s="3">
        <f>$AA$8</f>
        <v>3.0024635741202643E+17</v>
      </c>
      <c r="N96" s="3">
        <f>$Z$8</f>
        <v>4210038387792135</v>
      </c>
    </row>
    <row r="97" spans="2:14">
      <c r="B97" s="3">
        <f>$AK$8</f>
        <v>1.4697437693587362E+36</v>
      </c>
      <c r="C97" s="3">
        <f>$AJ$8</f>
        <v>1.9538613311576207E+34</v>
      </c>
      <c r="D97" s="3">
        <f>$AI$8</f>
        <v>2.6034054115613975E+32</v>
      </c>
      <c r="E97" s="22">
        <f>$AX$8</f>
        <v>603964096749226</v>
      </c>
      <c r="F97" s="3">
        <f>$AG$8</f>
        <v>4.6613881837492098E+28</v>
      </c>
      <c r="G97" s="3">
        <f>$AF$8</f>
        <v>6.2701584820619147E+26</v>
      </c>
      <c r="H97" s="3">
        <f>$AE$8</f>
        <v>8.4708966672821023E+24</v>
      </c>
      <c r="I97" s="3">
        <f>$AD$8</f>
        <v>1.1503166289706361E+23</v>
      </c>
      <c r="J97" s="3">
        <f>$AC$8</f>
        <v>1.5716684413122047E+21</v>
      </c>
      <c r="K97" s="3">
        <f>$AB$8</f>
        <v>2.162994034885931E+19</v>
      </c>
      <c r="L97" s="3">
        <f>$AA$8</f>
        <v>3.0024635741202643E+17</v>
      </c>
      <c r="M97" s="3">
        <f>$Z$8</f>
        <v>4210038387792135</v>
      </c>
      <c r="N97" s="3">
        <f>$Y$8</f>
        <v>59732129675791</v>
      </c>
    </row>
    <row r="98" spans="2:14">
      <c r="B98" s="3">
        <f>$AJ$8</f>
        <v>1.9538613311576207E+34</v>
      </c>
      <c r="C98" s="3">
        <f>$AI$8</f>
        <v>2.6034054115613975E+32</v>
      </c>
      <c r="D98" s="3">
        <f>$AH$8</f>
        <v>3.4781605591867382E+30</v>
      </c>
      <c r="E98" s="22">
        <f>$AW$8</f>
        <v>8565991486948</v>
      </c>
      <c r="F98" s="3">
        <f>$AF$8</f>
        <v>6.2701584820619147E+26</v>
      </c>
      <c r="G98" s="3">
        <f>$AE$8</f>
        <v>8.4708966672821023E+24</v>
      </c>
      <c r="H98" s="3">
        <f>$AD$8</f>
        <v>1.1503166289706361E+23</v>
      </c>
      <c r="I98" s="3">
        <f>$AC$8</f>
        <v>1.5716684413122047E+21</v>
      </c>
      <c r="J98" s="3">
        <f>$AB$8</f>
        <v>2.162994034885931E+19</v>
      </c>
      <c r="K98" s="3">
        <f>$AA$8</f>
        <v>3.0024635741202643E+17</v>
      </c>
      <c r="L98" s="3">
        <f>$Z$8</f>
        <v>4210038387792135</v>
      </c>
      <c r="M98" s="3">
        <f>$Y$8</f>
        <v>59732129675791</v>
      </c>
      <c r="N98" s="3">
        <f>$X$8</f>
        <v>859047860295</v>
      </c>
    </row>
    <row r="99" spans="2:14">
      <c r="B99" s="3">
        <f>$AI$8</f>
        <v>2.6034054115613975E+32</v>
      </c>
      <c r="C99" s="3">
        <f>$AH$8</f>
        <v>3.4781605591867382E+30</v>
      </c>
      <c r="D99" s="3">
        <f>$AG$8</f>
        <v>4.6613881837492098E+28</v>
      </c>
      <c r="E99" s="22">
        <f>$AV$8</f>
        <v>123100393474</v>
      </c>
      <c r="F99" s="3">
        <f>$AE$8</f>
        <v>8.4708966672821023E+24</v>
      </c>
      <c r="G99" s="3">
        <f>$AD$8</f>
        <v>1.1503166289706361E+23</v>
      </c>
      <c r="H99" s="3">
        <f>$AC$8</f>
        <v>1.5716684413122047E+21</v>
      </c>
      <c r="I99" s="3">
        <f>$AB$8</f>
        <v>2.162994034885931E+19</v>
      </c>
      <c r="J99" s="3">
        <f>$AA$8</f>
        <v>3.0024635741202643E+17</v>
      </c>
      <c r="K99" s="3">
        <f>$Z$8</f>
        <v>4210038387792135</v>
      </c>
      <c r="L99" s="3">
        <f>$Y$8</f>
        <v>59732129675791</v>
      </c>
      <c r="M99" s="3">
        <f>$X$8</f>
        <v>859047860295</v>
      </c>
      <c r="N99" s="3">
        <f>$W$8</f>
        <v>12545691535</v>
      </c>
    </row>
    <row r="100" spans="2:14">
      <c r="B100" s="3">
        <f>$AH$8</f>
        <v>3.4781605591867382E+30</v>
      </c>
      <c r="C100" s="3">
        <f>$AG$8</f>
        <v>4.6613881837492098E+28</v>
      </c>
      <c r="D100" s="3">
        <f>$AF$8</f>
        <v>6.2701584820619147E+26</v>
      </c>
      <c r="E100" s="22">
        <f>$AU$8</f>
        <v>1795576924</v>
      </c>
      <c r="F100" s="3">
        <f>$AD$8</f>
        <v>1.1503166289706361E+23</v>
      </c>
      <c r="G100" s="3">
        <f>$AC$8</f>
        <v>1.5716684413122047E+21</v>
      </c>
      <c r="H100" s="3">
        <f>$AB$8</f>
        <v>2.162994034885931E+19</v>
      </c>
      <c r="I100" s="3">
        <f>$AA$8</f>
        <v>3.0024635741202643E+17</v>
      </c>
      <c r="J100" s="3">
        <f>$Z$8</f>
        <v>4210038387792135</v>
      </c>
      <c r="K100" s="3">
        <f>$Y$8</f>
        <v>59732129675791</v>
      </c>
      <c r="L100" s="3">
        <f>$X$8</f>
        <v>859047860295</v>
      </c>
      <c r="M100" s="3">
        <f>$W$8</f>
        <v>12545691535</v>
      </c>
      <c r="N100" s="3">
        <f>$V$8</f>
        <v>186368535</v>
      </c>
    </row>
    <row r="101" spans="2:14">
      <c r="B101" s="3">
        <f>$AG$8</f>
        <v>4.6613881837492098E+28</v>
      </c>
      <c r="C101" s="3">
        <f>$AF$8</f>
        <v>6.2701584820619147E+26</v>
      </c>
      <c r="D101" s="3">
        <f>$AE$8</f>
        <v>8.4708966672821023E+24</v>
      </c>
      <c r="E101" s="22">
        <f>$AT$8</f>
        <v>26626546</v>
      </c>
      <c r="F101" s="3">
        <f>$AC$8</f>
        <v>1.5716684413122047E+21</v>
      </c>
      <c r="G101" s="3">
        <f>$AB$8</f>
        <v>2.162994034885931E+19</v>
      </c>
      <c r="H101" s="3">
        <f>$AA$8</f>
        <v>3.0024635741202643E+17</v>
      </c>
      <c r="I101" s="3">
        <f>$Z$8</f>
        <v>4210038387792135</v>
      </c>
      <c r="J101" s="3">
        <f>$Y$8</f>
        <v>59732129675791</v>
      </c>
      <c r="K101" s="3">
        <f>$X$8</f>
        <v>859047860295</v>
      </c>
      <c r="L101" s="3">
        <f>$W$8</f>
        <v>12545691535</v>
      </c>
      <c r="M101" s="3">
        <f>$V$8</f>
        <v>186368535</v>
      </c>
      <c r="N101" s="3">
        <f>$U$8</f>
        <v>2820151</v>
      </c>
    </row>
    <row r="102" spans="2:14">
      <c r="B102" s="3">
        <f>$AF$8</f>
        <v>6.2701584820619147E+26</v>
      </c>
      <c r="C102" s="3">
        <f>$AE$8</f>
        <v>8.4708966672821023E+24</v>
      </c>
      <c r="D102" s="3">
        <f>$AD$8</f>
        <v>1.1503166289706361E+23</v>
      </c>
      <c r="E102" s="22">
        <f>$AS$8</f>
        <v>401968</v>
      </c>
      <c r="F102" s="3">
        <f>$AB$8</f>
        <v>2.162994034885931E+19</v>
      </c>
      <c r="G102" s="3">
        <f>$AA$8</f>
        <v>3.0024635741202643E+17</v>
      </c>
      <c r="H102" s="3">
        <f>$Z$8</f>
        <v>4210038387792135</v>
      </c>
      <c r="I102" s="3">
        <f>$Y$8</f>
        <v>59732129675791</v>
      </c>
      <c r="J102" s="3">
        <f>$X$8</f>
        <v>859047860295</v>
      </c>
      <c r="K102" s="3">
        <f>$W$8</f>
        <v>12545691535</v>
      </c>
      <c r="L102" s="3">
        <f>$V$8</f>
        <v>186368535</v>
      </c>
      <c r="M102" s="3">
        <f>$U$8</f>
        <v>2820151</v>
      </c>
      <c r="N102" s="3">
        <f>$T$8</f>
        <v>43515</v>
      </c>
    </row>
    <row r="103" spans="2:14">
      <c r="B103" s="3">
        <f>$AE$8</f>
        <v>8.4708966672821023E+24</v>
      </c>
      <c r="C103" s="3">
        <f>$AD$8</f>
        <v>1.1503166289706361E+23</v>
      </c>
      <c r="D103" s="3">
        <f>$AC$8</f>
        <v>1.5716684413122047E+21</v>
      </c>
      <c r="E103" s="22">
        <f>$AR$8</f>
        <v>6184</v>
      </c>
      <c r="F103" s="3">
        <f>$AA$8</f>
        <v>3.0024635741202643E+17</v>
      </c>
      <c r="G103" s="3">
        <f>$Z$8</f>
        <v>4210038387792135</v>
      </c>
      <c r="H103" s="3">
        <f>$Y$8</f>
        <v>59732129675791</v>
      </c>
      <c r="I103" s="3">
        <f>$X$8</f>
        <v>859047860295</v>
      </c>
      <c r="J103" s="3">
        <f>$W$8</f>
        <v>12545691535</v>
      </c>
      <c r="K103" s="3">
        <f>$V$8</f>
        <v>186368535</v>
      </c>
      <c r="L103" s="3">
        <f>$U$8</f>
        <v>2820151</v>
      </c>
      <c r="M103" s="3">
        <f>$T$8</f>
        <v>43515</v>
      </c>
      <c r="N103" s="3">
        <f>$S$8</f>
        <v>685</v>
      </c>
    </row>
    <row r="104" spans="2:14">
      <c r="B104" s="3">
        <f>$AD$8</f>
        <v>1.1503166289706361E+23</v>
      </c>
      <c r="C104" s="3">
        <f>$AC$8</f>
        <v>1.5716684413122047E+21</v>
      </c>
      <c r="D104" s="3">
        <f>$AB$8</f>
        <v>2.162994034885931E+19</v>
      </c>
      <c r="E104" s="22">
        <f>$AQ$8</f>
        <v>97</v>
      </c>
      <c r="F104" s="3">
        <f>$Z$8</f>
        <v>4210038387792135</v>
      </c>
      <c r="G104" s="3">
        <f>$Y$8</f>
        <v>59732129675791</v>
      </c>
      <c r="H104" s="3">
        <f>$X$8</f>
        <v>859047860295</v>
      </c>
      <c r="I104" s="3">
        <f>$W$8</f>
        <v>12545691535</v>
      </c>
      <c r="J104" s="3">
        <f>$V$8</f>
        <v>186368535</v>
      </c>
      <c r="K104" s="3">
        <f>$U$8</f>
        <v>2820151</v>
      </c>
      <c r="L104" s="3">
        <f>$T$8</f>
        <v>43515</v>
      </c>
      <c r="M104" s="3">
        <f>$S$8</f>
        <v>685</v>
      </c>
      <c r="N104" s="3">
        <f>$S$2</f>
        <v>11</v>
      </c>
    </row>
    <row r="105" spans="2:14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2:14">
      <c r="B106" s="3">
        <f>$AP$8</f>
        <v>3.6297512399329361E+45</v>
      </c>
      <c r="C106" s="3">
        <f>$AO$8</f>
        <v>4.7884147900470993E+43</v>
      </c>
      <c r="D106" s="3">
        <f>$AN$8</f>
        <v>6.3242912419945786E+41</v>
      </c>
      <c r="E106" s="3">
        <f>$AM$8</f>
        <v>8.3638183359412491E+39</v>
      </c>
      <c r="F106" s="3">
        <f>$AL$8</f>
        <v>1.1077700566821677E+38</v>
      </c>
      <c r="G106" s="3">
        <f>$AK$8</f>
        <v>1.4697437693587362E+36</v>
      </c>
      <c r="H106" s="3">
        <f>$AJ$8</f>
        <v>1.9538613311576207E+34</v>
      </c>
      <c r="I106" s="3">
        <f>$AI$8</f>
        <v>2.6034054115613975E+32</v>
      </c>
      <c r="J106" s="3">
        <f>$AH$8</f>
        <v>3.4781605591867382E+30</v>
      </c>
      <c r="K106" s="3">
        <f>$AG$8</f>
        <v>4.6613881837492098E+28</v>
      </c>
      <c r="L106" s="3">
        <f>$AF$8</f>
        <v>6.2701584820619147E+26</v>
      </c>
      <c r="M106" s="3">
        <f>$AE$8</f>
        <v>8.4708966672821023E+24</v>
      </c>
      <c r="N106" s="3">
        <f>$AD$8</f>
        <v>1.1503166289706361E+23</v>
      </c>
    </row>
    <row r="107" spans="2:14">
      <c r="B107" s="3">
        <f>$AO$8</f>
        <v>4.7884147900470993E+43</v>
      </c>
      <c r="C107" s="3">
        <f>$AN$8</f>
        <v>6.3242912419945786E+41</v>
      </c>
      <c r="D107" s="3">
        <f>$AM$8</f>
        <v>8.3638183359412491E+39</v>
      </c>
      <c r="E107" s="3">
        <f>$AL$8</f>
        <v>1.1077700566821677E+38</v>
      </c>
      <c r="F107" s="3">
        <f>$AK$8</f>
        <v>1.4697437693587362E+36</v>
      </c>
      <c r="G107" s="3">
        <f>$AJ$8</f>
        <v>1.9538613311576207E+34</v>
      </c>
      <c r="H107" s="3">
        <f>$AI$8</f>
        <v>2.6034054115613975E+32</v>
      </c>
      <c r="I107" s="3">
        <f>$AH$8</f>
        <v>3.4781605591867382E+30</v>
      </c>
      <c r="J107" s="3">
        <f>$AG$8</f>
        <v>4.6613881837492098E+28</v>
      </c>
      <c r="K107" s="3">
        <f>$AF$8</f>
        <v>6.2701584820619147E+26</v>
      </c>
      <c r="L107" s="3">
        <f>$AE$8</f>
        <v>8.4708966672821023E+24</v>
      </c>
      <c r="M107" s="3">
        <f>$AD$8</f>
        <v>1.1503166289706361E+23</v>
      </c>
      <c r="N107" s="3">
        <f>$AC$8</f>
        <v>1.5716684413122047E+21</v>
      </c>
    </row>
    <row r="108" spans="2:14">
      <c r="B108" s="3">
        <f>$AN$8</f>
        <v>6.3242912419945786E+41</v>
      </c>
      <c r="C108" s="3">
        <f>$AM$8</f>
        <v>8.3638183359412491E+39</v>
      </c>
      <c r="D108" s="3">
        <f>$AL$8</f>
        <v>1.1077700566821677E+38</v>
      </c>
      <c r="E108" s="3">
        <f>$AK$8</f>
        <v>1.4697437693587362E+36</v>
      </c>
      <c r="F108" s="3">
        <f>$AJ$8</f>
        <v>1.9538613311576207E+34</v>
      </c>
      <c r="G108" s="3">
        <f>$AI$8</f>
        <v>2.6034054115613975E+32</v>
      </c>
      <c r="H108" s="3">
        <f>$AH$8</f>
        <v>3.4781605591867382E+30</v>
      </c>
      <c r="I108" s="3">
        <f>$AG$8</f>
        <v>4.6613881837492098E+28</v>
      </c>
      <c r="J108" s="3">
        <f>$AF$8</f>
        <v>6.2701584820619147E+26</v>
      </c>
      <c r="K108" s="3">
        <f>$AE$8</f>
        <v>8.4708966672821023E+24</v>
      </c>
      <c r="L108" s="3">
        <f>$AD$8</f>
        <v>1.1503166289706361E+23</v>
      </c>
      <c r="M108" s="3">
        <f>$AC$8</f>
        <v>1.5716684413122047E+21</v>
      </c>
      <c r="N108" s="3">
        <f>$AB$8</f>
        <v>2.162994034885931E+19</v>
      </c>
    </row>
    <row r="109" spans="2:14">
      <c r="B109" s="3">
        <f>$AM$8</f>
        <v>8.3638183359412491E+39</v>
      </c>
      <c r="C109" s="3">
        <f>$AL$8</f>
        <v>1.1077700566821677E+38</v>
      </c>
      <c r="D109" s="3">
        <f>$AK$8</f>
        <v>1.4697437693587362E+36</v>
      </c>
      <c r="E109" s="3">
        <f>$AJ$8</f>
        <v>1.9538613311576207E+34</v>
      </c>
      <c r="F109" s="3">
        <f>$AI$8</f>
        <v>2.6034054115613975E+32</v>
      </c>
      <c r="G109" s="3">
        <f>$AH$8</f>
        <v>3.4781605591867382E+30</v>
      </c>
      <c r="H109" s="3">
        <f>$AG$8</f>
        <v>4.6613881837492098E+28</v>
      </c>
      <c r="I109" s="3">
        <f>$AF$8</f>
        <v>6.2701584820619147E+26</v>
      </c>
      <c r="J109" s="3">
        <f>$AE$8</f>
        <v>8.4708966672821023E+24</v>
      </c>
      <c r="K109" s="3">
        <f>$AD$8</f>
        <v>1.1503166289706361E+23</v>
      </c>
      <c r="L109" s="3">
        <f>$AC$8</f>
        <v>1.5716684413122047E+21</v>
      </c>
      <c r="M109" s="3">
        <f>$AB$8</f>
        <v>2.162994034885931E+19</v>
      </c>
      <c r="N109" s="3">
        <f>$AA$8</f>
        <v>3.0024635741202643E+17</v>
      </c>
    </row>
    <row r="110" spans="2:14">
      <c r="B110" s="3">
        <f>$AL$8</f>
        <v>1.1077700566821677E+38</v>
      </c>
      <c r="C110" s="3">
        <f>$AK$8</f>
        <v>1.4697437693587362E+36</v>
      </c>
      <c r="D110" s="3">
        <f>$AJ$8</f>
        <v>1.9538613311576207E+34</v>
      </c>
      <c r="E110" s="3">
        <f>$AI$8</f>
        <v>2.6034054115613975E+32</v>
      </c>
      <c r="F110" s="3">
        <f>$AH$8</f>
        <v>3.4781605591867382E+30</v>
      </c>
      <c r="G110" s="3">
        <f>$AG$8</f>
        <v>4.6613881837492098E+28</v>
      </c>
      <c r="H110" s="3">
        <f>$AF$8</f>
        <v>6.2701584820619147E+26</v>
      </c>
      <c r="I110" s="3">
        <f>$AE$8</f>
        <v>8.4708966672821023E+24</v>
      </c>
      <c r="J110" s="3">
        <f>$AD$8</f>
        <v>1.1503166289706361E+23</v>
      </c>
      <c r="K110" s="3">
        <f>$AC$8</f>
        <v>1.5716684413122047E+21</v>
      </c>
      <c r="L110" s="3">
        <f>$AB$8</f>
        <v>2.162994034885931E+19</v>
      </c>
      <c r="M110" s="3">
        <f>$AA$8</f>
        <v>3.0024635741202643E+17</v>
      </c>
      <c r="N110" s="3">
        <f>$Z$8</f>
        <v>4210038387792135</v>
      </c>
    </row>
    <row r="111" spans="2:14">
      <c r="B111" s="3">
        <f>$AK$8</f>
        <v>1.4697437693587362E+36</v>
      </c>
      <c r="C111" s="3">
        <f>$AJ$8</f>
        <v>1.9538613311576207E+34</v>
      </c>
      <c r="D111" s="3">
        <f>$AI$8</f>
        <v>2.6034054115613975E+32</v>
      </c>
      <c r="E111" s="3">
        <f>$AH$8</f>
        <v>3.4781605591867382E+30</v>
      </c>
      <c r="F111" s="3">
        <f>$AG$8</f>
        <v>4.6613881837492098E+28</v>
      </c>
      <c r="G111" s="3">
        <f>$AF$8</f>
        <v>6.2701584820619147E+26</v>
      </c>
      <c r="H111" s="3">
        <f>$AE$8</f>
        <v>8.4708966672821023E+24</v>
      </c>
      <c r="I111" s="3">
        <f>$AD$8</f>
        <v>1.1503166289706361E+23</v>
      </c>
      <c r="J111" s="3">
        <f>$AC$8</f>
        <v>1.5716684413122047E+21</v>
      </c>
      <c r="K111" s="3">
        <f>$AB$8</f>
        <v>2.162994034885931E+19</v>
      </c>
      <c r="L111" s="3">
        <f>$AA$8</f>
        <v>3.0024635741202643E+17</v>
      </c>
      <c r="M111" s="3">
        <f>$Z$8</f>
        <v>4210038387792135</v>
      </c>
      <c r="N111" s="3">
        <f>$Y$8</f>
        <v>59732129675791</v>
      </c>
    </row>
    <row r="112" spans="2:14">
      <c r="B112" s="3">
        <f>$AJ$8</f>
        <v>1.9538613311576207E+34</v>
      </c>
      <c r="C112" s="3">
        <f>$AI$8</f>
        <v>2.6034054115613975E+32</v>
      </c>
      <c r="D112" s="3">
        <f>$AH$8</f>
        <v>3.4781605591867382E+30</v>
      </c>
      <c r="E112" s="3">
        <f>$AG$8</f>
        <v>4.6613881837492098E+28</v>
      </c>
      <c r="F112" s="3">
        <f>$AF$8</f>
        <v>6.2701584820619147E+26</v>
      </c>
      <c r="G112" s="3">
        <f>$AE$8</f>
        <v>8.4708966672821023E+24</v>
      </c>
      <c r="H112" s="3">
        <f>$AD$8</f>
        <v>1.1503166289706361E+23</v>
      </c>
      <c r="I112" s="3">
        <f>$AC$8</f>
        <v>1.5716684413122047E+21</v>
      </c>
      <c r="J112" s="3">
        <f>$AB$8</f>
        <v>2.162994034885931E+19</v>
      </c>
      <c r="K112" s="3">
        <f>$AA$8</f>
        <v>3.0024635741202643E+17</v>
      </c>
      <c r="L112" s="3">
        <f>$Z$8</f>
        <v>4210038387792135</v>
      </c>
      <c r="M112" s="3">
        <f>$Y$8</f>
        <v>59732129675791</v>
      </c>
      <c r="N112" s="3">
        <f>$X$8</f>
        <v>859047860295</v>
      </c>
    </row>
    <row r="113" spans="2:16">
      <c r="B113" s="3">
        <f>$AI$8</f>
        <v>2.6034054115613975E+32</v>
      </c>
      <c r="C113" s="3">
        <f>$AH$8</f>
        <v>3.4781605591867382E+30</v>
      </c>
      <c r="D113" s="3">
        <f>$AG$8</f>
        <v>4.6613881837492098E+28</v>
      </c>
      <c r="E113" s="3">
        <f>$AF$8</f>
        <v>6.2701584820619147E+26</v>
      </c>
      <c r="F113" s="3">
        <f>$AE$8</f>
        <v>8.4708966672821023E+24</v>
      </c>
      <c r="G113" s="3">
        <f>$AD$8</f>
        <v>1.1503166289706361E+23</v>
      </c>
      <c r="H113" s="3">
        <f>$AC$8</f>
        <v>1.5716684413122047E+21</v>
      </c>
      <c r="I113" s="3">
        <f>$AB$8</f>
        <v>2.162994034885931E+19</v>
      </c>
      <c r="J113" s="3">
        <f>$AA$8</f>
        <v>3.0024635741202643E+17</v>
      </c>
      <c r="K113" s="3">
        <f>$Z$8</f>
        <v>4210038387792135</v>
      </c>
      <c r="L113" s="3">
        <f>$Y$8</f>
        <v>59732129675791</v>
      </c>
      <c r="M113" s="3">
        <f>$X$8</f>
        <v>859047860295</v>
      </c>
      <c r="N113" s="3">
        <f>$W$8</f>
        <v>12545691535</v>
      </c>
    </row>
    <row r="114" spans="2:16">
      <c r="B114" s="3">
        <f>$AH$8</f>
        <v>3.4781605591867382E+30</v>
      </c>
      <c r="C114" s="3">
        <f>$AG$8</f>
        <v>4.6613881837492098E+28</v>
      </c>
      <c r="D114" s="3">
        <f>$AF$8</f>
        <v>6.2701584820619147E+26</v>
      </c>
      <c r="E114" s="3">
        <f>$AE$8</f>
        <v>8.4708966672821023E+24</v>
      </c>
      <c r="F114" s="3">
        <f>$AD$8</f>
        <v>1.1503166289706361E+23</v>
      </c>
      <c r="G114" s="3">
        <f>$AC$8</f>
        <v>1.5716684413122047E+21</v>
      </c>
      <c r="H114" s="3">
        <f>$AB$8</f>
        <v>2.162994034885931E+19</v>
      </c>
      <c r="I114" s="3">
        <f>$AA$8</f>
        <v>3.0024635741202643E+17</v>
      </c>
      <c r="J114" s="3">
        <f>$Z$8</f>
        <v>4210038387792135</v>
      </c>
      <c r="K114" s="3">
        <f>$Y$8</f>
        <v>59732129675791</v>
      </c>
      <c r="L114" s="3">
        <f>$X$8</f>
        <v>859047860295</v>
      </c>
      <c r="M114" s="3">
        <f>$W$8</f>
        <v>12545691535</v>
      </c>
      <c r="N114" s="3">
        <f>$V$8</f>
        <v>186368535</v>
      </c>
    </row>
    <row r="115" spans="2:16">
      <c r="B115" s="3">
        <f>$AG$8</f>
        <v>4.6613881837492098E+28</v>
      </c>
      <c r="C115" s="3">
        <f>$AF$8</f>
        <v>6.2701584820619147E+26</v>
      </c>
      <c r="D115" s="3">
        <f>$AE$8</f>
        <v>8.4708966672821023E+24</v>
      </c>
      <c r="E115" s="3">
        <f>$AD$8</f>
        <v>1.1503166289706361E+23</v>
      </c>
      <c r="F115" s="3">
        <f>$AC$8</f>
        <v>1.5716684413122047E+21</v>
      </c>
      <c r="G115" s="3">
        <f>$AB$8</f>
        <v>2.162994034885931E+19</v>
      </c>
      <c r="H115" s="3">
        <f>$AA$8</f>
        <v>3.0024635741202643E+17</v>
      </c>
      <c r="I115" s="3">
        <f>$Z$8</f>
        <v>4210038387792135</v>
      </c>
      <c r="J115" s="3">
        <f>$Y$8</f>
        <v>59732129675791</v>
      </c>
      <c r="K115" s="3">
        <f>$X$8</f>
        <v>859047860295</v>
      </c>
      <c r="L115" s="3">
        <f>$W$8</f>
        <v>12545691535</v>
      </c>
      <c r="M115" s="3">
        <f>$V$8</f>
        <v>186368535</v>
      </c>
      <c r="N115" s="3">
        <f>$U$8</f>
        <v>2820151</v>
      </c>
    </row>
    <row r="116" spans="2:16">
      <c r="B116" s="3">
        <f>$AF$8</f>
        <v>6.2701584820619147E+26</v>
      </c>
      <c r="C116" s="3">
        <f>$AE$8</f>
        <v>8.4708966672821023E+24</v>
      </c>
      <c r="D116" s="3">
        <f>$AD$8</f>
        <v>1.1503166289706361E+23</v>
      </c>
      <c r="E116" s="3">
        <f>$AC$8</f>
        <v>1.5716684413122047E+21</v>
      </c>
      <c r="F116" s="3">
        <f>$AB$8</f>
        <v>2.162994034885931E+19</v>
      </c>
      <c r="G116" s="3">
        <f>$AA$8</f>
        <v>3.0024635741202643E+17</v>
      </c>
      <c r="H116" s="3">
        <f>$Z$8</f>
        <v>4210038387792135</v>
      </c>
      <c r="I116" s="3">
        <f>$Y$8</f>
        <v>59732129675791</v>
      </c>
      <c r="J116" s="3">
        <f>$X$8</f>
        <v>859047860295</v>
      </c>
      <c r="K116" s="3">
        <f>$W$8</f>
        <v>12545691535</v>
      </c>
      <c r="L116" s="3">
        <f>$V$8</f>
        <v>186368535</v>
      </c>
      <c r="M116" s="3">
        <f>$U$8</f>
        <v>2820151</v>
      </c>
      <c r="N116" s="3">
        <f>$T$8</f>
        <v>43515</v>
      </c>
    </row>
    <row r="117" spans="2:16">
      <c r="B117" s="3">
        <f>$AE$8</f>
        <v>8.4708966672821023E+24</v>
      </c>
      <c r="C117" s="3">
        <f>$AD$8</f>
        <v>1.1503166289706361E+23</v>
      </c>
      <c r="D117" s="3">
        <f>$AC$8</f>
        <v>1.5716684413122047E+21</v>
      </c>
      <c r="E117" s="3">
        <f>$AB$8</f>
        <v>2.162994034885931E+19</v>
      </c>
      <c r="F117" s="3">
        <f>$AA$8</f>
        <v>3.0024635741202643E+17</v>
      </c>
      <c r="G117" s="3">
        <f>$Z$8</f>
        <v>4210038387792135</v>
      </c>
      <c r="H117" s="3">
        <f>$Y$8</f>
        <v>59732129675791</v>
      </c>
      <c r="I117" s="3">
        <f>$X$8</f>
        <v>859047860295</v>
      </c>
      <c r="J117" s="3">
        <f>$W$8</f>
        <v>12545691535</v>
      </c>
      <c r="K117" s="3">
        <f>$V$8</f>
        <v>186368535</v>
      </c>
      <c r="L117" s="3">
        <f>$U$8</f>
        <v>2820151</v>
      </c>
      <c r="M117" s="3">
        <f>$T$8</f>
        <v>43515</v>
      </c>
      <c r="N117" s="3">
        <f>$S$8</f>
        <v>685</v>
      </c>
    </row>
    <row r="118" spans="2:16">
      <c r="B118" s="3">
        <f>$AD$8</f>
        <v>1.1503166289706361E+23</v>
      </c>
      <c r="C118" s="3">
        <f>$AC$8</f>
        <v>1.5716684413122047E+21</v>
      </c>
      <c r="D118" s="3">
        <f>$AB$8</f>
        <v>2.162994034885931E+19</v>
      </c>
      <c r="E118" s="3">
        <f>$AA$8</f>
        <v>3.0024635741202643E+17</v>
      </c>
      <c r="F118" s="3">
        <f>$Z$8</f>
        <v>4210038387792135</v>
      </c>
      <c r="G118" s="3">
        <f>$Y$8</f>
        <v>59732129675791</v>
      </c>
      <c r="H118" s="3">
        <f>$X$8</f>
        <v>859047860295</v>
      </c>
      <c r="I118" s="3">
        <f>$W$8</f>
        <v>12545691535</v>
      </c>
      <c r="J118" s="3">
        <f>$V$8</f>
        <v>186368535</v>
      </c>
      <c r="K118" s="3">
        <f>$U$8</f>
        <v>2820151</v>
      </c>
      <c r="L118" s="3">
        <f>$T$8</f>
        <v>43515</v>
      </c>
      <c r="M118" s="3">
        <f>$S$8</f>
        <v>685</v>
      </c>
      <c r="N118" s="3">
        <f>$S$2</f>
        <v>11</v>
      </c>
    </row>
    <row r="121" spans="2:16">
      <c r="B121" s="3">
        <f>$AP$8</f>
        <v>3.6297512399329361E+45</v>
      </c>
      <c r="C121" s="3">
        <f>$AO$8</f>
        <v>4.7884147900470993E+43</v>
      </c>
      <c r="D121" s="3">
        <f>$AN$8</f>
        <v>6.3242912419945786E+41</v>
      </c>
      <c r="E121" s="3">
        <f>$AM$8</f>
        <v>8.3638183359412491E+39</v>
      </c>
      <c r="F121" s="22">
        <f>$BC$8</f>
        <v>1.2130612287806382E+24</v>
      </c>
      <c r="G121" s="3">
        <f>$AK$8</f>
        <v>1.4697437693587362E+36</v>
      </c>
      <c r="H121" s="3">
        <f>$AJ$8</f>
        <v>1.9538613311576207E+34</v>
      </c>
      <c r="I121" s="3">
        <f>$AI$8</f>
        <v>2.6034054115613975E+32</v>
      </c>
      <c r="J121" s="3">
        <f>$AH$8</f>
        <v>3.4781605591867382E+30</v>
      </c>
      <c r="K121" s="3">
        <f>$AG$8</f>
        <v>4.6613881837492098E+28</v>
      </c>
      <c r="L121" s="3">
        <f>$AF$8</f>
        <v>6.2701584820619147E+26</v>
      </c>
      <c r="M121" s="3">
        <f>$AE$8</f>
        <v>8.4708966672821023E+24</v>
      </c>
      <c r="N121" s="3">
        <f>$AD$8</f>
        <v>1.1503166289706361E+23</v>
      </c>
    </row>
    <row r="122" spans="2:16">
      <c r="B122" s="3">
        <f>$AO$8</f>
        <v>4.7884147900470993E+43</v>
      </c>
      <c r="C122" s="3">
        <f>$AN$8</f>
        <v>6.3242912419945786E+41</v>
      </c>
      <c r="D122" s="3">
        <f>$AM$8</f>
        <v>8.3638183359412491E+39</v>
      </c>
      <c r="E122" s="3">
        <f>$AL$8</f>
        <v>1.1077700566821677E+38</v>
      </c>
      <c r="F122" s="22">
        <f>$BB$8</f>
        <v>1.6483612613248043E+22</v>
      </c>
      <c r="G122" s="3">
        <f>$AJ$8</f>
        <v>1.9538613311576207E+34</v>
      </c>
      <c r="H122" s="3">
        <f>$AI$8</f>
        <v>2.6034054115613975E+32</v>
      </c>
      <c r="I122" s="3">
        <f>$AH$8</f>
        <v>3.4781605591867382E+30</v>
      </c>
      <c r="J122" s="3">
        <f>$AG$8</f>
        <v>4.6613881837492098E+28</v>
      </c>
      <c r="K122" s="3">
        <f>$AF$8</f>
        <v>6.2701584820619147E+26</v>
      </c>
      <c r="L122" s="3">
        <f>$AE$8</f>
        <v>8.4708966672821023E+24</v>
      </c>
      <c r="M122" s="3">
        <f>$AD$8</f>
        <v>1.1503166289706361E+23</v>
      </c>
      <c r="N122" s="3">
        <f>$AC$8</f>
        <v>1.5716684413122047E+21</v>
      </c>
      <c r="P122" s="23">
        <f>MDETERM(B121:N133)/MDETERM(B135:N147)</f>
        <v>-1.6335621933667592E-9</v>
      </c>
    </row>
    <row r="123" spans="2:16">
      <c r="B123" s="3">
        <f>$AN$8</f>
        <v>6.3242912419945786E+41</v>
      </c>
      <c r="C123" s="3">
        <f>$AM$8</f>
        <v>8.3638183359412491E+39</v>
      </c>
      <c r="D123" s="3">
        <f>$AL$8</f>
        <v>1.1077700566821677E+38</v>
      </c>
      <c r="E123" s="3">
        <f>$AK$8</f>
        <v>1.4697437693587362E+36</v>
      </c>
      <c r="F123" s="22">
        <f>$BA$8</f>
        <v>2.2533742029544515E+20</v>
      </c>
      <c r="G123" s="3">
        <f>$AI$8</f>
        <v>2.6034054115613975E+32</v>
      </c>
      <c r="H123" s="3">
        <f>$AH$8</f>
        <v>3.4781605591867382E+30</v>
      </c>
      <c r="I123" s="3">
        <f>$AG$8</f>
        <v>4.6613881837492098E+28</v>
      </c>
      <c r="J123" s="3">
        <f>$AF$8</f>
        <v>6.2701584820619147E+26</v>
      </c>
      <c r="K123" s="3">
        <f>$AE$8</f>
        <v>8.4708966672821023E+24</v>
      </c>
      <c r="L123" s="3">
        <f>$AD$8</f>
        <v>1.1503166289706361E+23</v>
      </c>
      <c r="M123" s="3">
        <f>$AC$8</f>
        <v>1.5716684413122047E+21</v>
      </c>
      <c r="N123" s="3">
        <f>$AB$8</f>
        <v>2.162994034885931E+19</v>
      </c>
      <c r="P123" s="32" t="e">
        <f ca="1">[1]!xDiv([1]!xMatDet(B121:N133,100),[1]!xMatDet(B135:N147,100),100)</f>
        <v>#NAME?</v>
      </c>
    </row>
    <row r="124" spans="2:16">
      <c r="B124" s="3">
        <f>$AM$8</f>
        <v>8.3638183359412491E+39</v>
      </c>
      <c r="C124" s="3">
        <f>$AL$8</f>
        <v>1.1077700566821677E+38</v>
      </c>
      <c r="D124" s="3">
        <f>$AK$8</f>
        <v>1.4697437693587362E+36</v>
      </c>
      <c r="E124" s="3">
        <f>$AJ$8</f>
        <v>1.9538613311576207E+34</v>
      </c>
      <c r="F124" s="22">
        <f>$AZ$8</f>
        <v>3.1024417127888937E+18</v>
      </c>
      <c r="G124" s="3">
        <f>$AH$8</f>
        <v>3.4781605591867382E+30</v>
      </c>
      <c r="H124" s="3">
        <f>$AG$8</f>
        <v>4.6613881837492098E+28</v>
      </c>
      <c r="I124" s="3">
        <f>$AF$8</f>
        <v>6.2701584820619147E+26</v>
      </c>
      <c r="J124" s="3">
        <f>$AE$8</f>
        <v>8.4708966672821023E+24</v>
      </c>
      <c r="K124" s="3">
        <f>$AD$8</f>
        <v>1.1503166289706361E+23</v>
      </c>
      <c r="L124" s="3">
        <f>$AC$8</f>
        <v>1.5716684413122047E+21</v>
      </c>
      <c r="M124" s="3">
        <f>$AB$8</f>
        <v>2.162994034885931E+19</v>
      </c>
      <c r="N124" s="3">
        <f>$AA$8</f>
        <v>3.0024635741202643E+17</v>
      </c>
    </row>
    <row r="125" spans="2:16">
      <c r="B125" s="3">
        <f>$AL$8</f>
        <v>1.1077700566821677E+38</v>
      </c>
      <c r="C125" s="3">
        <f>$AK$8</f>
        <v>1.4697437693587362E+36</v>
      </c>
      <c r="D125" s="3">
        <f>$AJ$8</f>
        <v>1.9538613311576207E+34</v>
      </c>
      <c r="E125" s="3">
        <f>$AI$8</f>
        <v>2.6034054115613975E+32</v>
      </c>
      <c r="F125" s="22">
        <f>$AY$8</f>
        <v>4.3074374358992288E+16</v>
      </c>
      <c r="G125" s="3">
        <f>$AG$8</f>
        <v>4.6613881837492098E+28</v>
      </c>
      <c r="H125" s="3">
        <f>$AF$8</f>
        <v>6.2701584820619147E+26</v>
      </c>
      <c r="I125" s="3">
        <f>$AE$8</f>
        <v>8.4708966672821023E+24</v>
      </c>
      <c r="J125" s="3">
        <f>$AD$8</f>
        <v>1.1503166289706361E+23</v>
      </c>
      <c r="K125" s="3">
        <f>$AC$8</f>
        <v>1.5716684413122047E+21</v>
      </c>
      <c r="L125" s="3">
        <f>$AB$8</f>
        <v>2.162994034885931E+19</v>
      </c>
      <c r="M125" s="3">
        <f>$AA$8</f>
        <v>3.0024635741202643E+17</v>
      </c>
      <c r="N125" s="3">
        <f>$Z$8</f>
        <v>4210038387792135</v>
      </c>
    </row>
    <row r="126" spans="2:16">
      <c r="B126" s="3">
        <f>$AK$8</f>
        <v>1.4697437693587362E+36</v>
      </c>
      <c r="C126" s="3">
        <f>$AJ$8</f>
        <v>1.9538613311576207E+34</v>
      </c>
      <c r="D126" s="3">
        <f>$AI$8</f>
        <v>2.6034054115613975E+32</v>
      </c>
      <c r="E126" s="3">
        <f>$AH$8</f>
        <v>3.4781605591867382E+30</v>
      </c>
      <c r="F126" s="22">
        <f>$AX$8</f>
        <v>603964096749226</v>
      </c>
      <c r="G126" s="3">
        <f>$AF$8</f>
        <v>6.2701584820619147E+26</v>
      </c>
      <c r="H126" s="3">
        <f>$AE$8</f>
        <v>8.4708966672821023E+24</v>
      </c>
      <c r="I126" s="3">
        <f>$AD$8</f>
        <v>1.1503166289706361E+23</v>
      </c>
      <c r="J126" s="3">
        <f>$AC$8</f>
        <v>1.5716684413122047E+21</v>
      </c>
      <c r="K126" s="3">
        <f>$AB$8</f>
        <v>2.162994034885931E+19</v>
      </c>
      <c r="L126" s="3">
        <f>$AA$8</f>
        <v>3.0024635741202643E+17</v>
      </c>
      <c r="M126" s="3">
        <f>$Z$8</f>
        <v>4210038387792135</v>
      </c>
      <c r="N126" s="3">
        <f>$Y$8</f>
        <v>59732129675791</v>
      </c>
    </row>
    <row r="127" spans="2:16">
      <c r="B127" s="3">
        <f>$AJ$8</f>
        <v>1.9538613311576207E+34</v>
      </c>
      <c r="C127" s="3">
        <f>$AI$8</f>
        <v>2.6034054115613975E+32</v>
      </c>
      <c r="D127" s="3">
        <f>$AH$8</f>
        <v>3.4781605591867382E+30</v>
      </c>
      <c r="E127" s="3">
        <f>$AG$8</f>
        <v>4.6613881837492098E+28</v>
      </c>
      <c r="F127" s="22">
        <f>$AW$8</f>
        <v>8565991486948</v>
      </c>
      <c r="G127" s="3">
        <f>$AE$8</f>
        <v>8.4708966672821023E+24</v>
      </c>
      <c r="H127" s="3">
        <f>$AD$8</f>
        <v>1.1503166289706361E+23</v>
      </c>
      <c r="I127" s="3">
        <f>$AC$8</f>
        <v>1.5716684413122047E+21</v>
      </c>
      <c r="J127" s="3">
        <f>$AB$8</f>
        <v>2.162994034885931E+19</v>
      </c>
      <c r="K127" s="3">
        <f>$AA$8</f>
        <v>3.0024635741202643E+17</v>
      </c>
      <c r="L127" s="3">
        <f>$Z$8</f>
        <v>4210038387792135</v>
      </c>
      <c r="M127" s="3">
        <f>$Y$8</f>
        <v>59732129675791</v>
      </c>
      <c r="N127" s="3">
        <f>$X$8</f>
        <v>859047860295</v>
      </c>
    </row>
    <row r="128" spans="2:16">
      <c r="B128" s="3">
        <f>$AI$8</f>
        <v>2.6034054115613975E+32</v>
      </c>
      <c r="C128" s="3">
        <f>$AH$8</f>
        <v>3.4781605591867382E+30</v>
      </c>
      <c r="D128" s="3">
        <f>$AG$8</f>
        <v>4.6613881837492098E+28</v>
      </c>
      <c r="E128" s="3">
        <f>$AF$8</f>
        <v>6.2701584820619147E+26</v>
      </c>
      <c r="F128" s="22">
        <f>$AV$8</f>
        <v>123100393474</v>
      </c>
      <c r="G128" s="3">
        <f>$AD$8</f>
        <v>1.1503166289706361E+23</v>
      </c>
      <c r="H128" s="3">
        <f>$AC$8</f>
        <v>1.5716684413122047E+21</v>
      </c>
      <c r="I128" s="3">
        <f>$AB$8</f>
        <v>2.162994034885931E+19</v>
      </c>
      <c r="J128" s="3">
        <f>$AA$8</f>
        <v>3.0024635741202643E+17</v>
      </c>
      <c r="K128" s="3">
        <f>$Z$8</f>
        <v>4210038387792135</v>
      </c>
      <c r="L128" s="3">
        <f>$Y$8</f>
        <v>59732129675791</v>
      </c>
      <c r="M128" s="3">
        <f>$X$8</f>
        <v>859047860295</v>
      </c>
      <c r="N128" s="3">
        <f>$W$8</f>
        <v>12545691535</v>
      </c>
    </row>
    <row r="129" spans="2:14">
      <c r="B129" s="3">
        <f>$AH$8</f>
        <v>3.4781605591867382E+30</v>
      </c>
      <c r="C129" s="3">
        <f>$AG$8</f>
        <v>4.6613881837492098E+28</v>
      </c>
      <c r="D129" s="3">
        <f>$AF$8</f>
        <v>6.2701584820619147E+26</v>
      </c>
      <c r="E129" s="3">
        <f>$AE$8</f>
        <v>8.4708966672821023E+24</v>
      </c>
      <c r="F129" s="22">
        <f>$AU$8</f>
        <v>1795576924</v>
      </c>
      <c r="G129" s="3">
        <f>$AC$8</f>
        <v>1.5716684413122047E+21</v>
      </c>
      <c r="H129" s="3">
        <f>$AB$8</f>
        <v>2.162994034885931E+19</v>
      </c>
      <c r="I129" s="3">
        <f>$AA$8</f>
        <v>3.0024635741202643E+17</v>
      </c>
      <c r="J129" s="3">
        <f>$Z$8</f>
        <v>4210038387792135</v>
      </c>
      <c r="K129" s="3">
        <f>$Y$8</f>
        <v>59732129675791</v>
      </c>
      <c r="L129" s="3">
        <f>$X$8</f>
        <v>859047860295</v>
      </c>
      <c r="M129" s="3">
        <f>$W$8</f>
        <v>12545691535</v>
      </c>
      <c r="N129" s="3">
        <f>$V$8</f>
        <v>186368535</v>
      </c>
    </row>
    <row r="130" spans="2:14">
      <c r="B130" s="3">
        <f>$AG$8</f>
        <v>4.6613881837492098E+28</v>
      </c>
      <c r="C130" s="3">
        <f>$AF$8</f>
        <v>6.2701584820619147E+26</v>
      </c>
      <c r="D130" s="3">
        <f>$AE$8</f>
        <v>8.4708966672821023E+24</v>
      </c>
      <c r="E130" s="3">
        <f>$AD$8</f>
        <v>1.1503166289706361E+23</v>
      </c>
      <c r="F130" s="22">
        <f>$AT$8</f>
        <v>26626546</v>
      </c>
      <c r="G130" s="3">
        <f>$AB$8</f>
        <v>2.162994034885931E+19</v>
      </c>
      <c r="H130" s="3">
        <f>$AA$8</f>
        <v>3.0024635741202643E+17</v>
      </c>
      <c r="I130" s="3">
        <f>$Z$8</f>
        <v>4210038387792135</v>
      </c>
      <c r="J130" s="3">
        <f>$Y$8</f>
        <v>59732129675791</v>
      </c>
      <c r="K130" s="3">
        <f>$X$8</f>
        <v>859047860295</v>
      </c>
      <c r="L130" s="3">
        <f>$W$8</f>
        <v>12545691535</v>
      </c>
      <c r="M130" s="3">
        <f>$V$8</f>
        <v>186368535</v>
      </c>
      <c r="N130" s="3">
        <f>$U$8</f>
        <v>2820151</v>
      </c>
    </row>
    <row r="131" spans="2:14">
      <c r="B131" s="3">
        <f>$AF$8</f>
        <v>6.2701584820619147E+26</v>
      </c>
      <c r="C131" s="3">
        <f>$AE$8</f>
        <v>8.4708966672821023E+24</v>
      </c>
      <c r="D131" s="3">
        <f>$AD$8</f>
        <v>1.1503166289706361E+23</v>
      </c>
      <c r="E131" s="3">
        <f>$AC$8</f>
        <v>1.5716684413122047E+21</v>
      </c>
      <c r="F131" s="22">
        <f>$AS$8</f>
        <v>401968</v>
      </c>
      <c r="G131" s="3">
        <f>$AA$8</f>
        <v>3.0024635741202643E+17</v>
      </c>
      <c r="H131" s="3">
        <f>$Z$8</f>
        <v>4210038387792135</v>
      </c>
      <c r="I131" s="3">
        <f>$Y$8</f>
        <v>59732129675791</v>
      </c>
      <c r="J131" s="3">
        <f>$X$8</f>
        <v>859047860295</v>
      </c>
      <c r="K131" s="3">
        <f>$W$8</f>
        <v>12545691535</v>
      </c>
      <c r="L131" s="3">
        <f>$V$8</f>
        <v>186368535</v>
      </c>
      <c r="M131" s="3">
        <f>$U$8</f>
        <v>2820151</v>
      </c>
      <c r="N131" s="3">
        <f>$T$8</f>
        <v>43515</v>
      </c>
    </row>
    <row r="132" spans="2:14">
      <c r="B132" s="3">
        <f>$AE$8</f>
        <v>8.4708966672821023E+24</v>
      </c>
      <c r="C132" s="3">
        <f>$AD$8</f>
        <v>1.1503166289706361E+23</v>
      </c>
      <c r="D132" s="3">
        <f>$AC$8</f>
        <v>1.5716684413122047E+21</v>
      </c>
      <c r="E132" s="3">
        <f>$AB$8</f>
        <v>2.162994034885931E+19</v>
      </c>
      <c r="F132" s="22">
        <f>$AR$8</f>
        <v>6184</v>
      </c>
      <c r="G132" s="3">
        <f>$Z$8</f>
        <v>4210038387792135</v>
      </c>
      <c r="H132" s="3">
        <f>$Y$8</f>
        <v>59732129675791</v>
      </c>
      <c r="I132" s="3">
        <f>$X$8</f>
        <v>859047860295</v>
      </c>
      <c r="J132" s="3">
        <f>$W$8</f>
        <v>12545691535</v>
      </c>
      <c r="K132" s="3">
        <f>$V$8</f>
        <v>186368535</v>
      </c>
      <c r="L132" s="3">
        <f>$U$8</f>
        <v>2820151</v>
      </c>
      <c r="M132" s="3">
        <f>$T$8</f>
        <v>43515</v>
      </c>
      <c r="N132" s="3">
        <f>$S$8</f>
        <v>685</v>
      </c>
    </row>
    <row r="133" spans="2:14">
      <c r="B133" s="3">
        <f>$AD$8</f>
        <v>1.1503166289706361E+23</v>
      </c>
      <c r="C133" s="3">
        <f>$AC$8</f>
        <v>1.5716684413122047E+21</v>
      </c>
      <c r="D133" s="3">
        <f>$AB$8</f>
        <v>2.162994034885931E+19</v>
      </c>
      <c r="E133" s="3">
        <f>$AA$8</f>
        <v>3.0024635741202643E+17</v>
      </c>
      <c r="F133" s="22">
        <f>$AQ$8</f>
        <v>97</v>
      </c>
      <c r="G133" s="3">
        <f>$Y$8</f>
        <v>59732129675791</v>
      </c>
      <c r="H133" s="3">
        <f>$X$8</f>
        <v>859047860295</v>
      </c>
      <c r="I133" s="3">
        <f>$W$8</f>
        <v>12545691535</v>
      </c>
      <c r="J133" s="3">
        <f>$V$8</f>
        <v>186368535</v>
      </c>
      <c r="K133" s="3">
        <f>$U$8</f>
        <v>2820151</v>
      </c>
      <c r="L133" s="3">
        <f>$T$8</f>
        <v>43515</v>
      </c>
      <c r="M133" s="3">
        <f>$S$8</f>
        <v>685</v>
      </c>
      <c r="N133" s="3">
        <f>$S$2</f>
        <v>11</v>
      </c>
    </row>
    <row r="134" spans="2:1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3">
        <f>$AP$8</f>
        <v>3.6297512399329361E+45</v>
      </c>
      <c r="C135" s="3">
        <f>$AO$8</f>
        <v>4.7884147900470993E+43</v>
      </c>
      <c r="D135" s="3">
        <f>$AN$8</f>
        <v>6.3242912419945786E+41</v>
      </c>
      <c r="E135" s="3">
        <f>$AM$8</f>
        <v>8.3638183359412491E+39</v>
      </c>
      <c r="F135" s="3">
        <f>$AL$8</f>
        <v>1.1077700566821677E+38</v>
      </c>
      <c r="G135" s="3">
        <f>$AK$8</f>
        <v>1.4697437693587362E+36</v>
      </c>
      <c r="H135" s="3">
        <f>$AJ$8</f>
        <v>1.9538613311576207E+34</v>
      </c>
      <c r="I135" s="3">
        <f>$AI$8</f>
        <v>2.6034054115613975E+32</v>
      </c>
      <c r="J135" s="3">
        <f>$AH$8</f>
        <v>3.4781605591867382E+30</v>
      </c>
      <c r="K135" s="3">
        <f>$AG$8</f>
        <v>4.6613881837492098E+28</v>
      </c>
      <c r="L135" s="3">
        <f>$AF$8</f>
        <v>6.2701584820619147E+26</v>
      </c>
      <c r="M135" s="3">
        <f>$AE$8</f>
        <v>8.4708966672821023E+24</v>
      </c>
      <c r="N135" s="3">
        <f>$AD$8</f>
        <v>1.1503166289706361E+23</v>
      </c>
    </row>
    <row r="136" spans="2:14">
      <c r="B136" s="3">
        <f>$AO$8</f>
        <v>4.7884147900470993E+43</v>
      </c>
      <c r="C136" s="3">
        <f>$AN$8</f>
        <v>6.3242912419945786E+41</v>
      </c>
      <c r="D136" s="3">
        <f>$AM$8</f>
        <v>8.3638183359412491E+39</v>
      </c>
      <c r="E136" s="3">
        <f>$AL$8</f>
        <v>1.1077700566821677E+38</v>
      </c>
      <c r="F136" s="3">
        <f>$AK$8</f>
        <v>1.4697437693587362E+36</v>
      </c>
      <c r="G136" s="3">
        <f>$AJ$8</f>
        <v>1.9538613311576207E+34</v>
      </c>
      <c r="H136" s="3">
        <f>$AI$8</f>
        <v>2.6034054115613975E+32</v>
      </c>
      <c r="I136" s="3">
        <f>$AH$8</f>
        <v>3.4781605591867382E+30</v>
      </c>
      <c r="J136" s="3">
        <f>$AG$8</f>
        <v>4.6613881837492098E+28</v>
      </c>
      <c r="K136" s="3">
        <f>$AF$8</f>
        <v>6.2701584820619147E+26</v>
      </c>
      <c r="L136" s="3">
        <f>$AE$8</f>
        <v>8.4708966672821023E+24</v>
      </c>
      <c r="M136" s="3">
        <f>$AD$8</f>
        <v>1.1503166289706361E+23</v>
      </c>
      <c r="N136" s="3">
        <f>$AC$8</f>
        <v>1.5716684413122047E+21</v>
      </c>
    </row>
    <row r="137" spans="2:14">
      <c r="B137" s="3">
        <f>$AN$8</f>
        <v>6.3242912419945786E+41</v>
      </c>
      <c r="C137" s="3">
        <f>$AM$8</f>
        <v>8.3638183359412491E+39</v>
      </c>
      <c r="D137" s="3">
        <f>$AL$8</f>
        <v>1.1077700566821677E+38</v>
      </c>
      <c r="E137" s="3">
        <f>$AK$8</f>
        <v>1.4697437693587362E+36</v>
      </c>
      <c r="F137" s="3">
        <f>$AJ$8</f>
        <v>1.9538613311576207E+34</v>
      </c>
      <c r="G137" s="3">
        <f>$AI$8</f>
        <v>2.6034054115613975E+32</v>
      </c>
      <c r="H137" s="3">
        <f>$AH$8</f>
        <v>3.4781605591867382E+30</v>
      </c>
      <c r="I137" s="3">
        <f>$AG$8</f>
        <v>4.6613881837492098E+28</v>
      </c>
      <c r="J137" s="3">
        <f>$AF$8</f>
        <v>6.2701584820619147E+26</v>
      </c>
      <c r="K137" s="3">
        <f>$AE$8</f>
        <v>8.4708966672821023E+24</v>
      </c>
      <c r="L137" s="3">
        <f>$AD$8</f>
        <v>1.1503166289706361E+23</v>
      </c>
      <c r="M137" s="3">
        <f>$AC$8</f>
        <v>1.5716684413122047E+21</v>
      </c>
      <c r="N137" s="3">
        <f>$AB$8</f>
        <v>2.162994034885931E+19</v>
      </c>
    </row>
    <row r="138" spans="2:14">
      <c r="B138" s="3">
        <f>$AM$8</f>
        <v>8.3638183359412491E+39</v>
      </c>
      <c r="C138" s="3">
        <f>$AL$8</f>
        <v>1.1077700566821677E+38</v>
      </c>
      <c r="D138" s="3">
        <f>$AK$8</f>
        <v>1.4697437693587362E+36</v>
      </c>
      <c r="E138" s="3">
        <f>$AJ$8</f>
        <v>1.9538613311576207E+34</v>
      </c>
      <c r="F138" s="3">
        <f>$AI$8</f>
        <v>2.6034054115613975E+32</v>
      </c>
      <c r="G138" s="3">
        <f>$AH$8</f>
        <v>3.4781605591867382E+30</v>
      </c>
      <c r="H138" s="3">
        <f>$AG$8</f>
        <v>4.6613881837492098E+28</v>
      </c>
      <c r="I138" s="3">
        <f>$AF$8</f>
        <v>6.2701584820619147E+26</v>
      </c>
      <c r="J138" s="3">
        <f>$AE$8</f>
        <v>8.4708966672821023E+24</v>
      </c>
      <c r="K138" s="3">
        <f>$AD$8</f>
        <v>1.1503166289706361E+23</v>
      </c>
      <c r="L138" s="3">
        <f>$AC$8</f>
        <v>1.5716684413122047E+21</v>
      </c>
      <c r="M138" s="3">
        <f>$AB$8</f>
        <v>2.162994034885931E+19</v>
      </c>
      <c r="N138" s="3">
        <f>$AA$8</f>
        <v>3.0024635741202643E+17</v>
      </c>
    </row>
    <row r="139" spans="2:14">
      <c r="B139" s="3">
        <f>$AL$8</f>
        <v>1.1077700566821677E+38</v>
      </c>
      <c r="C139" s="3">
        <f>$AK$8</f>
        <v>1.4697437693587362E+36</v>
      </c>
      <c r="D139" s="3">
        <f>$AJ$8</f>
        <v>1.9538613311576207E+34</v>
      </c>
      <c r="E139" s="3">
        <f>$AI$8</f>
        <v>2.6034054115613975E+32</v>
      </c>
      <c r="F139" s="3">
        <f>$AH$8</f>
        <v>3.4781605591867382E+30</v>
      </c>
      <c r="G139" s="3">
        <f>$AG$8</f>
        <v>4.6613881837492098E+28</v>
      </c>
      <c r="H139" s="3">
        <f>$AF$8</f>
        <v>6.2701584820619147E+26</v>
      </c>
      <c r="I139" s="3">
        <f>$AE$8</f>
        <v>8.4708966672821023E+24</v>
      </c>
      <c r="J139" s="3">
        <f>$AD$8</f>
        <v>1.1503166289706361E+23</v>
      </c>
      <c r="K139" s="3">
        <f>$AC$8</f>
        <v>1.5716684413122047E+21</v>
      </c>
      <c r="L139" s="3">
        <f>$AB$8</f>
        <v>2.162994034885931E+19</v>
      </c>
      <c r="M139" s="3">
        <f>$AA$8</f>
        <v>3.0024635741202643E+17</v>
      </c>
      <c r="N139" s="3">
        <f>$Z$8</f>
        <v>4210038387792135</v>
      </c>
    </row>
    <row r="140" spans="2:14">
      <c r="B140" s="3">
        <f>$AK$8</f>
        <v>1.4697437693587362E+36</v>
      </c>
      <c r="C140" s="3">
        <f>$AJ$8</f>
        <v>1.9538613311576207E+34</v>
      </c>
      <c r="D140" s="3">
        <f>$AI$8</f>
        <v>2.6034054115613975E+32</v>
      </c>
      <c r="E140" s="3">
        <f>$AH$8</f>
        <v>3.4781605591867382E+30</v>
      </c>
      <c r="F140" s="3">
        <f>$AG$8</f>
        <v>4.6613881837492098E+28</v>
      </c>
      <c r="G140" s="3">
        <f>$AF$8</f>
        <v>6.2701584820619147E+26</v>
      </c>
      <c r="H140" s="3">
        <f>$AE$8</f>
        <v>8.4708966672821023E+24</v>
      </c>
      <c r="I140" s="3">
        <f>$AD$8</f>
        <v>1.1503166289706361E+23</v>
      </c>
      <c r="J140" s="3">
        <f>$AC$8</f>
        <v>1.5716684413122047E+21</v>
      </c>
      <c r="K140" s="3">
        <f>$AB$8</f>
        <v>2.162994034885931E+19</v>
      </c>
      <c r="L140" s="3">
        <f>$AA$8</f>
        <v>3.0024635741202643E+17</v>
      </c>
      <c r="M140" s="3">
        <f>$Z$8</f>
        <v>4210038387792135</v>
      </c>
      <c r="N140" s="3">
        <f>$Y$8</f>
        <v>59732129675791</v>
      </c>
    </row>
    <row r="141" spans="2:14">
      <c r="B141" s="3">
        <f>$AJ$8</f>
        <v>1.9538613311576207E+34</v>
      </c>
      <c r="C141" s="3">
        <f>$AI$8</f>
        <v>2.6034054115613975E+32</v>
      </c>
      <c r="D141" s="3">
        <f>$AH$8</f>
        <v>3.4781605591867382E+30</v>
      </c>
      <c r="E141" s="3">
        <f>$AG$8</f>
        <v>4.6613881837492098E+28</v>
      </c>
      <c r="F141" s="3">
        <f>$AF$8</f>
        <v>6.2701584820619147E+26</v>
      </c>
      <c r="G141" s="3">
        <f>$AE$8</f>
        <v>8.4708966672821023E+24</v>
      </c>
      <c r="H141" s="3">
        <f>$AD$8</f>
        <v>1.1503166289706361E+23</v>
      </c>
      <c r="I141" s="3">
        <f>$AC$8</f>
        <v>1.5716684413122047E+21</v>
      </c>
      <c r="J141" s="3">
        <f>$AB$8</f>
        <v>2.162994034885931E+19</v>
      </c>
      <c r="K141" s="3">
        <f>$AA$8</f>
        <v>3.0024635741202643E+17</v>
      </c>
      <c r="L141" s="3">
        <f>$Z$8</f>
        <v>4210038387792135</v>
      </c>
      <c r="M141" s="3">
        <f>$Y$8</f>
        <v>59732129675791</v>
      </c>
      <c r="N141" s="3">
        <f>$X$8</f>
        <v>859047860295</v>
      </c>
    </row>
    <row r="142" spans="2:14">
      <c r="B142" s="3">
        <f>$AI$8</f>
        <v>2.6034054115613975E+32</v>
      </c>
      <c r="C142" s="3">
        <f>$AH$8</f>
        <v>3.4781605591867382E+30</v>
      </c>
      <c r="D142" s="3">
        <f>$AG$8</f>
        <v>4.6613881837492098E+28</v>
      </c>
      <c r="E142" s="3">
        <f>$AF$8</f>
        <v>6.2701584820619147E+26</v>
      </c>
      <c r="F142" s="3">
        <f>$AE$8</f>
        <v>8.4708966672821023E+24</v>
      </c>
      <c r="G142" s="3">
        <f>$AD$8</f>
        <v>1.1503166289706361E+23</v>
      </c>
      <c r="H142" s="3">
        <f>$AC$8</f>
        <v>1.5716684413122047E+21</v>
      </c>
      <c r="I142" s="3">
        <f>$AB$8</f>
        <v>2.162994034885931E+19</v>
      </c>
      <c r="J142" s="3">
        <f>$AA$8</f>
        <v>3.0024635741202643E+17</v>
      </c>
      <c r="K142" s="3">
        <f>$Z$8</f>
        <v>4210038387792135</v>
      </c>
      <c r="L142" s="3">
        <f>$Y$8</f>
        <v>59732129675791</v>
      </c>
      <c r="M142" s="3">
        <f>$X$8</f>
        <v>859047860295</v>
      </c>
      <c r="N142" s="3">
        <f>$W$8</f>
        <v>12545691535</v>
      </c>
    </row>
    <row r="143" spans="2:14">
      <c r="B143" s="3">
        <f>$AH$8</f>
        <v>3.4781605591867382E+30</v>
      </c>
      <c r="C143" s="3">
        <f>$AG$8</f>
        <v>4.6613881837492098E+28</v>
      </c>
      <c r="D143" s="3">
        <f>$AF$8</f>
        <v>6.2701584820619147E+26</v>
      </c>
      <c r="E143" s="3">
        <f>$AE$8</f>
        <v>8.4708966672821023E+24</v>
      </c>
      <c r="F143" s="3">
        <f>$AD$8</f>
        <v>1.1503166289706361E+23</v>
      </c>
      <c r="G143" s="3">
        <f>$AC$8</f>
        <v>1.5716684413122047E+21</v>
      </c>
      <c r="H143" s="3">
        <f>$AB$8</f>
        <v>2.162994034885931E+19</v>
      </c>
      <c r="I143" s="3">
        <f>$AA$8</f>
        <v>3.0024635741202643E+17</v>
      </c>
      <c r="J143" s="3">
        <f>$Z$8</f>
        <v>4210038387792135</v>
      </c>
      <c r="K143" s="3">
        <f>$Y$8</f>
        <v>59732129675791</v>
      </c>
      <c r="L143" s="3">
        <f>$X$8</f>
        <v>859047860295</v>
      </c>
      <c r="M143" s="3">
        <f>$W$8</f>
        <v>12545691535</v>
      </c>
      <c r="N143" s="3">
        <f>$V$8</f>
        <v>186368535</v>
      </c>
    </row>
    <row r="144" spans="2:14">
      <c r="B144" s="3">
        <f>$AG$8</f>
        <v>4.6613881837492098E+28</v>
      </c>
      <c r="C144" s="3">
        <f>$AF$8</f>
        <v>6.2701584820619147E+26</v>
      </c>
      <c r="D144" s="3">
        <f>$AE$8</f>
        <v>8.4708966672821023E+24</v>
      </c>
      <c r="E144" s="3">
        <f>$AD$8</f>
        <v>1.1503166289706361E+23</v>
      </c>
      <c r="F144" s="3">
        <f>$AC$8</f>
        <v>1.5716684413122047E+21</v>
      </c>
      <c r="G144" s="3">
        <f>$AB$8</f>
        <v>2.162994034885931E+19</v>
      </c>
      <c r="H144" s="3">
        <f>$AA$8</f>
        <v>3.0024635741202643E+17</v>
      </c>
      <c r="I144" s="3">
        <f>$Z$8</f>
        <v>4210038387792135</v>
      </c>
      <c r="J144" s="3">
        <f>$Y$8</f>
        <v>59732129675791</v>
      </c>
      <c r="K144" s="3">
        <f>$X$8</f>
        <v>859047860295</v>
      </c>
      <c r="L144" s="3">
        <f>$W$8</f>
        <v>12545691535</v>
      </c>
      <c r="M144" s="3">
        <f>$V$8</f>
        <v>186368535</v>
      </c>
      <c r="N144" s="3">
        <f>$U$8</f>
        <v>2820151</v>
      </c>
    </row>
    <row r="145" spans="2:16">
      <c r="B145" s="3">
        <f>$AF$8</f>
        <v>6.2701584820619147E+26</v>
      </c>
      <c r="C145" s="3">
        <f>$AE$8</f>
        <v>8.4708966672821023E+24</v>
      </c>
      <c r="D145" s="3">
        <f>$AD$8</f>
        <v>1.1503166289706361E+23</v>
      </c>
      <c r="E145" s="3">
        <f>$AC$8</f>
        <v>1.5716684413122047E+21</v>
      </c>
      <c r="F145" s="3">
        <f>$AB$8</f>
        <v>2.162994034885931E+19</v>
      </c>
      <c r="G145" s="3">
        <f>$AA$8</f>
        <v>3.0024635741202643E+17</v>
      </c>
      <c r="H145" s="3">
        <f>$Z$8</f>
        <v>4210038387792135</v>
      </c>
      <c r="I145" s="3">
        <f>$Y$8</f>
        <v>59732129675791</v>
      </c>
      <c r="J145" s="3">
        <f>$X$8</f>
        <v>859047860295</v>
      </c>
      <c r="K145" s="3">
        <f>$W$8</f>
        <v>12545691535</v>
      </c>
      <c r="L145" s="3">
        <f>$V$8</f>
        <v>186368535</v>
      </c>
      <c r="M145" s="3">
        <f>$U$8</f>
        <v>2820151</v>
      </c>
      <c r="N145" s="3">
        <f>$T$8</f>
        <v>43515</v>
      </c>
    </row>
    <row r="146" spans="2:16">
      <c r="B146" s="3">
        <f>$AE$8</f>
        <v>8.4708966672821023E+24</v>
      </c>
      <c r="C146" s="3">
        <f>$AD$8</f>
        <v>1.1503166289706361E+23</v>
      </c>
      <c r="D146" s="3">
        <f>$AC$8</f>
        <v>1.5716684413122047E+21</v>
      </c>
      <c r="E146" s="3">
        <f>$AB$8</f>
        <v>2.162994034885931E+19</v>
      </c>
      <c r="F146" s="3">
        <f>$AA$8</f>
        <v>3.0024635741202643E+17</v>
      </c>
      <c r="G146" s="3">
        <f>$Z$8</f>
        <v>4210038387792135</v>
      </c>
      <c r="H146" s="3">
        <f>$Y$8</f>
        <v>59732129675791</v>
      </c>
      <c r="I146" s="3">
        <f>$X$8</f>
        <v>859047860295</v>
      </c>
      <c r="J146" s="3">
        <f>$W$8</f>
        <v>12545691535</v>
      </c>
      <c r="K146" s="3">
        <f>$V$8</f>
        <v>186368535</v>
      </c>
      <c r="L146" s="3">
        <f>$U$8</f>
        <v>2820151</v>
      </c>
      <c r="M146" s="3">
        <f>$T$8</f>
        <v>43515</v>
      </c>
      <c r="N146" s="3">
        <f>$S$8</f>
        <v>685</v>
      </c>
    </row>
    <row r="147" spans="2:16">
      <c r="B147" s="3">
        <f>$AD$8</f>
        <v>1.1503166289706361E+23</v>
      </c>
      <c r="C147" s="3">
        <f>$AC$8</f>
        <v>1.5716684413122047E+21</v>
      </c>
      <c r="D147" s="3">
        <f>$AB$8</f>
        <v>2.162994034885931E+19</v>
      </c>
      <c r="E147" s="3">
        <f>$AA$8</f>
        <v>3.0024635741202643E+17</v>
      </c>
      <c r="F147" s="3">
        <f>$Z$8</f>
        <v>4210038387792135</v>
      </c>
      <c r="G147" s="3">
        <f>$Y$8</f>
        <v>59732129675791</v>
      </c>
      <c r="H147" s="3">
        <f>$X$8</f>
        <v>859047860295</v>
      </c>
      <c r="I147" s="3">
        <f>$W$8</f>
        <v>12545691535</v>
      </c>
      <c r="J147" s="3">
        <f>$V$8</f>
        <v>186368535</v>
      </c>
      <c r="K147" s="3">
        <f>$U$8</f>
        <v>2820151</v>
      </c>
      <c r="L147" s="3">
        <f>$T$8</f>
        <v>43515</v>
      </c>
      <c r="M147" s="3">
        <f>$S$8</f>
        <v>685</v>
      </c>
      <c r="N147" s="3">
        <f>$S$2</f>
        <v>11</v>
      </c>
    </row>
    <row r="150" spans="2:16">
      <c r="B150" s="3">
        <f>$AP$8</f>
        <v>3.6297512399329361E+45</v>
      </c>
      <c r="C150" s="3">
        <f>$AO$8</f>
        <v>4.7884147900470993E+43</v>
      </c>
      <c r="D150" s="3">
        <f>$AN$8</f>
        <v>6.3242912419945786E+41</v>
      </c>
      <c r="E150" s="3">
        <f>$AM$8</f>
        <v>8.3638183359412491E+39</v>
      </c>
      <c r="F150" s="3">
        <f>$AL$8</f>
        <v>1.1077700566821677E+38</v>
      </c>
      <c r="G150" s="22">
        <f>$BC$8</f>
        <v>1.2130612287806382E+24</v>
      </c>
      <c r="H150" s="3">
        <f>$AJ$8</f>
        <v>1.9538613311576207E+34</v>
      </c>
      <c r="I150" s="3">
        <f>$AI$8</f>
        <v>2.6034054115613975E+32</v>
      </c>
      <c r="J150" s="3">
        <f>$AH$8</f>
        <v>3.4781605591867382E+30</v>
      </c>
      <c r="K150" s="3">
        <f>$AG$8</f>
        <v>4.6613881837492098E+28</v>
      </c>
      <c r="L150" s="3">
        <f>$AF$8</f>
        <v>6.2701584820619147E+26</v>
      </c>
      <c r="M150" s="3">
        <f>$AE$8</f>
        <v>8.4708966672821023E+24</v>
      </c>
      <c r="N150" s="3">
        <f>$AD$8</f>
        <v>1.1503166289706361E+23</v>
      </c>
    </row>
    <row r="151" spans="2:16">
      <c r="B151" s="3">
        <f>$AO$8</f>
        <v>4.7884147900470993E+43</v>
      </c>
      <c r="C151" s="3">
        <f>$AN$8</f>
        <v>6.3242912419945786E+41</v>
      </c>
      <c r="D151" s="3">
        <f>$AM$8</f>
        <v>8.3638183359412491E+39</v>
      </c>
      <c r="E151" s="3">
        <f>$AL$8</f>
        <v>1.1077700566821677E+38</v>
      </c>
      <c r="F151" s="3">
        <f>$AK$8</f>
        <v>1.4697437693587362E+36</v>
      </c>
      <c r="G151" s="22">
        <f>$BB$8</f>
        <v>1.6483612613248043E+22</v>
      </c>
      <c r="H151" s="3">
        <f>$AI$8</f>
        <v>2.6034054115613975E+32</v>
      </c>
      <c r="I151" s="3">
        <f>$AH$8</f>
        <v>3.4781605591867382E+30</v>
      </c>
      <c r="J151" s="3">
        <f>$AG$8</f>
        <v>4.6613881837492098E+28</v>
      </c>
      <c r="K151" s="3">
        <f>$AF$8</f>
        <v>6.2701584820619147E+26</v>
      </c>
      <c r="L151" s="3">
        <f>$AE$8</f>
        <v>8.4708966672821023E+24</v>
      </c>
      <c r="M151" s="3">
        <f>$AD$8</f>
        <v>1.1503166289706361E+23</v>
      </c>
      <c r="N151" s="3">
        <f>$AC$8</f>
        <v>1.5716684413122047E+21</v>
      </c>
      <c r="P151" s="23">
        <f>MDETERM(B150:N162)/MDETERM(B164:N176)</f>
        <v>3.1187571129995212E-7</v>
      </c>
    </row>
    <row r="152" spans="2:16">
      <c r="B152" s="3">
        <f>$AN$8</f>
        <v>6.3242912419945786E+41</v>
      </c>
      <c r="C152" s="3">
        <f>$AM$8</f>
        <v>8.3638183359412491E+39</v>
      </c>
      <c r="D152" s="3">
        <f>$AL$8</f>
        <v>1.1077700566821677E+38</v>
      </c>
      <c r="E152" s="3">
        <f>$AK$8</f>
        <v>1.4697437693587362E+36</v>
      </c>
      <c r="F152" s="3">
        <f>$AJ$8</f>
        <v>1.9538613311576207E+34</v>
      </c>
      <c r="G152" s="22">
        <f>$BA$8</f>
        <v>2.2533742029544515E+20</v>
      </c>
      <c r="H152" s="3">
        <f>$AH$8</f>
        <v>3.4781605591867382E+30</v>
      </c>
      <c r="I152" s="3">
        <f>$AG$8</f>
        <v>4.6613881837492098E+28</v>
      </c>
      <c r="J152" s="3">
        <f>$AF$8</f>
        <v>6.2701584820619147E+26</v>
      </c>
      <c r="K152" s="3">
        <f>$AE$8</f>
        <v>8.4708966672821023E+24</v>
      </c>
      <c r="L152" s="3">
        <f>$AD$8</f>
        <v>1.1503166289706361E+23</v>
      </c>
      <c r="M152" s="3">
        <f>$AC$8</f>
        <v>1.5716684413122047E+21</v>
      </c>
      <c r="N152" s="3">
        <f>$AB$8</f>
        <v>2.162994034885931E+19</v>
      </c>
      <c r="P152" s="32" t="e">
        <f ca="1">[1]!xDiv([1]!xMatDet(B150:N162,100),[1]!xMatDet(B164:N176,100),100)</f>
        <v>#NAME?</v>
      </c>
    </row>
    <row r="153" spans="2:16">
      <c r="B153" s="3">
        <f>$AM$8</f>
        <v>8.3638183359412491E+39</v>
      </c>
      <c r="C153" s="3">
        <f>$AL$8</f>
        <v>1.1077700566821677E+38</v>
      </c>
      <c r="D153" s="3">
        <f>$AK$8</f>
        <v>1.4697437693587362E+36</v>
      </c>
      <c r="E153" s="3">
        <f>$AJ$8</f>
        <v>1.9538613311576207E+34</v>
      </c>
      <c r="F153" s="3">
        <f>$AI$8</f>
        <v>2.6034054115613975E+32</v>
      </c>
      <c r="G153" s="22">
        <f>$AZ$8</f>
        <v>3.1024417127888937E+18</v>
      </c>
      <c r="H153" s="3">
        <f>$AG$8</f>
        <v>4.6613881837492098E+28</v>
      </c>
      <c r="I153" s="3">
        <f>$AF$8</f>
        <v>6.2701584820619147E+26</v>
      </c>
      <c r="J153" s="3">
        <f>$AE$8</f>
        <v>8.4708966672821023E+24</v>
      </c>
      <c r="K153" s="3">
        <f>$AD$8</f>
        <v>1.1503166289706361E+23</v>
      </c>
      <c r="L153" s="3">
        <f>$AC$8</f>
        <v>1.5716684413122047E+21</v>
      </c>
      <c r="M153" s="3">
        <f>$AB$8</f>
        <v>2.162994034885931E+19</v>
      </c>
      <c r="N153" s="3">
        <f>$AA$8</f>
        <v>3.0024635741202643E+17</v>
      </c>
    </row>
    <row r="154" spans="2:16">
      <c r="B154" s="3">
        <f>$AL$8</f>
        <v>1.1077700566821677E+38</v>
      </c>
      <c r="C154" s="3">
        <f>$AK$8</f>
        <v>1.4697437693587362E+36</v>
      </c>
      <c r="D154" s="3">
        <f>$AJ$8</f>
        <v>1.9538613311576207E+34</v>
      </c>
      <c r="E154" s="3">
        <f>$AI$8</f>
        <v>2.6034054115613975E+32</v>
      </c>
      <c r="F154" s="3">
        <f>$AH$8</f>
        <v>3.4781605591867382E+30</v>
      </c>
      <c r="G154" s="22">
        <f>$AY$8</f>
        <v>4.3074374358992288E+16</v>
      </c>
      <c r="H154" s="3">
        <f>$AF$8</f>
        <v>6.2701584820619147E+26</v>
      </c>
      <c r="I154" s="3">
        <f>$AE$8</f>
        <v>8.4708966672821023E+24</v>
      </c>
      <c r="J154" s="3">
        <f>$AD$8</f>
        <v>1.1503166289706361E+23</v>
      </c>
      <c r="K154" s="3">
        <f>$AC$8</f>
        <v>1.5716684413122047E+21</v>
      </c>
      <c r="L154" s="3">
        <f>$AB$8</f>
        <v>2.162994034885931E+19</v>
      </c>
      <c r="M154" s="3">
        <f>$AA$8</f>
        <v>3.0024635741202643E+17</v>
      </c>
      <c r="N154" s="3">
        <f>$Z$8</f>
        <v>4210038387792135</v>
      </c>
    </row>
    <row r="155" spans="2:16">
      <c r="B155" s="3">
        <f>$AK$8</f>
        <v>1.4697437693587362E+36</v>
      </c>
      <c r="C155" s="3">
        <f>$AJ$8</f>
        <v>1.9538613311576207E+34</v>
      </c>
      <c r="D155" s="3">
        <f>$AI$8</f>
        <v>2.6034054115613975E+32</v>
      </c>
      <c r="E155" s="3">
        <f>$AH$8</f>
        <v>3.4781605591867382E+30</v>
      </c>
      <c r="F155" s="3">
        <f>$AG$8</f>
        <v>4.6613881837492098E+28</v>
      </c>
      <c r="G155" s="22">
        <f>$AX$8</f>
        <v>603964096749226</v>
      </c>
      <c r="H155" s="3">
        <f>$AE$8</f>
        <v>8.4708966672821023E+24</v>
      </c>
      <c r="I155" s="3">
        <f>$AD$8</f>
        <v>1.1503166289706361E+23</v>
      </c>
      <c r="J155" s="3">
        <f>$AC$8</f>
        <v>1.5716684413122047E+21</v>
      </c>
      <c r="K155" s="3">
        <f>$AB$8</f>
        <v>2.162994034885931E+19</v>
      </c>
      <c r="L155" s="3">
        <f>$AA$8</f>
        <v>3.0024635741202643E+17</v>
      </c>
      <c r="M155" s="3">
        <f>$Z$8</f>
        <v>4210038387792135</v>
      </c>
      <c r="N155" s="3">
        <f>$Y$8</f>
        <v>59732129675791</v>
      </c>
    </row>
    <row r="156" spans="2:16">
      <c r="B156" s="3">
        <f>$AJ$8</f>
        <v>1.9538613311576207E+34</v>
      </c>
      <c r="C156" s="3">
        <f>$AI$8</f>
        <v>2.6034054115613975E+32</v>
      </c>
      <c r="D156" s="3">
        <f>$AH$8</f>
        <v>3.4781605591867382E+30</v>
      </c>
      <c r="E156" s="3">
        <f>$AG$8</f>
        <v>4.6613881837492098E+28</v>
      </c>
      <c r="F156" s="3">
        <f>$AF$8</f>
        <v>6.2701584820619147E+26</v>
      </c>
      <c r="G156" s="22">
        <f>$AW$8</f>
        <v>8565991486948</v>
      </c>
      <c r="H156" s="3">
        <f>$AD$8</f>
        <v>1.1503166289706361E+23</v>
      </c>
      <c r="I156" s="3">
        <f>$AC$8</f>
        <v>1.5716684413122047E+21</v>
      </c>
      <c r="J156" s="3">
        <f>$AB$8</f>
        <v>2.162994034885931E+19</v>
      </c>
      <c r="K156" s="3">
        <f>$AA$8</f>
        <v>3.0024635741202643E+17</v>
      </c>
      <c r="L156" s="3">
        <f>$Z$8</f>
        <v>4210038387792135</v>
      </c>
      <c r="M156" s="3">
        <f>$Y$8</f>
        <v>59732129675791</v>
      </c>
      <c r="N156" s="3">
        <f>$X$8</f>
        <v>859047860295</v>
      </c>
    </row>
    <row r="157" spans="2:16">
      <c r="B157" s="3">
        <f>$AI$8</f>
        <v>2.6034054115613975E+32</v>
      </c>
      <c r="C157" s="3">
        <f>$AH$8</f>
        <v>3.4781605591867382E+30</v>
      </c>
      <c r="D157" s="3">
        <f>$AG$8</f>
        <v>4.6613881837492098E+28</v>
      </c>
      <c r="E157" s="3">
        <f>$AF$8</f>
        <v>6.2701584820619147E+26</v>
      </c>
      <c r="F157" s="3">
        <f>$AE$8</f>
        <v>8.4708966672821023E+24</v>
      </c>
      <c r="G157" s="22">
        <f>$AV$8</f>
        <v>123100393474</v>
      </c>
      <c r="H157" s="3">
        <f>$AC$8</f>
        <v>1.5716684413122047E+21</v>
      </c>
      <c r="I157" s="3">
        <f>$AB$8</f>
        <v>2.162994034885931E+19</v>
      </c>
      <c r="J157" s="3">
        <f>$AA$8</f>
        <v>3.0024635741202643E+17</v>
      </c>
      <c r="K157" s="3">
        <f>$Z$8</f>
        <v>4210038387792135</v>
      </c>
      <c r="L157" s="3">
        <f>$Y$8</f>
        <v>59732129675791</v>
      </c>
      <c r="M157" s="3">
        <f>$X$8</f>
        <v>859047860295</v>
      </c>
      <c r="N157" s="3">
        <f>$W$8</f>
        <v>12545691535</v>
      </c>
    </row>
    <row r="158" spans="2:16">
      <c r="B158" s="3">
        <f>$AH$8</f>
        <v>3.4781605591867382E+30</v>
      </c>
      <c r="C158" s="3">
        <f>$AG$8</f>
        <v>4.6613881837492098E+28</v>
      </c>
      <c r="D158" s="3">
        <f>$AF$8</f>
        <v>6.2701584820619147E+26</v>
      </c>
      <c r="E158" s="3">
        <f>$AE$8</f>
        <v>8.4708966672821023E+24</v>
      </c>
      <c r="F158" s="3">
        <f>$AD$8</f>
        <v>1.1503166289706361E+23</v>
      </c>
      <c r="G158" s="22">
        <f>$AU$8</f>
        <v>1795576924</v>
      </c>
      <c r="H158" s="3">
        <f>$AB$8</f>
        <v>2.162994034885931E+19</v>
      </c>
      <c r="I158" s="3">
        <f>$AA$8</f>
        <v>3.0024635741202643E+17</v>
      </c>
      <c r="J158" s="3">
        <f>$Z$8</f>
        <v>4210038387792135</v>
      </c>
      <c r="K158" s="3">
        <f>$Y$8</f>
        <v>59732129675791</v>
      </c>
      <c r="L158" s="3">
        <f>$X$8</f>
        <v>859047860295</v>
      </c>
      <c r="M158" s="3">
        <f>$W$8</f>
        <v>12545691535</v>
      </c>
      <c r="N158" s="3">
        <f>$V$8</f>
        <v>186368535</v>
      </c>
    </row>
    <row r="159" spans="2:16">
      <c r="B159" s="3">
        <f>$AG$8</f>
        <v>4.6613881837492098E+28</v>
      </c>
      <c r="C159" s="3">
        <f>$AF$8</f>
        <v>6.2701584820619147E+26</v>
      </c>
      <c r="D159" s="3">
        <f>$AE$8</f>
        <v>8.4708966672821023E+24</v>
      </c>
      <c r="E159" s="3">
        <f>$AD$8</f>
        <v>1.1503166289706361E+23</v>
      </c>
      <c r="F159" s="3">
        <f>$AC$8</f>
        <v>1.5716684413122047E+21</v>
      </c>
      <c r="G159" s="22">
        <f>$AT$8</f>
        <v>26626546</v>
      </c>
      <c r="H159" s="3">
        <f>$AA$8</f>
        <v>3.0024635741202643E+17</v>
      </c>
      <c r="I159" s="3">
        <f>$Z$8</f>
        <v>4210038387792135</v>
      </c>
      <c r="J159" s="3">
        <f>$Y$8</f>
        <v>59732129675791</v>
      </c>
      <c r="K159" s="3">
        <f>$X$8</f>
        <v>859047860295</v>
      </c>
      <c r="L159" s="3">
        <f>$W$8</f>
        <v>12545691535</v>
      </c>
      <c r="M159" s="3">
        <f>$V$8</f>
        <v>186368535</v>
      </c>
      <c r="N159" s="3">
        <f>$U$8</f>
        <v>2820151</v>
      </c>
    </row>
    <row r="160" spans="2:16">
      <c r="B160" s="3">
        <f>$AF$8</f>
        <v>6.2701584820619147E+26</v>
      </c>
      <c r="C160" s="3">
        <f>$AE$8</f>
        <v>8.4708966672821023E+24</v>
      </c>
      <c r="D160" s="3">
        <f>$AD$8</f>
        <v>1.1503166289706361E+23</v>
      </c>
      <c r="E160" s="3">
        <f>$AC$8</f>
        <v>1.5716684413122047E+21</v>
      </c>
      <c r="F160" s="3">
        <f>$AB$8</f>
        <v>2.162994034885931E+19</v>
      </c>
      <c r="G160" s="22">
        <f>$AS$8</f>
        <v>401968</v>
      </c>
      <c r="H160" s="3">
        <f>$Z$8</f>
        <v>4210038387792135</v>
      </c>
      <c r="I160" s="3">
        <f>$Y$8</f>
        <v>59732129675791</v>
      </c>
      <c r="J160" s="3">
        <f>$X$8</f>
        <v>859047860295</v>
      </c>
      <c r="K160" s="3">
        <f>$W$8</f>
        <v>12545691535</v>
      </c>
      <c r="L160" s="3">
        <f>$V$8</f>
        <v>186368535</v>
      </c>
      <c r="M160" s="3">
        <f>$U$8</f>
        <v>2820151</v>
      </c>
      <c r="N160" s="3">
        <f>$T$8</f>
        <v>43515</v>
      </c>
    </row>
    <row r="161" spans="2:14">
      <c r="B161" s="3">
        <f>$AE$8</f>
        <v>8.4708966672821023E+24</v>
      </c>
      <c r="C161" s="3">
        <f>$AD$8</f>
        <v>1.1503166289706361E+23</v>
      </c>
      <c r="D161" s="3">
        <f>$AC$8</f>
        <v>1.5716684413122047E+21</v>
      </c>
      <c r="E161" s="3">
        <f>$AB$8</f>
        <v>2.162994034885931E+19</v>
      </c>
      <c r="F161" s="3">
        <f>$AA$8</f>
        <v>3.0024635741202643E+17</v>
      </c>
      <c r="G161" s="22">
        <f>$AR$8</f>
        <v>6184</v>
      </c>
      <c r="H161" s="3">
        <f>$Y$8</f>
        <v>59732129675791</v>
      </c>
      <c r="I161" s="3">
        <f>$X$8</f>
        <v>859047860295</v>
      </c>
      <c r="J161" s="3">
        <f>$W$8</f>
        <v>12545691535</v>
      </c>
      <c r="K161" s="3">
        <f>$V$8</f>
        <v>186368535</v>
      </c>
      <c r="L161" s="3">
        <f>$U$8</f>
        <v>2820151</v>
      </c>
      <c r="M161" s="3">
        <f>$T$8</f>
        <v>43515</v>
      </c>
      <c r="N161" s="3">
        <f>$S$8</f>
        <v>685</v>
      </c>
    </row>
    <row r="162" spans="2:14">
      <c r="B162" s="3">
        <f>$AD$8</f>
        <v>1.1503166289706361E+23</v>
      </c>
      <c r="C162" s="3">
        <f>$AC$8</f>
        <v>1.5716684413122047E+21</v>
      </c>
      <c r="D162" s="3">
        <f>$AB$8</f>
        <v>2.162994034885931E+19</v>
      </c>
      <c r="E162" s="3">
        <f>$AA$8</f>
        <v>3.0024635741202643E+17</v>
      </c>
      <c r="F162" s="3">
        <f>$Z$8</f>
        <v>4210038387792135</v>
      </c>
      <c r="G162" s="22">
        <f>$AQ$8</f>
        <v>97</v>
      </c>
      <c r="H162" s="3">
        <f>$X$8</f>
        <v>859047860295</v>
      </c>
      <c r="I162" s="3">
        <f>$W$8</f>
        <v>12545691535</v>
      </c>
      <c r="J162" s="3">
        <f>$V$8</f>
        <v>186368535</v>
      </c>
      <c r="K162" s="3">
        <f>$U$8</f>
        <v>2820151</v>
      </c>
      <c r="L162" s="3">
        <f>$T$8</f>
        <v>43515</v>
      </c>
      <c r="M162" s="3">
        <f>$S$8</f>
        <v>685</v>
      </c>
      <c r="N162" s="3">
        <f>$S$2</f>
        <v>11</v>
      </c>
    </row>
    <row r="163" spans="2:14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2:14">
      <c r="B164" s="3">
        <f>$AP$8</f>
        <v>3.6297512399329361E+45</v>
      </c>
      <c r="C164" s="3">
        <f>$AO$8</f>
        <v>4.7884147900470993E+43</v>
      </c>
      <c r="D164" s="3">
        <f>$AN$8</f>
        <v>6.3242912419945786E+41</v>
      </c>
      <c r="E164" s="3">
        <f>$AM$8</f>
        <v>8.3638183359412491E+39</v>
      </c>
      <c r="F164" s="3">
        <f>$AL$8</f>
        <v>1.1077700566821677E+38</v>
      </c>
      <c r="G164" s="3">
        <f>$AK$8</f>
        <v>1.4697437693587362E+36</v>
      </c>
      <c r="H164" s="3">
        <f>$AJ$8</f>
        <v>1.9538613311576207E+34</v>
      </c>
      <c r="I164" s="3">
        <f>$AI$8</f>
        <v>2.6034054115613975E+32</v>
      </c>
      <c r="J164" s="3">
        <f>$AH$8</f>
        <v>3.4781605591867382E+30</v>
      </c>
      <c r="K164" s="3">
        <f>$AG$8</f>
        <v>4.6613881837492098E+28</v>
      </c>
      <c r="L164" s="3">
        <f>$AF$8</f>
        <v>6.2701584820619147E+26</v>
      </c>
      <c r="M164" s="3">
        <f>$AE$8</f>
        <v>8.4708966672821023E+24</v>
      </c>
      <c r="N164" s="3">
        <f>$AD$8</f>
        <v>1.1503166289706361E+23</v>
      </c>
    </row>
    <row r="165" spans="2:14">
      <c r="B165" s="3">
        <f>$AO$8</f>
        <v>4.7884147900470993E+43</v>
      </c>
      <c r="C165" s="3">
        <f>$AN$8</f>
        <v>6.3242912419945786E+41</v>
      </c>
      <c r="D165" s="3">
        <f>$AM$8</f>
        <v>8.3638183359412491E+39</v>
      </c>
      <c r="E165" s="3">
        <f>$AL$8</f>
        <v>1.1077700566821677E+38</v>
      </c>
      <c r="F165" s="3">
        <f>$AK$8</f>
        <v>1.4697437693587362E+36</v>
      </c>
      <c r="G165" s="3">
        <f>$AJ$8</f>
        <v>1.9538613311576207E+34</v>
      </c>
      <c r="H165" s="3">
        <f>$AI$8</f>
        <v>2.6034054115613975E+32</v>
      </c>
      <c r="I165" s="3">
        <f>$AH$8</f>
        <v>3.4781605591867382E+30</v>
      </c>
      <c r="J165" s="3">
        <f>$AG$8</f>
        <v>4.6613881837492098E+28</v>
      </c>
      <c r="K165" s="3">
        <f>$AF$8</f>
        <v>6.2701584820619147E+26</v>
      </c>
      <c r="L165" s="3">
        <f>$AE$8</f>
        <v>8.4708966672821023E+24</v>
      </c>
      <c r="M165" s="3">
        <f>$AD$8</f>
        <v>1.1503166289706361E+23</v>
      </c>
      <c r="N165" s="3">
        <f>$AC$8</f>
        <v>1.5716684413122047E+21</v>
      </c>
    </row>
    <row r="166" spans="2:14">
      <c r="B166" s="3">
        <f>$AN$8</f>
        <v>6.3242912419945786E+41</v>
      </c>
      <c r="C166" s="3">
        <f>$AM$8</f>
        <v>8.3638183359412491E+39</v>
      </c>
      <c r="D166" s="3">
        <f>$AL$8</f>
        <v>1.1077700566821677E+38</v>
      </c>
      <c r="E166" s="3">
        <f>$AK$8</f>
        <v>1.4697437693587362E+36</v>
      </c>
      <c r="F166" s="3">
        <f>$AJ$8</f>
        <v>1.9538613311576207E+34</v>
      </c>
      <c r="G166" s="3">
        <f>$AI$8</f>
        <v>2.6034054115613975E+32</v>
      </c>
      <c r="H166" s="3">
        <f>$AH$8</f>
        <v>3.4781605591867382E+30</v>
      </c>
      <c r="I166" s="3">
        <f>$AG$8</f>
        <v>4.6613881837492098E+28</v>
      </c>
      <c r="J166" s="3">
        <f>$AF$8</f>
        <v>6.2701584820619147E+26</v>
      </c>
      <c r="K166" s="3">
        <f>$AE$8</f>
        <v>8.4708966672821023E+24</v>
      </c>
      <c r="L166" s="3">
        <f>$AD$8</f>
        <v>1.1503166289706361E+23</v>
      </c>
      <c r="M166" s="3">
        <f>$AC$8</f>
        <v>1.5716684413122047E+21</v>
      </c>
      <c r="N166" s="3">
        <f>$AB$8</f>
        <v>2.162994034885931E+19</v>
      </c>
    </row>
    <row r="167" spans="2:14">
      <c r="B167" s="3">
        <f>$AM$8</f>
        <v>8.3638183359412491E+39</v>
      </c>
      <c r="C167" s="3">
        <f>$AL$8</f>
        <v>1.1077700566821677E+38</v>
      </c>
      <c r="D167" s="3">
        <f>$AK$8</f>
        <v>1.4697437693587362E+36</v>
      </c>
      <c r="E167" s="3">
        <f>$AJ$8</f>
        <v>1.9538613311576207E+34</v>
      </c>
      <c r="F167" s="3">
        <f>$AI$8</f>
        <v>2.6034054115613975E+32</v>
      </c>
      <c r="G167" s="3">
        <f>$AH$8</f>
        <v>3.4781605591867382E+30</v>
      </c>
      <c r="H167" s="3">
        <f>$AG$8</f>
        <v>4.6613881837492098E+28</v>
      </c>
      <c r="I167" s="3">
        <f>$AF$8</f>
        <v>6.2701584820619147E+26</v>
      </c>
      <c r="J167" s="3">
        <f>$AE$8</f>
        <v>8.4708966672821023E+24</v>
      </c>
      <c r="K167" s="3">
        <f>$AD$8</f>
        <v>1.1503166289706361E+23</v>
      </c>
      <c r="L167" s="3">
        <f>$AC$8</f>
        <v>1.5716684413122047E+21</v>
      </c>
      <c r="M167" s="3">
        <f>$AB$8</f>
        <v>2.162994034885931E+19</v>
      </c>
      <c r="N167" s="3">
        <f>$AA$8</f>
        <v>3.0024635741202643E+17</v>
      </c>
    </row>
    <row r="168" spans="2:14">
      <c r="B168" s="3">
        <f>$AL$8</f>
        <v>1.1077700566821677E+38</v>
      </c>
      <c r="C168" s="3">
        <f>$AK$8</f>
        <v>1.4697437693587362E+36</v>
      </c>
      <c r="D168" s="3">
        <f>$AJ$8</f>
        <v>1.9538613311576207E+34</v>
      </c>
      <c r="E168" s="3">
        <f>$AI$8</f>
        <v>2.6034054115613975E+32</v>
      </c>
      <c r="F168" s="3">
        <f>$AH$8</f>
        <v>3.4781605591867382E+30</v>
      </c>
      <c r="G168" s="3">
        <f>$AG$8</f>
        <v>4.6613881837492098E+28</v>
      </c>
      <c r="H168" s="3">
        <f>$AF$8</f>
        <v>6.2701584820619147E+26</v>
      </c>
      <c r="I168" s="3">
        <f>$AE$8</f>
        <v>8.4708966672821023E+24</v>
      </c>
      <c r="J168" s="3">
        <f>$AD$8</f>
        <v>1.1503166289706361E+23</v>
      </c>
      <c r="K168" s="3">
        <f>$AC$8</f>
        <v>1.5716684413122047E+21</v>
      </c>
      <c r="L168" s="3">
        <f>$AB$8</f>
        <v>2.162994034885931E+19</v>
      </c>
      <c r="M168" s="3">
        <f>$AA$8</f>
        <v>3.0024635741202643E+17</v>
      </c>
      <c r="N168" s="3">
        <f>$Z$8</f>
        <v>4210038387792135</v>
      </c>
    </row>
    <row r="169" spans="2:14">
      <c r="B169" s="3">
        <f>$AK$8</f>
        <v>1.4697437693587362E+36</v>
      </c>
      <c r="C169" s="3">
        <f>$AJ$8</f>
        <v>1.9538613311576207E+34</v>
      </c>
      <c r="D169" s="3">
        <f>$AI$8</f>
        <v>2.6034054115613975E+32</v>
      </c>
      <c r="E169" s="3">
        <f>$AH$8</f>
        <v>3.4781605591867382E+30</v>
      </c>
      <c r="F169" s="3">
        <f>$AG$8</f>
        <v>4.6613881837492098E+28</v>
      </c>
      <c r="G169" s="3">
        <f>$AF$8</f>
        <v>6.2701584820619147E+26</v>
      </c>
      <c r="H169" s="3">
        <f>$AE$8</f>
        <v>8.4708966672821023E+24</v>
      </c>
      <c r="I169" s="3">
        <f>$AD$8</f>
        <v>1.1503166289706361E+23</v>
      </c>
      <c r="J169" s="3">
        <f>$AC$8</f>
        <v>1.5716684413122047E+21</v>
      </c>
      <c r="K169" s="3">
        <f>$AB$8</f>
        <v>2.162994034885931E+19</v>
      </c>
      <c r="L169" s="3">
        <f>$AA$8</f>
        <v>3.0024635741202643E+17</v>
      </c>
      <c r="M169" s="3">
        <f>$Z$8</f>
        <v>4210038387792135</v>
      </c>
      <c r="N169" s="3">
        <f>$Y$8</f>
        <v>59732129675791</v>
      </c>
    </row>
    <row r="170" spans="2:14">
      <c r="B170" s="3">
        <f>$AJ$8</f>
        <v>1.9538613311576207E+34</v>
      </c>
      <c r="C170" s="3">
        <f>$AI$8</f>
        <v>2.6034054115613975E+32</v>
      </c>
      <c r="D170" s="3">
        <f>$AH$8</f>
        <v>3.4781605591867382E+30</v>
      </c>
      <c r="E170" s="3">
        <f>$AG$8</f>
        <v>4.6613881837492098E+28</v>
      </c>
      <c r="F170" s="3">
        <f>$AF$8</f>
        <v>6.2701584820619147E+26</v>
      </c>
      <c r="G170" s="3">
        <f>$AE$8</f>
        <v>8.4708966672821023E+24</v>
      </c>
      <c r="H170" s="3">
        <f>$AD$8</f>
        <v>1.1503166289706361E+23</v>
      </c>
      <c r="I170" s="3">
        <f>$AC$8</f>
        <v>1.5716684413122047E+21</v>
      </c>
      <c r="J170" s="3">
        <f>$AB$8</f>
        <v>2.162994034885931E+19</v>
      </c>
      <c r="K170" s="3">
        <f>$AA$8</f>
        <v>3.0024635741202643E+17</v>
      </c>
      <c r="L170" s="3">
        <f>$Z$8</f>
        <v>4210038387792135</v>
      </c>
      <c r="M170" s="3">
        <f>$Y$8</f>
        <v>59732129675791</v>
      </c>
      <c r="N170" s="3">
        <f>$X$8</f>
        <v>859047860295</v>
      </c>
    </row>
    <row r="171" spans="2:14">
      <c r="B171" s="3">
        <f>$AI$8</f>
        <v>2.6034054115613975E+32</v>
      </c>
      <c r="C171" s="3">
        <f>$AH$8</f>
        <v>3.4781605591867382E+30</v>
      </c>
      <c r="D171" s="3">
        <f>$AG$8</f>
        <v>4.6613881837492098E+28</v>
      </c>
      <c r="E171" s="3">
        <f>$AF$8</f>
        <v>6.2701584820619147E+26</v>
      </c>
      <c r="F171" s="3">
        <f>$AE$8</f>
        <v>8.4708966672821023E+24</v>
      </c>
      <c r="G171" s="3">
        <f>$AD$8</f>
        <v>1.1503166289706361E+23</v>
      </c>
      <c r="H171" s="3">
        <f>$AC$8</f>
        <v>1.5716684413122047E+21</v>
      </c>
      <c r="I171" s="3">
        <f>$AB$8</f>
        <v>2.162994034885931E+19</v>
      </c>
      <c r="J171" s="3">
        <f>$AA$8</f>
        <v>3.0024635741202643E+17</v>
      </c>
      <c r="K171" s="3">
        <f>$Z$8</f>
        <v>4210038387792135</v>
      </c>
      <c r="L171" s="3">
        <f>$Y$8</f>
        <v>59732129675791</v>
      </c>
      <c r="M171" s="3">
        <f>$X$8</f>
        <v>859047860295</v>
      </c>
      <c r="N171" s="3">
        <f>$W$8</f>
        <v>12545691535</v>
      </c>
    </row>
    <row r="172" spans="2:14">
      <c r="B172" s="3">
        <f>$AH$8</f>
        <v>3.4781605591867382E+30</v>
      </c>
      <c r="C172" s="3">
        <f>$AG$8</f>
        <v>4.6613881837492098E+28</v>
      </c>
      <c r="D172" s="3">
        <f>$AF$8</f>
        <v>6.2701584820619147E+26</v>
      </c>
      <c r="E172" s="3">
        <f>$AE$8</f>
        <v>8.4708966672821023E+24</v>
      </c>
      <c r="F172" s="3">
        <f>$AD$8</f>
        <v>1.1503166289706361E+23</v>
      </c>
      <c r="G172" s="3">
        <f>$AC$8</f>
        <v>1.5716684413122047E+21</v>
      </c>
      <c r="H172" s="3">
        <f>$AB$8</f>
        <v>2.162994034885931E+19</v>
      </c>
      <c r="I172" s="3">
        <f>$AA$8</f>
        <v>3.0024635741202643E+17</v>
      </c>
      <c r="J172" s="3">
        <f>$Z$8</f>
        <v>4210038387792135</v>
      </c>
      <c r="K172" s="3">
        <f>$Y$8</f>
        <v>59732129675791</v>
      </c>
      <c r="L172" s="3">
        <f>$X$8</f>
        <v>859047860295</v>
      </c>
      <c r="M172" s="3">
        <f>$W$8</f>
        <v>12545691535</v>
      </c>
      <c r="N172" s="3">
        <f>$V$8</f>
        <v>186368535</v>
      </c>
    </row>
    <row r="173" spans="2:14">
      <c r="B173" s="3">
        <f>$AG$8</f>
        <v>4.6613881837492098E+28</v>
      </c>
      <c r="C173" s="3">
        <f>$AF$8</f>
        <v>6.2701584820619147E+26</v>
      </c>
      <c r="D173" s="3">
        <f>$AE$8</f>
        <v>8.4708966672821023E+24</v>
      </c>
      <c r="E173" s="3">
        <f>$AD$8</f>
        <v>1.1503166289706361E+23</v>
      </c>
      <c r="F173" s="3">
        <f>$AC$8</f>
        <v>1.5716684413122047E+21</v>
      </c>
      <c r="G173" s="3">
        <f>$AB$8</f>
        <v>2.162994034885931E+19</v>
      </c>
      <c r="H173" s="3">
        <f>$AA$8</f>
        <v>3.0024635741202643E+17</v>
      </c>
      <c r="I173" s="3">
        <f>$Z$8</f>
        <v>4210038387792135</v>
      </c>
      <c r="J173" s="3">
        <f>$Y$8</f>
        <v>59732129675791</v>
      </c>
      <c r="K173" s="3">
        <f>$X$8</f>
        <v>859047860295</v>
      </c>
      <c r="L173" s="3">
        <f>$W$8</f>
        <v>12545691535</v>
      </c>
      <c r="M173" s="3">
        <f>$V$8</f>
        <v>186368535</v>
      </c>
      <c r="N173" s="3">
        <f>$U$8</f>
        <v>2820151</v>
      </c>
    </row>
    <row r="174" spans="2:14">
      <c r="B174" s="3">
        <f>$AF$8</f>
        <v>6.2701584820619147E+26</v>
      </c>
      <c r="C174" s="3">
        <f>$AE$8</f>
        <v>8.4708966672821023E+24</v>
      </c>
      <c r="D174" s="3">
        <f>$AD$8</f>
        <v>1.1503166289706361E+23</v>
      </c>
      <c r="E174" s="3">
        <f>$AC$8</f>
        <v>1.5716684413122047E+21</v>
      </c>
      <c r="F174" s="3">
        <f>$AB$8</f>
        <v>2.162994034885931E+19</v>
      </c>
      <c r="G174" s="3">
        <f>$AA$8</f>
        <v>3.0024635741202643E+17</v>
      </c>
      <c r="H174" s="3">
        <f>$Z$8</f>
        <v>4210038387792135</v>
      </c>
      <c r="I174" s="3">
        <f>$Y$8</f>
        <v>59732129675791</v>
      </c>
      <c r="J174" s="3">
        <f>$X$8</f>
        <v>859047860295</v>
      </c>
      <c r="K174" s="3">
        <f>$W$8</f>
        <v>12545691535</v>
      </c>
      <c r="L174" s="3">
        <f>$V$8</f>
        <v>186368535</v>
      </c>
      <c r="M174" s="3">
        <f>$U$8</f>
        <v>2820151</v>
      </c>
      <c r="N174" s="3">
        <f>$T$8</f>
        <v>43515</v>
      </c>
    </row>
    <row r="175" spans="2:14">
      <c r="B175" s="3">
        <f>$AE$8</f>
        <v>8.4708966672821023E+24</v>
      </c>
      <c r="C175" s="3">
        <f>$AD$8</f>
        <v>1.1503166289706361E+23</v>
      </c>
      <c r="D175" s="3">
        <f>$AC$8</f>
        <v>1.5716684413122047E+21</v>
      </c>
      <c r="E175" s="3">
        <f>$AB$8</f>
        <v>2.162994034885931E+19</v>
      </c>
      <c r="F175" s="3">
        <f>$AA$8</f>
        <v>3.0024635741202643E+17</v>
      </c>
      <c r="G175" s="3">
        <f>$Z$8</f>
        <v>4210038387792135</v>
      </c>
      <c r="H175" s="3">
        <f>$Y$8</f>
        <v>59732129675791</v>
      </c>
      <c r="I175" s="3">
        <f>$X$8</f>
        <v>859047860295</v>
      </c>
      <c r="J175" s="3">
        <f>$W$8</f>
        <v>12545691535</v>
      </c>
      <c r="K175" s="3">
        <f>$V$8</f>
        <v>186368535</v>
      </c>
      <c r="L175" s="3">
        <f>$U$8</f>
        <v>2820151</v>
      </c>
      <c r="M175" s="3">
        <f>$T$8</f>
        <v>43515</v>
      </c>
      <c r="N175" s="3">
        <f>$S$8</f>
        <v>685</v>
      </c>
    </row>
    <row r="176" spans="2:14">
      <c r="B176" s="3">
        <f>$AD$8</f>
        <v>1.1503166289706361E+23</v>
      </c>
      <c r="C176" s="3">
        <f>$AC$8</f>
        <v>1.5716684413122047E+21</v>
      </c>
      <c r="D176" s="3">
        <f>$AB$8</f>
        <v>2.162994034885931E+19</v>
      </c>
      <c r="E176" s="3">
        <f>$AA$8</f>
        <v>3.0024635741202643E+17</v>
      </c>
      <c r="F176" s="3">
        <f>$Z$8</f>
        <v>4210038387792135</v>
      </c>
      <c r="G176" s="3">
        <f>$Y$8</f>
        <v>59732129675791</v>
      </c>
      <c r="H176" s="3">
        <f>$X$8</f>
        <v>859047860295</v>
      </c>
      <c r="I176" s="3">
        <f>$W$8</f>
        <v>12545691535</v>
      </c>
      <c r="J176" s="3">
        <f>$V$8</f>
        <v>186368535</v>
      </c>
      <c r="K176" s="3">
        <f>$U$8</f>
        <v>2820151</v>
      </c>
      <c r="L176" s="3">
        <f>$T$8</f>
        <v>43515</v>
      </c>
      <c r="M176" s="3">
        <f>$S$8</f>
        <v>685</v>
      </c>
      <c r="N176" s="3">
        <f>$S$2</f>
        <v>11</v>
      </c>
    </row>
    <row r="179" spans="2:16">
      <c r="B179" s="3">
        <f>$AP$8</f>
        <v>3.6297512399329361E+45</v>
      </c>
      <c r="C179" s="3">
        <f>$AO$8</f>
        <v>4.7884147900470993E+43</v>
      </c>
      <c r="D179" s="3">
        <f>$AN$8</f>
        <v>6.3242912419945786E+41</v>
      </c>
      <c r="E179" s="3">
        <f>$AM$8</f>
        <v>8.3638183359412491E+39</v>
      </c>
      <c r="F179" s="3">
        <f>$AL$8</f>
        <v>1.1077700566821677E+38</v>
      </c>
      <c r="G179" s="3">
        <f>$AK$8</f>
        <v>1.4697437693587362E+36</v>
      </c>
      <c r="H179" s="22">
        <f>$BC$8</f>
        <v>1.2130612287806382E+24</v>
      </c>
      <c r="I179" s="3">
        <f>$AI$8</f>
        <v>2.6034054115613975E+32</v>
      </c>
      <c r="J179" s="3">
        <f>$AH$8</f>
        <v>3.4781605591867382E+30</v>
      </c>
      <c r="K179" s="3">
        <f>$AG$8</f>
        <v>4.6613881837492098E+28</v>
      </c>
      <c r="L179" s="3">
        <f>$AF$8</f>
        <v>6.2701584820619147E+26</v>
      </c>
      <c r="M179" s="3">
        <f>$AE$8</f>
        <v>8.4708966672821023E+24</v>
      </c>
      <c r="N179" s="3">
        <f>$AD$8</f>
        <v>1.1503166289706361E+23</v>
      </c>
    </row>
    <row r="180" spans="2:16">
      <c r="B180" s="3">
        <f>$AO$8</f>
        <v>4.7884147900470993E+43</v>
      </c>
      <c r="C180" s="3">
        <f>$AN$8</f>
        <v>6.3242912419945786E+41</v>
      </c>
      <c r="D180" s="3">
        <f>$AM$8</f>
        <v>8.3638183359412491E+39</v>
      </c>
      <c r="E180" s="3">
        <f>$AL$8</f>
        <v>1.1077700566821677E+38</v>
      </c>
      <c r="F180" s="3">
        <f>$AK$8</f>
        <v>1.4697437693587362E+36</v>
      </c>
      <c r="G180" s="3">
        <f>$AJ$8</f>
        <v>1.9538613311576207E+34</v>
      </c>
      <c r="H180" s="22">
        <f>$BB$8</f>
        <v>1.6483612613248043E+22</v>
      </c>
      <c r="I180" s="3">
        <f>$AH$8</f>
        <v>3.4781605591867382E+30</v>
      </c>
      <c r="J180" s="3">
        <f>$AG$8</f>
        <v>4.6613881837492098E+28</v>
      </c>
      <c r="K180" s="3">
        <f>$AF$8</f>
        <v>6.2701584820619147E+26</v>
      </c>
      <c r="L180" s="3">
        <f>$AE$8</f>
        <v>8.4708966672821023E+24</v>
      </c>
      <c r="M180" s="3">
        <f>$AD$8</f>
        <v>1.1503166289706361E+23</v>
      </c>
      <c r="N180" s="3">
        <f>$AC$8</f>
        <v>1.5716684413122047E+21</v>
      </c>
      <c r="P180" s="23">
        <f>MDETERM(B179:N191)/MDETERM(B193:N205)</f>
        <v>1.8000960317190101E-5</v>
      </c>
    </row>
    <row r="181" spans="2:16">
      <c r="B181" s="3">
        <f>$AN$8</f>
        <v>6.3242912419945786E+41</v>
      </c>
      <c r="C181" s="3">
        <f>$AM$8</f>
        <v>8.3638183359412491E+39</v>
      </c>
      <c r="D181" s="3">
        <f>$AL$8</f>
        <v>1.1077700566821677E+38</v>
      </c>
      <c r="E181" s="3">
        <f>$AK$8</f>
        <v>1.4697437693587362E+36</v>
      </c>
      <c r="F181" s="3">
        <f>$AJ$8</f>
        <v>1.9538613311576207E+34</v>
      </c>
      <c r="G181" s="3">
        <f>$AI$8</f>
        <v>2.6034054115613975E+32</v>
      </c>
      <c r="H181" s="22">
        <f>$BA$8</f>
        <v>2.2533742029544515E+20</v>
      </c>
      <c r="I181" s="3">
        <f>$AG$8</f>
        <v>4.6613881837492098E+28</v>
      </c>
      <c r="J181" s="3">
        <f>$AF$8</f>
        <v>6.2701584820619147E+26</v>
      </c>
      <c r="K181" s="3">
        <f>$AE$8</f>
        <v>8.4708966672821023E+24</v>
      </c>
      <c r="L181" s="3">
        <f>$AD$8</f>
        <v>1.1503166289706361E+23</v>
      </c>
      <c r="M181" s="3">
        <f>$AC$8</f>
        <v>1.5716684413122047E+21</v>
      </c>
      <c r="N181" s="3">
        <f>$AB$8</f>
        <v>2.162994034885931E+19</v>
      </c>
      <c r="P181" s="32" t="e">
        <f ca="1">[1]!xDiv([1]!xMatDet(B179:N191,100),[1]!xMatDet(B193:N205,100),100)</f>
        <v>#NAME?</v>
      </c>
    </row>
    <row r="182" spans="2:16">
      <c r="B182" s="3">
        <f>$AM$8</f>
        <v>8.3638183359412491E+39</v>
      </c>
      <c r="C182" s="3">
        <f>$AL$8</f>
        <v>1.1077700566821677E+38</v>
      </c>
      <c r="D182" s="3">
        <f>$AK$8</f>
        <v>1.4697437693587362E+36</v>
      </c>
      <c r="E182" s="3">
        <f>$AJ$8</f>
        <v>1.9538613311576207E+34</v>
      </c>
      <c r="F182" s="3">
        <f>$AI$8</f>
        <v>2.6034054115613975E+32</v>
      </c>
      <c r="G182" s="3">
        <f>$AH$8</f>
        <v>3.4781605591867382E+30</v>
      </c>
      <c r="H182" s="22">
        <f>$AZ$8</f>
        <v>3.1024417127888937E+18</v>
      </c>
      <c r="I182" s="3">
        <f>$AF$8</f>
        <v>6.2701584820619147E+26</v>
      </c>
      <c r="J182" s="3">
        <f>$AE$8</f>
        <v>8.4708966672821023E+24</v>
      </c>
      <c r="K182" s="3">
        <f>$AD$8</f>
        <v>1.1503166289706361E+23</v>
      </c>
      <c r="L182" s="3">
        <f>$AC$8</f>
        <v>1.5716684413122047E+21</v>
      </c>
      <c r="M182" s="3">
        <f>$AB$8</f>
        <v>2.162994034885931E+19</v>
      </c>
      <c r="N182" s="3">
        <f>$AA$8</f>
        <v>3.0024635741202643E+17</v>
      </c>
    </row>
    <row r="183" spans="2:16">
      <c r="B183" s="3">
        <f>$AL$8</f>
        <v>1.1077700566821677E+38</v>
      </c>
      <c r="C183" s="3">
        <f>$AK$8</f>
        <v>1.4697437693587362E+36</v>
      </c>
      <c r="D183" s="3">
        <f>$AJ$8</f>
        <v>1.9538613311576207E+34</v>
      </c>
      <c r="E183" s="3">
        <f>$AI$8</f>
        <v>2.6034054115613975E+32</v>
      </c>
      <c r="F183" s="3">
        <f>$AH$8</f>
        <v>3.4781605591867382E+30</v>
      </c>
      <c r="G183" s="3">
        <f>$AG$8</f>
        <v>4.6613881837492098E+28</v>
      </c>
      <c r="H183" s="22">
        <f>$AY$8</f>
        <v>4.3074374358992288E+16</v>
      </c>
      <c r="I183" s="3">
        <f>$AE$8</f>
        <v>8.4708966672821023E+24</v>
      </c>
      <c r="J183" s="3">
        <f>$AD$8</f>
        <v>1.1503166289706361E+23</v>
      </c>
      <c r="K183" s="3">
        <f>$AC$8</f>
        <v>1.5716684413122047E+21</v>
      </c>
      <c r="L183" s="3">
        <f>$AB$8</f>
        <v>2.162994034885931E+19</v>
      </c>
      <c r="M183" s="3">
        <f>$AA$8</f>
        <v>3.0024635741202643E+17</v>
      </c>
      <c r="N183" s="3">
        <f>$Z$8</f>
        <v>4210038387792135</v>
      </c>
    </row>
    <row r="184" spans="2:16">
      <c r="B184" s="3">
        <f>$AK$8</f>
        <v>1.4697437693587362E+36</v>
      </c>
      <c r="C184" s="3">
        <f>$AJ$8</f>
        <v>1.9538613311576207E+34</v>
      </c>
      <c r="D184" s="3">
        <f>$AI$8</f>
        <v>2.6034054115613975E+32</v>
      </c>
      <c r="E184" s="3">
        <f>$AH$8</f>
        <v>3.4781605591867382E+30</v>
      </c>
      <c r="F184" s="3">
        <f>$AG$8</f>
        <v>4.6613881837492098E+28</v>
      </c>
      <c r="G184" s="3">
        <f>$AF$8</f>
        <v>6.2701584820619147E+26</v>
      </c>
      <c r="H184" s="22">
        <f>$AX$8</f>
        <v>603964096749226</v>
      </c>
      <c r="I184" s="3">
        <f>$AD$8</f>
        <v>1.1503166289706361E+23</v>
      </c>
      <c r="J184" s="3">
        <f>$AC$8</f>
        <v>1.5716684413122047E+21</v>
      </c>
      <c r="K184" s="3">
        <f>$AB$8</f>
        <v>2.162994034885931E+19</v>
      </c>
      <c r="L184" s="3">
        <f>$AA$8</f>
        <v>3.0024635741202643E+17</v>
      </c>
      <c r="M184" s="3">
        <f>$Z$8</f>
        <v>4210038387792135</v>
      </c>
      <c r="N184" s="3">
        <f>$Y$8</f>
        <v>59732129675791</v>
      </c>
    </row>
    <row r="185" spans="2:16">
      <c r="B185" s="3">
        <f>$AJ$8</f>
        <v>1.9538613311576207E+34</v>
      </c>
      <c r="C185" s="3">
        <f>$AI$8</f>
        <v>2.6034054115613975E+32</v>
      </c>
      <c r="D185" s="3">
        <f>$AH$8</f>
        <v>3.4781605591867382E+30</v>
      </c>
      <c r="E185" s="3">
        <f>$AG$8</f>
        <v>4.6613881837492098E+28</v>
      </c>
      <c r="F185" s="3">
        <f>$AF$8</f>
        <v>6.2701584820619147E+26</v>
      </c>
      <c r="G185" s="3">
        <f>$AE$8</f>
        <v>8.4708966672821023E+24</v>
      </c>
      <c r="H185" s="22">
        <f>$AW$8</f>
        <v>8565991486948</v>
      </c>
      <c r="I185" s="3">
        <f>$AC$8</f>
        <v>1.5716684413122047E+21</v>
      </c>
      <c r="J185" s="3">
        <f>$AB$8</f>
        <v>2.162994034885931E+19</v>
      </c>
      <c r="K185" s="3">
        <f>$AA$8</f>
        <v>3.0024635741202643E+17</v>
      </c>
      <c r="L185" s="3">
        <f>$Z$8</f>
        <v>4210038387792135</v>
      </c>
      <c r="M185" s="3">
        <f>$Y$8</f>
        <v>59732129675791</v>
      </c>
      <c r="N185" s="3">
        <f>$X$8</f>
        <v>859047860295</v>
      </c>
    </row>
    <row r="186" spans="2:16">
      <c r="B186" s="3">
        <f>$AI$8</f>
        <v>2.6034054115613975E+32</v>
      </c>
      <c r="C186" s="3">
        <f>$AH$8</f>
        <v>3.4781605591867382E+30</v>
      </c>
      <c r="D186" s="3">
        <f>$AG$8</f>
        <v>4.6613881837492098E+28</v>
      </c>
      <c r="E186" s="3">
        <f>$AF$8</f>
        <v>6.2701584820619147E+26</v>
      </c>
      <c r="F186" s="3">
        <f>$AE$8</f>
        <v>8.4708966672821023E+24</v>
      </c>
      <c r="G186" s="3">
        <f>$AD$8</f>
        <v>1.1503166289706361E+23</v>
      </c>
      <c r="H186" s="22">
        <f>$AV$8</f>
        <v>123100393474</v>
      </c>
      <c r="I186" s="3">
        <f>$AB$8</f>
        <v>2.162994034885931E+19</v>
      </c>
      <c r="J186" s="3">
        <f>$AA$8</f>
        <v>3.0024635741202643E+17</v>
      </c>
      <c r="K186" s="3">
        <f>$Z$8</f>
        <v>4210038387792135</v>
      </c>
      <c r="L186" s="3">
        <f>$Y$8</f>
        <v>59732129675791</v>
      </c>
      <c r="M186" s="3">
        <f>$X$8</f>
        <v>859047860295</v>
      </c>
      <c r="N186" s="3">
        <f>$W$8</f>
        <v>12545691535</v>
      </c>
    </row>
    <row r="187" spans="2:16">
      <c r="B187" s="3">
        <f>$AH$8</f>
        <v>3.4781605591867382E+30</v>
      </c>
      <c r="C187" s="3">
        <f>$AG$8</f>
        <v>4.6613881837492098E+28</v>
      </c>
      <c r="D187" s="3">
        <f>$AF$8</f>
        <v>6.2701584820619147E+26</v>
      </c>
      <c r="E187" s="3">
        <f>$AE$8</f>
        <v>8.4708966672821023E+24</v>
      </c>
      <c r="F187" s="3">
        <f>$AD$8</f>
        <v>1.1503166289706361E+23</v>
      </c>
      <c r="G187" s="3">
        <f>$AC$8</f>
        <v>1.5716684413122047E+21</v>
      </c>
      <c r="H187" s="22">
        <f>$AU$8</f>
        <v>1795576924</v>
      </c>
      <c r="I187" s="3">
        <f>$AA$8</f>
        <v>3.0024635741202643E+17</v>
      </c>
      <c r="J187" s="3">
        <f>$Z$8</f>
        <v>4210038387792135</v>
      </c>
      <c r="K187" s="3">
        <f>$Y$8</f>
        <v>59732129675791</v>
      </c>
      <c r="L187" s="3">
        <f>$X$8</f>
        <v>859047860295</v>
      </c>
      <c r="M187" s="3">
        <f>$W$8</f>
        <v>12545691535</v>
      </c>
      <c r="N187" s="3">
        <f>$V$8</f>
        <v>186368535</v>
      </c>
    </row>
    <row r="188" spans="2:16">
      <c r="B188" s="3">
        <f>$AG$8</f>
        <v>4.6613881837492098E+28</v>
      </c>
      <c r="C188" s="3">
        <f>$AF$8</f>
        <v>6.2701584820619147E+26</v>
      </c>
      <c r="D188" s="3">
        <f>$AE$8</f>
        <v>8.4708966672821023E+24</v>
      </c>
      <c r="E188" s="3">
        <f>$AD$8</f>
        <v>1.1503166289706361E+23</v>
      </c>
      <c r="F188" s="3">
        <f>$AC$8</f>
        <v>1.5716684413122047E+21</v>
      </c>
      <c r="G188" s="3">
        <f>$AB$8</f>
        <v>2.162994034885931E+19</v>
      </c>
      <c r="H188" s="22">
        <f>$AT$8</f>
        <v>26626546</v>
      </c>
      <c r="I188" s="3">
        <f>$Z$8</f>
        <v>4210038387792135</v>
      </c>
      <c r="J188" s="3">
        <f>$Y$8</f>
        <v>59732129675791</v>
      </c>
      <c r="K188" s="3">
        <f>$X$8</f>
        <v>859047860295</v>
      </c>
      <c r="L188" s="3">
        <f>$W$8</f>
        <v>12545691535</v>
      </c>
      <c r="M188" s="3">
        <f>$V$8</f>
        <v>186368535</v>
      </c>
      <c r="N188" s="3">
        <f>$U$8</f>
        <v>2820151</v>
      </c>
    </row>
    <row r="189" spans="2:16">
      <c r="B189" s="3">
        <f>$AF$8</f>
        <v>6.2701584820619147E+26</v>
      </c>
      <c r="C189" s="3">
        <f>$AE$8</f>
        <v>8.4708966672821023E+24</v>
      </c>
      <c r="D189" s="3">
        <f>$AD$8</f>
        <v>1.1503166289706361E+23</v>
      </c>
      <c r="E189" s="3">
        <f>$AC$8</f>
        <v>1.5716684413122047E+21</v>
      </c>
      <c r="F189" s="3">
        <f>$AB$8</f>
        <v>2.162994034885931E+19</v>
      </c>
      <c r="G189" s="3">
        <f>$AA$8</f>
        <v>3.0024635741202643E+17</v>
      </c>
      <c r="H189" s="22">
        <f>$AS$8</f>
        <v>401968</v>
      </c>
      <c r="I189" s="3">
        <f>$Y$8</f>
        <v>59732129675791</v>
      </c>
      <c r="J189" s="3">
        <f>$X$8</f>
        <v>859047860295</v>
      </c>
      <c r="K189" s="3">
        <f>$W$8</f>
        <v>12545691535</v>
      </c>
      <c r="L189" s="3">
        <f>$V$8</f>
        <v>186368535</v>
      </c>
      <c r="M189" s="3">
        <f>$U$8</f>
        <v>2820151</v>
      </c>
      <c r="N189" s="3">
        <f>$T$8</f>
        <v>43515</v>
      </c>
    </row>
    <row r="190" spans="2:16">
      <c r="B190" s="3">
        <f>$AE$8</f>
        <v>8.4708966672821023E+24</v>
      </c>
      <c r="C190" s="3">
        <f>$AD$8</f>
        <v>1.1503166289706361E+23</v>
      </c>
      <c r="D190" s="3">
        <f>$AC$8</f>
        <v>1.5716684413122047E+21</v>
      </c>
      <c r="E190" s="3">
        <f>$AB$8</f>
        <v>2.162994034885931E+19</v>
      </c>
      <c r="F190" s="3">
        <f>$AA$8</f>
        <v>3.0024635741202643E+17</v>
      </c>
      <c r="G190" s="3">
        <f>$Z$8</f>
        <v>4210038387792135</v>
      </c>
      <c r="H190" s="22">
        <f>$AR$8</f>
        <v>6184</v>
      </c>
      <c r="I190" s="3">
        <f>$X$8</f>
        <v>859047860295</v>
      </c>
      <c r="J190" s="3">
        <f>$W$8</f>
        <v>12545691535</v>
      </c>
      <c r="K190" s="3">
        <f>$V$8</f>
        <v>186368535</v>
      </c>
      <c r="L190" s="3">
        <f>$U$8</f>
        <v>2820151</v>
      </c>
      <c r="M190" s="3">
        <f>$T$8</f>
        <v>43515</v>
      </c>
      <c r="N190" s="3">
        <f>$S$8</f>
        <v>685</v>
      </c>
    </row>
    <row r="191" spans="2:16">
      <c r="B191" s="3">
        <f>$AD$8</f>
        <v>1.1503166289706361E+23</v>
      </c>
      <c r="C191" s="3">
        <f>$AC$8</f>
        <v>1.5716684413122047E+21</v>
      </c>
      <c r="D191" s="3">
        <f>$AB$8</f>
        <v>2.162994034885931E+19</v>
      </c>
      <c r="E191" s="3">
        <f>$AA$8</f>
        <v>3.0024635741202643E+17</v>
      </c>
      <c r="F191" s="3">
        <f>$Z$8</f>
        <v>4210038387792135</v>
      </c>
      <c r="G191" s="3">
        <f>$Y$8</f>
        <v>59732129675791</v>
      </c>
      <c r="H191" s="22">
        <f>$AQ$8</f>
        <v>97</v>
      </c>
      <c r="I191" s="3">
        <f>$W$8</f>
        <v>12545691535</v>
      </c>
      <c r="J191" s="3">
        <f>$V$8</f>
        <v>186368535</v>
      </c>
      <c r="K191" s="3">
        <f>$U$8</f>
        <v>2820151</v>
      </c>
      <c r="L191" s="3">
        <f>$T$8</f>
        <v>43515</v>
      </c>
      <c r="M191" s="3">
        <f>$S$8</f>
        <v>685</v>
      </c>
      <c r="N191" s="3">
        <f>$S$2</f>
        <v>11</v>
      </c>
    </row>
    <row r="192" spans="2:16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2:14">
      <c r="B193" s="3">
        <f>$AP$8</f>
        <v>3.6297512399329361E+45</v>
      </c>
      <c r="C193" s="3">
        <f>$AO$8</f>
        <v>4.7884147900470993E+43</v>
      </c>
      <c r="D193" s="3">
        <f>$AN$8</f>
        <v>6.3242912419945786E+41</v>
      </c>
      <c r="E193" s="3">
        <f>$AM$8</f>
        <v>8.3638183359412491E+39</v>
      </c>
      <c r="F193" s="3">
        <f>$AL$8</f>
        <v>1.1077700566821677E+38</v>
      </c>
      <c r="G193" s="3">
        <f>$AK$8</f>
        <v>1.4697437693587362E+36</v>
      </c>
      <c r="H193" s="3">
        <f>$AJ$8</f>
        <v>1.9538613311576207E+34</v>
      </c>
      <c r="I193" s="3">
        <f>$AI$8</f>
        <v>2.6034054115613975E+32</v>
      </c>
      <c r="J193" s="3">
        <f>$AH$8</f>
        <v>3.4781605591867382E+30</v>
      </c>
      <c r="K193" s="3">
        <f>$AG$8</f>
        <v>4.6613881837492098E+28</v>
      </c>
      <c r="L193" s="3">
        <f>$AF$8</f>
        <v>6.2701584820619147E+26</v>
      </c>
      <c r="M193" s="3">
        <f>$AE$8</f>
        <v>8.4708966672821023E+24</v>
      </c>
      <c r="N193" s="3">
        <f>$AD$8</f>
        <v>1.1503166289706361E+23</v>
      </c>
    </row>
    <row r="194" spans="2:14">
      <c r="B194" s="3">
        <f>$AO$8</f>
        <v>4.7884147900470993E+43</v>
      </c>
      <c r="C194" s="3">
        <f>$AN$8</f>
        <v>6.3242912419945786E+41</v>
      </c>
      <c r="D194" s="3">
        <f>$AM$8</f>
        <v>8.3638183359412491E+39</v>
      </c>
      <c r="E194" s="3">
        <f>$AL$8</f>
        <v>1.1077700566821677E+38</v>
      </c>
      <c r="F194" s="3">
        <f>$AK$8</f>
        <v>1.4697437693587362E+36</v>
      </c>
      <c r="G194" s="3">
        <f>$AJ$8</f>
        <v>1.9538613311576207E+34</v>
      </c>
      <c r="H194" s="3">
        <f>$AI$8</f>
        <v>2.6034054115613975E+32</v>
      </c>
      <c r="I194" s="3">
        <f>$AH$8</f>
        <v>3.4781605591867382E+30</v>
      </c>
      <c r="J194" s="3">
        <f>$AG$8</f>
        <v>4.6613881837492098E+28</v>
      </c>
      <c r="K194" s="3">
        <f>$AF$8</f>
        <v>6.2701584820619147E+26</v>
      </c>
      <c r="L194" s="3">
        <f>$AE$8</f>
        <v>8.4708966672821023E+24</v>
      </c>
      <c r="M194" s="3">
        <f>$AD$8</f>
        <v>1.1503166289706361E+23</v>
      </c>
      <c r="N194" s="3">
        <f>$AC$8</f>
        <v>1.5716684413122047E+21</v>
      </c>
    </row>
    <row r="195" spans="2:14">
      <c r="B195" s="3">
        <f>$AN$8</f>
        <v>6.3242912419945786E+41</v>
      </c>
      <c r="C195" s="3">
        <f>$AM$8</f>
        <v>8.3638183359412491E+39</v>
      </c>
      <c r="D195" s="3">
        <f>$AL$8</f>
        <v>1.1077700566821677E+38</v>
      </c>
      <c r="E195" s="3">
        <f>$AK$8</f>
        <v>1.4697437693587362E+36</v>
      </c>
      <c r="F195" s="3">
        <f>$AJ$8</f>
        <v>1.9538613311576207E+34</v>
      </c>
      <c r="G195" s="3">
        <f>$AI$8</f>
        <v>2.6034054115613975E+32</v>
      </c>
      <c r="H195" s="3">
        <f>$AH$8</f>
        <v>3.4781605591867382E+30</v>
      </c>
      <c r="I195" s="3">
        <f>$AG$8</f>
        <v>4.6613881837492098E+28</v>
      </c>
      <c r="J195" s="3">
        <f>$AF$8</f>
        <v>6.2701584820619147E+26</v>
      </c>
      <c r="K195" s="3">
        <f>$AE$8</f>
        <v>8.4708966672821023E+24</v>
      </c>
      <c r="L195" s="3">
        <f>$AD$8</f>
        <v>1.1503166289706361E+23</v>
      </c>
      <c r="M195" s="3">
        <f>$AC$8</f>
        <v>1.5716684413122047E+21</v>
      </c>
      <c r="N195" s="3">
        <f>$AB$8</f>
        <v>2.162994034885931E+19</v>
      </c>
    </row>
    <row r="196" spans="2:14">
      <c r="B196" s="3">
        <f>$AM$8</f>
        <v>8.3638183359412491E+39</v>
      </c>
      <c r="C196" s="3">
        <f>$AL$8</f>
        <v>1.1077700566821677E+38</v>
      </c>
      <c r="D196" s="3">
        <f>$AK$8</f>
        <v>1.4697437693587362E+36</v>
      </c>
      <c r="E196" s="3">
        <f>$AJ$8</f>
        <v>1.9538613311576207E+34</v>
      </c>
      <c r="F196" s="3">
        <f>$AI$8</f>
        <v>2.6034054115613975E+32</v>
      </c>
      <c r="G196" s="3">
        <f>$AH$8</f>
        <v>3.4781605591867382E+30</v>
      </c>
      <c r="H196" s="3">
        <f>$AG$8</f>
        <v>4.6613881837492098E+28</v>
      </c>
      <c r="I196" s="3">
        <f>$AF$8</f>
        <v>6.2701584820619147E+26</v>
      </c>
      <c r="J196" s="3">
        <f>$AE$8</f>
        <v>8.4708966672821023E+24</v>
      </c>
      <c r="K196" s="3">
        <f>$AD$8</f>
        <v>1.1503166289706361E+23</v>
      </c>
      <c r="L196" s="3">
        <f>$AC$8</f>
        <v>1.5716684413122047E+21</v>
      </c>
      <c r="M196" s="3">
        <f>$AB$8</f>
        <v>2.162994034885931E+19</v>
      </c>
      <c r="N196" s="3">
        <f>$AA$8</f>
        <v>3.0024635741202643E+17</v>
      </c>
    </row>
    <row r="197" spans="2:14">
      <c r="B197" s="3">
        <f>$AL$8</f>
        <v>1.1077700566821677E+38</v>
      </c>
      <c r="C197" s="3">
        <f>$AK$8</f>
        <v>1.4697437693587362E+36</v>
      </c>
      <c r="D197" s="3">
        <f>$AJ$8</f>
        <v>1.9538613311576207E+34</v>
      </c>
      <c r="E197" s="3">
        <f>$AI$8</f>
        <v>2.6034054115613975E+32</v>
      </c>
      <c r="F197" s="3">
        <f>$AH$8</f>
        <v>3.4781605591867382E+30</v>
      </c>
      <c r="G197" s="3">
        <f>$AG$8</f>
        <v>4.6613881837492098E+28</v>
      </c>
      <c r="H197" s="3">
        <f>$AF$8</f>
        <v>6.2701584820619147E+26</v>
      </c>
      <c r="I197" s="3">
        <f>$AE$8</f>
        <v>8.4708966672821023E+24</v>
      </c>
      <c r="J197" s="3">
        <f>$AD$8</f>
        <v>1.1503166289706361E+23</v>
      </c>
      <c r="K197" s="3">
        <f>$AC$8</f>
        <v>1.5716684413122047E+21</v>
      </c>
      <c r="L197" s="3">
        <f>$AB$8</f>
        <v>2.162994034885931E+19</v>
      </c>
      <c r="M197" s="3">
        <f>$AA$8</f>
        <v>3.0024635741202643E+17</v>
      </c>
      <c r="N197" s="3">
        <f>$Z$8</f>
        <v>4210038387792135</v>
      </c>
    </row>
    <row r="198" spans="2:14">
      <c r="B198" s="3">
        <f>$AK$8</f>
        <v>1.4697437693587362E+36</v>
      </c>
      <c r="C198" s="3">
        <f>$AJ$8</f>
        <v>1.9538613311576207E+34</v>
      </c>
      <c r="D198" s="3">
        <f>$AI$8</f>
        <v>2.6034054115613975E+32</v>
      </c>
      <c r="E198" s="3">
        <f>$AH$8</f>
        <v>3.4781605591867382E+30</v>
      </c>
      <c r="F198" s="3">
        <f>$AG$8</f>
        <v>4.6613881837492098E+28</v>
      </c>
      <c r="G198" s="3">
        <f>$AF$8</f>
        <v>6.2701584820619147E+26</v>
      </c>
      <c r="H198" s="3">
        <f>$AE$8</f>
        <v>8.4708966672821023E+24</v>
      </c>
      <c r="I198" s="3">
        <f>$AD$8</f>
        <v>1.1503166289706361E+23</v>
      </c>
      <c r="J198" s="3">
        <f>$AC$8</f>
        <v>1.5716684413122047E+21</v>
      </c>
      <c r="K198" s="3">
        <f>$AB$8</f>
        <v>2.162994034885931E+19</v>
      </c>
      <c r="L198" s="3">
        <f>$AA$8</f>
        <v>3.0024635741202643E+17</v>
      </c>
      <c r="M198" s="3">
        <f>$Z$8</f>
        <v>4210038387792135</v>
      </c>
      <c r="N198" s="3">
        <f>$Y$8</f>
        <v>59732129675791</v>
      </c>
    </row>
    <row r="199" spans="2:14">
      <c r="B199" s="3">
        <f>$AJ$8</f>
        <v>1.9538613311576207E+34</v>
      </c>
      <c r="C199" s="3">
        <f>$AI$8</f>
        <v>2.6034054115613975E+32</v>
      </c>
      <c r="D199" s="3">
        <f>$AH$8</f>
        <v>3.4781605591867382E+30</v>
      </c>
      <c r="E199" s="3">
        <f>$AG$8</f>
        <v>4.6613881837492098E+28</v>
      </c>
      <c r="F199" s="3">
        <f>$AF$8</f>
        <v>6.2701584820619147E+26</v>
      </c>
      <c r="G199" s="3">
        <f>$AE$8</f>
        <v>8.4708966672821023E+24</v>
      </c>
      <c r="H199" s="3">
        <f>$AD$8</f>
        <v>1.1503166289706361E+23</v>
      </c>
      <c r="I199" s="3">
        <f>$AC$8</f>
        <v>1.5716684413122047E+21</v>
      </c>
      <c r="J199" s="3">
        <f>$AB$8</f>
        <v>2.162994034885931E+19</v>
      </c>
      <c r="K199" s="3">
        <f>$AA$8</f>
        <v>3.0024635741202643E+17</v>
      </c>
      <c r="L199" s="3">
        <f>$Z$8</f>
        <v>4210038387792135</v>
      </c>
      <c r="M199" s="3">
        <f>$Y$8</f>
        <v>59732129675791</v>
      </c>
      <c r="N199" s="3">
        <f>$X$8</f>
        <v>859047860295</v>
      </c>
    </row>
    <row r="200" spans="2:14">
      <c r="B200" s="3">
        <f>$AI$8</f>
        <v>2.6034054115613975E+32</v>
      </c>
      <c r="C200" s="3">
        <f>$AH$8</f>
        <v>3.4781605591867382E+30</v>
      </c>
      <c r="D200" s="3">
        <f>$AG$8</f>
        <v>4.6613881837492098E+28</v>
      </c>
      <c r="E200" s="3">
        <f>$AF$8</f>
        <v>6.2701584820619147E+26</v>
      </c>
      <c r="F200" s="3">
        <f>$AE$8</f>
        <v>8.4708966672821023E+24</v>
      </c>
      <c r="G200" s="3">
        <f>$AD$8</f>
        <v>1.1503166289706361E+23</v>
      </c>
      <c r="H200" s="3">
        <f>$AC$8</f>
        <v>1.5716684413122047E+21</v>
      </c>
      <c r="I200" s="3">
        <f>$AB$8</f>
        <v>2.162994034885931E+19</v>
      </c>
      <c r="J200" s="3">
        <f>$AA$8</f>
        <v>3.0024635741202643E+17</v>
      </c>
      <c r="K200" s="3">
        <f>$Z$8</f>
        <v>4210038387792135</v>
      </c>
      <c r="L200" s="3">
        <f>$Y$8</f>
        <v>59732129675791</v>
      </c>
      <c r="M200" s="3">
        <f>$X$8</f>
        <v>859047860295</v>
      </c>
      <c r="N200" s="3">
        <f>$W$8</f>
        <v>12545691535</v>
      </c>
    </row>
    <row r="201" spans="2:14">
      <c r="B201" s="3">
        <f>$AH$8</f>
        <v>3.4781605591867382E+30</v>
      </c>
      <c r="C201" s="3">
        <f>$AG$8</f>
        <v>4.6613881837492098E+28</v>
      </c>
      <c r="D201" s="3">
        <f>$AF$8</f>
        <v>6.2701584820619147E+26</v>
      </c>
      <c r="E201" s="3">
        <f>$AE$8</f>
        <v>8.4708966672821023E+24</v>
      </c>
      <c r="F201" s="3">
        <f>$AD$8</f>
        <v>1.1503166289706361E+23</v>
      </c>
      <c r="G201" s="3">
        <f>$AC$8</f>
        <v>1.5716684413122047E+21</v>
      </c>
      <c r="H201" s="3">
        <f>$AB$8</f>
        <v>2.162994034885931E+19</v>
      </c>
      <c r="I201" s="3">
        <f>$AA$8</f>
        <v>3.0024635741202643E+17</v>
      </c>
      <c r="J201" s="3">
        <f>$Z$8</f>
        <v>4210038387792135</v>
      </c>
      <c r="K201" s="3">
        <f>$Y$8</f>
        <v>59732129675791</v>
      </c>
      <c r="L201" s="3">
        <f>$X$8</f>
        <v>859047860295</v>
      </c>
      <c r="M201" s="3">
        <f>$W$8</f>
        <v>12545691535</v>
      </c>
      <c r="N201" s="3">
        <f>$V$8</f>
        <v>186368535</v>
      </c>
    </row>
    <row r="202" spans="2:14">
      <c r="B202" s="3">
        <f>$AG$8</f>
        <v>4.6613881837492098E+28</v>
      </c>
      <c r="C202" s="3">
        <f>$AF$8</f>
        <v>6.2701584820619147E+26</v>
      </c>
      <c r="D202" s="3">
        <f>$AE$8</f>
        <v>8.4708966672821023E+24</v>
      </c>
      <c r="E202" s="3">
        <f>$AD$8</f>
        <v>1.1503166289706361E+23</v>
      </c>
      <c r="F202" s="3">
        <f>$AC$8</f>
        <v>1.5716684413122047E+21</v>
      </c>
      <c r="G202" s="3">
        <f>$AB$8</f>
        <v>2.162994034885931E+19</v>
      </c>
      <c r="H202" s="3">
        <f>$AA$8</f>
        <v>3.0024635741202643E+17</v>
      </c>
      <c r="I202" s="3">
        <f>$Z$8</f>
        <v>4210038387792135</v>
      </c>
      <c r="J202" s="3">
        <f>$Y$8</f>
        <v>59732129675791</v>
      </c>
      <c r="K202" s="3">
        <f>$X$8</f>
        <v>859047860295</v>
      </c>
      <c r="L202" s="3">
        <f>$W$8</f>
        <v>12545691535</v>
      </c>
      <c r="M202" s="3">
        <f>$V$8</f>
        <v>186368535</v>
      </c>
      <c r="N202" s="3">
        <f>$U$8</f>
        <v>2820151</v>
      </c>
    </row>
    <row r="203" spans="2:14">
      <c r="B203" s="3">
        <f>$AF$8</f>
        <v>6.2701584820619147E+26</v>
      </c>
      <c r="C203" s="3">
        <f>$AE$8</f>
        <v>8.4708966672821023E+24</v>
      </c>
      <c r="D203" s="3">
        <f>$AD$8</f>
        <v>1.1503166289706361E+23</v>
      </c>
      <c r="E203" s="3">
        <f>$AC$8</f>
        <v>1.5716684413122047E+21</v>
      </c>
      <c r="F203" s="3">
        <f>$AB$8</f>
        <v>2.162994034885931E+19</v>
      </c>
      <c r="G203" s="3">
        <f>$AA$8</f>
        <v>3.0024635741202643E+17</v>
      </c>
      <c r="H203" s="3">
        <f>$Z$8</f>
        <v>4210038387792135</v>
      </c>
      <c r="I203" s="3">
        <f>$Y$8</f>
        <v>59732129675791</v>
      </c>
      <c r="J203" s="3">
        <f>$X$8</f>
        <v>859047860295</v>
      </c>
      <c r="K203" s="3">
        <f>$W$8</f>
        <v>12545691535</v>
      </c>
      <c r="L203" s="3">
        <f>$V$8</f>
        <v>186368535</v>
      </c>
      <c r="M203" s="3">
        <f>$U$8</f>
        <v>2820151</v>
      </c>
      <c r="N203" s="3">
        <f>$T$8</f>
        <v>43515</v>
      </c>
    </row>
    <row r="204" spans="2:14">
      <c r="B204" s="3">
        <f>$AE$8</f>
        <v>8.4708966672821023E+24</v>
      </c>
      <c r="C204" s="3">
        <f>$AD$8</f>
        <v>1.1503166289706361E+23</v>
      </c>
      <c r="D204" s="3">
        <f>$AC$8</f>
        <v>1.5716684413122047E+21</v>
      </c>
      <c r="E204" s="3">
        <f>$AB$8</f>
        <v>2.162994034885931E+19</v>
      </c>
      <c r="F204" s="3">
        <f>$AA$8</f>
        <v>3.0024635741202643E+17</v>
      </c>
      <c r="G204" s="3">
        <f>$Z$8</f>
        <v>4210038387792135</v>
      </c>
      <c r="H204" s="3">
        <f>$Y$8</f>
        <v>59732129675791</v>
      </c>
      <c r="I204" s="3">
        <f>$X$8</f>
        <v>859047860295</v>
      </c>
      <c r="J204" s="3">
        <f>$W$8</f>
        <v>12545691535</v>
      </c>
      <c r="K204" s="3">
        <f>$V$8</f>
        <v>186368535</v>
      </c>
      <c r="L204" s="3">
        <f>$U$8</f>
        <v>2820151</v>
      </c>
      <c r="M204" s="3">
        <f>$T$8</f>
        <v>43515</v>
      </c>
      <c r="N204" s="3">
        <f>$S$8</f>
        <v>685</v>
      </c>
    </row>
    <row r="205" spans="2:14">
      <c r="B205" s="3">
        <f>$AD$8</f>
        <v>1.1503166289706361E+23</v>
      </c>
      <c r="C205" s="3">
        <f>$AC$8</f>
        <v>1.5716684413122047E+21</v>
      </c>
      <c r="D205" s="3">
        <f>$AB$8</f>
        <v>2.162994034885931E+19</v>
      </c>
      <c r="E205" s="3">
        <f>$AA$8</f>
        <v>3.0024635741202643E+17</v>
      </c>
      <c r="F205" s="3">
        <f>$Z$8</f>
        <v>4210038387792135</v>
      </c>
      <c r="G205" s="3">
        <f>$Y$8</f>
        <v>59732129675791</v>
      </c>
      <c r="H205" s="3">
        <f>$X$8</f>
        <v>859047860295</v>
      </c>
      <c r="I205" s="3">
        <f>$W$8</f>
        <v>12545691535</v>
      </c>
      <c r="J205" s="3">
        <f>$V$8</f>
        <v>186368535</v>
      </c>
      <c r="K205" s="3">
        <f>$U$8</f>
        <v>2820151</v>
      </c>
      <c r="L205" s="3">
        <f>$T$8</f>
        <v>43515</v>
      </c>
      <c r="M205" s="3">
        <f>$S$8</f>
        <v>685</v>
      </c>
      <c r="N205" s="3">
        <f>$S$2</f>
        <v>11</v>
      </c>
    </row>
    <row r="208" spans="2:14">
      <c r="B208" s="3">
        <f>$AP$8</f>
        <v>3.6297512399329361E+45</v>
      </c>
      <c r="C208" s="3">
        <f>$AO$8</f>
        <v>4.7884147900470993E+43</v>
      </c>
      <c r="D208" s="3">
        <f>$AN$8</f>
        <v>6.3242912419945786E+41</v>
      </c>
      <c r="E208" s="3">
        <f>$AM$8</f>
        <v>8.3638183359412491E+39</v>
      </c>
      <c r="F208" s="3">
        <f>$AL$8</f>
        <v>1.1077700566821677E+38</v>
      </c>
      <c r="G208" s="3">
        <f>$AK$8</f>
        <v>1.4697437693587362E+36</v>
      </c>
      <c r="H208" s="3">
        <f>$AJ$8</f>
        <v>1.9538613311576207E+34</v>
      </c>
      <c r="I208" s="22">
        <f>$BC$8</f>
        <v>1.2130612287806382E+24</v>
      </c>
      <c r="J208" s="3">
        <f>$AH$8</f>
        <v>3.4781605591867382E+30</v>
      </c>
      <c r="K208" s="3">
        <f>$AG$8</f>
        <v>4.6613881837492098E+28</v>
      </c>
      <c r="L208" s="3">
        <f>$AF$8</f>
        <v>6.2701584820619147E+26</v>
      </c>
      <c r="M208" s="3">
        <f>$AE$8</f>
        <v>8.4708966672821023E+24</v>
      </c>
      <c r="N208" s="3">
        <f>$AD$8</f>
        <v>1.1503166289706361E+23</v>
      </c>
    </row>
    <row r="209" spans="2:16">
      <c r="B209" s="3">
        <f>$AO$8</f>
        <v>4.7884147900470993E+43</v>
      </c>
      <c r="C209" s="3">
        <f>$AN$8</f>
        <v>6.3242912419945786E+41</v>
      </c>
      <c r="D209" s="3">
        <f>$AM$8</f>
        <v>8.3638183359412491E+39</v>
      </c>
      <c r="E209" s="3">
        <f>$AL$8</f>
        <v>1.1077700566821677E+38</v>
      </c>
      <c r="F209" s="3">
        <f>$AK$8</f>
        <v>1.4697437693587362E+36</v>
      </c>
      <c r="G209" s="3">
        <f>$AJ$8</f>
        <v>1.9538613311576207E+34</v>
      </c>
      <c r="H209" s="3">
        <f>$AI$8</f>
        <v>2.6034054115613975E+32</v>
      </c>
      <c r="I209" s="22">
        <f>$BB$8</f>
        <v>1.6483612613248043E+22</v>
      </c>
      <c r="J209" s="3">
        <f>$AG$8</f>
        <v>4.6613881837492098E+28</v>
      </c>
      <c r="K209" s="3">
        <f>$AF$8</f>
        <v>6.2701584820619147E+26</v>
      </c>
      <c r="L209" s="3">
        <f>$AE$8</f>
        <v>8.4708966672821023E+24</v>
      </c>
      <c r="M209" s="3">
        <f>$AD$8</f>
        <v>1.1503166289706361E+23</v>
      </c>
      <c r="N209" s="3">
        <f>$AC$8</f>
        <v>1.5716684413122047E+21</v>
      </c>
      <c r="P209" s="23">
        <f>MDETERM(B208:N220)/MDETERM(B222:N234)</f>
        <v>-1.363960374920623E-3</v>
      </c>
    </row>
    <row r="210" spans="2:16">
      <c r="B210" s="3">
        <f>$AN$8</f>
        <v>6.3242912419945786E+41</v>
      </c>
      <c r="C210" s="3">
        <f>$AM$8</f>
        <v>8.3638183359412491E+39</v>
      </c>
      <c r="D210" s="3">
        <f>$AL$8</f>
        <v>1.1077700566821677E+38</v>
      </c>
      <c r="E210" s="3">
        <f>$AK$8</f>
        <v>1.4697437693587362E+36</v>
      </c>
      <c r="F210" s="3">
        <f>$AJ$8</f>
        <v>1.9538613311576207E+34</v>
      </c>
      <c r="G210" s="3">
        <f>$AI$8</f>
        <v>2.6034054115613975E+32</v>
      </c>
      <c r="H210" s="3">
        <f>$AH$8</f>
        <v>3.4781605591867382E+30</v>
      </c>
      <c r="I210" s="22">
        <f>$BA$8</f>
        <v>2.2533742029544515E+20</v>
      </c>
      <c r="J210" s="3">
        <f>$AF$8</f>
        <v>6.2701584820619147E+26</v>
      </c>
      <c r="K210" s="3">
        <f>$AE$8</f>
        <v>8.4708966672821023E+24</v>
      </c>
      <c r="L210" s="3">
        <f>$AD$8</f>
        <v>1.1503166289706361E+23</v>
      </c>
      <c r="M210" s="3">
        <f>$AC$8</f>
        <v>1.5716684413122047E+21</v>
      </c>
      <c r="N210" s="3">
        <f>$AB$8</f>
        <v>2.162994034885931E+19</v>
      </c>
      <c r="P210" s="32" t="e">
        <f ca="1">[1]!xDiv([1]!xMatDet(B208:N220,100),[1]!xMatDet(B222:N234,100),100)</f>
        <v>#NAME?</v>
      </c>
    </row>
    <row r="211" spans="2:16">
      <c r="B211" s="3">
        <f>$AM$8</f>
        <v>8.3638183359412491E+39</v>
      </c>
      <c r="C211" s="3">
        <f>$AL$8</f>
        <v>1.1077700566821677E+38</v>
      </c>
      <c r="D211" s="3">
        <f>$AK$8</f>
        <v>1.4697437693587362E+36</v>
      </c>
      <c r="E211" s="3">
        <f>$AJ$8</f>
        <v>1.9538613311576207E+34</v>
      </c>
      <c r="F211" s="3">
        <f>$AI$8</f>
        <v>2.6034054115613975E+32</v>
      </c>
      <c r="G211" s="3">
        <f>$AH$8</f>
        <v>3.4781605591867382E+30</v>
      </c>
      <c r="H211" s="3">
        <f>$AG$8</f>
        <v>4.6613881837492098E+28</v>
      </c>
      <c r="I211" s="22">
        <f>$AZ$8</f>
        <v>3.1024417127888937E+18</v>
      </c>
      <c r="J211" s="3">
        <f>$AE$8</f>
        <v>8.4708966672821023E+24</v>
      </c>
      <c r="K211" s="3">
        <f>$AD$8</f>
        <v>1.1503166289706361E+23</v>
      </c>
      <c r="L211" s="3">
        <f>$AC$8</f>
        <v>1.5716684413122047E+21</v>
      </c>
      <c r="M211" s="3">
        <f>$AB$8</f>
        <v>2.162994034885931E+19</v>
      </c>
      <c r="N211" s="3">
        <f>$AA$8</f>
        <v>3.0024635741202643E+17</v>
      </c>
    </row>
    <row r="212" spans="2:16">
      <c r="B212" s="3">
        <f>$AL$8</f>
        <v>1.1077700566821677E+38</v>
      </c>
      <c r="C212" s="3">
        <f>$AK$8</f>
        <v>1.4697437693587362E+36</v>
      </c>
      <c r="D212" s="3">
        <f>$AJ$8</f>
        <v>1.9538613311576207E+34</v>
      </c>
      <c r="E212" s="3">
        <f>$AI$8</f>
        <v>2.6034054115613975E+32</v>
      </c>
      <c r="F212" s="3">
        <f>$AH$8</f>
        <v>3.4781605591867382E+30</v>
      </c>
      <c r="G212" s="3">
        <f>$AG$8</f>
        <v>4.6613881837492098E+28</v>
      </c>
      <c r="H212" s="3">
        <f>$AF$8</f>
        <v>6.2701584820619147E+26</v>
      </c>
      <c r="I212" s="22">
        <f>$AY$8</f>
        <v>4.3074374358992288E+16</v>
      </c>
      <c r="J212" s="3">
        <f>$AD$8</f>
        <v>1.1503166289706361E+23</v>
      </c>
      <c r="K212" s="3">
        <f>$AC$8</f>
        <v>1.5716684413122047E+21</v>
      </c>
      <c r="L212" s="3">
        <f>$AB$8</f>
        <v>2.162994034885931E+19</v>
      </c>
      <c r="M212" s="3">
        <f>$AA$8</f>
        <v>3.0024635741202643E+17</v>
      </c>
      <c r="N212" s="3">
        <f>$Z$8</f>
        <v>4210038387792135</v>
      </c>
    </row>
    <row r="213" spans="2:16">
      <c r="B213" s="3">
        <f>$AK$8</f>
        <v>1.4697437693587362E+36</v>
      </c>
      <c r="C213" s="3">
        <f>$AJ$8</f>
        <v>1.9538613311576207E+34</v>
      </c>
      <c r="D213" s="3">
        <f>$AI$8</f>
        <v>2.6034054115613975E+32</v>
      </c>
      <c r="E213" s="3">
        <f>$AH$8</f>
        <v>3.4781605591867382E+30</v>
      </c>
      <c r="F213" s="3">
        <f>$AG$8</f>
        <v>4.6613881837492098E+28</v>
      </c>
      <c r="G213" s="3">
        <f>$AF$8</f>
        <v>6.2701584820619147E+26</v>
      </c>
      <c r="H213" s="3">
        <f>$AE$8</f>
        <v>8.4708966672821023E+24</v>
      </c>
      <c r="I213" s="22">
        <f>$AX$8</f>
        <v>603964096749226</v>
      </c>
      <c r="J213" s="3">
        <f>$AC$8</f>
        <v>1.5716684413122047E+21</v>
      </c>
      <c r="K213" s="3">
        <f>$AB$8</f>
        <v>2.162994034885931E+19</v>
      </c>
      <c r="L213" s="3">
        <f>$AA$8</f>
        <v>3.0024635741202643E+17</v>
      </c>
      <c r="M213" s="3">
        <f>$Z$8</f>
        <v>4210038387792135</v>
      </c>
      <c r="N213" s="3">
        <f>$Y$8</f>
        <v>59732129675791</v>
      </c>
    </row>
    <row r="214" spans="2:16">
      <c r="B214" s="3">
        <f>$AJ$8</f>
        <v>1.9538613311576207E+34</v>
      </c>
      <c r="C214" s="3">
        <f>$AI$8</f>
        <v>2.6034054115613975E+32</v>
      </c>
      <c r="D214" s="3">
        <f>$AH$8</f>
        <v>3.4781605591867382E+30</v>
      </c>
      <c r="E214" s="3">
        <f>$AG$8</f>
        <v>4.6613881837492098E+28</v>
      </c>
      <c r="F214" s="3">
        <f>$AF$8</f>
        <v>6.2701584820619147E+26</v>
      </c>
      <c r="G214" s="3">
        <f>$AE$8</f>
        <v>8.4708966672821023E+24</v>
      </c>
      <c r="H214" s="3">
        <f>$AD$8</f>
        <v>1.1503166289706361E+23</v>
      </c>
      <c r="I214" s="22">
        <f>$AW$8</f>
        <v>8565991486948</v>
      </c>
      <c r="J214" s="3">
        <f>$AB$8</f>
        <v>2.162994034885931E+19</v>
      </c>
      <c r="K214" s="3">
        <f>$AA$8</f>
        <v>3.0024635741202643E+17</v>
      </c>
      <c r="L214" s="3">
        <f>$Z$8</f>
        <v>4210038387792135</v>
      </c>
      <c r="M214" s="3">
        <f>$Y$8</f>
        <v>59732129675791</v>
      </c>
      <c r="N214" s="3">
        <f>$X$8</f>
        <v>859047860295</v>
      </c>
    </row>
    <row r="215" spans="2:16">
      <c r="B215" s="3">
        <f>$AI$8</f>
        <v>2.6034054115613975E+32</v>
      </c>
      <c r="C215" s="3">
        <f>$AH$8</f>
        <v>3.4781605591867382E+30</v>
      </c>
      <c r="D215" s="3">
        <f>$AG$8</f>
        <v>4.6613881837492098E+28</v>
      </c>
      <c r="E215" s="3">
        <f>$AF$8</f>
        <v>6.2701584820619147E+26</v>
      </c>
      <c r="F215" s="3">
        <f>$AE$8</f>
        <v>8.4708966672821023E+24</v>
      </c>
      <c r="G215" s="3">
        <f>$AD$8</f>
        <v>1.1503166289706361E+23</v>
      </c>
      <c r="H215" s="3">
        <f>$AC$8</f>
        <v>1.5716684413122047E+21</v>
      </c>
      <c r="I215" s="22">
        <f>$AV$8</f>
        <v>123100393474</v>
      </c>
      <c r="J215" s="3">
        <f>$AA$8</f>
        <v>3.0024635741202643E+17</v>
      </c>
      <c r="K215" s="3">
        <f>$Z$8</f>
        <v>4210038387792135</v>
      </c>
      <c r="L215" s="3">
        <f>$Y$8</f>
        <v>59732129675791</v>
      </c>
      <c r="M215" s="3">
        <f>$X$8</f>
        <v>859047860295</v>
      </c>
      <c r="N215" s="3">
        <f>$W$8</f>
        <v>12545691535</v>
      </c>
    </row>
    <row r="216" spans="2:16">
      <c r="B216" s="3">
        <f>$AH$8</f>
        <v>3.4781605591867382E+30</v>
      </c>
      <c r="C216" s="3">
        <f>$AG$8</f>
        <v>4.6613881837492098E+28</v>
      </c>
      <c r="D216" s="3">
        <f>$AF$8</f>
        <v>6.2701584820619147E+26</v>
      </c>
      <c r="E216" s="3">
        <f>$AE$8</f>
        <v>8.4708966672821023E+24</v>
      </c>
      <c r="F216" s="3">
        <f>$AD$8</f>
        <v>1.1503166289706361E+23</v>
      </c>
      <c r="G216" s="3">
        <f>$AC$8</f>
        <v>1.5716684413122047E+21</v>
      </c>
      <c r="H216" s="3">
        <f>$AB$8</f>
        <v>2.162994034885931E+19</v>
      </c>
      <c r="I216" s="22">
        <f>$AU$8</f>
        <v>1795576924</v>
      </c>
      <c r="J216" s="3">
        <f>$Z$8</f>
        <v>4210038387792135</v>
      </c>
      <c r="K216" s="3">
        <f>$Y$8</f>
        <v>59732129675791</v>
      </c>
      <c r="L216" s="3">
        <f>$X$8</f>
        <v>859047860295</v>
      </c>
      <c r="M216" s="3">
        <f>$W$8</f>
        <v>12545691535</v>
      </c>
      <c r="N216" s="3">
        <f>$V$8</f>
        <v>186368535</v>
      </c>
    </row>
    <row r="217" spans="2:16">
      <c r="B217" s="3">
        <f>$AG$8</f>
        <v>4.6613881837492098E+28</v>
      </c>
      <c r="C217" s="3">
        <f>$AF$8</f>
        <v>6.2701584820619147E+26</v>
      </c>
      <c r="D217" s="3">
        <f>$AE$8</f>
        <v>8.4708966672821023E+24</v>
      </c>
      <c r="E217" s="3">
        <f>$AD$8</f>
        <v>1.1503166289706361E+23</v>
      </c>
      <c r="F217" s="3">
        <f>$AC$8</f>
        <v>1.5716684413122047E+21</v>
      </c>
      <c r="G217" s="3">
        <f>$AB$8</f>
        <v>2.162994034885931E+19</v>
      </c>
      <c r="H217" s="3">
        <f>$AA$8</f>
        <v>3.0024635741202643E+17</v>
      </c>
      <c r="I217" s="22">
        <f>$AT$8</f>
        <v>26626546</v>
      </c>
      <c r="J217" s="3">
        <f>$Y$8</f>
        <v>59732129675791</v>
      </c>
      <c r="K217" s="3">
        <f>$X$8</f>
        <v>859047860295</v>
      </c>
      <c r="L217" s="3">
        <f>$W$8</f>
        <v>12545691535</v>
      </c>
      <c r="M217" s="3">
        <f>$V$8</f>
        <v>186368535</v>
      </c>
      <c r="N217" s="3">
        <f>$U$8</f>
        <v>2820151</v>
      </c>
    </row>
    <row r="218" spans="2:16">
      <c r="B218" s="3">
        <f>$AF$8</f>
        <v>6.2701584820619147E+26</v>
      </c>
      <c r="C218" s="3">
        <f>$AE$8</f>
        <v>8.4708966672821023E+24</v>
      </c>
      <c r="D218" s="3">
        <f>$AD$8</f>
        <v>1.1503166289706361E+23</v>
      </c>
      <c r="E218" s="3">
        <f>$AC$8</f>
        <v>1.5716684413122047E+21</v>
      </c>
      <c r="F218" s="3">
        <f>$AB$8</f>
        <v>2.162994034885931E+19</v>
      </c>
      <c r="G218" s="3">
        <f>$AA$8</f>
        <v>3.0024635741202643E+17</v>
      </c>
      <c r="H218" s="3">
        <f>$Z$8</f>
        <v>4210038387792135</v>
      </c>
      <c r="I218" s="22">
        <f>$AS$8</f>
        <v>401968</v>
      </c>
      <c r="J218" s="3">
        <f>$X$8</f>
        <v>859047860295</v>
      </c>
      <c r="K218" s="3">
        <f>$W$8</f>
        <v>12545691535</v>
      </c>
      <c r="L218" s="3">
        <f>$V$8</f>
        <v>186368535</v>
      </c>
      <c r="M218" s="3">
        <f>$U$8</f>
        <v>2820151</v>
      </c>
      <c r="N218" s="3">
        <f>$T$8</f>
        <v>43515</v>
      </c>
    </row>
    <row r="219" spans="2:16">
      <c r="B219" s="3">
        <f>$AE$8</f>
        <v>8.4708966672821023E+24</v>
      </c>
      <c r="C219" s="3">
        <f>$AD$8</f>
        <v>1.1503166289706361E+23</v>
      </c>
      <c r="D219" s="3">
        <f>$AC$8</f>
        <v>1.5716684413122047E+21</v>
      </c>
      <c r="E219" s="3">
        <f>$AB$8</f>
        <v>2.162994034885931E+19</v>
      </c>
      <c r="F219" s="3">
        <f>$AA$8</f>
        <v>3.0024635741202643E+17</v>
      </c>
      <c r="G219" s="3">
        <f>$Z$8</f>
        <v>4210038387792135</v>
      </c>
      <c r="H219" s="3">
        <f>$Y$8</f>
        <v>59732129675791</v>
      </c>
      <c r="I219" s="22">
        <f>$AR$8</f>
        <v>6184</v>
      </c>
      <c r="J219" s="3">
        <f>$W$8</f>
        <v>12545691535</v>
      </c>
      <c r="K219" s="3">
        <f>$V$8</f>
        <v>186368535</v>
      </c>
      <c r="L219" s="3">
        <f>$U$8</f>
        <v>2820151</v>
      </c>
      <c r="M219" s="3">
        <f>$T$8</f>
        <v>43515</v>
      </c>
      <c r="N219" s="3">
        <f>$S$8</f>
        <v>685</v>
      </c>
    </row>
    <row r="220" spans="2:16">
      <c r="B220" s="3">
        <f>$AD$8</f>
        <v>1.1503166289706361E+23</v>
      </c>
      <c r="C220" s="3">
        <f>$AC$8</f>
        <v>1.5716684413122047E+21</v>
      </c>
      <c r="D220" s="3">
        <f>$AB$8</f>
        <v>2.162994034885931E+19</v>
      </c>
      <c r="E220" s="3">
        <f>$AA$8</f>
        <v>3.0024635741202643E+17</v>
      </c>
      <c r="F220" s="3">
        <f>$Z$8</f>
        <v>4210038387792135</v>
      </c>
      <c r="G220" s="3">
        <f>$Y$8</f>
        <v>59732129675791</v>
      </c>
      <c r="H220" s="3">
        <f>$X$8</f>
        <v>859047860295</v>
      </c>
      <c r="I220" s="22">
        <f>$AQ$8</f>
        <v>97</v>
      </c>
      <c r="J220" s="3">
        <f>$V$8</f>
        <v>186368535</v>
      </c>
      <c r="K220" s="3">
        <f>$U$8</f>
        <v>2820151</v>
      </c>
      <c r="L220" s="3">
        <f>$T$8</f>
        <v>43515</v>
      </c>
      <c r="M220" s="3">
        <f>$S$8</f>
        <v>685</v>
      </c>
      <c r="N220" s="3">
        <f>$S$2</f>
        <v>11</v>
      </c>
    </row>
    <row r="221" spans="2:16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2:16">
      <c r="B222" s="3">
        <f>$AP$8</f>
        <v>3.6297512399329361E+45</v>
      </c>
      <c r="C222" s="3">
        <f>$AO$8</f>
        <v>4.7884147900470993E+43</v>
      </c>
      <c r="D222" s="3">
        <f>$AN$8</f>
        <v>6.3242912419945786E+41</v>
      </c>
      <c r="E222" s="3">
        <f>$AM$8</f>
        <v>8.3638183359412491E+39</v>
      </c>
      <c r="F222" s="3">
        <f>$AL$8</f>
        <v>1.1077700566821677E+38</v>
      </c>
      <c r="G222" s="3">
        <f>$AK$8</f>
        <v>1.4697437693587362E+36</v>
      </c>
      <c r="H222" s="3">
        <f>$AJ$8</f>
        <v>1.9538613311576207E+34</v>
      </c>
      <c r="I222" s="3">
        <f>$AI$8</f>
        <v>2.6034054115613975E+32</v>
      </c>
      <c r="J222" s="3">
        <f>$AH$8</f>
        <v>3.4781605591867382E+30</v>
      </c>
      <c r="K222" s="3">
        <f>$AG$8</f>
        <v>4.6613881837492098E+28</v>
      </c>
      <c r="L222" s="3">
        <f>$AF$8</f>
        <v>6.2701584820619147E+26</v>
      </c>
      <c r="M222" s="3">
        <f>$AE$8</f>
        <v>8.4708966672821023E+24</v>
      </c>
      <c r="N222" s="3">
        <f>$AD$8</f>
        <v>1.1503166289706361E+23</v>
      </c>
    </row>
    <row r="223" spans="2:16">
      <c r="B223" s="3">
        <f>$AO$8</f>
        <v>4.7884147900470993E+43</v>
      </c>
      <c r="C223" s="3">
        <f>$AN$8</f>
        <v>6.3242912419945786E+41</v>
      </c>
      <c r="D223" s="3">
        <f>$AM$8</f>
        <v>8.3638183359412491E+39</v>
      </c>
      <c r="E223" s="3">
        <f>$AL$8</f>
        <v>1.1077700566821677E+38</v>
      </c>
      <c r="F223" s="3">
        <f>$AK$8</f>
        <v>1.4697437693587362E+36</v>
      </c>
      <c r="G223" s="3">
        <f>$AJ$8</f>
        <v>1.9538613311576207E+34</v>
      </c>
      <c r="H223" s="3">
        <f>$AI$8</f>
        <v>2.6034054115613975E+32</v>
      </c>
      <c r="I223" s="3">
        <f>$AH$8</f>
        <v>3.4781605591867382E+30</v>
      </c>
      <c r="J223" s="3">
        <f>$AG$8</f>
        <v>4.6613881837492098E+28</v>
      </c>
      <c r="K223" s="3">
        <f>$AF$8</f>
        <v>6.2701584820619147E+26</v>
      </c>
      <c r="L223" s="3">
        <f>$AE$8</f>
        <v>8.4708966672821023E+24</v>
      </c>
      <c r="M223" s="3">
        <f>$AD$8</f>
        <v>1.1503166289706361E+23</v>
      </c>
      <c r="N223" s="3">
        <f>$AC$8</f>
        <v>1.5716684413122047E+21</v>
      </c>
    </row>
    <row r="224" spans="2:16">
      <c r="B224" s="3">
        <f>$AN$8</f>
        <v>6.3242912419945786E+41</v>
      </c>
      <c r="C224" s="3">
        <f>$AM$8</f>
        <v>8.3638183359412491E+39</v>
      </c>
      <c r="D224" s="3">
        <f>$AL$8</f>
        <v>1.1077700566821677E+38</v>
      </c>
      <c r="E224" s="3">
        <f>$AK$8</f>
        <v>1.4697437693587362E+36</v>
      </c>
      <c r="F224" s="3">
        <f>$AJ$8</f>
        <v>1.9538613311576207E+34</v>
      </c>
      <c r="G224" s="3">
        <f>$AI$8</f>
        <v>2.6034054115613975E+32</v>
      </c>
      <c r="H224" s="3">
        <f>$AH$8</f>
        <v>3.4781605591867382E+30</v>
      </c>
      <c r="I224" s="3">
        <f>$AG$8</f>
        <v>4.6613881837492098E+28</v>
      </c>
      <c r="J224" s="3">
        <f>$AF$8</f>
        <v>6.2701584820619147E+26</v>
      </c>
      <c r="K224" s="3">
        <f>$AE$8</f>
        <v>8.4708966672821023E+24</v>
      </c>
      <c r="L224" s="3">
        <f>$AD$8</f>
        <v>1.1503166289706361E+23</v>
      </c>
      <c r="M224" s="3">
        <f>$AC$8</f>
        <v>1.5716684413122047E+21</v>
      </c>
      <c r="N224" s="3">
        <f>$AB$8</f>
        <v>2.162994034885931E+19</v>
      </c>
    </row>
    <row r="225" spans="2:16">
      <c r="B225" s="3">
        <f>$AM$8</f>
        <v>8.3638183359412491E+39</v>
      </c>
      <c r="C225" s="3">
        <f>$AL$8</f>
        <v>1.1077700566821677E+38</v>
      </c>
      <c r="D225" s="3">
        <f>$AK$8</f>
        <v>1.4697437693587362E+36</v>
      </c>
      <c r="E225" s="3">
        <f>$AJ$8</f>
        <v>1.9538613311576207E+34</v>
      </c>
      <c r="F225" s="3">
        <f>$AI$8</f>
        <v>2.6034054115613975E+32</v>
      </c>
      <c r="G225" s="3">
        <f>$AH$8</f>
        <v>3.4781605591867382E+30</v>
      </c>
      <c r="H225" s="3">
        <f>$AG$8</f>
        <v>4.6613881837492098E+28</v>
      </c>
      <c r="I225" s="3">
        <f>$AF$8</f>
        <v>6.2701584820619147E+26</v>
      </c>
      <c r="J225" s="3">
        <f>$AE$8</f>
        <v>8.4708966672821023E+24</v>
      </c>
      <c r="K225" s="3">
        <f>$AD$8</f>
        <v>1.1503166289706361E+23</v>
      </c>
      <c r="L225" s="3">
        <f>$AC$8</f>
        <v>1.5716684413122047E+21</v>
      </c>
      <c r="M225" s="3">
        <f>$AB$8</f>
        <v>2.162994034885931E+19</v>
      </c>
      <c r="N225" s="3">
        <f>$AA$8</f>
        <v>3.0024635741202643E+17</v>
      </c>
    </row>
    <row r="226" spans="2:16">
      <c r="B226" s="3">
        <f>$AL$8</f>
        <v>1.1077700566821677E+38</v>
      </c>
      <c r="C226" s="3">
        <f>$AK$8</f>
        <v>1.4697437693587362E+36</v>
      </c>
      <c r="D226" s="3">
        <f>$AJ$8</f>
        <v>1.9538613311576207E+34</v>
      </c>
      <c r="E226" s="3">
        <f>$AI$8</f>
        <v>2.6034054115613975E+32</v>
      </c>
      <c r="F226" s="3">
        <f>$AH$8</f>
        <v>3.4781605591867382E+30</v>
      </c>
      <c r="G226" s="3">
        <f>$AG$8</f>
        <v>4.6613881837492098E+28</v>
      </c>
      <c r="H226" s="3">
        <f>$AF$8</f>
        <v>6.2701584820619147E+26</v>
      </c>
      <c r="I226" s="3">
        <f>$AE$8</f>
        <v>8.4708966672821023E+24</v>
      </c>
      <c r="J226" s="3">
        <f>$AD$8</f>
        <v>1.1503166289706361E+23</v>
      </c>
      <c r="K226" s="3">
        <f>$AC$8</f>
        <v>1.5716684413122047E+21</v>
      </c>
      <c r="L226" s="3">
        <f>$AB$8</f>
        <v>2.162994034885931E+19</v>
      </c>
      <c r="M226" s="3">
        <f>$AA$8</f>
        <v>3.0024635741202643E+17</v>
      </c>
      <c r="N226" s="3">
        <f>$Z$8</f>
        <v>4210038387792135</v>
      </c>
    </row>
    <row r="227" spans="2:16">
      <c r="B227" s="3">
        <f>$AK$8</f>
        <v>1.4697437693587362E+36</v>
      </c>
      <c r="C227" s="3">
        <f>$AJ$8</f>
        <v>1.9538613311576207E+34</v>
      </c>
      <c r="D227" s="3">
        <f>$AI$8</f>
        <v>2.6034054115613975E+32</v>
      </c>
      <c r="E227" s="3">
        <f>$AH$8</f>
        <v>3.4781605591867382E+30</v>
      </c>
      <c r="F227" s="3">
        <f>$AG$8</f>
        <v>4.6613881837492098E+28</v>
      </c>
      <c r="G227" s="3">
        <f>$AF$8</f>
        <v>6.2701584820619147E+26</v>
      </c>
      <c r="H227" s="3">
        <f>$AE$8</f>
        <v>8.4708966672821023E+24</v>
      </c>
      <c r="I227" s="3">
        <f>$AD$8</f>
        <v>1.1503166289706361E+23</v>
      </c>
      <c r="J227" s="3">
        <f>$AC$8</f>
        <v>1.5716684413122047E+21</v>
      </c>
      <c r="K227" s="3">
        <f>$AB$8</f>
        <v>2.162994034885931E+19</v>
      </c>
      <c r="L227" s="3">
        <f>$AA$8</f>
        <v>3.0024635741202643E+17</v>
      </c>
      <c r="M227" s="3">
        <f>$Z$8</f>
        <v>4210038387792135</v>
      </c>
      <c r="N227" s="3">
        <f>$Y$8</f>
        <v>59732129675791</v>
      </c>
    </row>
    <row r="228" spans="2:16">
      <c r="B228" s="3">
        <f>$AJ$8</f>
        <v>1.9538613311576207E+34</v>
      </c>
      <c r="C228" s="3">
        <f>$AI$8</f>
        <v>2.6034054115613975E+32</v>
      </c>
      <c r="D228" s="3">
        <f>$AH$8</f>
        <v>3.4781605591867382E+30</v>
      </c>
      <c r="E228" s="3">
        <f>$AG$8</f>
        <v>4.6613881837492098E+28</v>
      </c>
      <c r="F228" s="3">
        <f>$AF$8</f>
        <v>6.2701584820619147E+26</v>
      </c>
      <c r="G228" s="3">
        <f>$AE$8</f>
        <v>8.4708966672821023E+24</v>
      </c>
      <c r="H228" s="3">
        <f>$AD$8</f>
        <v>1.1503166289706361E+23</v>
      </c>
      <c r="I228" s="3">
        <f>$AC$8</f>
        <v>1.5716684413122047E+21</v>
      </c>
      <c r="J228" s="3">
        <f>$AB$8</f>
        <v>2.162994034885931E+19</v>
      </c>
      <c r="K228" s="3">
        <f>$AA$8</f>
        <v>3.0024635741202643E+17</v>
      </c>
      <c r="L228" s="3">
        <f>$Z$8</f>
        <v>4210038387792135</v>
      </c>
      <c r="M228" s="3">
        <f>$Y$8</f>
        <v>59732129675791</v>
      </c>
      <c r="N228" s="3">
        <f>$X$8</f>
        <v>859047860295</v>
      </c>
    </row>
    <row r="229" spans="2:16">
      <c r="B229" s="3">
        <f>$AI$8</f>
        <v>2.6034054115613975E+32</v>
      </c>
      <c r="C229" s="3">
        <f>$AH$8</f>
        <v>3.4781605591867382E+30</v>
      </c>
      <c r="D229" s="3">
        <f>$AG$8</f>
        <v>4.6613881837492098E+28</v>
      </c>
      <c r="E229" s="3">
        <f>$AF$8</f>
        <v>6.2701584820619147E+26</v>
      </c>
      <c r="F229" s="3">
        <f>$AE$8</f>
        <v>8.4708966672821023E+24</v>
      </c>
      <c r="G229" s="3">
        <f>$AD$8</f>
        <v>1.1503166289706361E+23</v>
      </c>
      <c r="H229" s="3">
        <f>$AC$8</f>
        <v>1.5716684413122047E+21</v>
      </c>
      <c r="I229" s="3">
        <f>$AB$8</f>
        <v>2.162994034885931E+19</v>
      </c>
      <c r="J229" s="3">
        <f>$AA$8</f>
        <v>3.0024635741202643E+17</v>
      </c>
      <c r="K229" s="3">
        <f>$Z$8</f>
        <v>4210038387792135</v>
      </c>
      <c r="L229" s="3">
        <f>$Y$8</f>
        <v>59732129675791</v>
      </c>
      <c r="M229" s="3">
        <f>$X$8</f>
        <v>859047860295</v>
      </c>
      <c r="N229" s="3">
        <f>$W$8</f>
        <v>12545691535</v>
      </c>
    </row>
    <row r="230" spans="2:16">
      <c r="B230" s="3">
        <f>$AH$8</f>
        <v>3.4781605591867382E+30</v>
      </c>
      <c r="C230" s="3">
        <f>$AG$8</f>
        <v>4.6613881837492098E+28</v>
      </c>
      <c r="D230" s="3">
        <f>$AF$8</f>
        <v>6.2701584820619147E+26</v>
      </c>
      <c r="E230" s="3">
        <f>$AE$8</f>
        <v>8.4708966672821023E+24</v>
      </c>
      <c r="F230" s="3">
        <f>$AD$8</f>
        <v>1.1503166289706361E+23</v>
      </c>
      <c r="G230" s="3">
        <f>$AC$8</f>
        <v>1.5716684413122047E+21</v>
      </c>
      <c r="H230" s="3">
        <f>$AB$8</f>
        <v>2.162994034885931E+19</v>
      </c>
      <c r="I230" s="3">
        <f>$AA$8</f>
        <v>3.0024635741202643E+17</v>
      </c>
      <c r="J230" s="3">
        <f>$Z$8</f>
        <v>4210038387792135</v>
      </c>
      <c r="K230" s="3">
        <f>$Y$8</f>
        <v>59732129675791</v>
      </c>
      <c r="L230" s="3">
        <f>$X$8</f>
        <v>859047860295</v>
      </c>
      <c r="M230" s="3">
        <f>$W$8</f>
        <v>12545691535</v>
      </c>
      <c r="N230" s="3">
        <f>$V$8</f>
        <v>186368535</v>
      </c>
    </row>
    <row r="231" spans="2:16">
      <c r="B231" s="3">
        <f>$AG$8</f>
        <v>4.6613881837492098E+28</v>
      </c>
      <c r="C231" s="3">
        <f>$AF$8</f>
        <v>6.2701584820619147E+26</v>
      </c>
      <c r="D231" s="3">
        <f>$AE$8</f>
        <v>8.4708966672821023E+24</v>
      </c>
      <c r="E231" s="3">
        <f>$AD$8</f>
        <v>1.1503166289706361E+23</v>
      </c>
      <c r="F231" s="3">
        <f>$AC$8</f>
        <v>1.5716684413122047E+21</v>
      </c>
      <c r="G231" s="3">
        <f>$AB$8</f>
        <v>2.162994034885931E+19</v>
      </c>
      <c r="H231" s="3">
        <f>$AA$8</f>
        <v>3.0024635741202643E+17</v>
      </c>
      <c r="I231" s="3">
        <f>$Z$8</f>
        <v>4210038387792135</v>
      </c>
      <c r="J231" s="3">
        <f>$Y$8</f>
        <v>59732129675791</v>
      </c>
      <c r="K231" s="3">
        <f>$X$8</f>
        <v>859047860295</v>
      </c>
      <c r="L231" s="3">
        <f>$W$8</f>
        <v>12545691535</v>
      </c>
      <c r="M231" s="3">
        <f>$V$8</f>
        <v>186368535</v>
      </c>
      <c r="N231" s="3">
        <f>$U$8</f>
        <v>2820151</v>
      </c>
    </row>
    <row r="232" spans="2:16">
      <c r="B232" s="3">
        <f>$AF$8</f>
        <v>6.2701584820619147E+26</v>
      </c>
      <c r="C232" s="3">
        <f>$AE$8</f>
        <v>8.4708966672821023E+24</v>
      </c>
      <c r="D232" s="3">
        <f>$AD$8</f>
        <v>1.1503166289706361E+23</v>
      </c>
      <c r="E232" s="3">
        <f>$AC$8</f>
        <v>1.5716684413122047E+21</v>
      </c>
      <c r="F232" s="3">
        <f>$AB$8</f>
        <v>2.162994034885931E+19</v>
      </c>
      <c r="G232" s="3">
        <f>$AA$8</f>
        <v>3.0024635741202643E+17</v>
      </c>
      <c r="H232" s="3">
        <f>$Z$8</f>
        <v>4210038387792135</v>
      </c>
      <c r="I232" s="3">
        <f>$Y$8</f>
        <v>59732129675791</v>
      </c>
      <c r="J232" s="3">
        <f>$X$8</f>
        <v>859047860295</v>
      </c>
      <c r="K232" s="3">
        <f>$W$8</f>
        <v>12545691535</v>
      </c>
      <c r="L232" s="3">
        <f>$V$8</f>
        <v>186368535</v>
      </c>
      <c r="M232" s="3">
        <f>$U$8</f>
        <v>2820151</v>
      </c>
      <c r="N232" s="3">
        <f>$T$8</f>
        <v>43515</v>
      </c>
    </row>
    <row r="233" spans="2:16">
      <c r="B233" s="3">
        <f>$AE$8</f>
        <v>8.4708966672821023E+24</v>
      </c>
      <c r="C233" s="3">
        <f>$AD$8</f>
        <v>1.1503166289706361E+23</v>
      </c>
      <c r="D233" s="3">
        <f>$AC$8</f>
        <v>1.5716684413122047E+21</v>
      </c>
      <c r="E233" s="3">
        <f>$AB$8</f>
        <v>2.162994034885931E+19</v>
      </c>
      <c r="F233" s="3">
        <f>$AA$8</f>
        <v>3.0024635741202643E+17</v>
      </c>
      <c r="G233" s="3">
        <f>$Z$8</f>
        <v>4210038387792135</v>
      </c>
      <c r="H233" s="3">
        <f>$Y$8</f>
        <v>59732129675791</v>
      </c>
      <c r="I233" s="3">
        <f>$X$8</f>
        <v>859047860295</v>
      </c>
      <c r="J233" s="3">
        <f>$W$8</f>
        <v>12545691535</v>
      </c>
      <c r="K233" s="3">
        <f>$V$8</f>
        <v>186368535</v>
      </c>
      <c r="L233" s="3">
        <f>$U$8</f>
        <v>2820151</v>
      </c>
      <c r="M233" s="3">
        <f>$T$8</f>
        <v>43515</v>
      </c>
      <c r="N233" s="3">
        <f>$S$8</f>
        <v>685</v>
      </c>
    </row>
    <row r="234" spans="2:16">
      <c r="B234" s="3">
        <f>$AD$8</f>
        <v>1.1503166289706361E+23</v>
      </c>
      <c r="C234" s="3">
        <f>$AC$8</f>
        <v>1.5716684413122047E+21</v>
      </c>
      <c r="D234" s="3">
        <f>$AB$8</f>
        <v>2.162994034885931E+19</v>
      </c>
      <c r="E234" s="3">
        <f>$AA$8</f>
        <v>3.0024635741202643E+17</v>
      </c>
      <c r="F234" s="3">
        <f>$Z$8</f>
        <v>4210038387792135</v>
      </c>
      <c r="G234" s="3">
        <f>$Y$8</f>
        <v>59732129675791</v>
      </c>
      <c r="H234" s="3">
        <f>$X$8</f>
        <v>859047860295</v>
      </c>
      <c r="I234" s="3">
        <f>$W$8</f>
        <v>12545691535</v>
      </c>
      <c r="J234" s="3">
        <f>$V$8</f>
        <v>186368535</v>
      </c>
      <c r="K234" s="3">
        <f>$U$8</f>
        <v>2820151</v>
      </c>
      <c r="L234" s="3">
        <f>$T$8</f>
        <v>43515</v>
      </c>
      <c r="M234" s="3">
        <f>$S$8</f>
        <v>685</v>
      </c>
      <c r="N234" s="3">
        <f>$S$2</f>
        <v>11</v>
      </c>
    </row>
    <row r="237" spans="2:16">
      <c r="B237" s="3">
        <f>$AP$8</f>
        <v>3.6297512399329361E+45</v>
      </c>
      <c r="C237" s="3">
        <f>$AO$8</f>
        <v>4.7884147900470993E+43</v>
      </c>
      <c r="D237" s="3">
        <f>$AN$8</f>
        <v>6.3242912419945786E+41</v>
      </c>
      <c r="E237" s="3">
        <f>$AM$8</f>
        <v>8.3638183359412491E+39</v>
      </c>
      <c r="F237" s="3">
        <f>$AL$8</f>
        <v>1.1077700566821677E+38</v>
      </c>
      <c r="G237" s="3">
        <f>$AK$8</f>
        <v>1.4697437693587362E+36</v>
      </c>
      <c r="H237" s="3">
        <f>$AJ$8</f>
        <v>1.9538613311576207E+34</v>
      </c>
      <c r="I237" s="3">
        <f>$AI$8</f>
        <v>2.6034054115613975E+32</v>
      </c>
      <c r="J237" s="22">
        <f>$BC$8</f>
        <v>1.2130612287806382E+24</v>
      </c>
      <c r="K237" s="3">
        <f>$AG$8</f>
        <v>4.6613881837492098E+28</v>
      </c>
      <c r="L237" s="3">
        <f>$AF$8</f>
        <v>6.2701584820619147E+26</v>
      </c>
      <c r="M237" s="3">
        <f>$AE$8</f>
        <v>8.4708966672821023E+24</v>
      </c>
      <c r="N237" s="3">
        <f>$AD$8</f>
        <v>1.1503166289706361E+23</v>
      </c>
    </row>
    <row r="238" spans="2:16">
      <c r="B238" s="3">
        <f>$AO$8</f>
        <v>4.7884147900470993E+43</v>
      </c>
      <c r="C238" s="3">
        <f>$AN$8</f>
        <v>6.3242912419945786E+41</v>
      </c>
      <c r="D238" s="3">
        <f>$AM$8</f>
        <v>8.3638183359412491E+39</v>
      </c>
      <c r="E238" s="3">
        <f>$AL$8</f>
        <v>1.1077700566821677E+38</v>
      </c>
      <c r="F238" s="3">
        <f>$AK$8</f>
        <v>1.4697437693587362E+36</v>
      </c>
      <c r="G238" s="3">
        <f>$AJ$8</f>
        <v>1.9538613311576207E+34</v>
      </c>
      <c r="H238" s="3">
        <f>$AI$8</f>
        <v>2.6034054115613975E+32</v>
      </c>
      <c r="I238" s="3">
        <f>$AH$8</f>
        <v>3.4781605591867382E+30</v>
      </c>
      <c r="J238" s="22">
        <f>$BB$8</f>
        <v>1.6483612613248043E+22</v>
      </c>
      <c r="K238" s="3">
        <f>$AF$8</f>
        <v>6.2701584820619147E+26</v>
      </c>
      <c r="L238" s="3">
        <f>$AE$8</f>
        <v>8.4708966672821023E+24</v>
      </c>
      <c r="M238" s="3">
        <f>$AD$8</f>
        <v>1.1503166289706361E+23</v>
      </c>
      <c r="N238" s="3">
        <f>$AC$8</f>
        <v>1.5716684413122047E+21</v>
      </c>
      <c r="P238" s="23">
        <f>MDETERM(B237:N249)/MDETERM(B251:N263)</f>
        <v>-0.20206975827611451</v>
      </c>
    </row>
    <row r="239" spans="2:16">
      <c r="B239" s="3">
        <f>$AN$8</f>
        <v>6.3242912419945786E+41</v>
      </c>
      <c r="C239" s="3">
        <f>$AM$8</f>
        <v>8.3638183359412491E+39</v>
      </c>
      <c r="D239" s="3">
        <f>$AL$8</f>
        <v>1.1077700566821677E+38</v>
      </c>
      <c r="E239" s="3">
        <f>$AK$8</f>
        <v>1.4697437693587362E+36</v>
      </c>
      <c r="F239" s="3">
        <f>$AJ$8</f>
        <v>1.9538613311576207E+34</v>
      </c>
      <c r="G239" s="3">
        <f>$AI$8</f>
        <v>2.6034054115613975E+32</v>
      </c>
      <c r="H239" s="3">
        <f>$AH$8</f>
        <v>3.4781605591867382E+30</v>
      </c>
      <c r="I239" s="3">
        <f>$AG$8</f>
        <v>4.6613881837492098E+28</v>
      </c>
      <c r="J239" s="22">
        <f>$BA$8</f>
        <v>2.2533742029544515E+20</v>
      </c>
      <c r="K239" s="3">
        <f>$AE$8</f>
        <v>8.4708966672821023E+24</v>
      </c>
      <c r="L239" s="3">
        <f>$AD$8</f>
        <v>1.1503166289706361E+23</v>
      </c>
      <c r="M239" s="3">
        <f>$AC$8</f>
        <v>1.5716684413122047E+21</v>
      </c>
      <c r="N239" s="3">
        <f>$AB$8</f>
        <v>2.162994034885931E+19</v>
      </c>
      <c r="P239" s="32" t="e">
        <f ca="1">[1]!xDiv([1]!xMatDet(B237:N249,100),[1]!xMatDet(B251:N263,100),100)</f>
        <v>#NAME?</v>
      </c>
    </row>
    <row r="240" spans="2:16">
      <c r="B240" s="3">
        <f>$AM$8</f>
        <v>8.3638183359412491E+39</v>
      </c>
      <c r="C240" s="3">
        <f>$AL$8</f>
        <v>1.1077700566821677E+38</v>
      </c>
      <c r="D240" s="3">
        <f>$AK$8</f>
        <v>1.4697437693587362E+36</v>
      </c>
      <c r="E240" s="3">
        <f>$AJ$8</f>
        <v>1.9538613311576207E+34</v>
      </c>
      <c r="F240" s="3">
        <f>$AI$8</f>
        <v>2.6034054115613975E+32</v>
      </c>
      <c r="G240" s="3">
        <f>$AH$8</f>
        <v>3.4781605591867382E+30</v>
      </c>
      <c r="H240" s="3">
        <f>$AG$8</f>
        <v>4.6613881837492098E+28</v>
      </c>
      <c r="I240" s="3">
        <f>$AF$8</f>
        <v>6.2701584820619147E+26</v>
      </c>
      <c r="J240" s="22">
        <f>$AZ$8</f>
        <v>3.1024417127888937E+18</v>
      </c>
      <c r="K240" s="3">
        <f>$AD$8</f>
        <v>1.1503166289706361E+23</v>
      </c>
      <c r="L240" s="3">
        <f>$AC$8</f>
        <v>1.5716684413122047E+21</v>
      </c>
      <c r="M240" s="3">
        <f>$AB$8</f>
        <v>2.162994034885931E+19</v>
      </c>
      <c r="N240" s="3">
        <f>$AA$8</f>
        <v>3.0024635741202643E+17</v>
      </c>
    </row>
    <row r="241" spans="2:14">
      <c r="B241" s="3">
        <f>$AL$8</f>
        <v>1.1077700566821677E+38</v>
      </c>
      <c r="C241" s="3">
        <f>$AK$8</f>
        <v>1.4697437693587362E+36</v>
      </c>
      <c r="D241" s="3">
        <f>$AJ$8</f>
        <v>1.9538613311576207E+34</v>
      </c>
      <c r="E241" s="3">
        <f>$AI$8</f>
        <v>2.6034054115613975E+32</v>
      </c>
      <c r="F241" s="3">
        <f>$AH$8</f>
        <v>3.4781605591867382E+30</v>
      </c>
      <c r="G241" s="3">
        <f>$AG$8</f>
        <v>4.6613881837492098E+28</v>
      </c>
      <c r="H241" s="3">
        <f>$AF$8</f>
        <v>6.2701584820619147E+26</v>
      </c>
      <c r="I241" s="3">
        <f>$AE$8</f>
        <v>8.4708966672821023E+24</v>
      </c>
      <c r="J241" s="22">
        <f>$AY$8</f>
        <v>4.3074374358992288E+16</v>
      </c>
      <c r="K241" s="3">
        <f>$AC$8</f>
        <v>1.5716684413122047E+21</v>
      </c>
      <c r="L241" s="3">
        <f>$AB$8</f>
        <v>2.162994034885931E+19</v>
      </c>
      <c r="M241" s="3">
        <f>$AA$8</f>
        <v>3.0024635741202643E+17</v>
      </c>
      <c r="N241" s="3">
        <f>$Z$8</f>
        <v>4210038387792135</v>
      </c>
    </row>
    <row r="242" spans="2:14">
      <c r="B242" s="3">
        <f>$AK$8</f>
        <v>1.4697437693587362E+36</v>
      </c>
      <c r="C242" s="3">
        <f>$AJ$8</f>
        <v>1.9538613311576207E+34</v>
      </c>
      <c r="D242" s="3">
        <f>$AI$8</f>
        <v>2.6034054115613975E+32</v>
      </c>
      <c r="E242" s="3">
        <f>$AH$8</f>
        <v>3.4781605591867382E+30</v>
      </c>
      <c r="F242" s="3">
        <f>$AG$8</f>
        <v>4.6613881837492098E+28</v>
      </c>
      <c r="G242" s="3">
        <f>$AF$8</f>
        <v>6.2701584820619147E+26</v>
      </c>
      <c r="H242" s="3">
        <f>$AE$8</f>
        <v>8.4708966672821023E+24</v>
      </c>
      <c r="I242" s="3">
        <f>$AD$8</f>
        <v>1.1503166289706361E+23</v>
      </c>
      <c r="J242" s="22">
        <f>$AX$8</f>
        <v>603964096749226</v>
      </c>
      <c r="K242" s="3">
        <f>$AB$8</f>
        <v>2.162994034885931E+19</v>
      </c>
      <c r="L242" s="3">
        <f>$AA$8</f>
        <v>3.0024635741202643E+17</v>
      </c>
      <c r="M242" s="3">
        <f>$Z$8</f>
        <v>4210038387792135</v>
      </c>
      <c r="N242" s="3">
        <f>$Y$8</f>
        <v>59732129675791</v>
      </c>
    </row>
    <row r="243" spans="2:14">
      <c r="B243" s="3">
        <f>$AJ$8</f>
        <v>1.9538613311576207E+34</v>
      </c>
      <c r="C243" s="3">
        <f>$AI$8</f>
        <v>2.6034054115613975E+32</v>
      </c>
      <c r="D243" s="3">
        <f>$AH$8</f>
        <v>3.4781605591867382E+30</v>
      </c>
      <c r="E243" s="3">
        <f>$AG$8</f>
        <v>4.6613881837492098E+28</v>
      </c>
      <c r="F243" s="3">
        <f>$AF$8</f>
        <v>6.2701584820619147E+26</v>
      </c>
      <c r="G243" s="3">
        <f>$AE$8</f>
        <v>8.4708966672821023E+24</v>
      </c>
      <c r="H243" s="3">
        <f>$AD$8</f>
        <v>1.1503166289706361E+23</v>
      </c>
      <c r="I243" s="3">
        <f>$AC$8</f>
        <v>1.5716684413122047E+21</v>
      </c>
      <c r="J243" s="22">
        <f>$AW$8</f>
        <v>8565991486948</v>
      </c>
      <c r="K243" s="3">
        <f>$AA$8</f>
        <v>3.0024635741202643E+17</v>
      </c>
      <c r="L243" s="3">
        <f>$Z$8</f>
        <v>4210038387792135</v>
      </c>
      <c r="M243" s="3">
        <f>$Y$8</f>
        <v>59732129675791</v>
      </c>
      <c r="N243" s="3">
        <f>$X$8</f>
        <v>859047860295</v>
      </c>
    </row>
    <row r="244" spans="2:14">
      <c r="B244" s="3">
        <f>$AI$8</f>
        <v>2.6034054115613975E+32</v>
      </c>
      <c r="C244" s="3">
        <f>$AH$8</f>
        <v>3.4781605591867382E+30</v>
      </c>
      <c r="D244" s="3">
        <f>$AG$8</f>
        <v>4.6613881837492098E+28</v>
      </c>
      <c r="E244" s="3">
        <f>$AF$8</f>
        <v>6.2701584820619147E+26</v>
      </c>
      <c r="F244" s="3">
        <f>$AE$8</f>
        <v>8.4708966672821023E+24</v>
      </c>
      <c r="G244" s="3">
        <f>$AD$8</f>
        <v>1.1503166289706361E+23</v>
      </c>
      <c r="H244" s="3">
        <f>$AC$8</f>
        <v>1.5716684413122047E+21</v>
      </c>
      <c r="I244" s="3">
        <f>$AB$8</f>
        <v>2.162994034885931E+19</v>
      </c>
      <c r="J244" s="22">
        <f>$AV$8</f>
        <v>123100393474</v>
      </c>
      <c r="K244" s="3">
        <f>$Z$8</f>
        <v>4210038387792135</v>
      </c>
      <c r="L244" s="3">
        <f>$Y$8</f>
        <v>59732129675791</v>
      </c>
      <c r="M244" s="3">
        <f>$X$8</f>
        <v>859047860295</v>
      </c>
      <c r="N244" s="3">
        <f>$W$8</f>
        <v>12545691535</v>
      </c>
    </row>
    <row r="245" spans="2:14">
      <c r="B245" s="3">
        <f>$AH$8</f>
        <v>3.4781605591867382E+30</v>
      </c>
      <c r="C245" s="3">
        <f>$AG$8</f>
        <v>4.6613881837492098E+28</v>
      </c>
      <c r="D245" s="3">
        <f>$AF$8</f>
        <v>6.2701584820619147E+26</v>
      </c>
      <c r="E245" s="3">
        <f>$AE$8</f>
        <v>8.4708966672821023E+24</v>
      </c>
      <c r="F245" s="3">
        <f>$AD$8</f>
        <v>1.1503166289706361E+23</v>
      </c>
      <c r="G245" s="3">
        <f>$AC$8</f>
        <v>1.5716684413122047E+21</v>
      </c>
      <c r="H245" s="3">
        <f>$AB$8</f>
        <v>2.162994034885931E+19</v>
      </c>
      <c r="I245" s="3">
        <f>$AA$8</f>
        <v>3.0024635741202643E+17</v>
      </c>
      <c r="J245" s="22">
        <f>$AU$8</f>
        <v>1795576924</v>
      </c>
      <c r="K245" s="3">
        <f>$Y$8</f>
        <v>59732129675791</v>
      </c>
      <c r="L245" s="3">
        <f>$X$8</f>
        <v>859047860295</v>
      </c>
      <c r="M245" s="3">
        <f>$W$8</f>
        <v>12545691535</v>
      </c>
      <c r="N245" s="3">
        <f>$V$8</f>
        <v>186368535</v>
      </c>
    </row>
    <row r="246" spans="2:14">
      <c r="B246" s="3">
        <f>$AG$8</f>
        <v>4.6613881837492098E+28</v>
      </c>
      <c r="C246" s="3">
        <f>$AF$8</f>
        <v>6.2701584820619147E+26</v>
      </c>
      <c r="D246" s="3">
        <f>$AE$8</f>
        <v>8.4708966672821023E+24</v>
      </c>
      <c r="E246" s="3">
        <f>$AD$8</f>
        <v>1.1503166289706361E+23</v>
      </c>
      <c r="F246" s="3">
        <f>$AC$8</f>
        <v>1.5716684413122047E+21</v>
      </c>
      <c r="G246" s="3">
        <f>$AB$8</f>
        <v>2.162994034885931E+19</v>
      </c>
      <c r="H246" s="3">
        <f>$AA$8</f>
        <v>3.0024635741202643E+17</v>
      </c>
      <c r="I246" s="3">
        <f>$Z$8</f>
        <v>4210038387792135</v>
      </c>
      <c r="J246" s="22">
        <f>$AT$8</f>
        <v>26626546</v>
      </c>
      <c r="K246" s="3">
        <f>$X$8</f>
        <v>859047860295</v>
      </c>
      <c r="L246" s="3">
        <f>$W$8</f>
        <v>12545691535</v>
      </c>
      <c r="M246" s="3">
        <f>$V$8</f>
        <v>186368535</v>
      </c>
      <c r="N246" s="3">
        <f>$U$8</f>
        <v>2820151</v>
      </c>
    </row>
    <row r="247" spans="2:14">
      <c r="B247" s="3">
        <f>$AF$8</f>
        <v>6.2701584820619147E+26</v>
      </c>
      <c r="C247" s="3">
        <f>$AE$8</f>
        <v>8.4708966672821023E+24</v>
      </c>
      <c r="D247" s="3">
        <f>$AD$8</f>
        <v>1.1503166289706361E+23</v>
      </c>
      <c r="E247" s="3">
        <f>$AC$8</f>
        <v>1.5716684413122047E+21</v>
      </c>
      <c r="F247" s="3">
        <f>$AB$8</f>
        <v>2.162994034885931E+19</v>
      </c>
      <c r="G247" s="3">
        <f>$AA$8</f>
        <v>3.0024635741202643E+17</v>
      </c>
      <c r="H247" s="3">
        <f>$Z$8</f>
        <v>4210038387792135</v>
      </c>
      <c r="I247" s="3">
        <f>$Y$8</f>
        <v>59732129675791</v>
      </c>
      <c r="J247" s="22">
        <f>$AS$8</f>
        <v>401968</v>
      </c>
      <c r="K247" s="3">
        <f>$W$8</f>
        <v>12545691535</v>
      </c>
      <c r="L247" s="3">
        <f>$V$8</f>
        <v>186368535</v>
      </c>
      <c r="M247" s="3">
        <f>$U$8</f>
        <v>2820151</v>
      </c>
      <c r="N247" s="3">
        <f>$T$8</f>
        <v>43515</v>
      </c>
    </row>
    <row r="248" spans="2:14">
      <c r="B248" s="3">
        <f>$AE$8</f>
        <v>8.4708966672821023E+24</v>
      </c>
      <c r="C248" s="3">
        <f>$AD$8</f>
        <v>1.1503166289706361E+23</v>
      </c>
      <c r="D248" s="3">
        <f>$AC$8</f>
        <v>1.5716684413122047E+21</v>
      </c>
      <c r="E248" s="3">
        <f>$AB$8</f>
        <v>2.162994034885931E+19</v>
      </c>
      <c r="F248" s="3">
        <f>$AA$8</f>
        <v>3.0024635741202643E+17</v>
      </c>
      <c r="G248" s="3">
        <f>$Z$8</f>
        <v>4210038387792135</v>
      </c>
      <c r="H248" s="3">
        <f>$Y$8</f>
        <v>59732129675791</v>
      </c>
      <c r="I248" s="3">
        <f>$X$8</f>
        <v>859047860295</v>
      </c>
      <c r="J248" s="22">
        <f>$AR$8</f>
        <v>6184</v>
      </c>
      <c r="K248" s="3">
        <f>$V$8</f>
        <v>186368535</v>
      </c>
      <c r="L248" s="3">
        <f>$U$8</f>
        <v>2820151</v>
      </c>
      <c r="M248" s="3">
        <f>$T$8</f>
        <v>43515</v>
      </c>
      <c r="N248" s="3">
        <f>$S$8</f>
        <v>685</v>
      </c>
    </row>
    <row r="249" spans="2:14">
      <c r="B249" s="3">
        <f>$AD$8</f>
        <v>1.1503166289706361E+23</v>
      </c>
      <c r="C249" s="3">
        <f>$AC$8</f>
        <v>1.5716684413122047E+21</v>
      </c>
      <c r="D249" s="3">
        <f>$AB$8</f>
        <v>2.162994034885931E+19</v>
      </c>
      <c r="E249" s="3">
        <f>$AA$8</f>
        <v>3.0024635741202643E+17</v>
      </c>
      <c r="F249" s="3">
        <f>$Z$8</f>
        <v>4210038387792135</v>
      </c>
      <c r="G249" s="3">
        <f>$Y$8</f>
        <v>59732129675791</v>
      </c>
      <c r="H249" s="3">
        <f>$X$8</f>
        <v>859047860295</v>
      </c>
      <c r="I249" s="3">
        <f>$W$8</f>
        <v>12545691535</v>
      </c>
      <c r="J249" s="22">
        <f>$AQ$8</f>
        <v>97</v>
      </c>
      <c r="K249" s="3">
        <f>$U$8</f>
        <v>2820151</v>
      </c>
      <c r="L249" s="3">
        <f>$T$8</f>
        <v>43515</v>
      </c>
      <c r="M249" s="3">
        <f>$S$8</f>
        <v>685</v>
      </c>
      <c r="N249" s="3">
        <f>$S$2</f>
        <v>11</v>
      </c>
    </row>
    <row r="250" spans="2:14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2:14">
      <c r="B251" s="3">
        <f>$AP$8</f>
        <v>3.6297512399329361E+45</v>
      </c>
      <c r="C251" s="3">
        <f>$AO$8</f>
        <v>4.7884147900470993E+43</v>
      </c>
      <c r="D251" s="3">
        <f>$AN$8</f>
        <v>6.3242912419945786E+41</v>
      </c>
      <c r="E251" s="3">
        <f>$AM$8</f>
        <v>8.3638183359412491E+39</v>
      </c>
      <c r="F251" s="3">
        <f>$AL$8</f>
        <v>1.1077700566821677E+38</v>
      </c>
      <c r="G251" s="3">
        <f>$AK$8</f>
        <v>1.4697437693587362E+36</v>
      </c>
      <c r="H251" s="3">
        <f>$AJ$8</f>
        <v>1.9538613311576207E+34</v>
      </c>
      <c r="I251" s="3">
        <f>$AI$8</f>
        <v>2.6034054115613975E+32</v>
      </c>
      <c r="J251" s="3">
        <f>$AH$8</f>
        <v>3.4781605591867382E+30</v>
      </c>
      <c r="K251" s="3">
        <f>$AG$8</f>
        <v>4.6613881837492098E+28</v>
      </c>
      <c r="L251" s="3">
        <f>$AF$8</f>
        <v>6.2701584820619147E+26</v>
      </c>
      <c r="M251" s="3">
        <f>$AE$8</f>
        <v>8.4708966672821023E+24</v>
      </c>
      <c r="N251" s="3">
        <f>$AD$8</f>
        <v>1.1503166289706361E+23</v>
      </c>
    </row>
    <row r="252" spans="2:14">
      <c r="B252" s="3">
        <f>$AO$8</f>
        <v>4.7884147900470993E+43</v>
      </c>
      <c r="C252" s="3">
        <f>$AN$8</f>
        <v>6.3242912419945786E+41</v>
      </c>
      <c r="D252" s="3">
        <f>$AM$8</f>
        <v>8.3638183359412491E+39</v>
      </c>
      <c r="E252" s="3">
        <f>$AL$8</f>
        <v>1.1077700566821677E+38</v>
      </c>
      <c r="F252" s="3">
        <f>$AK$8</f>
        <v>1.4697437693587362E+36</v>
      </c>
      <c r="G252" s="3">
        <f>$AJ$8</f>
        <v>1.9538613311576207E+34</v>
      </c>
      <c r="H252" s="3">
        <f>$AI$8</f>
        <v>2.6034054115613975E+32</v>
      </c>
      <c r="I252" s="3">
        <f>$AH$8</f>
        <v>3.4781605591867382E+30</v>
      </c>
      <c r="J252" s="3">
        <f>$AG$8</f>
        <v>4.6613881837492098E+28</v>
      </c>
      <c r="K252" s="3">
        <f>$AF$8</f>
        <v>6.2701584820619147E+26</v>
      </c>
      <c r="L252" s="3">
        <f>$AE$8</f>
        <v>8.4708966672821023E+24</v>
      </c>
      <c r="M252" s="3">
        <f>$AD$8</f>
        <v>1.1503166289706361E+23</v>
      </c>
      <c r="N252" s="3">
        <f>$AC$8</f>
        <v>1.5716684413122047E+21</v>
      </c>
    </row>
    <row r="253" spans="2:14">
      <c r="B253" s="3">
        <f>$AN$8</f>
        <v>6.3242912419945786E+41</v>
      </c>
      <c r="C253" s="3">
        <f>$AM$8</f>
        <v>8.3638183359412491E+39</v>
      </c>
      <c r="D253" s="3">
        <f>$AL$8</f>
        <v>1.1077700566821677E+38</v>
      </c>
      <c r="E253" s="3">
        <f>$AK$8</f>
        <v>1.4697437693587362E+36</v>
      </c>
      <c r="F253" s="3">
        <f>$AJ$8</f>
        <v>1.9538613311576207E+34</v>
      </c>
      <c r="G253" s="3">
        <f>$AI$8</f>
        <v>2.6034054115613975E+32</v>
      </c>
      <c r="H253" s="3">
        <f>$AH$8</f>
        <v>3.4781605591867382E+30</v>
      </c>
      <c r="I253" s="3">
        <f>$AG$8</f>
        <v>4.6613881837492098E+28</v>
      </c>
      <c r="J253" s="3">
        <f>$AF$8</f>
        <v>6.2701584820619147E+26</v>
      </c>
      <c r="K253" s="3">
        <f>$AE$8</f>
        <v>8.4708966672821023E+24</v>
      </c>
      <c r="L253" s="3">
        <f>$AD$8</f>
        <v>1.1503166289706361E+23</v>
      </c>
      <c r="M253" s="3">
        <f>$AC$8</f>
        <v>1.5716684413122047E+21</v>
      </c>
      <c r="N253" s="3">
        <f>$AB$8</f>
        <v>2.162994034885931E+19</v>
      </c>
    </row>
    <row r="254" spans="2:14">
      <c r="B254" s="3">
        <f>$AM$8</f>
        <v>8.3638183359412491E+39</v>
      </c>
      <c r="C254" s="3">
        <f>$AL$8</f>
        <v>1.1077700566821677E+38</v>
      </c>
      <c r="D254" s="3">
        <f>$AK$8</f>
        <v>1.4697437693587362E+36</v>
      </c>
      <c r="E254" s="3">
        <f>$AJ$8</f>
        <v>1.9538613311576207E+34</v>
      </c>
      <c r="F254" s="3">
        <f>$AI$8</f>
        <v>2.6034054115613975E+32</v>
      </c>
      <c r="G254" s="3">
        <f>$AH$8</f>
        <v>3.4781605591867382E+30</v>
      </c>
      <c r="H254" s="3">
        <f>$AG$8</f>
        <v>4.6613881837492098E+28</v>
      </c>
      <c r="I254" s="3">
        <f>$AF$8</f>
        <v>6.2701584820619147E+26</v>
      </c>
      <c r="J254" s="3">
        <f>$AE$8</f>
        <v>8.4708966672821023E+24</v>
      </c>
      <c r="K254" s="3">
        <f>$AD$8</f>
        <v>1.1503166289706361E+23</v>
      </c>
      <c r="L254" s="3">
        <f>$AC$8</f>
        <v>1.5716684413122047E+21</v>
      </c>
      <c r="M254" s="3">
        <f>$AB$8</f>
        <v>2.162994034885931E+19</v>
      </c>
      <c r="N254" s="3">
        <f>$AA$8</f>
        <v>3.0024635741202643E+17</v>
      </c>
    </row>
    <row r="255" spans="2:14">
      <c r="B255" s="3">
        <f>$AL$8</f>
        <v>1.1077700566821677E+38</v>
      </c>
      <c r="C255" s="3">
        <f>$AK$8</f>
        <v>1.4697437693587362E+36</v>
      </c>
      <c r="D255" s="3">
        <f>$AJ$8</f>
        <v>1.9538613311576207E+34</v>
      </c>
      <c r="E255" s="3">
        <f>$AI$8</f>
        <v>2.6034054115613975E+32</v>
      </c>
      <c r="F255" s="3">
        <f>$AH$8</f>
        <v>3.4781605591867382E+30</v>
      </c>
      <c r="G255" s="3">
        <f>$AG$8</f>
        <v>4.6613881837492098E+28</v>
      </c>
      <c r="H255" s="3">
        <f>$AF$8</f>
        <v>6.2701584820619147E+26</v>
      </c>
      <c r="I255" s="3">
        <f>$AE$8</f>
        <v>8.4708966672821023E+24</v>
      </c>
      <c r="J255" s="3">
        <f>$AD$8</f>
        <v>1.1503166289706361E+23</v>
      </c>
      <c r="K255" s="3">
        <f>$AC$8</f>
        <v>1.5716684413122047E+21</v>
      </c>
      <c r="L255" s="3">
        <f>$AB$8</f>
        <v>2.162994034885931E+19</v>
      </c>
      <c r="M255" s="3">
        <f>$AA$8</f>
        <v>3.0024635741202643E+17</v>
      </c>
      <c r="N255" s="3">
        <f>$Z$8</f>
        <v>4210038387792135</v>
      </c>
    </row>
    <row r="256" spans="2:14">
      <c r="B256" s="3">
        <f>$AK$8</f>
        <v>1.4697437693587362E+36</v>
      </c>
      <c r="C256" s="3">
        <f>$AJ$8</f>
        <v>1.9538613311576207E+34</v>
      </c>
      <c r="D256" s="3">
        <f>$AI$8</f>
        <v>2.6034054115613975E+32</v>
      </c>
      <c r="E256" s="3">
        <f>$AH$8</f>
        <v>3.4781605591867382E+30</v>
      </c>
      <c r="F256" s="3">
        <f>$AG$8</f>
        <v>4.6613881837492098E+28</v>
      </c>
      <c r="G256" s="3">
        <f>$AF$8</f>
        <v>6.2701584820619147E+26</v>
      </c>
      <c r="H256" s="3">
        <f>$AE$8</f>
        <v>8.4708966672821023E+24</v>
      </c>
      <c r="I256" s="3">
        <f>$AD$8</f>
        <v>1.1503166289706361E+23</v>
      </c>
      <c r="J256" s="3">
        <f>$AC$8</f>
        <v>1.5716684413122047E+21</v>
      </c>
      <c r="K256" s="3">
        <f>$AB$8</f>
        <v>2.162994034885931E+19</v>
      </c>
      <c r="L256" s="3">
        <f>$AA$8</f>
        <v>3.0024635741202643E+17</v>
      </c>
      <c r="M256" s="3">
        <f>$Z$8</f>
        <v>4210038387792135</v>
      </c>
      <c r="N256" s="3">
        <f>$Y$8</f>
        <v>59732129675791</v>
      </c>
    </row>
    <row r="257" spans="2:16">
      <c r="B257" s="3">
        <f>$AJ$8</f>
        <v>1.9538613311576207E+34</v>
      </c>
      <c r="C257" s="3">
        <f>$AI$8</f>
        <v>2.6034054115613975E+32</v>
      </c>
      <c r="D257" s="3">
        <f>$AH$8</f>
        <v>3.4781605591867382E+30</v>
      </c>
      <c r="E257" s="3">
        <f>$AG$8</f>
        <v>4.6613881837492098E+28</v>
      </c>
      <c r="F257" s="3">
        <f>$AF$8</f>
        <v>6.2701584820619147E+26</v>
      </c>
      <c r="G257" s="3">
        <f>$AE$8</f>
        <v>8.4708966672821023E+24</v>
      </c>
      <c r="H257" s="3">
        <f>$AD$8</f>
        <v>1.1503166289706361E+23</v>
      </c>
      <c r="I257" s="3">
        <f>$AC$8</f>
        <v>1.5716684413122047E+21</v>
      </c>
      <c r="J257" s="3">
        <f>$AB$8</f>
        <v>2.162994034885931E+19</v>
      </c>
      <c r="K257" s="3">
        <f>$AA$8</f>
        <v>3.0024635741202643E+17</v>
      </c>
      <c r="L257" s="3">
        <f>$Z$8</f>
        <v>4210038387792135</v>
      </c>
      <c r="M257" s="3">
        <f>$Y$8</f>
        <v>59732129675791</v>
      </c>
      <c r="N257" s="3">
        <f>$X$8</f>
        <v>859047860295</v>
      </c>
    </row>
    <row r="258" spans="2:16">
      <c r="B258" s="3">
        <f>$AI$8</f>
        <v>2.6034054115613975E+32</v>
      </c>
      <c r="C258" s="3">
        <f>$AH$8</f>
        <v>3.4781605591867382E+30</v>
      </c>
      <c r="D258" s="3">
        <f>$AG$8</f>
        <v>4.6613881837492098E+28</v>
      </c>
      <c r="E258" s="3">
        <f>$AF$8</f>
        <v>6.2701584820619147E+26</v>
      </c>
      <c r="F258" s="3">
        <f>$AE$8</f>
        <v>8.4708966672821023E+24</v>
      </c>
      <c r="G258" s="3">
        <f>$AD$8</f>
        <v>1.1503166289706361E+23</v>
      </c>
      <c r="H258" s="3">
        <f>$AC$8</f>
        <v>1.5716684413122047E+21</v>
      </c>
      <c r="I258" s="3">
        <f>$AB$8</f>
        <v>2.162994034885931E+19</v>
      </c>
      <c r="J258" s="3">
        <f>$AA$8</f>
        <v>3.0024635741202643E+17</v>
      </c>
      <c r="K258" s="3">
        <f>$Z$8</f>
        <v>4210038387792135</v>
      </c>
      <c r="L258" s="3">
        <f>$Y$8</f>
        <v>59732129675791</v>
      </c>
      <c r="M258" s="3">
        <f>$X$8</f>
        <v>859047860295</v>
      </c>
      <c r="N258" s="3">
        <f>$W$8</f>
        <v>12545691535</v>
      </c>
    </row>
    <row r="259" spans="2:16">
      <c r="B259" s="3">
        <f>$AH$8</f>
        <v>3.4781605591867382E+30</v>
      </c>
      <c r="C259" s="3">
        <f>$AG$8</f>
        <v>4.6613881837492098E+28</v>
      </c>
      <c r="D259" s="3">
        <f>$AF$8</f>
        <v>6.2701584820619147E+26</v>
      </c>
      <c r="E259" s="3">
        <f>$AE$8</f>
        <v>8.4708966672821023E+24</v>
      </c>
      <c r="F259" s="3">
        <f>$AD$8</f>
        <v>1.1503166289706361E+23</v>
      </c>
      <c r="G259" s="3">
        <f>$AC$8</f>
        <v>1.5716684413122047E+21</v>
      </c>
      <c r="H259" s="3">
        <f>$AB$8</f>
        <v>2.162994034885931E+19</v>
      </c>
      <c r="I259" s="3">
        <f>$AA$8</f>
        <v>3.0024635741202643E+17</v>
      </c>
      <c r="J259" s="3">
        <f>$Z$8</f>
        <v>4210038387792135</v>
      </c>
      <c r="K259" s="3">
        <f>$Y$8</f>
        <v>59732129675791</v>
      </c>
      <c r="L259" s="3">
        <f>$X$8</f>
        <v>859047860295</v>
      </c>
      <c r="M259" s="3">
        <f>$W$8</f>
        <v>12545691535</v>
      </c>
      <c r="N259" s="3">
        <f>$V$8</f>
        <v>186368535</v>
      </c>
    </row>
    <row r="260" spans="2:16">
      <c r="B260" s="3">
        <f>$AG$8</f>
        <v>4.6613881837492098E+28</v>
      </c>
      <c r="C260" s="3">
        <f>$AF$8</f>
        <v>6.2701584820619147E+26</v>
      </c>
      <c r="D260" s="3">
        <f>$AE$8</f>
        <v>8.4708966672821023E+24</v>
      </c>
      <c r="E260" s="3">
        <f>$AD$8</f>
        <v>1.1503166289706361E+23</v>
      </c>
      <c r="F260" s="3">
        <f>$AC$8</f>
        <v>1.5716684413122047E+21</v>
      </c>
      <c r="G260" s="3">
        <f>$AB$8</f>
        <v>2.162994034885931E+19</v>
      </c>
      <c r="H260" s="3">
        <f>$AA$8</f>
        <v>3.0024635741202643E+17</v>
      </c>
      <c r="I260" s="3">
        <f>$Z$8</f>
        <v>4210038387792135</v>
      </c>
      <c r="J260" s="3">
        <f>$Y$8</f>
        <v>59732129675791</v>
      </c>
      <c r="K260" s="3">
        <f>$X$8</f>
        <v>859047860295</v>
      </c>
      <c r="L260" s="3">
        <f>$W$8</f>
        <v>12545691535</v>
      </c>
      <c r="M260" s="3">
        <f>$V$8</f>
        <v>186368535</v>
      </c>
      <c r="N260" s="3">
        <f>$U$8</f>
        <v>2820151</v>
      </c>
    </row>
    <row r="261" spans="2:16">
      <c r="B261" s="3">
        <f>$AF$8</f>
        <v>6.2701584820619147E+26</v>
      </c>
      <c r="C261" s="3">
        <f>$AE$8</f>
        <v>8.4708966672821023E+24</v>
      </c>
      <c r="D261" s="3">
        <f>$AD$8</f>
        <v>1.1503166289706361E+23</v>
      </c>
      <c r="E261" s="3">
        <f>$AC$8</f>
        <v>1.5716684413122047E+21</v>
      </c>
      <c r="F261" s="3">
        <f>$AB$8</f>
        <v>2.162994034885931E+19</v>
      </c>
      <c r="G261" s="3">
        <f>$AA$8</f>
        <v>3.0024635741202643E+17</v>
      </c>
      <c r="H261" s="3">
        <f>$Z$8</f>
        <v>4210038387792135</v>
      </c>
      <c r="I261" s="3">
        <f>$Y$8</f>
        <v>59732129675791</v>
      </c>
      <c r="J261" s="3">
        <f>$X$8</f>
        <v>859047860295</v>
      </c>
      <c r="K261" s="3">
        <f>$W$8</f>
        <v>12545691535</v>
      </c>
      <c r="L261" s="3">
        <f>$V$8</f>
        <v>186368535</v>
      </c>
      <c r="M261" s="3">
        <f>$U$8</f>
        <v>2820151</v>
      </c>
      <c r="N261" s="3">
        <f>$T$8</f>
        <v>43515</v>
      </c>
    </row>
    <row r="262" spans="2:16">
      <c r="B262" s="3">
        <f>$AE$8</f>
        <v>8.4708966672821023E+24</v>
      </c>
      <c r="C262" s="3">
        <f>$AD$8</f>
        <v>1.1503166289706361E+23</v>
      </c>
      <c r="D262" s="3">
        <f>$AC$8</f>
        <v>1.5716684413122047E+21</v>
      </c>
      <c r="E262" s="3">
        <f>$AB$8</f>
        <v>2.162994034885931E+19</v>
      </c>
      <c r="F262" s="3">
        <f>$AA$8</f>
        <v>3.0024635741202643E+17</v>
      </c>
      <c r="G262" s="3">
        <f>$Z$8</f>
        <v>4210038387792135</v>
      </c>
      <c r="H262" s="3">
        <f>$Y$8</f>
        <v>59732129675791</v>
      </c>
      <c r="I262" s="3">
        <f>$X$8</f>
        <v>859047860295</v>
      </c>
      <c r="J262" s="3">
        <f>$W$8</f>
        <v>12545691535</v>
      </c>
      <c r="K262" s="3">
        <f>$V$8</f>
        <v>186368535</v>
      </c>
      <c r="L262" s="3">
        <f>$U$8</f>
        <v>2820151</v>
      </c>
      <c r="M262" s="3">
        <f>$T$8</f>
        <v>43515</v>
      </c>
      <c r="N262" s="3">
        <f>$S$8</f>
        <v>685</v>
      </c>
    </row>
    <row r="263" spans="2:16">
      <c r="B263" s="3">
        <f>$AD$8</f>
        <v>1.1503166289706361E+23</v>
      </c>
      <c r="C263" s="3">
        <f>$AC$8</f>
        <v>1.5716684413122047E+21</v>
      </c>
      <c r="D263" s="3">
        <f>$AB$8</f>
        <v>2.162994034885931E+19</v>
      </c>
      <c r="E263" s="3">
        <f>$AA$8</f>
        <v>3.0024635741202643E+17</v>
      </c>
      <c r="F263" s="3">
        <f>$Z$8</f>
        <v>4210038387792135</v>
      </c>
      <c r="G263" s="3">
        <f>$Y$8</f>
        <v>59732129675791</v>
      </c>
      <c r="H263" s="3">
        <f>$X$8</f>
        <v>859047860295</v>
      </c>
      <c r="I263" s="3">
        <f>$W$8</f>
        <v>12545691535</v>
      </c>
      <c r="J263" s="3">
        <f>$V$8</f>
        <v>186368535</v>
      </c>
      <c r="K263" s="3">
        <f>$U$8</f>
        <v>2820151</v>
      </c>
      <c r="L263" s="3">
        <f>$T$8</f>
        <v>43515</v>
      </c>
      <c r="M263" s="3">
        <f>$S$8</f>
        <v>685</v>
      </c>
      <c r="N263" s="3">
        <f>$S$2</f>
        <v>11</v>
      </c>
    </row>
    <row r="266" spans="2:16">
      <c r="B266" s="3">
        <f>$AP$8</f>
        <v>3.6297512399329361E+45</v>
      </c>
      <c r="C266" s="3">
        <f>$AO$8</f>
        <v>4.7884147900470993E+43</v>
      </c>
      <c r="D266" s="3">
        <f>$AN$8</f>
        <v>6.3242912419945786E+41</v>
      </c>
      <c r="E266" s="3">
        <f>$AM$8</f>
        <v>8.3638183359412491E+39</v>
      </c>
      <c r="F266" s="3">
        <f>$AL$8</f>
        <v>1.1077700566821677E+38</v>
      </c>
      <c r="G266" s="3">
        <f>$AK$8</f>
        <v>1.4697437693587362E+36</v>
      </c>
      <c r="H266" s="3">
        <f>$AJ$8</f>
        <v>1.9538613311576207E+34</v>
      </c>
      <c r="I266" s="3">
        <f>$AI$8</f>
        <v>2.6034054115613975E+32</v>
      </c>
      <c r="J266" s="3">
        <f>$AH$8</f>
        <v>3.4781605591867382E+30</v>
      </c>
      <c r="K266" s="22">
        <f>$BC$8</f>
        <v>1.2130612287806382E+24</v>
      </c>
      <c r="L266" s="3">
        <f>$AF$8</f>
        <v>6.2701584820619147E+26</v>
      </c>
      <c r="M266" s="3">
        <f>$AE$8</f>
        <v>8.4708966672821023E+24</v>
      </c>
      <c r="N266" s="3">
        <f>$AD$8</f>
        <v>1.1503166289706361E+23</v>
      </c>
    </row>
    <row r="267" spans="2:16">
      <c r="B267" s="3">
        <f>$AO$8</f>
        <v>4.7884147900470993E+43</v>
      </c>
      <c r="C267" s="3">
        <f>$AN$8</f>
        <v>6.3242912419945786E+41</v>
      </c>
      <c r="D267" s="3">
        <f>$AM$8</f>
        <v>8.3638183359412491E+39</v>
      </c>
      <c r="E267" s="3">
        <f>$AL$8</f>
        <v>1.1077700566821677E+38</v>
      </c>
      <c r="F267" s="3">
        <f>$AK$8</f>
        <v>1.4697437693587362E+36</v>
      </c>
      <c r="G267" s="3">
        <f>$AJ$8</f>
        <v>1.9538613311576207E+34</v>
      </c>
      <c r="H267" s="3">
        <f>$AI$8</f>
        <v>2.6034054115613975E+32</v>
      </c>
      <c r="I267" s="3">
        <f>$AH$8</f>
        <v>3.4781605591867382E+30</v>
      </c>
      <c r="J267" s="3">
        <f>$AG$8</f>
        <v>4.6613881837492098E+28</v>
      </c>
      <c r="K267" s="22">
        <f>$BB$8</f>
        <v>1.6483612613248043E+22</v>
      </c>
      <c r="L267" s="3">
        <f>$AE$8</f>
        <v>8.4708966672821023E+24</v>
      </c>
      <c r="M267" s="3">
        <f>$AD$8</f>
        <v>1.1503166289706361E+23</v>
      </c>
      <c r="N267" s="3">
        <f>$AC$8</f>
        <v>1.5716684413122047E+21</v>
      </c>
      <c r="P267" s="23">
        <f>MDETERM(B266:N278)/MDETERM(B280:N292)</f>
        <v>19.049888952422439</v>
      </c>
    </row>
    <row r="268" spans="2:16">
      <c r="B268" s="3">
        <f>$AN$8</f>
        <v>6.3242912419945786E+41</v>
      </c>
      <c r="C268" s="3">
        <f>$AM$8</f>
        <v>8.3638183359412491E+39</v>
      </c>
      <c r="D268" s="3">
        <f>$AL$8</f>
        <v>1.1077700566821677E+38</v>
      </c>
      <c r="E268" s="3">
        <f>$AK$8</f>
        <v>1.4697437693587362E+36</v>
      </c>
      <c r="F268" s="3">
        <f>$AJ$8</f>
        <v>1.9538613311576207E+34</v>
      </c>
      <c r="G268" s="3">
        <f>$AI$8</f>
        <v>2.6034054115613975E+32</v>
      </c>
      <c r="H268" s="3">
        <f>$AH$8</f>
        <v>3.4781605591867382E+30</v>
      </c>
      <c r="I268" s="3">
        <f>$AG$8</f>
        <v>4.6613881837492098E+28</v>
      </c>
      <c r="J268" s="3">
        <f>$AF$8</f>
        <v>6.2701584820619147E+26</v>
      </c>
      <c r="K268" s="22">
        <f>$BA$8</f>
        <v>2.2533742029544515E+20</v>
      </c>
      <c r="L268" s="3">
        <f>$AD$8</f>
        <v>1.1503166289706361E+23</v>
      </c>
      <c r="M268" s="3">
        <f>$AC$8</f>
        <v>1.5716684413122047E+21</v>
      </c>
      <c r="N268" s="3">
        <f>$AB$8</f>
        <v>2.162994034885931E+19</v>
      </c>
      <c r="P268" s="29" t="e">
        <f ca="1">[1]!xDiv([1]!xMatDet(B266:N278,100),[1]!xMatDet(B280:N292,100),100)</f>
        <v>#NAME?</v>
      </c>
    </row>
    <row r="269" spans="2:16">
      <c r="B269" s="3">
        <f>$AM$8</f>
        <v>8.3638183359412491E+39</v>
      </c>
      <c r="C269" s="3">
        <f>$AL$8</f>
        <v>1.1077700566821677E+38</v>
      </c>
      <c r="D269" s="3">
        <f>$AK$8</f>
        <v>1.4697437693587362E+36</v>
      </c>
      <c r="E269" s="3">
        <f>$AJ$8</f>
        <v>1.9538613311576207E+34</v>
      </c>
      <c r="F269" s="3">
        <f>$AI$8</f>
        <v>2.6034054115613975E+32</v>
      </c>
      <c r="G269" s="3">
        <f>$AH$8</f>
        <v>3.4781605591867382E+30</v>
      </c>
      <c r="H269" s="3">
        <f>$AG$8</f>
        <v>4.6613881837492098E+28</v>
      </c>
      <c r="I269" s="3">
        <f>$AF$8</f>
        <v>6.2701584820619147E+26</v>
      </c>
      <c r="J269" s="3">
        <f>$AE$8</f>
        <v>8.4708966672821023E+24</v>
      </c>
      <c r="K269" s="22">
        <f>$AZ$8</f>
        <v>3.1024417127888937E+18</v>
      </c>
      <c r="L269" s="3">
        <f>$AC$8</f>
        <v>1.5716684413122047E+21</v>
      </c>
      <c r="M269" s="3">
        <f>$AB$8</f>
        <v>2.162994034885931E+19</v>
      </c>
      <c r="N269" s="3">
        <f>$AA$8</f>
        <v>3.0024635741202643E+17</v>
      </c>
    </row>
    <row r="270" spans="2:16">
      <c r="B270" s="3">
        <f>$AL$8</f>
        <v>1.1077700566821677E+38</v>
      </c>
      <c r="C270" s="3">
        <f>$AK$8</f>
        <v>1.4697437693587362E+36</v>
      </c>
      <c r="D270" s="3">
        <f>$AJ$8</f>
        <v>1.9538613311576207E+34</v>
      </c>
      <c r="E270" s="3">
        <f>$AI$8</f>
        <v>2.6034054115613975E+32</v>
      </c>
      <c r="F270" s="3">
        <f>$AH$8</f>
        <v>3.4781605591867382E+30</v>
      </c>
      <c r="G270" s="3">
        <f>$AG$8</f>
        <v>4.6613881837492098E+28</v>
      </c>
      <c r="H270" s="3">
        <f>$AF$8</f>
        <v>6.2701584820619147E+26</v>
      </c>
      <c r="I270" s="3">
        <f>$AE$8</f>
        <v>8.4708966672821023E+24</v>
      </c>
      <c r="J270" s="3">
        <f>$AD$8</f>
        <v>1.1503166289706361E+23</v>
      </c>
      <c r="K270" s="22">
        <f>$AY$8</f>
        <v>4.3074374358992288E+16</v>
      </c>
      <c r="L270" s="3">
        <f>$AB$8</f>
        <v>2.162994034885931E+19</v>
      </c>
      <c r="M270" s="3">
        <f>$AA$8</f>
        <v>3.0024635741202643E+17</v>
      </c>
      <c r="N270" s="3">
        <f>$Z$8</f>
        <v>4210038387792135</v>
      </c>
    </row>
    <row r="271" spans="2:16">
      <c r="B271" s="3">
        <f>$AK$8</f>
        <v>1.4697437693587362E+36</v>
      </c>
      <c r="C271" s="3">
        <f>$AJ$8</f>
        <v>1.9538613311576207E+34</v>
      </c>
      <c r="D271" s="3">
        <f>$AI$8</f>
        <v>2.6034054115613975E+32</v>
      </c>
      <c r="E271" s="3">
        <f>$AH$8</f>
        <v>3.4781605591867382E+30</v>
      </c>
      <c r="F271" s="3">
        <f>$AG$8</f>
        <v>4.6613881837492098E+28</v>
      </c>
      <c r="G271" s="3">
        <f>$AF$8</f>
        <v>6.2701584820619147E+26</v>
      </c>
      <c r="H271" s="3">
        <f>$AE$8</f>
        <v>8.4708966672821023E+24</v>
      </c>
      <c r="I271" s="3">
        <f>$AD$8</f>
        <v>1.1503166289706361E+23</v>
      </c>
      <c r="J271" s="3">
        <f>$AC$8</f>
        <v>1.5716684413122047E+21</v>
      </c>
      <c r="K271" s="22">
        <f>$AX$8</f>
        <v>603964096749226</v>
      </c>
      <c r="L271" s="3">
        <f>$AA$8</f>
        <v>3.0024635741202643E+17</v>
      </c>
      <c r="M271" s="3">
        <f>$Z$8</f>
        <v>4210038387792135</v>
      </c>
      <c r="N271" s="3">
        <f>$Y$8</f>
        <v>59732129675791</v>
      </c>
    </row>
    <row r="272" spans="2:16">
      <c r="B272" s="3">
        <f>$AJ$8</f>
        <v>1.9538613311576207E+34</v>
      </c>
      <c r="C272" s="3">
        <f>$AI$8</f>
        <v>2.6034054115613975E+32</v>
      </c>
      <c r="D272" s="3">
        <f>$AH$8</f>
        <v>3.4781605591867382E+30</v>
      </c>
      <c r="E272" s="3">
        <f>$AG$8</f>
        <v>4.6613881837492098E+28</v>
      </c>
      <c r="F272" s="3">
        <f>$AF$8</f>
        <v>6.2701584820619147E+26</v>
      </c>
      <c r="G272" s="3">
        <f>$AE$8</f>
        <v>8.4708966672821023E+24</v>
      </c>
      <c r="H272" s="3">
        <f>$AD$8</f>
        <v>1.1503166289706361E+23</v>
      </c>
      <c r="I272" s="3">
        <f>$AC$8</f>
        <v>1.5716684413122047E+21</v>
      </c>
      <c r="J272" s="3">
        <f>$AB$8</f>
        <v>2.162994034885931E+19</v>
      </c>
      <c r="K272" s="22">
        <f>$AW$8</f>
        <v>8565991486948</v>
      </c>
      <c r="L272" s="3">
        <f>$Z$8</f>
        <v>4210038387792135</v>
      </c>
      <c r="M272" s="3">
        <f>$Y$8</f>
        <v>59732129675791</v>
      </c>
      <c r="N272" s="3">
        <f>$X$8</f>
        <v>859047860295</v>
      </c>
    </row>
    <row r="273" spans="2:14">
      <c r="B273" s="3">
        <f>$AI$8</f>
        <v>2.6034054115613975E+32</v>
      </c>
      <c r="C273" s="3">
        <f>$AH$8</f>
        <v>3.4781605591867382E+30</v>
      </c>
      <c r="D273" s="3">
        <f>$AG$8</f>
        <v>4.6613881837492098E+28</v>
      </c>
      <c r="E273" s="3">
        <f>$AF$8</f>
        <v>6.2701584820619147E+26</v>
      </c>
      <c r="F273" s="3">
        <f>$AE$8</f>
        <v>8.4708966672821023E+24</v>
      </c>
      <c r="G273" s="3">
        <f>$AD$8</f>
        <v>1.1503166289706361E+23</v>
      </c>
      <c r="H273" s="3">
        <f>$AC$8</f>
        <v>1.5716684413122047E+21</v>
      </c>
      <c r="I273" s="3">
        <f>$AB$8</f>
        <v>2.162994034885931E+19</v>
      </c>
      <c r="J273" s="3">
        <f>$AA$8</f>
        <v>3.0024635741202643E+17</v>
      </c>
      <c r="K273" s="22">
        <f>$AV$8</f>
        <v>123100393474</v>
      </c>
      <c r="L273" s="3">
        <f>$Y$8</f>
        <v>59732129675791</v>
      </c>
      <c r="M273" s="3">
        <f>$X$8</f>
        <v>859047860295</v>
      </c>
      <c r="N273" s="3">
        <f>$W$8</f>
        <v>12545691535</v>
      </c>
    </row>
    <row r="274" spans="2:14">
      <c r="B274" s="3">
        <f>$AH$8</f>
        <v>3.4781605591867382E+30</v>
      </c>
      <c r="C274" s="3">
        <f>$AG$8</f>
        <v>4.6613881837492098E+28</v>
      </c>
      <c r="D274" s="3">
        <f>$AF$8</f>
        <v>6.2701584820619147E+26</v>
      </c>
      <c r="E274" s="3">
        <f>$AE$8</f>
        <v>8.4708966672821023E+24</v>
      </c>
      <c r="F274" s="3">
        <f>$AD$8</f>
        <v>1.1503166289706361E+23</v>
      </c>
      <c r="G274" s="3">
        <f>$AC$8</f>
        <v>1.5716684413122047E+21</v>
      </c>
      <c r="H274" s="3">
        <f>$AB$8</f>
        <v>2.162994034885931E+19</v>
      </c>
      <c r="I274" s="3">
        <f>$AA$8</f>
        <v>3.0024635741202643E+17</v>
      </c>
      <c r="J274" s="3">
        <f>$Z$8</f>
        <v>4210038387792135</v>
      </c>
      <c r="K274" s="22">
        <f>$AU$8</f>
        <v>1795576924</v>
      </c>
      <c r="L274" s="3">
        <f>$X$8</f>
        <v>859047860295</v>
      </c>
      <c r="M274" s="3">
        <f>$W$8</f>
        <v>12545691535</v>
      </c>
      <c r="N274" s="3">
        <f>$V$8</f>
        <v>186368535</v>
      </c>
    </row>
    <row r="275" spans="2:14">
      <c r="B275" s="3">
        <f>$AG$8</f>
        <v>4.6613881837492098E+28</v>
      </c>
      <c r="C275" s="3">
        <f>$AF$8</f>
        <v>6.2701584820619147E+26</v>
      </c>
      <c r="D275" s="3">
        <f>$AE$8</f>
        <v>8.4708966672821023E+24</v>
      </c>
      <c r="E275" s="3">
        <f>$AD$8</f>
        <v>1.1503166289706361E+23</v>
      </c>
      <c r="F275" s="3">
        <f>$AC$8</f>
        <v>1.5716684413122047E+21</v>
      </c>
      <c r="G275" s="3">
        <f>$AB$8</f>
        <v>2.162994034885931E+19</v>
      </c>
      <c r="H275" s="3">
        <f>$AA$8</f>
        <v>3.0024635741202643E+17</v>
      </c>
      <c r="I275" s="3">
        <f>$Z$8</f>
        <v>4210038387792135</v>
      </c>
      <c r="J275" s="3">
        <f>$Y$8</f>
        <v>59732129675791</v>
      </c>
      <c r="K275" s="22">
        <f>$AT$8</f>
        <v>26626546</v>
      </c>
      <c r="L275" s="3">
        <f>$W$8</f>
        <v>12545691535</v>
      </c>
      <c r="M275" s="3">
        <f>$V$8</f>
        <v>186368535</v>
      </c>
      <c r="N275" s="3">
        <f>$U$8</f>
        <v>2820151</v>
      </c>
    </row>
    <row r="276" spans="2:14">
      <c r="B276" s="3">
        <f>$AF$8</f>
        <v>6.2701584820619147E+26</v>
      </c>
      <c r="C276" s="3">
        <f>$AE$8</f>
        <v>8.4708966672821023E+24</v>
      </c>
      <c r="D276" s="3">
        <f>$AD$8</f>
        <v>1.1503166289706361E+23</v>
      </c>
      <c r="E276" s="3">
        <f>$AC$8</f>
        <v>1.5716684413122047E+21</v>
      </c>
      <c r="F276" s="3">
        <f>$AB$8</f>
        <v>2.162994034885931E+19</v>
      </c>
      <c r="G276" s="3">
        <f>$AA$8</f>
        <v>3.0024635741202643E+17</v>
      </c>
      <c r="H276" s="3">
        <f>$Z$8</f>
        <v>4210038387792135</v>
      </c>
      <c r="I276" s="3">
        <f>$Y$8</f>
        <v>59732129675791</v>
      </c>
      <c r="J276" s="3">
        <f>$X$8</f>
        <v>859047860295</v>
      </c>
      <c r="K276" s="22">
        <f>$AS$8</f>
        <v>401968</v>
      </c>
      <c r="L276" s="3">
        <f>$V$8</f>
        <v>186368535</v>
      </c>
      <c r="M276" s="3">
        <f>$U$8</f>
        <v>2820151</v>
      </c>
      <c r="N276" s="3">
        <f>$T$8</f>
        <v>43515</v>
      </c>
    </row>
    <row r="277" spans="2:14">
      <c r="B277" s="3">
        <f>$AE$8</f>
        <v>8.4708966672821023E+24</v>
      </c>
      <c r="C277" s="3">
        <f>$AD$8</f>
        <v>1.1503166289706361E+23</v>
      </c>
      <c r="D277" s="3">
        <f>$AC$8</f>
        <v>1.5716684413122047E+21</v>
      </c>
      <c r="E277" s="3">
        <f>$AB$8</f>
        <v>2.162994034885931E+19</v>
      </c>
      <c r="F277" s="3">
        <f>$AA$8</f>
        <v>3.0024635741202643E+17</v>
      </c>
      <c r="G277" s="3">
        <f>$Z$8</f>
        <v>4210038387792135</v>
      </c>
      <c r="H277" s="3">
        <f>$Y$8</f>
        <v>59732129675791</v>
      </c>
      <c r="I277" s="3">
        <f>$X$8</f>
        <v>859047860295</v>
      </c>
      <c r="J277" s="3">
        <f>$W$8</f>
        <v>12545691535</v>
      </c>
      <c r="K277" s="22">
        <f>$AR$8</f>
        <v>6184</v>
      </c>
      <c r="L277" s="3">
        <f>$U$8</f>
        <v>2820151</v>
      </c>
      <c r="M277" s="3">
        <f>$T$8</f>
        <v>43515</v>
      </c>
      <c r="N277" s="3">
        <f>$S$8</f>
        <v>685</v>
      </c>
    </row>
    <row r="278" spans="2:14">
      <c r="B278" s="3">
        <f>$AD$8</f>
        <v>1.1503166289706361E+23</v>
      </c>
      <c r="C278" s="3">
        <f>$AC$8</f>
        <v>1.5716684413122047E+21</v>
      </c>
      <c r="D278" s="3">
        <f>$AB$8</f>
        <v>2.162994034885931E+19</v>
      </c>
      <c r="E278" s="3">
        <f>$AA$8</f>
        <v>3.0024635741202643E+17</v>
      </c>
      <c r="F278" s="3">
        <f>$Z$8</f>
        <v>4210038387792135</v>
      </c>
      <c r="G278" s="3">
        <f>$Y$8</f>
        <v>59732129675791</v>
      </c>
      <c r="H278" s="3">
        <f>$X$8</f>
        <v>859047860295</v>
      </c>
      <c r="I278" s="3">
        <f>$W$8</f>
        <v>12545691535</v>
      </c>
      <c r="J278" s="3">
        <f>$V$8</f>
        <v>186368535</v>
      </c>
      <c r="K278" s="22">
        <f>$AQ$8</f>
        <v>97</v>
      </c>
      <c r="L278" s="3">
        <f>$T$8</f>
        <v>43515</v>
      </c>
      <c r="M278" s="3">
        <f>$S$8</f>
        <v>685</v>
      </c>
      <c r="N278" s="3">
        <f>$S$2</f>
        <v>11</v>
      </c>
    </row>
    <row r="279" spans="2:14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2:14">
      <c r="B280" s="3">
        <f>$AP$8</f>
        <v>3.6297512399329361E+45</v>
      </c>
      <c r="C280" s="3">
        <f>$AO$8</f>
        <v>4.7884147900470993E+43</v>
      </c>
      <c r="D280" s="3">
        <f>$AN$8</f>
        <v>6.3242912419945786E+41</v>
      </c>
      <c r="E280" s="3">
        <f>$AM$8</f>
        <v>8.3638183359412491E+39</v>
      </c>
      <c r="F280" s="3">
        <f>$AL$8</f>
        <v>1.1077700566821677E+38</v>
      </c>
      <c r="G280" s="3">
        <f>$AK$8</f>
        <v>1.4697437693587362E+36</v>
      </c>
      <c r="H280" s="3">
        <f>$AJ$8</f>
        <v>1.9538613311576207E+34</v>
      </c>
      <c r="I280" s="3">
        <f>$AI$8</f>
        <v>2.6034054115613975E+32</v>
      </c>
      <c r="J280" s="3">
        <f>$AH$8</f>
        <v>3.4781605591867382E+30</v>
      </c>
      <c r="K280" s="3">
        <f>$AG$8</f>
        <v>4.6613881837492098E+28</v>
      </c>
      <c r="L280" s="3">
        <f>$AF$8</f>
        <v>6.2701584820619147E+26</v>
      </c>
      <c r="M280" s="3">
        <f>$AE$8</f>
        <v>8.4708966672821023E+24</v>
      </c>
      <c r="N280" s="3">
        <f>$AD$8</f>
        <v>1.1503166289706361E+23</v>
      </c>
    </row>
    <row r="281" spans="2:14">
      <c r="B281" s="3">
        <f>$AO$8</f>
        <v>4.7884147900470993E+43</v>
      </c>
      <c r="C281" s="3">
        <f>$AN$8</f>
        <v>6.3242912419945786E+41</v>
      </c>
      <c r="D281" s="3">
        <f>$AM$8</f>
        <v>8.3638183359412491E+39</v>
      </c>
      <c r="E281" s="3">
        <f>$AL$8</f>
        <v>1.1077700566821677E+38</v>
      </c>
      <c r="F281" s="3">
        <f>$AK$8</f>
        <v>1.4697437693587362E+36</v>
      </c>
      <c r="G281" s="3">
        <f>$AJ$8</f>
        <v>1.9538613311576207E+34</v>
      </c>
      <c r="H281" s="3">
        <f>$AI$8</f>
        <v>2.6034054115613975E+32</v>
      </c>
      <c r="I281" s="3">
        <f>$AH$8</f>
        <v>3.4781605591867382E+30</v>
      </c>
      <c r="J281" s="3">
        <f>$AG$8</f>
        <v>4.6613881837492098E+28</v>
      </c>
      <c r="K281" s="3">
        <f>$AF$8</f>
        <v>6.2701584820619147E+26</v>
      </c>
      <c r="L281" s="3">
        <f>$AE$8</f>
        <v>8.4708966672821023E+24</v>
      </c>
      <c r="M281" s="3">
        <f>$AD$8</f>
        <v>1.1503166289706361E+23</v>
      </c>
      <c r="N281" s="3">
        <f>$AC$8</f>
        <v>1.5716684413122047E+21</v>
      </c>
    </row>
    <row r="282" spans="2:14">
      <c r="B282" s="3">
        <f>$AN$8</f>
        <v>6.3242912419945786E+41</v>
      </c>
      <c r="C282" s="3">
        <f>$AM$8</f>
        <v>8.3638183359412491E+39</v>
      </c>
      <c r="D282" s="3">
        <f>$AL$8</f>
        <v>1.1077700566821677E+38</v>
      </c>
      <c r="E282" s="3">
        <f>$AK$8</f>
        <v>1.4697437693587362E+36</v>
      </c>
      <c r="F282" s="3">
        <f>$AJ$8</f>
        <v>1.9538613311576207E+34</v>
      </c>
      <c r="G282" s="3">
        <f>$AI$8</f>
        <v>2.6034054115613975E+32</v>
      </c>
      <c r="H282" s="3">
        <f>$AH$8</f>
        <v>3.4781605591867382E+30</v>
      </c>
      <c r="I282" s="3">
        <f>$AG$8</f>
        <v>4.6613881837492098E+28</v>
      </c>
      <c r="J282" s="3">
        <f>$AF$8</f>
        <v>6.2701584820619147E+26</v>
      </c>
      <c r="K282" s="3">
        <f>$AE$8</f>
        <v>8.4708966672821023E+24</v>
      </c>
      <c r="L282" s="3">
        <f>$AD$8</f>
        <v>1.1503166289706361E+23</v>
      </c>
      <c r="M282" s="3">
        <f>$AC$8</f>
        <v>1.5716684413122047E+21</v>
      </c>
      <c r="N282" s="3">
        <f>$AB$8</f>
        <v>2.162994034885931E+19</v>
      </c>
    </row>
    <row r="283" spans="2:14">
      <c r="B283" s="3">
        <f>$AM$8</f>
        <v>8.3638183359412491E+39</v>
      </c>
      <c r="C283" s="3">
        <f>$AL$8</f>
        <v>1.1077700566821677E+38</v>
      </c>
      <c r="D283" s="3">
        <f>$AK$8</f>
        <v>1.4697437693587362E+36</v>
      </c>
      <c r="E283" s="3">
        <f>$AJ$8</f>
        <v>1.9538613311576207E+34</v>
      </c>
      <c r="F283" s="3">
        <f>$AI$8</f>
        <v>2.6034054115613975E+32</v>
      </c>
      <c r="G283" s="3">
        <f>$AH$8</f>
        <v>3.4781605591867382E+30</v>
      </c>
      <c r="H283" s="3">
        <f>$AG$8</f>
        <v>4.6613881837492098E+28</v>
      </c>
      <c r="I283" s="3">
        <f>$AF$8</f>
        <v>6.2701584820619147E+26</v>
      </c>
      <c r="J283" s="3">
        <f>$AE$8</f>
        <v>8.4708966672821023E+24</v>
      </c>
      <c r="K283" s="3">
        <f>$AD$8</f>
        <v>1.1503166289706361E+23</v>
      </c>
      <c r="L283" s="3">
        <f>$AC$8</f>
        <v>1.5716684413122047E+21</v>
      </c>
      <c r="M283" s="3">
        <f>$AB$8</f>
        <v>2.162994034885931E+19</v>
      </c>
      <c r="N283" s="3">
        <f>$AA$8</f>
        <v>3.0024635741202643E+17</v>
      </c>
    </row>
    <row r="284" spans="2:14">
      <c r="B284" s="3">
        <f>$AL$8</f>
        <v>1.1077700566821677E+38</v>
      </c>
      <c r="C284" s="3">
        <f>$AK$8</f>
        <v>1.4697437693587362E+36</v>
      </c>
      <c r="D284" s="3">
        <f>$AJ$8</f>
        <v>1.9538613311576207E+34</v>
      </c>
      <c r="E284" s="3">
        <f>$AI$8</f>
        <v>2.6034054115613975E+32</v>
      </c>
      <c r="F284" s="3">
        <f>$AH$8</f>
        <v>3.4781605591867382E+30</v>
      </c>
      <c r="G284" s="3">
        <f>$AG$8</f>
        <v>4.6613881837492098E+28</v>
      </c>
      <c r="H284" s="3">
        <f>$AF$8</f>
        <v>6.2701584820619147E+26</v>
      </c>
      <c r="I284" s="3">
        <f>$AE$8</f>
        <v>8.4708966672821023E+24</v>
      </c>
      <c r="J284" s="3">
        <f>$AD$8</f>
        <v>1.1503166289706361E+23</v>
      </c>
      <c r="K284" s="3">
        <f>$AC$8</f>
        <v>1.5716684413122047E+21</v>
      </c>
      <c r="L284" s="3">
        <f>$AB$8</f>
        <v>2.162994034885931E+19</v>
      </c>
      <c r="M284" s="3">
        <f>$AA$8</f>
        <v>3.0024635741202643E+17</v>
      </c>
      <c r="N284" s="3">
        <f>$Z$8</f>
        <v>4210038387792135</v>
      </c>
    </row>
    <row r="285" spans="2:14">
      <c r="B285" s="3">
        <f>$AK$8</f>
        <v>1.4697437693587362E+36</v>
      </c>
      <c r="C285" s="3">
        <f>$AJ$8</f>
        <v>1.9538613311576207E+34</v>
      </c>
      <c r="D285" s="3">
        <f>$AI$8</f>
        <v>2.6034054115613975E+32</v>
      </c>
      <c r="E285" s="3">
        <f>$AH$8</f>
        <v>3.4781605591867382E+30</v>
      </c>
      <c r="F285" s="3">
        <f>$AG$8</f>
        <v>4.6613881837492098E+28</v>
      </c>
      <c r="G285" s="3">
        <f>$AF$8</f>
        <v>6.2701584820619147E+26</v>
      </c>
      <c r="H285" s="3">
        <f>$AE$8</f>
        <v>8.4708966672821023E+24</v>
      </c>
      <c r="I285" s="3">
        <f>$AD$8</f>
        <v>1.1503166289706361E+23</v>
      </c>
      <c r="J285" s="3">
        <f>$AC$8</f>
        <v>1.5716684413122047E+21</v>
      </c>
      <c r="K285" s="3">
        <f>$AB$8</f>
        <v>2.162994034885931E+19</v>
      </c>
      <c r="L285" s="3">
        <f>$AA$8</f>
        <v>3.0024635741202643E+17</v>
      </c>
      <c r="M285" s="3">
        <f>$Z$8</f>
        <v>4210038387792135</v>
      </c>
      <c r="N285" s="3">
        <f>$Y$8</f>
        <v>59732129675791</v>
      </c>
    </row>
    <row r="286" spans="2:14">
      <c r="B286" s="3">
        <f>$AJ$8</f>
        <v>1.9538613311576207E+34</v>
      </c>
      <c r="C286" s="3">
        <f>$AI$8</f>
        <v>2.6034054115613975E+32</v>
      </c>
      <c r="D286" s="3">
        <f>$AH$8</f>
        <v>3.4781605591867382E+30</v>
      </c>
      <c r="E286" s="3">
        <f>$AG$8</f>
        <v>4.6613881837492098E+28</v>
      </c>
      <c r="F286" s="3">
        <f>$AF$8</f>
        <v>6.2701584820619147E+26</v>
      </c>
      <c r="G286" s="3">
        <f>$AE$8</f>
        <v>8.4708966672821023E+24</v>
      </c>
      <c r="H286" s="3">
        <f>$AD$8</f>
        <v>1.1503166289706361E+23</v>
      </c>
      <c r="I286" s="3">
        <f>$AC$8</f>
        <v>1.5716684413122047E+21</v>
      </c>
      <c r="J286" s="3">
        <f>$AB$8</f>
        <v>2.162994034885931E+19</v>
      </c>
      <c r="K286" s="3">
        <f>$AA$8</f>
        <v>3.0024635741202643E+17</v>
      </c>
      <c r="L286" s="3">
        <f>$Z$8</f>
        <v>4210038387792135</v>
      </c>
      <c r="M286" s="3">
        <f>$Y$8</f>
        <v>59732129675791</v>
      </c>
      <c r="N286" s="3">
        <f>$X$8</f>
        <v>859047860295</v>
      </c>
    </row>
    <row r="287" spans="2:14">
      <c r="B287" s="3">
        <f>$AI$8</f>
        <v>2.6034054115613975E+32</v>
      </c>
      <c r="C287" s="3">
        <f>$AH$8</f>
        <v>3.4781605591867382E+30</v>
      </c>
      <c r="D287" s="3">
        <f>$AG$8</f>
        <v>4.6613881837492098E+28</v>
      </c>
      <c r="E287" s="3">
        <f>$AF$8</f>
        <v>6.2701584820619147E+26</v>
      </c>
      <c r="F287" s="3">
        <f>$AE$8</f>
        <v>8.4708966672821023E+24</v>
      </c>
      <c r="G287" s="3">
        <f>$AD$8</f>
        <v>1.1503166289706361E+23</v>
      </c>
      <c r="H287" s="3">
        <f>$AC$8</f>
        <v>1.5716684413122047E+21</v>
      </c>
      <c r="I287" s="3">
        <f>$AB$8</f>
        <v>2.162994034885931E+19</v>
      </c>
      <c r="J287" s="3">
        <f>$AA$8</f>
        <v>3.0024635741202643E+17</v>
      </c>
      <c r="K287" s="3">
        <f>$Z$8</f>
        <v>4210038387792135</v>
      </c>
      <c r="L287" s="3">
        <f>$Y$8</f>
        <v>59732129675791</v>
      </c>
      <c r="M287" s="3">
        <f>$X$8</f>
        <v>859047860295</v>
      </c>
      <c r="N287" s="3">
        <f>$W$8</f>
        <v>12545691535</v>
      </c>
    </row>
    <row r="288" spans="2:14">
      <c r="B288" s="3">
        <f>$AH$8</f>
        <v>3.4781605591867382E+30</v>
      </c>
      <c r="C288" s="3">
        <f>$AG$8</f>
        <v>4.6613881837492098E+28</v>
      </c>
      <c r="D288" s="3">
        <f>$AF$8</f>
        <v>6.2701584820619147E+26</v>
      </c>
      <c r="E288" s="3">
        <f>$AE$8</f>
        <v>8.4708966672821023E+24</v>
      </c>
      <c r="F288" s="3">
        <f>$AD$8</f>
        <v>1.1503166289706361E+23</v>
      </c>
      <c r="G288" s="3">
        <f>$AC$8</f>
        <v>1.5716684413122047E+21</v>
      </c>
      <c r="H288" s="3">
        <f>$AB$8</f>
        <v>2.162994034885931E+19</v>
      </c>
      <c r="I288" s="3">
        <f>$AA$8</f>
        <v>3.0024635741202643E+17</v>
      </c>
      <c r="J288" s="3">
        <f>$Z$8</f>
        <v>4210038387792135</v>
      </c>
      <c r="K288" s="3">
        <f>$Y$8</f>
        <v>59732129675791</v>
      </c>
      <c r="L288" s="3">
        <f>$X$8</f>
        <v>859047860295</v>
      </c>
      <c r="M288" s="3">
        <f>$W$8</f>
        <v>12545691535</v>
      </c>
      <c r="N288" s="3">
        <f>$V$8</f>
        <v>186368535</v>
      </c>
    </row>
    <row r="289" spans="2:16">
      <c r="B289" s="3">
        <f>$AG$8</f>
        <v>4.6613881837492098E+28</v>
      </c>
      <c r="C289" s="3">
        <f>$AF$8</f>
        <v>6.2701584820619147E+26</v>
      </c>
      <c r="D289" s="3">
        <f>$AE$8</f>
        <v>8.4708966672821023E+24</v>
      </c>
      <c r="E289" s="3">
        <f>$AD$8</f>
        <v>1.1503166289706361E+23</v>
      </c>
      <c r="F289" s="3">
        <f>$AC$8</f>
        <v>1.5716684413122047E+21</v>
      </c>
      <c r="G289" s="3">
        <f>$AB$8</f>
        <v>2.162994034885931E+19</v>
      </c>
      <c r="H289" s="3">
        <f>$AA$8</f>
        <v>3.0024635741202643E+17</v>
      </c>
      <c r="I289" s="3">
        <f>$Z$8</f>
        <v>4210038387792135</v>
      </c>
      <c r="J289" s="3">
        <f>$Y$8</f>
        <v>59732129675791</v>
      </c>
      <c r="K289" s="3">
        <f>$X$8</f>
        <v>859047860295</v>
      </c>
      <c r="L289" s="3">
        <f>$W$8</f>
        <v>12545691535</v>
      </c>
      <c r="M289" s="3">
        <f>$V$8</f>
        <v>186368535</v>
      </c>
      <c r="N289" s="3">
        <f>$U$8</f>
        <v>2820151</v>
      </c>
    </row>
    <row r="290" spans="2:16">
      <c r="B290" s="3">
        <f>$AF$8</f>
        <v>6.2701584820619147E+26</v>
      </c>
      <c r="C290" s="3">
        <f>$AE$8</f>
        <v>8.4708966672821023E+24</v>
      </c>
      <c r="D290" s="3">
        <f>$AD$8</f>
        <v>1.1503166289706361E+23</v>
      </c>
      <c r="E290" s="3">
        <f>$AC$8</f>
        <v>1.5716684413122047E+21</v>
      </c>
      <c r="F290" s="3">
        <f>$AB$8</f>
        <v>2.162994034885931E+19</v>
      </c>
      <c r="G290" s="3">
        <f>$AA$8</f>
        <v>3.0024635741202643E+17</v>
      </c>
      <c r="H290" s="3">
        <f>$Z$8</f>
        <v>4210038387792135</v>
      </c>
      <c r="I290" s="3">
        <f>$Y$8</f>
        <v>59732129675791</v>
      </c>
      <c r="J290" s="3">
        <f>$X$8</f>
        <v>859047860295</v>
      </c>
      <c r="K290" s="3">
        <f>$W$8</f>
        <v>12545691535</v>
      </c>
      <c r="L290" s="3">
        <f>$V$8</f>
        <v>186368535</v>
      </c>
      <c r="M290" s="3">
        <f>$U$8</f>
        <v>2820151</v>
      </c>
      <c r="N290" s="3">
        <f>$T$8</f>
        <v>43515</v>
      </c>
    </row>
    <row r="291" spans="2:16">
      <c r="B291" s="3">
        <f>$AE$8</f>
        <v>8.4708966672821023E+24</v>
      </c>
      <c r="C291" s="3">
        <f>$AD$8</f>
        <v>1.1503166289706361E+23</v>
      </c>
      <c r="D291" s="3">
        <f>$AC$8</f>
        <v>1.5716684413122047E+21</v>
      </c>
      <c r="E291" s="3">
        <f>$AB$8</f>
        <v>2.162994034885931E+19</v>
      </c>
      <c r="F291" s="3">
        <f>$AA$8</f>
        <v>3.0024635741202643E+17</v>
      </c>
      <c r="G291" s="3">
        <f>$Z$8</f>
        <v>4210038387792135</v>
      </c>
      <c r="H291" s="3">
        <f>$Y$8</f>
        <v>59732129675791</v>
      </c>
      <c r="I291" s="3">
        <f>$X$8</f>
        <v>859047860295</v>
      </c>
      <c r="J291" s="3">
        <f>$W$8</f>
        <v>12545691535</v>
      </c>
      <c r="K291" s="3">
        <f>$V$8</f>
        <v>186368535</v>
      </c>
      <c r="L291" s="3">
        <f>$U$8</f>
        <v>2820151</v>
      </c>
      <c r="M291" s="3">
        <f>$T$8</f>
        <v>43515</v>
      </c>
      <c r="N291" s="3">
        <f>$S$8</f>
        <v>685</v>
      </c>
    </row>
    <row r="292" spans="2:16">
      <c r="B292" s="3">
        <f>$AD$8</f>
        <v>1.1503166289706361E+23</v>
      </c>
      <c r="C292" s="3">
        <f>$AC$8</f>
        <v>1.5716684413122047E+21</v>
      </c>
      <c r="D292" s="3">
        <f>$AB$8</f>
        <v>2.162994034885931E+19</v>
      </c>
      <c r="E292" s="3">
        <f>$AA$8</f>
        <v>3.0024635741202643E+17</v>
      </c>
      <c r="F292" s="3">
        <f>$Z$8</f>
        <v>4210038387792135</v>
      </c>
      <c r="G292" s="3">
        <f>$Y$8</f>
        <v>59732129675791</v>
      </c>
      <c r="H292" s="3">
        <f>$X$8</f>
        <v>859047860295</v>
      </c>
      <c r="I292" s="3">
        <f>$W$8</f>
        <v>12545691535</v>
      </c>
      <c r="J292" s="3">
        <f>$V$8</f>
        <v>186368535</v>
      </c>
      <c r="K292" s="3">
        <f>$U$8</f>
        <v>2820151</v>
      </c>
      <c r="L292" s="3">
        <f>$T$8</f>
        <v>43515</v>
      </c>
      <c r="M292" s="3">
        <f>$S$8</f>
        <v>685</v>
      </c>
      <c r="N292" s="3">
        <f>$S$2</f>
        <v>11</v>
      </c>
    </row>
    <row r="295" spans="2:16">
      <c r="B295" s="3">
        <f>$AP$8</f>
        <v>3.6297512399329361E+45</v>
      </c>
      <c r="C295" s="3">
        <f>$AO$8</f>
        <v>4.7884147900470993E+43</v>
      </c>
      <c r="D295" s="3">
        <f>$AN$8</f>
        <v>6.3242912419945786E+41</v>
      </c>
      <c r="E295" s="3">
        <f>$AM$8</f>
        <v>8.3638183359412491E+39</v>
      </c>
      <c r="F295" s="3">
        <f>$AL$8</f>
        <v>1.1077700566821677E+38</v>
      </c>
      <c r="G295" s="3">
        <f>$AK$8</f>
        <v>1.4697437693587362E+36</v>
      </c>
      <c r="H295" s="3">
        <f>$AJ$8</f>
        <v>1.9538613311576207E+34</v>
      </c>
      <c r="I295" s="3">
        <f>$AI$8</f>
        <v>2.6034054115613975E+32</v>
      </c>
      <c r="J295" s="3">
        <f>$AH$8</f>
        <v>3.4781605591867382E+30</v>
      </c>
      <c r="K295" s="3">
        <f>$AG$8</f>
        <v>4.6613881837492098E+28</v>
      </c>
      <c r="L295" s="22">
        <f>$BC$8</f>
        <v>1.2130612287806382E+24</v>
      </c>
      <c r="M295" s="3">
        <f>$AE$8</f>
        <v>8.4708966672821023E+24</v>
      </c>
      <c r="N295" s="3">
        <f>$AD$8</f>
        <v>1.1503166289706361E+23</v>
      </c>
    </row>
    <row r="296" spans="2:16">
      <c r="B296" s="3">
        <f>$AO$8</f>
        <v>4.7884147900470993E+43</v>
      </c>
      <c r="C296" s="3">
        <f>$AN$8</f>
        <v>6.3242912419945786E+41</v>
      </c>
      <c r="D296" s="3">
        <f>$AM$8</f>
        <v>8.3638183359412491E+39</v>
      </c>
      <c r="E296" s="3">
        <f>$AL$8</f>
        <v>1.1077700566821677E+38</v>
      </c>
      <c r="F296" s="3">
        <f>$AK$8</f>
        <v>1.4697437693587362E+36</v>
      </c>
      <c r="G296" s="3">
        <f>$AJ$8</f>
        <v>1.9538613311576207E+34</v>
      </c>
      <c r="H296" s="3">
        <f>$AI$8</f>
        <v>2.6034054115613975E+32</v>
      </c>
      <c r="I296" s="3">
        <f>$AH$8</f>
        <v>3.4781605591867382E+30</v>
      </c>
      <c r="J296" s="3">
        <f>$AG$8</f>
        <v>4.6613881837492098E+28</v>
      </c>
      <c r="K296" s="3">
        <f>$AF$8</f>
        <v>6.2701584820619147E+26</v>
      </c>
      <c r="L296" s="22">
        <f>$BB$8</f>
        <v>1.6483612613248043E+22</v>
      </c>
      <c r="M296" s="3">
        <f>$AD$8</f>
        <v>1.1503166289706361E+23</v>
      </c>
      <c r="N296" s="3">
        <f>$AC$8</f>
        <v>1.5716684413122047E+21</v>
      </c>
      <c r="P296" s="23">
        <f>MDETERM(B295:N307)/MDETERM(B309:N321)</f>
        <v>-435.97213217894858</v>
      </c>
    </row>
    <row r="297" spans="2:16">
      <c r="B297" s="3">
        <f>$AN$8</f>
        <v>6.3242912419945786E+41</v>
      </c>
      <c r="C297" s="3">
        <f>$AM$8</f>
        <v>8.3638183359412491E+39</v>
      </c>
      <c r="D297" s="3">
        <f>$AL$8</f>
        <v>1.1077700566821677E+38</v>
      </c>
      <c r="E297" s="3">
        <f>$AK$8</f>
        <v>1.4697437693587362E+36</v>
      </c>
      <c r="F297" s="3">
        <f>$AJ$8</f>
        <v>1.9538613311576207E+34</v>
      </c>
      <c r="G297" s="3">
        <f>$AI$8</f>
        <v>2.6034054115613975E+32</v>
      </c>
      <c r="H297" s="3">
        <f>$AH$8</f>
        <v>3.4781605591867382E+30</v>
      </c>
      <c r="I297" s="3">
        <f>$AG$8</f>
        <v>4.6613881837492098E+28</v>
      </c>
      <c r="J297" s="3">
        <f>$AF$8</f>
        <v>6.2701584820619147E+26</v>
      </c>
      <c r="K297" s="3">
        <f>$AE$8</f>
        <v>8.4708966672821023E+24</v>
      </c>
      <c r="L297" s="22">
        <f>$BA$8</f>
        <v>2.2533742029544515E+20</v>
      </c>
      <c r="M297" s="3">
        <f>$AC$8</f>
        <v>1.5716684413122047E+21</v>
      </c>
      <c r="N297" s="3">
        <f>$AB$8</f>
        <v>2.162994034885931E+19</v>
      </c>
      <c r="P297" s="29" t="e">
        <f ca="1">[1]!xDiv([1]!xMatDet(B295:N307,100),[1]!xMatDet(B309:N321,100),100)</f>
        <v>#NAME?</v>
      </c>
    </row>
    <row r="298" spans="2:16">
      <c r="B298" s="3">
        <f>$AM$8</f>
        <v>8.3638183359412491E+39</v>
      </c>
      <c r="C298" s="3">
        <f>$AL$8</f>
        <v>1.1077700566821677E+38</v>
      </c>
      <c r="D298" s="3">
        <f>$AK$8</f>
        <v>1.4697437693587362E+36</v>
      </c>
      <c r="E298" s="3">
        <f>$AJ$8</f>
        <v>1.9538613311576207E+34</v>
      </c>
      <c r="F298" s="3">
        <f>$AI$8</f>
        <v>2.6034054115613975E+32</v>
      </c>
      <c r="G298" s="3">
        <f>$AH$8</f>
        <v>3.4781605591867382E+30</v>
      </c>
      <c r="H298" s="3">
        <f>$AG$8</f>
        <v>4.6613881837492098E+28</v>
      </c>
      <c r="I298" s="3">
        <f>$AF$8</f>
        <v>6.2701584820619147E+26</v>
      </c>
      <c r="J298" s="3">
        <f>$AE$8</f>
        <v>8.4708966672821023E+24</v>
      </c>
      <c r="K298" s="3">
        <f>$AD$8</f>
        <v>1.1503166289706361E+23</v>
      </c>
      <c r="L298" s="22">
        <f>$AZ$8</f>
        <v>3.1024417127888937E+18</v>
      </c>
      <c r="M298" s="3">
        <f>$AB$8</f>
        <v>2.162994034885931E+19</v>
      </c>
      <c r="N298" s="3">
        <f>$AA$8</f>
        <v>3.0024635741202643E+17</v>
      </c>
    </row>
    <row r="299" spans="2:16">
      <c r="B299" s="3">
        <f>$AL$8</f>
        <v>1.1077700566821677E+38</v>
      </c>
      <c r="C299" s="3">
        <f>$AK$8</f>
        <v>1.4697437693587362E+36</v>
      </c>
      <c r="D299" s="3">
        <f>$AJ$8</f>
        <v>1.9538613311576207E+34</v>
      </c>
      <c r="E299" s="3">
        <f>$AI$8</f>
        <v>2.6034054115613975E+32</v>
      </c>
      <c r="F299" s="3">
        <f>$AH$8</f>
        <v>3.4781605591867382E+30</v>
      </c>
      <c r="G299" s="3">
        <f>$AG$8</f>
        <v>4.6613881837492098E+28</v>
      </c>
      <c r="H299" s="3">
        <f>$AF$8</f>
        <v>6.2701584820619147E+26</v>
      </c>
      <c r="I299" s="3">
        <f>$AE$8</f>
        <v>8.4708966672821023E+24</v>
      </c>
      <c r="J299" s="3">
        <f>$AD$8</f>
        <v>1.1503166289706361E+23</v>
      </c>
      <c r="K299" s="3">
        <f>$AC$8</f>
        <v>1.5716684413122047E+21</v>
      </c>
      <c r="L299" s="22">
        <f>$AY$8</f>
        <v>4.3074374358992288E+16</v>
      </c>
      <c r="M299" s="3">
        <f>$AA$8</f>
        <v>3.0024635741202643E+17</v>
      </c>
      <c r="N299" s="3">
        <f>$Z$8</f>
        <v>4210038387792135</v>
      </c>
    </row>
    <row r="300" spans="2:16">
      <c r="B300" s="3">
        <f>$AK$8</f>
        <v>1.4697437693587362E+36</v>
      </c>
      <c r="C300" s="3">
        <f>$AJ$8</f>
        <v>1.9538613311576207E+34</v>
      </c>
      <c r="D300" s="3">
        <f>$AI$8</f>
        <v>2.6034054115613975E+32</v>
      </c>
      <c r="E300" s="3">
        <f>$AH$8</f>
        <v>3.4781605591867382E+30</v>
      </c>
      <c r="F300" s="3">
        <f>$AG$8</f>
        <v>4.6613881837492098E+28</v>
      </c>
      <c r="G300" s="3">
        <f>$AF$8</f>
        <v>6.2701584820619147E+26</v>
      </c>
      <c r="H300" s="3">
        <f>$AE$8</f>
        <v>8.4708966672821023E+24</v>
      </c>
      <c r="I300" s="3">
        <f>$AD$8</f>
        <v>1.1503166289706361E+23</v>
      </c>
      <c r="J300" s="3">
        <f>$AC$8</f>
        <v>1.5716684413122047E+21</v>
      </c>
      <c r="K300" s="3">
        <f>$AB$8</f>
        <v>2.162994034885931E+19</v>
      </c>
      <c r="L300" s="22">
        <f>$AX$8</f>
        <v>603964096749226</v>
      </c>
      <c r="M300" s="3">
        <f>$Z$8</f>
        <v>4210038387792135</v>
      </c>
      <c r="N300" s="3">
        <f>$Y$8</f>
        <v>59732129675791</v>
      </c>
    </row>
    <row r="301" spans="2:16">
      <c r="B301" s="3">
        <f>$AJ$8</f>
        <v>1.9538613311576207E+34</v>
      </c>
      <c r="C301" s="3">
        <f>$AI$8</f>
        <v>2.6034054115613975E+32</v>
      </c>
      <c r="D301" s="3">
        <f>$AH$8</f>
        <v>3.4781605591867382E+30</v>
      </c>
      <c r="E301" s="3">
        <f>$AG$8</f>
        <v>4.6613881837492098E+28</v>
      </c>
      <c r="F301" s="3">
        <f>$AF$8</f>
        <v>6.2701584820619147E+26</v>
      </c>
      <c r="G301" s="3">
        <f>$AE$8</f>
        <v>8.4708966672821023E+24</v>
      </c>
      <c r="H301" s="3">
        <f>$AD$8</f>
        <v>1.1503166289706361E+23</v>
      </c>
      <c r="I301" s="3">
        <f>$AC$8</f>
        <v>1.5716684413122047E+21</v>
      </c>
      <c r="J301" s="3">
        <f>$AB$8</f>
        <v>2.162994034885931E+19</v>
      </c>
      <c r="K301" s="3">
        <f>$AA$8</f>
        <v>3.0024635741202643E+17</v>
      </c>
      <c r="L301" s="22">
        <f>$AW$8</f>
        <v>8565991486948</v>
      </c>
      <c r="M301" s="3">
        <f>$Y$8</f>
        <v>59732129675791</v>
      </c>
      <c r="N301" s="3">
        <f>$X$8</f>
        <v>859047860295</v>
      </c>
    </row>
    <row r="302" spans="2:16">
      <c r="B302" s="3">
        <f>$AI$8</f>
        <v>2.6034054115613975E+32</v>
      </c>
      <c r="C302" s="3">
        <f>$AH$8</f>
        <v>3.4781605591867382E+30</v>
      </c>
      <c r="D302" s="3">
        <f>$AG$8</f>
        <v>4.6613881837492098E+28</v>
      </c>
      <c r="E302" s="3">
        <f>$AF$8</f>
        <v>6.2701584820619147E+26</v>
      </c>
      <c r="F302" s="3">
        <f>$AE$8</f>
        <v>8.4708966672821023E+24</v>
      </c>
      <c r="G302" s="3">
        <f>$AD$8</f>
        <v>1.1503166289706361E+23</v>
      </c>
      <c r="H302" s="3">
        <f>$AC$8</f>
        <v>1.5716684413122047E+21</v>
      </c>
      <c r="I302" s="3">
        <f>$AB$8</f>
        <v>2.162994034885931E+19</v>
      </c>
      <c r="J302" s="3">
        <f>$AA$8</f>
        <v>3.0024635741202643E+17</v>
      </c>
      <c r="K302" s="3">
        <f>$Z$8</f>
        <v>4210038387792135</v>
      </c>
      <c r="L302" s="22">
        <f>$AV$8</f>
        <v>123100393474</v>
      </c>
      <c r="M302" s="3">
        <f>$X$8</f>
        <v>859047860295</v>
      </c>
      <c r="N302" s="3">
        <f>$W$8</f>
        <v>12545691535</v>
      </c>
    </row>
    <row r="303" spans="2:16">
      <c r="B303" s="3">
        <f>$AH$8</f>
        <v>3.4781605591867382E+30</v>
      </c>
      <c r="C303" s="3">
        <f>$AG$8</f>
        <v>4.6613881837492098E+28</v>
      </c>
      <c r="D303" s="3">
        <f>$AF$8</f>
        <v>6.2701584820619147E+26</v>
      </c>
      <c r="E303" s="3">
        <f>$AE$8</f>
        <v>8.4708966672821023E+24</v>
      </c>
      <c r="F303" s="3">
        <f>$AD$8</f>
        <v>1.1503166289706361E+23</v>
      </c>
      <c r="G303" s="3">
        <f>$AC$8</f>
        <v>1.5716684413122047E+21</v>
      </c>
      <c r="H303" s="3">
        <f>$AB$8</f>
        <v>2.162994034885931E+19</v>
      </c>
      <c r="I303" s="3">
        <f>$AA$8</f>
        <v>3.0024635741202643E+17</v>
      </c>
      <c r="J303" s="3">
        <f>$Z$8</f>
        <v>4210038387792135</v>
      </c>
      <c r="K303" s="3">
        <f>$Y$8</f>
        <v>59732129675791</v>
      </c>
      <c r="L303" s="22">
        <f>$AU$8</f>
        <v>1795576924</v>
      </c>
      <c r="M303" s="3">
        <f>$W$8</f>
        <v>12545691535</v>
      </c>
      <c r="N303" s="3">
        <f>$V$8</f>
        <v>186368535</v>
      </c>
    </row>
    <row r="304" spans="2:16">
      <c r="B304" s="3">
        <f>$AG$8</f>
        <v>4.6613881837492098E+28</v>
      </c>
      <c r="C304" s="3">
        <f>$AF$8</f>
        <v>6.2701584820619147E+26</v>
      </c>
      <c r="D304" s="3">
        <f>$AE$8</f>
        <v>8.4708966672821023E+24</v>
      </c>
      <c r="E304" s="3">
        <f>$AD$8</f>
        <v>1.1503166289706361E+23</v>
      </c>
      <c r="F304" s="3">
        <f>$AC$8</f>
        <v>1.5716684413122047E+21</v>
      </c>
      <c r="G304" s="3">
        <f>$AB$8</f>
        <v>2.162994034885931E+19</v>
      </c>
      <c r="H304" s="3">
        <f>$AA$8</f>
        <v>3.0024635741202643E+17</v>
      </c>
      <c r="I304" s="3">
        <f>$Z$8</f>
        <v>4210038387792135</v>
      </c>
      <c r="J304" s="3">
        <f>$Y$8</f>
        <v>59732129675791</v>
      </c>
      <c r="K304" s="3">
        <f>$X$8</f>
        <v>859047860295</v>
      </c>
      <c r="L304" s="22">
        <f>$AT$8</f>
        <v>26626546</v>
      </c>
      <c r="M304" s="3">
        <f>$V$8</f>
        <v>186368535</v>
      </c>
      <c r="N304" s="3">
        <f>$U$8</f>
        <v>2820151</v>
      </c>
    </row>
    <row r="305" spans="2:14">
      <c r="B305" s="3">
        <f>$AF$8</f>
        <v>6.2701584820619147E+26</v>
      </c>
      <c r="C305" s="3">
        <f>$AE$8</f>
        <v>8.4708966672821023E+24</v>
      </c>
      <c r="D305" s="3">
        <f>$AD$8</f>
        <v>1.1503166289706361E+23</v>
      </c>
      <c r="E305" s="3">
        <f>$AC$8</f>
        <v>1.5716684413122047E+21</v>
      </c>
      <c r="F305" s="3">
        <f>$AB$8</f>
        <v>2.162994034885931E+19</v>
      </c>
      <c r="G305" s="3">
        <f>$AA$8</f>
        <v>3.0024635741202643E+17</v>
      </c>
      <c r="H305" s="3">
        <f>$Z$8</f>
        <v>4210038387792135</v>
      </c>
      <c r="I305" s="3">
        <f>$Y$8</f>
        <v>59732129675791</v>
      </c>
      <c r="J305" s="3">
        <f>$X$8</f>
        <v>859047860295</v>
      </c>
      <c r="K305" s="3">
        <f>$W$8</f>
        <v>12545691535</v>
      </c>
      <c r="L305" s="22">
        <f>$AS$8</f>
        <v>401968</v>
      </c>
      <c r="M305" s="3">
        <f>$U$8</f>
        <v>2820151</v>
      </c>
      <c r="N305" s="3">
        <f>$T$8</f>
        <v>43515</v>
      </c>
    </row>
    <row r="306" spans="2:14">
      <c r="B306" s="3">
        <f>$AE$8</f>
        <v>8.4708966672821023E+24</v>
      </c>
      <c r="C306" s="3">
        <f>$AD$8</f>
        <v>1.1503166289706361E+23</v>
      </c>
      <c r="D306" s="3">
        <f>$AC$8</f>
        <v>1.5716684413122047E+21</v>
      </c>
      <c r="E306" s="3">
        <f>$AB$8</f>
        <v>2.162994034885931E+19</v>
      </c>
      <c r="F306" s="3">
        <f>$AA$8</f>
        <v>3.0024635741202643E+17</v>
      </c>
      <c r="G306" s="3">
        <f>$Z$8</f>
        <v>4210038387792135</v>
      </c>
      <c r="H306" s="3">
        <f>$Y$8</f>
        <v>59732129675791</v>
      </c>
      <c r="I306" s="3">
        <f>$X$8</f>
        <v>859047860295</v>
      </c>
      <c r="J306" s="3">
        <f>$W$8</f>
        <v>12545691535</v>
      </c>
      <c r="K306" s="3">
        <f>$V$8</f>
        <v>186368535</v>
      </c>
      <c r="L306" s="22">
        <f>$AR$8</f>
        <v>6184</v>
      </c>
      <c r="M306" s="3">
        <f>$T$8</f>
        <v>43515</v>
      </c>
      <c r="N306" s="3">
        <f>$S$8</f>
        <v>685</v>
      </c>
    </row>
    <row r="307" spans="2:14">
      <c r="B307" s="3">
        <f>$AD$8</f>
        <v>1.1503166289706361E+23</v>
      </c>
      <c r="C307" s="3">
        <f>$AC$8</f>
        <v>1.5716684413122047E+21</v>
      </c>
      <c r="D307" s="3">
        <f>$AB$8</f>
        <v>2.162994034885931E+19</v>
      </c>
      <c r="E307" s="3">
        <f>$AA$8</f>
        <v>3.0024635741202643E+17</v>
      </c>
      <c r="F307" s="3">
        <f>$Z$8</f>
        <v>4210038387792135</v>
      </c>
      <c r="G307" s="3">
        <f>$Y$8</f>
        <v>59732129675791</v>
      </c>
      <c r="H307" s="3">
        <f>$X$8</f>
        <v>859047860295</v>
      </c>
      <c r="I307" s="3">
        <f>$W$8</f>
        <v>12545691535</v>
      </c>
      <c r="J307" s="3">
        <f>$V$8</f>
        <v>186368535</v>
      </c>
      <c r="K307" s="3">
        <f>$U$8</f>
        <v>2820151</v>
      </c>
      <c r="L307" s="22">
        <f>$AQ$8</f>
        <v>97</v>
      </c>
      <c r="M307" s="3">
        <f>$S$8</f>
        <v>685</v>
      </c>
      <c r="N307" s="3">
        <f>$S$2</f>
        <v>11</v>
      </c>
    </row>
    <row r="308" spans="2:14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2:14">
      <c r="B309" s="3">
        <f>$AP$8</f>
        <v>3.6297512399329361E+45</v>
      </c>
      <c r="C309" s="3">
        <f>$AO$8</f>
        <v>4.7884147900470993E+43</v>
      </c>
      <c r="D309" s="3">
        <f>$AN$8</f>
        <v>6.3242912419945786E+41</v>
      </c>
      <c r="E309" s="3">
        <f>$AM$8</f>
        <v>8.3638183359412491E+39</v>
      </c>
      <c r="F309" s="3">
        <f>$AL$8</f>
        <v>1.1077700566821677E+38</v>
      </c>
      <c r="G309" s="3">
        <f>$AK$8</f>
        <v>1.4697437693587362E+36</v>
      </c>
      <c r="H309" s="3">
        <f>$AJ$8</f>
        <v>1.9538613311576207E+34</v>
      </c>
      <c r="I309" s="3">
        <f>$AI$8</f>
        <v>2.6034054115613975E+32</v>
      </c>
      <c r="J309" s="3">
        <f>$AH$8</f>
        <v>3.4781605591867382E+30</v>
      </c>
      <c r="K309" s="3">
        <f>$AG$8</f>
        <v>4.6613881837492098E+28</v>
      </c>
      <c r="L309" s="3">
        <f>$AF$8</f>
        <v>6.2701584820619147E+26</v>
      </c>
      <c r="M309" s="3">
        <f>$AE$8</f>
        <v>8.4708966672821023E+24</v>
      </c>
      <c r="N309" s="3">
        <f>$AD$8</f>
        <v>1.1503166289706361E+23</v>
      </c>
    </row>
    <row r="310" spans="2:14">
      <c r="B310" s="3">
        <f>$AO$8</f>
        <v>4.7884147900470993E+43</v>
      </c>
      <c r="C310" s="3">
        <f>$AN$8</f>
        <v>6.3242912419945786E+41</v>
      </c>
      <c r="D310" s="3">
        <f>$AM$8</f>
        <v>8.3638183359412491E+39</v>
      </c>
      <c r="E310" s="3">
        <f>$AL$8</f>
        <v>1.1077700566821677E+38</v>
      </c>
      <c r="F310" s="3">
        <f>$AK$8</f>
        <v>1.4697437693587362E+36</v>
      </c>
      <c r="G310" s="3">
        <f>$AJ$8</f>
        <v>1.9538613311576207E+34</v>
      </c>
      <c r="H310" s="3">
        <f>$AI$8</f>
        <v>2.6034054115613975E+32</v>
      </c>
      <c r="I310" s="3">
        <f>$AH$8</f>
        <v>3.4781605591867382E+30</v>
      </c>
      <c r="J310" s="3">
        <f>$AG$8</f>
        <v>4.6613881837492098E+28</v>
      </c>
      <c r="K310" s="3">
        <f>$AF$8</f>
        <v>6.2701584820619147E+26</v>
      </c>
      <c r="L310" s="3">
        <f>$AE$8</f>
        <v>8.4708966672821023E+24</v>
      </c>
      <c r="M310" s="3">
        <f>$AD$8</f>
        <v>1.1503166289706361E+23</v>
      </c>
      <c r="N310" s="3">
        <f>$AC$8</f>
        <v>1.5716684413122047E+21</v>
      </c>
    </row>
    <row r="311" spans="2:14">
      <c r="B311" s="3">
        <f>$AN$8</f>
        <v>6.3242912419945786E+41</v>
      </c>
      <c r="C311" s="3">
        <f>$AM$8</f>
        <v>8.3638183359412491E+39</v>
      </c>
      <c r="D311" s="3">
        <f>$AL$8</f>
        <v>1.1077700566821677E+38</v>
      </c>
      <c r="E311" s="3">
        <f>$AK$8</f>
        <v>1.4697437693587362E+36</v>
      </c>
      <c r="F311" s="3">
        <f>$AJ$8</f>
        <v>1.9538613311576207E+34</v>
      </c>
      <c r="G311" s="3">
        <f>$AI$8</f>
        <v>2.6034054115613975E+32</v>
      </c>
      <c r="H311" s="3">
        <f>$AH$8</f>
        <v>3.4781605591867382E+30</v>
      </c>
      <c r="I311" s="3">
        <f>$AG$8</f>
        <v>4.6613881837492098E+28</v>
      </c>
      <c r="J311" s="3">
        <f>$AF$8</f>
        <v>6.2701584820619147E+26</v>
      </c>
      <c r="K311" s="3">
        <f>$AE$8</f>
        <v>8.4708966672821023E+24</v>
      </c>
      <c r="L311" s="3">
        <f>$AD$8</f>
        <v>1.1503166289706361E+23</v>
      </c>
      <c r="M311" s="3">
        <f>$AC$8</f>
        <v>1.5716684413122047E+21</v>
      </c>
      <c r="N311" s="3">
        <f>$AB$8</f>
        <v>2.162994034885931E+19</v>
      </c>
    </row>
    <row r="312" spans="2:14">
      <c r="B312" s="3">
        <f>$AM$8</f>
        <v>8.3638183359412491E+39</v>
      </c>
      <c r="C312" s="3">
        <f>$AL$8</f>
        <v>1.1077700566821677E+38</v>
      </c>
      <c r="D312" s="3">
        <f>$AK$8</f>
        <v>1.4697437693587362E+36</v>
      </c>
      <c r="E312" s="3">
        <f>$AJ$8</f>
        <v>1.9538613311576207E+34</v>
      </c>
      <c r="F312" s="3">
        <f>$AI$8</f>
        <v>2.6034054115613975E+32</v>
      </c>
      <c r="G312" s="3">
        <f>$AH$8</f>
        <v>3.4781605591867382E+30</v>
      </c>
      <c r="H312" s="3">
        <f>$AG$8</f>
        <v>4.6613881837492098E+28</v>
      </c>
      <c r="I312" s="3">
        <f>$AF$8</f>
        <v>6.2701584820619147E+26</v>
      </c>
      <c r="J312" s="3">
        <f>$AE$8</f>
        <v>8.4708966672821023E+24</v>
      </c>
      <c r="K312" s="3">
        <f>$AD$8</f>
        <v>1.1503166289706361E+23</v>
      </c>
      <c r="L312" s="3">
        <f>$AC$8</f>
        <v>1.5716684413122047E+21</v>
      </c>
      <c r="M312" s="3">
        <f>$AB$8</f>
        <v>2.162994034885931E+19</v>
      </c>
      <c r="N312" s="3">
        <f>$AA$8</f>
        <v>3.0024635741202643E+17</v>
      </c>
    </row>
    <row r="313" spans="2:14">
      <c r="B313" s="3">
        <f>$AL$8</f>
        <v>1.1077700566821677E+38</v>
      </c>
      <c r="C313" s="3">
        <f>$AK$8</f>
        <v>1.4697437693587362E+36</v>
      </c>
      <c r="D313" s="3">
        <f>$AJ$8</f>
        <v>1.9538613311576207E+34</v>
      </c>
      <c r="E313" s="3">
        <f>$AI$8</f>
        <v>2.6034054115613975E+32</v>
      </c>
      <c r="F313" s="3">
        <f>$AH$8</f>
        <v>3.4781605591867382E+30</v>
      </c>
      <c r="G313" s="3">
        <f>$AG$8</f>
        <v>4.6613881837492098E+28</v>
      </c>
      <c r="H313" s="3">
        <f>$AF$8</f>
        <v>6.2701584820619147E+26</v>
      </c>
      <c r="I313" s="3">
        <f>$AE$8</f>
        <v>8.4708966672821023E+24</v>
      </c>
      <c r="J313" s="3">
        <f>$AD$8</f>
        <v>1.1503166289706361E+23</v>
      </c>
      <c r="K313" s="3">
        <f>$AC$8</f>
        <v>1.5716684413122047E+21</v>
      </c>
      <c r="L313" s="3">
        <f>$AB$8</f>
        <v>2.162994034885931E+19</v>
      </c>
      <c r="M313" s="3">
        <f>$AA$8</f>
        <v>3.0024635741202643E+17</v>
      </c>
      <c r="N313" s="3">
        <f>$Z$8</f>
        <v>4210038387792135</v>
      </c>
    </row>
    <row r="314" spans="2:14">
      <c r="B314" s="3">
        <f>$AK$8</f>
        <v>1.4697437693587362E+36</v>
      </c>
      <c r="C314" s="3">
        <f>$AJ$8</f>
        <v>1.9538613311576207E+34</v>
      </c>
      <c r="D314" s="3">
        <f>$AI$8</f>
        <v>2.6034054115613975E+32</v>
      </c>
      <c r="E314" s="3">
        <f>$AH$8</f>
        <v>3.4781605591867382E+30</v>
      </c>
      <c r="F314" s="3">
        <f>$AG$8</f>
        <v>4.6613881837492098E+28</v>
      </c>
      <c r="G314" s="3">
        <f>$AF$8</f>
        <v>6.2701584820619147E+26</v>
      </c>
      <c r="H314" s="3">
        <f>$AE$8</f>
        <v>8.4708966672821023E+24</v>
      </c>
      <c r="I314" s="3">
        <f>$AD$8</f>
        <v>1.1503166289706361E+23</v>
      </c>
      <c r="J314" s="3">
        <f>$AC$8</f>
        <v>1.5716684413122047E+21</v>
      </c>
      <c r="K314" s="3">
        <f>$AB$8</f>
        <v>2.162994034885931E+19</v>
      </c>
      <c r="L314" s="3">
        <f>$AA$8</f>
        <v>3.0024635741202643E+17</v>
      </c>
      <c r="M314" s="3">
        <f>$Z$8</f>
        <v>4210038387792135</v>
      </c>
      <c r="N314" s="3">
        <f>$Y$8</f>
        <v>59732129675791</v>
      </c>
    </row>
    <row r="315" spans="2:14">
      <c r="B315" s="3">
        <f>$AJ$8</f>
        <v>1.9538613311576207E+34</v>
      </c>
      <c r="C315" s="3">
        <f>$AI$8</f>
        <v>2.6034054115613975E+32</v>
      </c>
      <c r="D315" s="3">
        <f>$AH$8</f>
        <v>3.4781605591867382E+30</v>
      </c>
      <c r="E315" s="3">
        <f>$AG$8</f>
        <v>4.6613881837492098E+28</v>
      </c>
      <c r="F315" s="3">
        <f>$AF$8</f>
        <v>6.2701584820619147E+26</v>
      </c>
      <c r="G315" s="3">
        <f>$AE$8</f>
        <v>8.4708966672821023E+24</v>
      </c>
      <c r="H315" s="3">
        <f>$AD$8</f>
        <v>1.1503166289706361E+23</v>
      </c>
      <c r="I315" s="3">
        <f>$AC$8</f>
        <v>1.5716684413122047E+21</v>
      </c>
      <c r="J315" s="3">
        <f>$AB$8</f>
        <v>2.162994034885931E+19</v>
      </c>
      <c r="K315" s="3">
        <f>$AA$8</f>
        <v>3.0024635741202643E+17</v>
      </c>
      <c r="L315" s="3">
        <f>$Z$8</f>
        <v>4210038387792135</v>
      </c>
      <c r="M315" s="3">
        <f>$Y$8</f>
        <v>59732129675791</v>
      </c>
      <c r="N315" s="3">
        <f>$X$8</f>
        <v>859047860295</v>
      </c>
    </row>
    <row r="316" spans="2:14">
      <c r="B316" s="3">
        <f>$AI$8</f>
        <v>2.6034054115613975E+32</v>
      </c>
      <c r="C316" s="3">
        <f>$AH$8</f>
        <v>3.4781605591867382E+30</v>
      </c>
      <c r="D316" s="3">
        <f>$AG$8</f>
        <v>4.6613881837492098E+28</v>
      </c>
      <c r="E316" s="3">
        <f>$AF$8</f>
        <v>6.2701584820619147E+26</v>
      </c>
      <c r="F316" s="3">
        <f>$AE$8</f>
        <v>8.4708966672821023E+24</v>
      </c>
      <c r="G316" s="3">
        <f>$AD$8</f>
        <v>1.1503166289706361E+23</v>
      </c>
      <c r="H316" s="3">
        <f>$AC$8</f>
        <v>1.5716684413122047E+21</v>
      </c>
      <c r="I316" s="3">
        <f>$AB$8</f>
        <v>2.162994034885931E+19</v>
      </c>
      <c r="J316" s="3">
        <f>$AA$8</f>
        <v>3.0024635741202643E+17</v>
      </c>
      <c r="K316" s="3">
        <f>$Z$8</f>
        <v>4210038387792135</v>
      </c>
      <c r="L316" s="3">
        <f>$Y$8</f>
        <v>59732129675791</v>
      </c>
      <c r="M316" s="3">
        <f>$X$8</f>
        <v>859047860295</v>
      </c>
      <c r="N316" s="3">
        <f>$W$8</f>
        <v>12545691535</v>
      </c>
    </row>
    <row r="317" spans="2:14">
      <c r="B317" s="3">
        <f>$AH$8</f>
        <v>3.4781605591867382E+30</v>
      </c>
      <c r="C317" s="3">
        <f>$AG$8</f>
        <v>4.6613881837492098E+28</v>
      </c>
      <c r="D317" s="3">
        <f>$AF$8</f>
        <v>6.2701584820619147E+26</v>
      </c>
      <c r="E317" s="3">
        <f>$AE$8</f>
        <v>8.4708966672821023E+24</v>
      </c>
      <c r="F317" s="3">
        <f>$AD$8</f>
        <v>1.1503166289706361E+23</v>
      </c>
      <c r="G317" s="3">
        <f>$AC$8</f>
        <v>1.5716684413122047E+21</v>
      </c>
      <c r="H317" s="3">
        <f>$AB$8</f>
        <v>2.162994034885931E+19</v>
      </c>
      <c r="I317" s="3">
        <f>$AA$8</f>
        <v>3.0024635741202643E+17</v>
      </c>
      <c r="J317" s="3">
        <f>$Z$8</f>
        <v>4210038387792135</v>
      </c>
      <c r="K317" s="3">
        <f>$Y$8</f>
        <v>59732129675791</v>
      </c>
      <c r="L317" s="3">
        <f>$X$8</f>
        <v>859047860295</v>
      </c>
      <c r="M317" s="3">
        <f>$W$8</f>
        <v>12545691535</v>
      </c>
      <c r="N317" s="3">
        <f>$V$8</f>
        <v>186368535</v>
      </c>
    </row>
    <row r="318" spans="2:14">
      <c r="B318" s="3">
        <f>$AG$8</f>
        <v>4.6613881837492098E+28</v>
      </c>
      <c r="C318" s="3">
        <f>$AF$8</f>
        <v>6.2701584820619147E+26</v>
      </c>
      <c r="D318" s="3">
        <f>$AE$8</f>
        <v>8.4708966672821023E+24</v>
      </c>
      <c r="E318" s="3">
        <f>$AD$8</f>
        <v>1.1503166289706361E+23</v>
      </c>
      <c r="F318" s="3">
        <f>$AC$8</f>
        <v>1.5716684413122047E+21</v>
      </c>
      <c r="G318" s="3">
        <f>$AB$8</f>
        <v>2.162994034885931E+19</v>
      </c>
      <c r="H318" s="3">
        <f>$AA$8</f>
        <v>3.0024635741202643E+17</v>
      </c>
      <c r="I318" s="3">
        <f>$Z$8</f>
        <v>4210038387792135</v>
      </c>
      <c r="J318" s="3">
        <f>$Y$8</f>
        <v>59732129675791</v>
      </c>
      <c r="K318" s="3">
        <f>$X$8</f>
        <v>859047860295</v>
      </c>
      <c r="L318" s="3">
        <f>$W$8</f>
        <v>12545691535</v>
      </c>
      <c r="M318" s="3">
        <f>$V$8</f>
        <v>186368535</v>
      </c>
      <c r="N318" s="3">
        <f>$U$8</f>
        <v>2820151</v>
      </c>
    </row>
    <row r="319" spans="2:14">
      <c r="B319" s="3">
        <f>$AF$8</f>
        <v>6.2701584820619147E+26</v>
      </c>
      <c r="C319" s="3">
        <f>$AE$8</f>
        <v>8.4708966672821023E+24</v>
      </c>
      <c r="D319" s="3">
        <f>$AD$8</f>
        <v>1.1503166289706361E+23</v>
      </c>
      <c r="E319" s="3">
        <f>$AC$8</f>
        <v>1.5716684413122047E+21</v>
      </c>
      <c r="F319" s="3">
        <f>$AB$8</f>
        <v>2.162994034885931E+19</v>
      </c>
      <c r="G319" s="3">
        <f>$AA$8</f>
        <v>3.0024635741202643E+17</v>
      </c>
      <c r="H319" s="3">
        <f>$Z$8</f>
        <v>4210038387792135</v>
      </c>
      <c r="I319" s="3">
        <f>$Y$8</f>
        <v>59732129675791</v>
      </c>
      <c r="J319" s="3">
        <f>$X$8</f>
        <v>859047860295</v>
      </c>
      <c r="K319" s="3">
        <f>$W$8</f>
        <v>12545691535</v>
      </c>
      <c r="L319" s="3">
        <f>$V$8</f>
        <v>186368535</v>
      </c>
      <c r="M319" s="3">
        <f>$U$8</f>
        <v>2820151</v>
      </c>
      <c r="N319" s="3">
        <f>$T$8</f>
        <v>43515</v>
      </c>
    </row>
    <row r="320" spans="2:14">
      <c r="B320" s="3">
        <f>$AE$8</f>
        <v>8.4708966672821023E+24</v>
      </c>
      <c r="C320" s="3">
        <f>$AD$8</f>
        <v>1.1503166289706361E+23</v>
      </c>
      <c r="D320" s="3">
        <f>$AC$8</f>
        <v>1.5716684413122047E+21</v>
      </c>
      <c r="E320" s="3">
        <f>$AB$8</f>
        <v>2.162994034885931E+19</v>
      </c>
      <c r="F320" s="3">
        <f>$AA$8</f>
        <v>3.0024635741202643E+17</v>
      </c>
      <c r="G320" s="3">
        <f>$Z$8</f>
        <v>4210038387792135</v>
      </c>
      <c r="H320" s="3">
        <f>$Y$8</f>
        <v>59732129675791</v>
      </c>
      <c r="I320" s="3">
        <f>$X$8</f>
        <v>859047860295</v>
      </c>
      <c r="J320" s="3">
        <f>$W$8</f>
        <v>12545691535</v>
      </c>
      <c r="K320" s="3">
        <f>$V$8</f>
        <v>186368535</v>
      </c>
      <c r="L320" s="3">
        <f>$U$8</f>
        <v>2820151</v>
      </c>
      <c r="M320" s="3">
        <f>$T$8</f>
        <v>43515</v>
      </c>
      <c r="N320" s="3">
        <f>$S$8</f>
        <v>685</v>
      </c>
    </row>
    <row r="321" spans="2:16">
      <c r="B321" s="3">
        <f>$AD$8</f>
        <v>1.1503166289706361E+23</v>
      </c>
      <c r="C321" s="3">
        <f>$AC$8</f>
        <v>1.5716684413122047E+21</v>
      </c>
      <c r="D321" s="3">
        <f>$AB$8</f>
        <v>2.162994034885931E+19</v>
      </c>
      <c r="E321" s="3">
        <f>$AA$8</f>
        <v>3.0024635741202643E+17</v>
      </c>
      <c r="F321" s="3">
        <f>$Z$8</f>
        <v>4210038387792135</v>
      </c>
      <c r="G321" s="3">
        <f>$Y$8</f>
        <v>59732129675791</v>
      </c>
      <c r="H321" s="3">
        <f>$X$8</f>
        <v>859047860295</v>
      </c>
      <c r="I321" s="3">
        <f>$W$8</f>
        <v>12545691535</v>
      </c>
      <c r="J321" s="3">
        <f>$V$8</f>
        <v>186368535</v>
      </c>
      <c r="K321" s="3">
        <f>$U$8</f>
        <v>2820151</v>
      </c>
      <c r="L321" s="3">
        <f>$T$8</f>
        <v>43515</v>
      </c>
      <c r="M321" s="3">
        <f>$S$8</f>
        <v>685</v>
      </c>
      <c r="N321" s="3">
        <f>$S$2</f>
        <v>11</v>
      </c>
    </row>
    <row r="324" spans="2:16">
      <c r="B324" s="3">
        <f>$AP$8</f>
        <v>3.6297512399329361E+45</v>
      </c>
      <c r="C324" s="3">
        <f>$AO$8</f>
        <v>4.7884147900470993E+43</v>
      </c>
      <c r="D324" s="3">
        <f>$AN$8</f>
        <v>6.3242912419945786E+41</v>
      </c>
      <c r="E324" s="3">
        <f>$AM$8</f>
        <v>8.3638183359412491E+39</v>
      </c>
      <c r="F324" s="3">
        <f>$AL$8</f>
        <v>1.1077700566821677E+38</v>
      </c>
      <c r="G324" s="3">
        <f>$AK$8</f>
        <v>1.4697437693587362E+36</v>
      </c>
      <c r="H324" s="3">
        <f>$AJ$8</f>
        <v>1.9538613311576207E+34</v>
      </c>
      <c r="I324" s="3">
        <f>$AI$8</f>
        <v>2.6034054115613975E+32</v>
      </c>
      <c r="J324" s="3">
        <f>$AH$8</f>
        <v>3.4781605591867382E+30</v>
      </c>
      <c r="K324" s="3">
        <f>$AG$8</f>
        <v>4.6613881837492098E+28</v>
      </c>
      <c r="L324" s="3">
        <f>$AF$8</f>
        <v>6.2701584820619147E+26</v>
      </c>
      <c r="M324" s="22">
        <f>$BC$8</f>
        <v>1.2130612287806382E+24</v>
      </c>
      <c r="N324" s="3">
        <f>$AD$8</f>
        <v>1.1503166289706361E+23</v>
      </c>
    </row>
    <row r="325" spans="2:16">
      <c r="B325" s="3">
        <f>$AO$8</f>
        <v>4.7884147900470993E+43</v>
      </c>
      <c r="C325" s="3">
        <f>$AN$8</f>
        <v>6.3242912419945786E+41</v>
      </c>
      <c r="D325" s="3">
        <f>$AM$8</f>
        <v>8.3638183359412491E+39</v>
      </c>
      <c r="E325" s="3">
        <f>$AL$8</f>
        <v>1.1077700566821677E+38</v>
      </c>
      <c r="F325" s="3">
        <f>$AK$8</f>
        <v>1.4697437693587362E+36</v>
      </c>
      <c r="G325" s="3">
        <f>$AJ$8</f>
        <v>1.9538613311576207E+34</v>
      </c>
      <c r="H325" s="3">
        <f>$AI$8</f>
        <v>2.6034054115613975E+32</v>
      </c>
      <c r="I325" s="3">
        <f>$AH$8</f>
        <v>3.4781605591867382E+30</v>
      </c>
      <c r="J325" s="3">
        <f>$AG$8</f>
        <v>4.6613881837492098E+28</v>
      </c>
      <c r="K325" s="3">
        <f>$AF$8</f>
        <v>6.2701584820619147E+26</v>
      </c>
      <c r="L325" s="3">
        <f>$AE$8</f>
        <v>8.4708966672821023E+24</v>
      </c>
      <c r="M325" s="22">
        <f>$BB$8</f>
        <v>1.6483612613248043E+22</v>
      </c>
      <c r="N325" s="3">
        <f>$AC$8</f>
        <v>1.5716684413122047E+21</v>
      </c>
      <c r="P325" s="23">
        <f>MDETERM(B324:N336)/MDETERM(B338:N350)</f>
        <v>-4037.3482547193585</v>
      </c>
    </row>
    <row r="326" spans="2:16">
      <c r="B326" s="3">
        <f>$AN$8</f>
        <v>6.3242912419945786E+41</v>
      </c>
      <c r="C326" s="3">
        <f>$AM$8</f>
        <v>8.3638183359412491E+39</v>
      </c>
      <c r="D326" s="3">
        <f>$AL$8</f>
        <v>1.1077700566821677E+38</v>
      </c>
      <c r="E326" s="3">
        <f>$AK$8</f>
        <v>1.4697437693587362E+36</v>
      </c>
      <c r="F326" s="3">
        <f>$AJ$8</f>
        <v>1.9538613311576207E+34</v>
      </c>
      <c r="G326" s="3">
        <f>$AI$8</f>
        <v>2.6034054115613975E+32</v>
      </c>
      <c r="H326" s="3">
        <f>$AH$8</f>
        <v>3.4781605591867382E+30</v>
      </c>
      <c r="I326" s="3">
        <f>$AG$8</f>
        <v>4.6613881837492098E+28</v>
      </c>
      <c r="J326" s="3">
        <f>$AF$8</f>
        <v>6.2701584820619147E+26</v>
      </c>
      <c r="K326" s="3">
        <f>$AE$8</f>
        <v>8.4708966672821023E+24</v>
      </c>
      <c r="L326" s="3">
        <f>$AD$8</f>
        <v>1.1503166289706361E+23</v>
      </c>
      <c r="M326" s="22">
        <f>$BA$8</f>
        <v>2.2533742029544515E+20</v>
      </c>
      <c r="N326" s="3">
        <f>$AB$8</f>
        <v>2.162994034885931E+19</v>
      </c>
      <c r="P326" s="29" t="e">
        <f ca="1">[1]!xDiv([1]!xMatDet(B324:N336,100),[1]!xMatDet(B338:N350,100),100)</f>
        <v>#NAME?</v>
      </c>
    </row>
    <row r="327" spans="2:16">
      <c r="B327" s="3">
        <f>$AM$8</f>
        <v>8.3638183359412491E+39</v>
      </c>
      <c r="C327" s="3">
        <f>$AL$8</f>
        <v>1.1077700566821677E+38</v>
      </c>
      <c r="D327" s="3">
        <f>$AK$8</f>
        <v>1.4697437693587362E+36</v>
      </c>
      <c r="E327" s="3">
        <f>$AJ$8</f>
        <v>1.9538613311576207E+34</v>
      </c>
      <c r="F327" s="3">
        <f>$AI$8</f>
        <v>2.6034054115613975E+32</v>
      </c>
      <c r="G327" s="3">
        <f>$AH$8</f>
        <v>3.4781605591867382E+30</v>
      </c>
      <c r="H327" s="3">
        <f>$AG$8</f>
        <v>4.6613881837492098E+28</v>
      </c>
      <c r="I327" s="3">
        <f>$AF$8</f>
        <v>6.2701584820619147E+26</v>
      </c>
      <c r="J327" s="3">
        <f>$AE$8</f>
        <v>8.4708966672821023E+24</v>
      </c>
      <c r="K327" s="3">
        <f>$AD$8</f>
        <v>1.1503166289706361E+23</v>
      </c>
      <c r="L327" s="3">
        <f>$AC$8</f>
        <v>1.5716684413122047E+21</v>
      </c>
      <c r="M327" s="22">
        <f>$AZ$8</f>
        <v>3.1024417127888937E+18</v>
      </c>
      <c r="N327" s="3">
        <f>$AA$8</f>
        <v>3.0024635741202643E+17</v>
      </c>
    </row>
    <row r="328" spans="2:16">
      <c r="B328" s="3">
        <f>$AL$8</f>
        <v>1.1077700566821677E+38</v>
      </c>
      <c r="C328" s="3">
        <f>$AK$8</f>
        <v>1.4697437693587362E+36</v>
      </c>
      <c r="D328" s="3">
        <f>$AJ$8</f>
        <v>1.9538613311576207E+34</v>
      </c>
      <c r="E328" s="3">
        <f>$AI$8</f>
        <v>2.6034054115613975E+32</v>
      </c>
      <c r="F328" s="3">
        <f>$AH$8</f>
        <v>3.4781605591867382E+30</v>
      </c>
      <c r="G328" s="3">
        <f>$AG$8</f>
        <v>4.6613881837492098E+28</v>
      </c>
      <c r="H328" s="3">
        <f>$AF$8</f>
        <v>6.2701584820619147E+26</v>
      </c>
      <c r="I328" s="3">
        <f>$AE$8</f>
        <v>8.4708966672821023E+24</v>
      </c>
      <c r="J328" s="3">
        <f>$AD$8</f>
        <v>1.1503166289706361E+23</v>
      </c>
      <c r="K328" s="3">
        <f>$AC$8</f>
        <v>1.5716684413122047E+21</v>
      </c>
      <c r="L328" s="3">
        <f>$AB$8</f>
        <v>2.162994034885931E+19</v>
      </c>
      <c r="M328" s="22">
        <f>$AY$8</f>
        <v>4.3074374358992288E+16</v>
      </c>
      <c r="N328" s="3">
        <f>$Z$8</f>
        <v>4210038387792135</v>
      </c>
    </row>
    <row r="329" spans="2:16">
      <c r="B329" s="3">
        <f>$AK$8</f>
        <v>1.4697437693587362E+36</v>
      </c>
      <c r="C329" s="3">
        <f>$AJ$8</f>
        <v>1.9538613311576207E+34</v>
      </c>
      <c r="D329" s="3">
        <f>$AI$8</f>
        <v>2.6034054115613975E+32</v>
      </c>
      <c r="E329" s="3">
        <f>$AH$8</f>
        <v>3.4781605591867382E+30</v>
      </c>
      <c r="F329" s="3">
        <f>$AG$8</f>
        <v>4.6613881837492098E+28</v>
      </c>
      <c r="G329" s="3">
        <f>$AF$8</f>
        <v>6.2701584820619147E+26</v>
      </c>
      <c r="H329" s="3">
        <f>$AE$8</f>
        <v>8.4708966672821023E+24</v>
      </c>
      <c r="I329" s="3">
        <f>$AD$8</f>
        <v>1.1503166289706361E+23</v>
      </c>
      <c r="J329" s="3">
        <f>$AC$8</f>
        <v>1.5716684413122047E+21</v>
      </c>
      <c r="K329" s="3">
        <f>$AB$8</f>
        <v>2.162994034885931E+19</v>
      </c>
      <c r="L329" s="3">
        <f>$AA$8</f>
        <v>3.0024635741202643E+17</v>
      </c>
      <c r="M329" s="22">
        <f>$AX$8</f>
        <v>603964096749226</v>
      </c>
      <c r="N329" s="3">
        <f>$Y$8</f>
        <v>59732129675791</v>
      </c>
    </row>
    <row r="330" spans="2:16">
      <c r="B330" s="3">
        <f>$AJ$8</f>
        <v>1.9538613311576207E+34</v>
      </c>
      <c r="C330" s="3">
        <f>$AI$8</f>
        <v>2.6034054115613975E+32</v>
      </c>
      <c r="D330" s="3">
        <f>$AH$8</f>
        <v>3.4781605591867382E+30</v>
      </c>
      <c r="E330" s="3">
        <f>$AG$8</f>
        <v>4.6613881837492098E+28</v>
      </c>
      <c r="F330" s="3">
        <f>$AF$8</f>
        <v>6.2701584820619147E+26</v>
      </c>
      <c r="G330" s="3">
        <f>$AE$8</f>
        <v>8.4708966672821023E+24</v>
      </c>
      <c r="H330" s="3">
        <f>$AD$8</f>
        <v>1.1503166289706361E+23</v>
      </c>
      <c r="I330" s="3">
        <f>$AC$8</f>
        <v>1.5716684413122047E+21</v>
      </c>
      <c r="J330" s="3">
        <f>$AB$8</f>
        <v>2.162994034885931E+19</v>
      </c>
      <c r="K330" s="3">
        <f>$AA$8</f>
        <v>3.0024635741202643E+17</v>
      </c>
      <c r="L330" s="3">
        <f>$Z$8</f>
        <v>4210038387792135</v>
      </c>
      <c r="M330" s="22">
        <f>$AW$8</f>
        <v>8565991486948</v>
      </c>
      <c r="N330" s="3">
        <f>$X$8</f>
        <v>859047860295</v>
      </c>
    </row>
    <row r="331" spans="2:16">
      <c r="B331" s="3">
        <f>$AI$8</f>
        <v>2.6034054115613975E+32</v>
      </c>
      <c r="C331" s="3">
        <f>$AH$8</f>
        <v>3.4781605591867382E+30</v>
      </c>
      <c r="D331" s="3">
        <f>$AG$8</f>
        <v>4.6613881837492098E+28</v>
      </c>
      <c r="E331" s="3">
        <f>$AF$8</f>
        <v>6.2701584820619147E+26</v>
      </c>
      <c r="F331" s="3">
        <f>$AE$8</f>
        <v>8.4708966672821023E+24</v>
      </c>
      <c r="G331" s="3">
        <f>$AD$8</f>
        <v>1.1503166289706361E+23</v>
      </c>
      <c r="H331" s="3">
        <f>$AC$8</f>
        <v>1.5716684413122047E+21</v>
      </c>
      <c r="I331" s="3">
        <f>$AB$8</f>
        <v>2.162994034885931E+19</v>
      </c>
      <c r="J331" s="3">
        <f>$AA$8</f>
        <v>3.0024635741202643E+17</v>
      </c>
      <c r="K331" s="3">
        <f>$Z$8</f>
        <v>4210038387792135</v>
      </c>
      <c r="L331" s="3">
        <f>$Y$8</f>
        <v>59732129675791</v>
      </c>
      <c r="M331" s="22">
        <f>$AV$8</f>
        <v>123100393474</v>
      </c>
      <c r="N331" s="3">
        <f>$W$8</f>
        <v>12545691535</v>
      </c>
    </row>
    <row r="332" spans="2:16">
      <c r="B332" s="3">
        <f>$AH$8</f>
        <v>3.4781605591867382E+30</v>
      </c>
      <c r="C332" s="3">
        <f>$AG$8</f>
        <v>4.6613881837492098E+28</v>
      </c>
      <c r="D332" s="3">
        <f>$AF$8</f>
        <v>6.2701584820619147E+26</v>
      </c>
      <c r="E332" s="3">
        <f>$AE$8</f>
        <v>8.4708966672821023E+24</v>
      </c>
      <c r="F332" s="3">
        <f>$AD$8</f>
        <v>1.1503166289706361E+23</v>
      </c>
      <c r="G332" s="3">
        <f>$AC$8</f>
        <v>1.5716684413122047E+21</v>
      </c>
      <c r="H332" s="3">
        <f>$AB$8</f>
        <v>2.162994034885931E+19</v>
      </c>
      <c r="I332" s="3">
        <f>$AA$8</f>
        <v>3.0024635741202643E+17</v>
      </c>
      <c r="J332" s="3">
        <f>$Z$8</f>
        <v>4210038387792135</v>
      </c>
      <c r="K332" s="3">
        <f>$Y$8</f>
        <v>59732129675791</v>
      </c>
      <c r="L332" s="3">
        <f>$X$8</f>
        <v>859047860295</v>
      </c>
      <c r="M332" s="22">
        <f>$AU$8</f>
        <v>1795576924</v>
      </c>
      <c r="N332" s="3">
        <f>$V$8</f>
        <v>186368535</v>
      </c>
    </row>
    <row r="333" spans="2:16">
      <c r="B333" s="3">
        <f>$AG$8</f>
        <v>4.6613881837492098E+28</v>
      </c>
      <c r="C333" s="3">
        <f>$AF$8</f>
        <v>6.2701584820619147E+26</v>
      </c>
      <c r="D333" s="3">
        <f>$AE$8</f>
        <v>8.4708966672821023E+24</v>
      </c>
      <c r="E333" s="3">
        <f>$AD$8</f>
        <v>1.1503166289706361E+23</v>
      </c>
      <c r="F333" s="3">
        <f>$AC$8</f>
        <v>1.5716684413122047E+21</v>
      </c>
      <c r="G333" s="3">
        <f>$AB$8</f>
        <v>2.162994034885931E+19</v>
      </c>
      <c r="H333" s="3">
        <f>$AA$8</f>
        <v>3.0024635741202643E+17</v>
      </c>
      <c r="I333" s="3">
        <f>$Z$8</f>
        <v>4210038387792135</v>
      </c>
      <c r="J333" s="3">
        <f>$Y$8</f>
        <v>59732129675791</v>
      </c>
      <c r="K333" s="3">
        <f>$X$8</f>
        <v>859047860295</v>
      </c>
      <c r="L333" s="3">
        <f>$W$8</f>
        <v>12545691535</v>
      </c>
      <c r="M333" s="22">
        <f>$AT$8</f>
        <v>26626546</v>
      </c>
      <c r="N333" s="3">
        <f>$U$8</f>
        <v>2820151</v>
      </c>
    </row>
    <row r="334" spans="2:16">
      <c r="B334" s="3">
        <f>$AF$8</f>
        <v>6.2701584820619147E+26</v>
      </c>
      <c r="C334" s="3">
        <f>$AE$8</f>
        <v>8.4708966672821023E+24</v>
      </c>
      <c r="D334" s="3">
        <f>$AD$8</f>
        <v>1.1503166289706361E+23</v>
      </c>
      <c r="E334" s="3">
        <f>$AC$8</f>
        <v>1.5716684413122047E+21</v>
      </c>
      <c r="F334" s="3">
        <f>$AB$8</f>
        <v>2.162994034885931E+19</v>
      </c>
      <c r="G334" s="3">
        <f>$AA$8</f>
        <v>3.0024635741202643E+17</v>
      </c>
      <c r="H334" s="3">
        <f>$Z$8</f>
        <v>4210038387792135</v>
      </c>
      <c r="I334" s="3">
        <f>$Y$8</f>
        <v>59732129675791</v>
      </c>
      <c r="J334" s="3">
        <f>$X$8</f>
        <v>859047860295</v>
      </c>
      <c r="K334" s="3">
        <f>$W$8</f>
        <v>12545691535</v>
      </c>
      <c r="L334" s="3">
        <f>$V$8</f>
        <v>186368535</v>
      </c>
      <c r="M334" s="22">
        <f>$AS$8</f>
        <v>401968</v>
      </c>
      <c r="N334" s="3">
        <f>$T$8</f>
        <v>43515</v>
      </c>
    </row>
    <row r="335" spans="2:16">
      <c r="B335" s="3">
        <f>$AE$8</f>
        <v>8.4708966672821023E+24</v>
      </c>
      <c r="C335" s="3">
        <f>$AD$8</f>
        <v>1.1503166289706361E+23</v>
      </c>
      <c r="D335" s="3">
        <f>$AC$8</f>
        <v>1.5716684413122047E+21</v>
      </c>
      <c r="E335" s="3">
        <f>$AB$8</f>
        <v>2.162994034885931E+19</v>
      </c>
      <c r="F335" s="3">
        <f>$AA$8</f>
        <v>3.0024635741202643E+17</v>
      </c>
      <c r="G335" s="3">
        <f>$Z$8</f>
        <v>4210038387792135</v>
      </c>
      <c r="H335" s="3">
        <f>$Y$8</f>
        <v>59732129675791</v>
      </c>
      <c r="I335" s="3">
        <f>$X$8</f>
        <v>859047860295</v>
      </c>
      <c r="J335" s="3">
        <f>$W$8</f>
        <v>12545691535</v>
      </c>
      <c r="K335" s="3">
        <f>$V$8</f>
        <v>186368535</v>
      </c>
      <c r="L335" s="3">
        <f>$U$8</f>
        <v>2820151</v>
      </c>
      <c r="M335" s="22">
        <f>$AR$8</f>
        <v>6184</v>
      </c>
      <c r="N335" s="3">
        <f>$S$8</f>
        <v>685</v>
      </c>
    </row>
    <row r="336" spans="2:16">
      <c r="B336" s="3">
        <f>$AD$8</f>
        <v>1.1503166289706361E+23</v>
      </c>
      <c r="C336" s="3">
        <f>$AC$8</f>
        <v>1.5716684413122047E+21</v>
      </c>
      <c r="D336" s="3">
        <f>$AB$8</f>
        <v>2.162994034885931E+19</v>
      </c>
      <c r="E336" s="3">
        <f>$AA$8</f>
        <v>3.0024635741202643E+17</v>
      </c>
      <c r="F336" s="3">
        <f>$Z$8</f>
        <v>4210038387792135</v>
      </c>
      <c r="G336" s="3">
        <f>$Y$8</f>
        <v>59732129675791</v>
      </c>
      <c r="H336" s="3">
        <f>$X$8</f>
        <v>859047860295</v>
      </c>
      <c r="I336" s="3">
        <f>$W$8</f>
        <v>12545691535</v>
      </c>
      <c r="J336" s="3">
        <f>$V$8</f>
        <v>186368535</v>
      </c>
      <c r="K336" s="3">
        <f>$U$8</f>
        <v>2820151</v>
      </c>
      <c r="L336" s="3">
        <f>$T$8</f>
        <v>43515</v>
      </c>
      <c r="M336" s="22">
        <f>$AQ$8</f>
        <v>97</v>
      </c>
      <c r="N336" s="3">
        <f>$S$2</f>
        <v>11</v>
      </c>
    </row>
    <row r="337" spans="2:14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2:14">
      <c r="B338" s="3">
        <f>$AP$8</f>
        <v>3.6297512399329361E+45</v>
      </c>
      <c r="C338" s="3">
        <f>$AO$8</f>
        <v>4.7884147900470993E+43</v>
      </c>
      <c r="D338" s="3">
        <f>$AN$8</f>
        <v>6.3242912419945786E+41</v>
      </c>
      <c r="E338" s="3">
        <f>$AM$8</f>
        <v>8.3638183359412491E+39</v>
      </c>
      <c r="F338" s="3">
        <f>$AL$8</f>
        <v>1.1077700566821677E+38</v>
      </c>
      <c r="G338" s="3">
        <f>$AK$8</f>
        <v>1.4697437693587362E+36</v>
      </c>
      <c r="H338" s="3">
        <f>$AJ$8</f>
        <v>1.9538613311576207E+34</v>
      </c>
      <c r="I338" s="3">
        <f>$AI$8</f>
        <v>2.6034054115613975E+32</v>
      </c>
      <c r="J338" s="3">
        <f>$AH$8</f>
        <v>3.4781605591867382E+30</v>
      </c>
      <c r="K338" s="3">
        <f>$AG$8</f>
        <v>4.6613881837492098E+28</v>
      </c>
      <c r="L338" s="3">
        <f>$AF$8</f>
        <v>6.2701584820619147E+26</v>
      </c>
      <c r="M338" s="3">
        <f>$AE$8</f>
        <v>8.4708966672821023E+24</v>
      </c>
      <c r="N338" s="3">
        <f>$AD$8</f>
        <v>1.1503166289706361E+23</v>
      </c>
    </row>
    <row r="339" spans="2:14">
      <c r="B339" s="3">
        <f>$AO$8</f>
        <v>4.7884147900470993E+43</v>
      </c>
      <c r="C339" s="3">
        <f>$AN$8</f>
        <v>6.3242912419945786E+41</v>
      </c>
      <c r="D339" s="3">
        <f>$AM$8</f>
        <v>8.3638183359412491E+39</v>
      </c>
      <c r="E339" s="3">
        <f>$AL$8</f>
        <v>1.1077700566821677E+38</v>
      </c>
      <c r="F339" s="3">
        <f>$AK$8</f>
        <v>1.4697437693587362E+36</v>
      </c>
      <c r="G339" s="3">
        <f>$AJ$8</f>
        <v>1.9538613311576207E+34</v>
      </c>
      <c r="H339" s="3">
        <f>$AI$8</f>
        <v>2.6034054115613975E+32</v>
      </c>
      <c r="I339" s="3">
        <f>$AH$8</f>
        <v>3.4781605591867382E+30</v>
      </c>
      <c r="J339" s="3">
        <f>$AG$8</f>
        <v>4.6613881837492098E+28</v>
      </c>
      <c r="K339" s="3">
        <f>$AF$8</f>
        <v>6.2701584820619147E+26</v>
      </c>
      <c r="L339" s="3">
        <f>$AE$8</f>
        <v>8.4708966672821023E+24</v>
      </c>
      <c r="M339" s="3">
        <f>$AD$8</f>
        <v>1.1503166289706361E+23</v>
      </c>
      <c r="N339" s="3">
        <f>$AC$8</f>
        <v>1.5716684413122047E+21</v>
      </c>
    </row>
    <row r="340" spans="2:14">
      <c r="B340" s="3">
        <f>$AN$8</f>
        <v>6.3242912419945786E+41</v>
      </c>
      <c r="C340" s="3">
        <f>$AM$8</f>
        <v>8.3638183359412491E+39</v>
      </c>
      <c r="D340" s="3">
        <f>$AL$8</f>
        <v>1.1077700566821677E+38</v>
      </c>
      <c r="E340" s="3">
        <f>$AK$8</f>
        <v>1.4697437693587362E+36</v>
      </c>
      <c r="F340" s="3">
        <f>$AJ$8</f>
        <v>1.9538613311576207E+34</v>
      </c>
      <c r="G340" s="3">
        <f>$AI$8</f>
        <v>2.6034054115613975E+32</v>
      </c>
      <c r="H340" s="3">
        <f>$AH$8</f>
        <v>3.4781605591867382E+30</v>
      </c>
      <c r="I340" s="3">
        <f>$AG$8</f>
        <v>4.6613881837492098E+28</v>
      </c>
      <c r="J340" s="3">
        <f>$AF$8</f>
        <v>6.2701584820619147E+26</v>
      </c>
      <c r="K340" s="3">
        <f>$AE$8</f>
        <v>8.4708966672821023E+24</v>
      </c>
      <c r="L340" s="3">
        <f>$AD$8</f>
        <v>1.1503166289706361E+23</v>
      </c>
      <c r="M340" s="3">
        <f>$AC$8</f>
        <v>1.5716684413122047E+21</v>
      </c>
      <c r="N340" s="3">
        <f>$AB$8</f>
        <v>2.162994034885931E+19</v>
      </c>
    </row>
    <row r="341" spans="2:14">
      <c r="B341" s="3">
        <f>$AM$8</f>
        <v>8.3638183359412491E+39</v>
      </c>
      <c r="C341" s="3">
        <f>$AL$8</f>
        <v>1.1077700566821677E+38</v>
      </c>
      <c r="D341" s="3">
        <f>$AK$8</f>
        <v>1.4697437693587362E+36</v>
      </c>
      <c r="E341" s="3">
        <f>$AJ$8</f>
        <v>1.9538613311576207E+34</v>
      </c>
      <c r="F341" s="3">
        <f>$AI$8</f>
        <v>2.6034054115613975E+32</v>
      </c>
      <c r="G341" s="3">
        <f>$AH$8</f>
        <v>3.4781605591867382E+30</v>
      </c>
      <c r="H341" s="3">
        <f>$AG$8</f>
        <v>4.6613881837492098E+28</v>
      </c>
      <c r="I341" s="3">
        <f>$AF$8</f>
        <v>6.2701584820619147E+26</v>
      </c>
      <c r="J341" s="3">
        <f>$AE$8</f>
        <v>8.4708966672821023E+24</v>
      </c>
      <c r="K341" s="3">
        <f>$AD$8</f>
        <v>1.1503166289706361E+23</v>
      </c>
      <c r="L341" s="3">
        <f>$AC$8</f>
        <v>1.5716684413122047E+21</v>
      </c>
      <c r="M341" s="3">
        <f>$AB$8</f>
        <v>2.162994034885931E+19</v>
      </c>
      <c r="N341" s="3">
        <f>$AA$8</f>
        <v>3.0024635741202643E+17</v>
      </c>
    </row>
    <row r="342" spans="2:14">
      <c r="B342" s="3">
        <f>$AL$8</f>
        <v>1.1077700566821677E+38</v>
      </c>
      <c r="C342" s="3">
        <f>$AK$8</f>
        <v>1.4697437693587362E+36</v>
      </c>
      <c r="D342" s="3">
        <f>$AJ$8</f>
        <v>1.9538613311576207E+34</v>
      </c>
      <c r="E342" s="3">
        <f>$AI$8</f>
        <v>2.6034054115613975E+32</v>
      </c>
      <c r="F342" s="3">
        <f>$AH$8</f>
        <v>3.4781605591867382E+30</v>
      </c>
      <c r="G342" s="3">
        <f>$AG$8</f>
        <v>4.6613881837492098E+28</v>
      </c>
      <c r="H342" s="3">
        <f>$AF$8</f>
        <v>6.2701584820619147E+26</v>
      </c>
      <c r="I342" s="3">
        <f>$AE$8</f>
        <v>8.4708966672821023E+24</v>
      </c>
      <c r="J342" s="3">
        <f>$AD$8</f>
        <v>1.1503166289706361E+23</v>
      </c>
      <c r="K342" s="3">
        <f>$AC$8</f>
        <v>1.5716684413122047E+21</v>
      </c>
      <c r="L342" s="3">
        <f>$AB$8</f>
        <v>2.162994034885931E+19</v>
      </c>
      <c r="M342" s="3">
        <f>$AA$8</f>
        <v>3.0024635741202643E+17</v>
      </c>
      <c r="N342" s="3">
        <f>$Z$8</f>
        <v>4210038387792135</v>
      </c>
    </row>
    <row r="343" spans="2:14">
      <c r="B343" s="3">
        <f>$AK$8</f>
        <v>1.4697437693587362E+36</v>
      </c>
      <c r="C343" s="3">
        <f>$AJ$8</f>
        <v>1.9538613311576207E+34</v>
      </c>
      <c r="D343" s="3">
        <f>$AI$8</f>
        <v>2.6034054115613975E+32</v>
      </c>
      <c r="E343" s="3">
        <f>$AH$8</f>
        <v>3.4781605591867382E+30</v>
      </c>
      <c r="F343" s="3">
        <f>$AG$8</f>
        <v>4.6613881837492098E+28</v>
      </c>
      <c r="G343" s="3">
        <f>$AF$8</f>
        <v>6.2701584820619147E+26</v>
      </c>
      <c r="H343" s="3">
        <f>$AE$8</f>
        <v>8.4708966672821023E+24</v>
      </c>
      <c r="I343" s="3">
        <f>$AD$8</f>
        <v>1.1503166289706361E+23</v>
      </c>
      <c r="J343" s="3">
        <f>$AC$8</f>
        <v>1.5716684413122047E+21</v>
      </c>
      <c r="K343" s="3">
        <f>$AB$8</f>
        <v>2.162994034885931E+19</v>
      </c>
      <c r="L343" s="3">
        <f>$AA$8</f>
        <v>3.0024635741202643E+17</v>
      </c>
      <c r="M343" s="3">
        <f>$Z$8</f>
        <v>4210038387792135</v>
      </c>
      <c r="N343" s="3">
        <f>$Y$8</f>
        <v>59732129675791</v>
      </c>
    </row>
    <row r="344" spans="2:14">
      <c r="B344" s="3">
        <f>$AJ$8</f>
        <v>1.9538613311576207E+34</v>
      </c>
      <c r="C344" s="3">
        <f>$AI$8</f>
        <v>2.6034054115613975E+32</v>
      </c>
      <c r="D344" s="3">
        <f>$AH$8</f>
        <v>3.4781605591867382E+30</v>
      </c>
      <c r="E344" s="3">
        <f>$AG$8</f>
        <v>4.6613881837492098E+28</v>
      </c>
      <c r="F344" s="3">
        <f>$AF$8</f>
        <v>6.2701584820619147E+26</v>
      </c>
      <c r="G344" s="3">
        <f>$AE$8</f>
        <v>8.4708966672821023E+24</v>
      </c>
      <c r="H344" s="3">
        <f>$AD$8</f>
        <v>1.1503166289706361E+23</v>
      </c>
      <c r="I344" s="3">
        <f>$AC$8</f>
        <v>1.5716684413122047E+21</v>
      </c>
      <c r="J344" s="3">
        <f>$AB$8</f>
        <v>2.162994034885931E+19</v>
      </c>
      <c r="K344" s="3">
        <f>$AA$8</f>
        <v>3.0024635741202643E+17</v>
      </c>
      <c r="L344" s="3">
        <f>$Z$8</f>
        <v>4210038387792135</v>
      </c>
      <c r="M344" s="3">
        <f>$Y$8</f>
        <v>59732129675791</v>
      </c>
      <c r="N344" s="3">
        <f>$X$8</f>
        <v>859047860295</v>
      </c>
    </row>
    <row r="345" spans="2:14">
      <c r="B345" s="3">
        <f>$AI$8</f>
        <v>2.6034054115613975E+32</v>
      </c>
      <c r="C345" s="3">
        <f>$AH$8</f>
        <v>3.4781605591867382E+30</v>
      </c>
      <c r="D345" s="3">
        <f>$AG$8</f>
        <v>4.6613881837492098E+28</v>
      </c>
      <c r="E345" s="3">
        <f>$AF$8</f>
        <v>6.2701584820619147E+26</v>
      </c>
      <c r="F345" s="3">
        <f>$AE$8</f>
        <v>8.4708966672821023E+24</v>
      </c>
      <c r="G345" s="3">
        <f>$AD$8</f>
        <v>1.1503166289706361E+23</v>
      </c>
      <c r="H345" s="3">
        <f>$AC$8</f>
        <v>1.5716684413122047E+21</v>
      </c>
      <c r="I345" s="3">
        <f>$AB$8</f>
        <v>2.162994034885931E+19</v>
      </c>
      <c r="J345" s="3">
        <f>$AA$8</f>
        <v>3.0024635741202643E+17</v>
      </c>
      <c r="K345" s="3">
        <f>$Z$8</f>
        <v>4210038387792135</v>
      </c>
      <c r="L345" s="3">
        <f>$Y$8</f>
        <v>59732129675791</v>
      </c>
      <c r="M345" s="3">
        <f>$X$8</f>
        <v>859047860295</v>
      </c>
      <c r="N345" s="3">
        <f>$W$8</f>
        <v>12545691535</v>
      </c>
    </row>
    <row r="346" spans="2:14">
      <c r="B346" s="3">
        <f>$AH$8</f>
        <v>3.4781605591867382E+30</v>
      </c>
      <c r="C346" s="3">
        <f>$AG$8</f>
        <v>4.6613881837492098E+28</v>
      </c>
      <c r="D346" s="3">
        <f>$AF$8</f>
        <v>6.2701584820619147E+26</v>
      </c>
      <c r="E346" s="3">
        <f>$AE$8</f>
        <v>8.4708966672821023E+24</v>
      </c>
      <c r="F346" s="3">
        <f>$AD$8</f>
        <v>1.1503166289706361E+23</v>
      </c>
      <c r="G346" s="3">
        <f>$AC$8</f>
        <v>1.5716684413122047E+21</v>
      </c>
      <c r="H346" s="3">
        <f>$AB$8</f>
        <v>2.162994034885931E+19</v>
      </c>
      <c r="I346" s="3">
        <f>$AA$8</f>
        <v>3.0024635741202643E+17</v>
      </c>
      <c r="J346" s="3">
        <f>$Z$8</f>
        <v>4210038387792135</v>
      </c>
      <c r="K346" s="3">
        <f>$Y$8</f>
        <v>59732129675791</v>
      </c>
      <c r="L346" s="3">
        <f>$X$8</f>
        <v>859047860295</v>
      </c>
      <c r="M346" s="3">
        <f>$W$8</f>
        <v>12545691535</v>
      </c>
      <c r="N346" s="3">
        <f>$V$8</f>
        <v>186368535</v>
      </c>
    </row>
    <row r="347" spans="2:14">
      <c r="B347" s="3">
        <f>$AG$8</f>
        <v>4.6613881837492098E+28</v>
      </c>
      <c r="C347" s="3">
        <f>$AF$8</f>
        <v>6.2701584820619147E+26</v>
      </c>
      <c r="D347" s="3">
        <f>$AE$8</f>
        <v>8.4708966672821023E+24</v>
      </c>
      <c r="E347" s="3">
        <f>$AD$8</f>
        <v>1.1503166289706361E+23</v>
      </c>
      <c r="F347" s="3">
        <f>$AC$8</f>
        <v>1.5716684413122047E+21</v>
      </c>
      <c r="G347" s="3">
        <f>$AB$8</f>
        <v>2.162994034885931E+19</v>
      </c>
      <c r="H347" s="3">
        <f>$AA$8</f>
        <v>3.0024635741202643E+17</v>
      </c>
      <c r="I347" s="3">
        <f>$Z$8</f>
        <v>4210038387792135</v>
      </c>
      <c r="J347" s="3">
        <f>$Y$8</f>
        <v>59732129675791</v>
      </c>
      <c r="K347" s="3">
        <f>$X$8</f>
        <v>859047860295</v>
      </c>
      <c r="L347" s="3">
        <f>$W$8</f>
        <v>12545691535</v>
      </c>
      <c r="M347" s="3">
        <f>$V$8</f>
        <v>186368535</v>
      </c>
      <c r="N347" s="3">
        <f>$U$8</f>
        <v>2820151</v>
      </c>
    </row>
    <row r="348" spans="2:14">
      <c r="B348" s="3">
        <f>$AF$8</f>
        <v>6.2701584820619147E+26</v>
      </c>
      <c r="C348" s="3">
        <f>$AE$8</f>
        <v>8.4708966672821023E+24</v>
      </c>
      <c r="D348" s="3">
        <f>$AD$8</f>
        <v>1.1503166289706361E+23</v>
      </c>
      <c r="E348" s="3">
        <f>$AC$8</f>
        <v>1.5716684413122047E+21</v>
      </c>
      <c r="F348" s="3">
        <f>$AB$8</f>
        <v>2.162994034885931E+19</v>
      </c>
      <c r="G348" s="3">
        <f>$AA$8</f>
        <v>3.0024635741202643E+17</v>
      </c>
      <c r="H348" s="3">
        <f>$Z$8</f>
        <v>4210038387792135</v>
      </c>
      <c r="I348" s="3">
        <f>$Y$8</f>
        <v>59732129675791</v>
      </c>
      <c r="J348" s="3">
        <f>$X$8</f>
        <v>859047860295</v>
      </c>
      <c r="K348" s="3">
        <f>$W$8</f>
        <v>12545691535</v>
      </c>
      <c r="L348" s="3">
        <f>$V$8</f>
        <v>186368535</v>
      </c>
      <c r="M348" s="3">
        <f>$U$8</f>
        <v>2820151</v>
      </c>
      <c r="N348" s="3">
        <f>$T$8</f>
        <v>43515</v>
      </c>
    </row>
    <row r="349" spans="2:14">
      <c r="B349" s="3">
        <f>$AE$8</f>
        <v>8.4708966672821023E+24</v>
      </c>
      <c r="C349" s="3">
        <f>$AD$8</f>
        <v>1.1503166289706361E+23</v>
      </c>
      <c r="D349" s="3">
        <f>$AC$8</f>
        <v>1.5716684413122047E+21</v>
      </c>
      <c r="E349" s="3">
        <f>$AB$8</f>
        <v>2.162994034885931E+19</v>
      </c>
      <c r="F349" s="3">
        <f>$AA$8</f>
        <v>3.0024635741202643E+17</v>
      </c>
      <c r="G349" s="3">
        <f>$Z$8</f>
        <v>4210038387792135</v>
      </c>
      <c r="H349" s="3">
        <f>$Y$8</f>
        <v>59732129675791</v>
      </c>
      <c r="I349" s="3">
        <f>$X$8</f>
        <v>859047860295</v>
      </c>
      <c r="J349" s="3">
        <f>$W$8</f>
        <v>12545691535</v>
      </c>
      <c r="K349" s="3">
        <f>$V$8</f>
        <v>186368535</v>
      </c>
      <c r="L349" s="3">
        <f>$U$8</f>
        <v>2820151</v>
      </c>
      <c r="M349" s="3">
        <f>$T$8</f>
        <v>43515</v>
      </c>
      <c r="N349" s="3">
        <f>$S$8</f>
        <v>685</v>
      </c>
    </row>
    <row r="350" spans="2:14">
      <c r="B350" s="3">
        <f>$AD$8</f>
        <v>1.1503166289706361E+23</v>
      </c>
      <c r="C350" s="3">
        <f>$AC$8</f>
        <v>1.5716684413122047E+21</v>
      </c>
      <c r="D350" s="3">
        <f>$AB$8</f>
        <v>2.162994034885931E+19</v>
      </c>
      <c r="E350" s="3">
        <f>$AA$8</f>
        <v>3.0024635741202643E+17</v>
      </c>
      <c r="F350" s="3">
        <f>$Z$8</f>
        <v>4210038387792135</v>
      </c>
      <c r="G350" s="3">
        <f>$Y$8</f>
        <v>59732129675791</v>
      </c>
      <c r="H350" s="3">
        <f>$X$8</f>
        <v>859047860295</v>
      </c>
      <c r="I350" s="3">
        <f>$W$8</f>
        <v>12545691535</v>
      </c>
      <c r="J350" s="3">
        <f>$V$8</f>
        <v>186368535</v>
      </c>
      <c r="K350" s="3">
        <f>$U$8</f>
        <v>2820151</v>
      </c>
      <c r="L350" s="3">
        <f>$T$8</f>
        <v>43515</v>
      </c>
      <c r="M350" s="3">
        <f>$S$8</f>
        <v>685</v>
      </c>
      <c r="N350" s="3">
        <f>$S$2</f>
        <v>11</v>
      </c>
    </row>
    <row r="353" spans="2:16">
      <c r="B353" s="3">
        <f>$AP$8</f>
        <v>3.6297512399329361E+45</v>
      </c>
      <c r="C353" s="3">
        <f>$AO$8</f>
        <v>4.7884147900470993E+43</v>
      </c>
      <c r="D353" s="3">
        <f>$AN$8</f>
        <v>6.3242912419945786E+41</v>
      </c>
      <c r="E353" s="3">
        <f>$AM$8</f>
        <v>8.3638183359412491E+39</v>
      </c>
      <c r="F353" s="3">
        <f>$AL$8</f>
        <v>1.1077700566821677E+38</v>
      </c>
      <c r="G353" s="3">
        <f>$AK$8</f>
        <v>1.4697437693587362E+36</v>
      </c>
      <c r="H353" s="3">
        <f>$AJ$8</f>
        <v>1.9538613311576207E+34</v>
      </c>
      <c r="I353" s="3">
        <f>$AI$8</f>
        <v>2.6034054115613975E+32</v>
      </c>
      <c r="J353" s="3">
        <f>$AH$8</f>
        <v>3.4781605591867382E+30</v>
      </c>
      <c r="K353" s="3">
        <f>$AG$8</f>
        <v>4.6613881837492098E+28</v>
      </c>
      <c r="L353" s="3">
        <f>$AF$8</f>
        <v>6.2701584820619147E+26</v>
      </c>
      <c r="M353" s="3">
        <f>$AE$8</f>
        <v>8.4708966672821023E+24</v>
      </c>
      <c r="N353" s="22">
        <f>$BC$8</f>
        <v>1.2130612287806382E+24</v>
      </c>
    </row>
    <row r="354" spans="2:16">
      <c r="B354" s="3">
        <f>$AO$8</f>
        <v>4.7884147900470993E+43</v>
      </c>
      <c r="C354" s="3">
        <f>$AN$8</f>
        <v>6.3242912419945786E+41</v>
      </c>
      <c r="D354" s="3">
        <f>$AM$8</f>
        <v>8.3638183359412491E+39</v>
      </c>
      <c r="E354" s="3">
        <f>$AL$8</f>
        <v>1.1077700566821677E+38</v>
      </c>
      <c r="F354" s="3">
        <f>$AK$8</f>
        <v>1.4697437693587362E+36</v>
      </c>
      <c r="G354" s="3">
        <f>$AJ$8</f>
        <v>1.9538613311576207E+34</v>
      </c>
      <c r="H354" s="3">
        <f>$AI$8</f>
        <v>2.6034054115613975E+32</v>
      </c>
      <c r="I354" s="3">
        <f>$AH$8</f>
        <v>3.4781605591867382E+30</v>
      </c>
      <c r="J354" s="3">
        <f>$AG$8</f>
        <v>4.6613881837492098E+28</v>
      </c>
      <c r="K354" s="3">
        <f>$AF$8</f>
        <v>6.2701584820619147E+26</v>
      </c>
      <c r="L354" s="3">
        <f>$AE$8</f>
        <v>8.4708966672821023E+24</v>
      </c>
      <c r="M354" s="3">
        <f>$AD$8</f>
        <v>1.1503166289706361E+23</v>
      </c>
      <c r="N354" s="22">
        <f>$BB$8</f>
        <v>1.6483612613248043E+22</v>
      </c>
    </row>
    <row r="355" spans="2:16">
      <c r="B355" s="3">
        <f>$AN$8</f>
        <v>6.3242912419945786E+41</v>
      </c>
      <c r="C355" s="3">
        <f>$AM$8</f>
        <v>8.3638183359412491E+39</v>
      </c>
      <c r="D355" s="3">
        <f>$AL$8</f>
        <v>1.1077700566821677E+38</v>
      </c>
      <c r="E355" s="3">
        <f>$AK$8</f>
        <v>1.4697437693587362E+36</v>
      </c>
      <c r="F355" s="3">
        <f>$AJ$8</f>
        <v>1.9538613311576207E+34</v>
      </c>
      <c r="G355" s="3">
        <f>$AI$8</f>
        <v>2.6034054115613975E+32</v>
      </c>
      <c r="H355" s="3">
        <f>$AH$8</f>
        <v>3.4781605591867382E+30</v>
      </c>
      <c r="I355" s="3">
        <f>$AG$8</f>
        <v>4.6613881837492098E+28</v>
      </c>
      <c r="J355" s="3">
        <f>$AF$8</f>
        <v>6.2701584820619147E+26</v>
      </c>
      <c r="K355" s="3">
        <f>$AE$8</f>
        <v>8.4708966672821023E+24</v>
      </c>
      <c r="L355" s="3">
        <f>$AD$8</f>
        <v>1.1503166289706361E+23</v>
      </c>
      <c r="M355" s="3">
        <f>$AC$8</f>
        <v>1.5716684413122047E+21</v>
      </c>
      <c r="N355" s="22">
        <f>$BA$8</f>
        <v>2.2533742029544515E+20</v>
      </c>
      <c r="P355" s="23">
        <f>MDETERM(B353:N365)/MDETERM(B367:N379)</f>
        <v>191389.34532639306</v>
      </c>
    </row>
    <row r="356" spans="2:16">
      <c r="B356" s="3">
        <f>$AM$8</f>
        <v>8.3638183359412491E+39</v>
      </c>
      <c r="C356" s="3">
        <f>$AL$8</f>
        <v>1.1077700566821677E+38</v>
      </c>
      <c r="D356" s="3">
        <f>$AK$8</f>
        <v>1.4697437693587362E+36</v>
      </c>
      <c r="E356" s="3">
        <f>$AJ$8</f>
        <v>1.9538613311576207E+34</v>
      </c>
      <c r="F356" s="3">
        <f>$AI$8</f>
        <v>2.6034054115613975E+32</v>
      </c>
      <c r="G356" s="3">
        <f>$AH$8</f>
        <v>3.4781605591867382E+30</v>
      </c>
      <c r="H356" s="3">
        <f>$AG$8</f>
        <v>4.6613881837492098E+28</v>
      </c>
      <c r="I356" s="3">
        <f>$AF$8</f>
        <v>6.2701584820619147E+26</v>
      </c>
      <c r="J356" s="3">
        <f>$AE$8</f>
        <v>8.4708966672821023E+24</v>
      </c>
      <c r="K356" s="3">
        <f>$AD$8</f>
        <v>1.1503166289706361E+23</v>
      </c>
      <c r="L356" s="3">
        <f>$AC$8</f>
        <v>1.5716684413122047E+21</v>
      </c>
      <c r="M356" s="3">
        <f>$AB$8</f>
        <v>2.162994034885931E+19</v>
      </c>
      <c r="N356" s="22">
        <f>$AZ$8</f>
        <v>3.1024417127888937E+18</v>
      </c>
      <c r="P356" s="29" t="e">
        <f ca="1">[1]!xDiv([1]!xMatDet(B353:N365,100),[1]!xMatDet(B367:N379,100),100)</f>
        <v>#NAME?</v>
      </c>
    </row>
    <row r="357" spans="2:16">
      <c r="B357" s="3">
        <f>$AL$8</f>
        <v>1.1077700566821677E+38</v>
      </c>
      <c r="C357" s="3">
        <f>$AK$8</f>
        <v>1.4697437693587362E+36</v>
      </c>
      <c r="D357" s="3">
        <f>$AJ$8</f>
        <v>1.9538613311576207E+34</v>
      </c>
      <c r="E357" s="3">
        <f>$AI$8</f>
        <v>2.6034054115613975E+32</v>
      </c>
      <c r="F357" s="3">
        <f>$AH$8</f>
        <v>3.4781605591867382E+30</v>
      </c>
      <c r="G357" s="3">
        <f>$AG$8</f>
        <v>4.6613881837492098E+28</v>
      </c>
      <c r="H357" s="3">
        <f>$AF$8</f>
        <v>6.2701584820619147E+26</v>
      </c>
      <c r="I357" s="3">
        <f>$AE$8</f>
        <v>8.4708966672821023E+24</v>
      </c>
      <c r="J357" s="3">
        <f>$AD$8</f>
        <v>1.1503166289706361E+23</v>
      </c>
      <c r="K357" s="3">
        <f>$AC$8</f>
        <v>1.5716684413122047E+21</v>
      </c>
      <c r="L357" s="3">
        <f>$AB$8</f>
        <v>2.162994034885931E+19</v>
      </c>
      <c r="M357" s="3">
        <f>$AA$8</f>
        <v>3.0024635741202643E+17</v>
      </c>
      <c r="N357" s="22">
        <f>$AY$8</f>
        <v>4.3074374358992288E+16</v>
      </c>
    </row>
    <row r="358" spans="2:16">
      <c r="B358" s="3">
        <f>$AK$8</f>
        <v>1.4697437693587362E+36</v>
      </c>
      <c r="C358" s="3">
        <f>$AJ$8</f>
        <v>1.9538613311576207E+34</v>
      </c>
      <c r="D358" s="3">
        <f>$AI$8</f>
        <v>2.6034054115613975E+32</v>
      </c>
      <c r="E358" s="3">
        <f>$AH$8</f>
        <v>3.4781605591867382E+30</v>
      </c>
      <c r="F358" s="3">
        <f>$AG$8</f>
        <v>4.6613881837492098E+28</v>
      </c>
      <c r="G358" s="3">
        <f>$AF$8</f>
        <v>6.2701584820619147E+26</v>
      </c>
      <c r="H358" s="3">
        <f>$AE$8</f>
        <v>8.4708966672821023E+24</v>
      </c>
      <c r="I358" s="3">
        <f>$AD$8</f>
        <v>1.1503166289706361E+23</v>
      </c>
      <c r="J358" s="3">
        <f>$AC$8</f>
        <v>1.5716684413122047E+21</v>
      </c>
      <c r="K358" s="3">
        <f>$AB$8</f>
        <v>2.162994034885931E+19</v>
      </c>
      <c r="L358" s="3">
        <f>$AA$8</f>
        <v>3.0024635741202643E+17</v>
      </c>
      <c r="M358" s="3">
        <f>$Z$8</f>
        <v>4210038387792135</v>
      </c>
      <c r="N358" s="22">
        <f>$AX$8</f>
        <v>603964096749226</v>
      </c>
    </row>
    <row r="359" spans="2:16">
      <c r="B359" s="3">
        <f>$AJ$8</f>
        <v>1.9538613311576207E+34</v>
      </c>
      <c r="C359" s="3">
        <f>$AI$8</f>
        <v>2.6034054115613975E+32</v>
      </c>
      <c r="D359" s="3">
        <f>$AH$8</f>
        <v>3.4781605591867382E+30</v>
      </c>
      <c r="E359" s="3">
        <f>$AG$8</f>
        <v>4.6613881837492098E+28</v>
      </c>
      <c r="F359" s="3">
        <f>$AF$8</f>
        <v>6.2701584820619147E+26</v>
      </c>
      <c r="G359" s="3">
        <f>$AE$8</f>
        <v>8.4708966672821023E+24</v>
      </c>
      <c r="H359" s="3">
        <f>$AD$8</f>
        <v>1.1503166289706361E+23</v>
      </c>
      <c r="I359" s="3">
        <f>$AC$8</f>
        <v>1.5716684413122047E+21</v>
      </c>
      <c r="J359" s="3">
        <f>$AB$8</f>
        <v>2.162994034885931E+19</v>
      </c>
      <c r="K359" s="3">
        <f>$AA$8</f>
        <v>3.0024635741202643E+17</v>
      </c>
      <c r="L359" s="3">
        <f>$Z$8</f>
        <v>4210038387792135</v>
      </c>
      <c r="M359" s="3">
        <f>$Y$8</f>
        <v>59732129675791</v>
      </c>
      <c r="N359" s="22">
        <f>$AW$8</f>
        <v>8565991486948</v>
      </c>
    </row>
    <row r="360" spans="2:16">
      <c r="B360" s="3">
        <f>$AI$8</f>
        <v>2.6034054115613975E+32</v>
      </c>
      <c r="C360" s="3">
        <f>$AH$8</f>
        <v>3.4781605591867382E+30</v>
      </c>
      <c r="D360" s="3">
        <f>$AG$8</f>
        <v>4.6613881837492098E+28</v>
      </c>
      <c r="E360" s="3">
        <f>$AF$8</f>
        <v>6.2701584820619147E+26</v>
      </c>
      <c r="F360" s="3">
        <f>$AE$8</f>
        <v>8.4708966672821023E+24</v>
      </c>
      <c r="G360" s="3">
        <f>$AD$8</f>
        <v>1.1503166289706361E+23</v>
      </c>
      <c r="H360" s="3">
        <f>$AC$8</f>
        <v>1.5716684413122047E+21</v>
      </c>
      <c r="I360" s="3">
        <f>$AB$8</f>
        <v>2.162994034885931E+19</v>
      </c>
      <c r="J360" s="3">
        <f>$AA$8</f>
        <v>3.0024635741202643E+17</v>
      </c>
      <c r="K360" s="3">
        <f>$Z$8</f>
        <v>4210038387792135</v>
      </c>
      <c r="L360" s="3">
        <f>$Y$8</f>
        <v>59732129675791</v>
      </c>
      <c r="M360" s="3">
        <f>$X$8</f>
        <v>859047860295</v>
      </c>
      <c r="N360" s="22">
        <f>$AV$8</f>
        <v>123100393474</v>
      </c>
    </row>
    <row r="361" spans="2:16">
      <c r="B361" s="3">
        <f>$AH$8</f>
        <v>3.4781605591867382E+30</v>
      </c>
      <c r="C361" s="3">
        <f>$AG$8</f>
        <v>4.6613881837492098E+28</v>
      </c>
      <c r="D361" s="3">
        <f>$AF$8</f>
        <v>6.2701584820619147E+26</v>
      </c>
      <c r="E361" s="3">
        <f>$AE$8</f>
        <v>8.4708966672821023E+24</v>
      </c>
      <c r="F361" s="3">
        <f>$AD$8</f>
        <v>1.1503166289706361E+23</v>
      </c>
      <c r="G361" s="3">
        <f>$AC$8</f>
        <v>1.5716684413122047E+21</v>
      </c>
      <c r="H361" s="3">
        <f>$AB$8</f>
        <v>2.162994034885931E+19</v>
      </c>
      <c r="I361" s="3">
        <f>$AA$8</f>
        <v>3.0024635741202643E+17</v>
      </c>
      <c r="J361" s="3">
        <f>$Z$8</f>
        <v>4210038387792135</v>
      </c>
      <c r="K361" s="3">
        <f>$Y$8</f>
        <v>59732129675791</v>
      </c>
      <c r="L361" s="3">
        <f>$X$8</f>
        <v>859047860295</v>
      </c>
      <c r="M361" s="3">
        <f>$W$8</f>
        <v>12545691535</v>
      </c>
      <c r="N361" s="22">
        <f>$AU$8</f>
        <v>1795576924</v>
      </c>
    </row>
    <row r="362" spans="2:16">
      <c r="B362" s="3">
        <f>$AG$8</f>
        <v>4.6613881837492098E+28</v>
      </c>
      <c r="C362" s="3">
        <f>$AF$8</f>
        <v>6.2701584820619147E+26</v>
      </c>
      <c r="D362" s="3">
        <f>$AE$8</f>
        <v>8.4708966672821023E+24</v>
      </c>
      <c r="E362" s="3">
        <f>$AD$8</f>
        <v>1.1503166289706361E+23</v>
      </c>
      <c r="F362" s="3">
        <f>$AC$8</f>
        <v>1.5716684413122047E+21</v>
      </c>
      <c r="G362" s="3">
        <f>$AB$8</f>
        <v>2.162994034885931E+19</v>
      </c>
      <c r="H362" s="3">
        <f>$AA$8</f>
        <v>3.0024635741202643E+17</v>
      </c>
      <c r="I362" s="3">
        <f>$Z$8</f>
        <v>4210038387792135</v>
      </c>
      <c r="J362" s="3">
        <f>$Y$8</f>
        <v>59732129675791</v>
      </c>
      <c r="K362" s="3">
        <f>$X$8</f>
        <v>859047860295</v>
      </c>
      <c r="L362" s="3">
        <f>$W$8</f>
        <v>12545691535</v>
      </c>
      <c r="M362" s="3">
        <f>$V$8</f>
        <v>186368535</v>
      </c>
      <c r="N362" s="22">
        <f>$AT$8</f>
        <v>26626546</v>
      </c>
    </row>
    <row r="363" spans="2:16">
      <c r="B363" s="3">
        <f>$AF$8</f>
        <v>6.2701584820619147E+26</v>
      </c>
      <c r="C363" s="3">
        <f>$AE$8</f>
        <v>8.4708966672821023E+24</v>
      </c>
      <c r="D363" s="3">
        <f>$AD$8</f>
        <v>1.1503166289706361E+23</v>
      </c>
      <c r="E363" s="3">
        <f>$AC$8</f>
        <v>1.5716684413122047E+21</v>
      </c>
      <c r="F363" s="3">
        <f>$AB$8</f>
        <v>2.162994034885931E+19</v>
      </c>
      <c r="G363" s="3">
        <f>$AA$8</f>
        <v>3.0024635741202643E+17</v>
      </c>
      <c r="H363" s="3">
        <f>$Z$8</f>
        <v>4210038387792135</v>
      </c>
      <c r="I363" s="3">
        <f>$Y$8</f>
        <v>59732129675791</v>
      </c>
      <c r="J363" s="3">
        <f>$X$8</f>
        <v>859047860295</v>
      </c>
      <c r="K363" s="3">
        <f>$W$8</f>
        <v>12545691535</v>
      </c>
      <c r="L363" s="3">
        <f>$V$8</f>
        <v>186368535</v>
      </c>
      <c r="M363" s="3">
        <f>$U$8</f>
        <v>2820151</v>
      </c>
      <c r="N363" s="22">
        <f>$AS$8</f>
        <v>401968</v>
      </c>
    </row>
    <row r="364" spans="2:16">
      <c r="B364" s="3">
        <f>$AE$8</f>
        <v>8.4708966672821023E+24</v>
      </c>
      <c r="C364" s="3">
        <f>$AD$8</f>
        <v>1.1503166289706361E+23</v>
      </c>
      <c r="D364" s="3">
        <f>$AC$8</f>
        <v>1.5716684413122047E+21</v>
      </c>
      <c r="E364" s="3">
        <f>$AB$8</f>
        <v>2.162994034885931E+19</v>
      </c>
      <c r="F364" s="3">
        <f>$AA$8</f>
        <v>3.0024635741202643E+17</v>
      </c>
      <c r="G364" s="3">
        <f>$Z$8</f>
        <v>4210038387792135</v>
      </c>
      <c r="H364" s="3">
        <f>$Y$8</f>
        <v>59732129675791</v>
      </c>
      <c r="I364" s="3">
        <f>$X$8</f>
        <v>859047860295</v>
      </c>
      <c r="J364" s="3">
        <f>$W$8</f>
        <v>12545691535</v>
      </c>
      <c r="K364" s="3">
        <f>$V$8</f>
        <v>186368535</v>
      </c>
      <c r="L364" s="3">
        <f>$U$8</f>
        <v>2820151</v>
      </c>
      <c r="M364" s="3">
        <f>$T$8</f>
        <v>43515</v>
      </c>
      <c r="N364" s="22">
        <f>$AR$8</f>
        <v>6184</v>
      </c>
    </row>
    <row r="365" spans="2:16">
      <c r="B365" s="3">
        <f>$AD$8</f>
        <v>1.1503166289706361E+23</v>
      </c>
      <c r="C365" s="3">
        <f>$AC$8</f>
        <v>1.5716684413122047E+21</v>
      </c>
      <c r="D365" s="3">
        <f>$AB$8</f>
        <v>2.162994034885931E+19</v>
      </c>
      <c r="E365" s="3">
        <f>$AA$8</f>
        <v>3.0024635741202643E+17</v>
      </c>
      <c r="F365" s="3">
        <f>$Z$8</f>
        <v>4210038387792135</v>
      </c>
      <c r="G365" s="3">
        <f>$Y$8</f>
        <v>59732129675791</v>
      </c>
      <c r="H365" s="3">
        <f>$X$8</f>
        <v>859047860295</v>
      </c>
      <c r="I365" s="3">
        <f>$W$8</f>
        <v>12545691535</v>
      </c>
      <c r="J365" s="3">
        <f>$V$8</f>
        <v>186368535</v>
      </c>
      <c r="K365" s="3">
        <f>$U$8</f>
        <v>2820151</v>
      </c>
      <c r="L365" s="3">
        <f>$T$8</f>
        <v>43515</v>
      </c>
      <c r="M365" s="3">
        <f>$S$8</f>
        <v>685</v>
      </c>
      <c r="N365" s="22">
        <f>$AQ$8</f>
        <v>97</v>
      </c>
    </row>
    <row r="366" spans="2:1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2:16">
      <c r="B367" s="3">
        <f>$AP$8</f>
        <v>3.6297512399329361E+45</v>
      </c>
      <c r="C367" s="3">
        <f>$AO$8</f>
        <v>4.7884147900470993E+43</v>
      </c>
      <c r="D367" s="3">
        <f>$AN$8</f>
        <v>6.3242912419945786E+41</v>
      </c>
      <c r="E367" s="3">
        <f>$AM$8</f>
        <v>8.3638183359412491E+39</v>
      </c>
      <c r="F367" s="3">
        <f>$AL$8</f>
        <v>1.1077700566821677E+38</v>
      </c>
      <c r="G367" s="3">
        <f>$AK$8</f>
        <v>1.4697437693587362E+36</v>
      </c>
      <c r="H367" s="3">
        <f>$AJ$8</f>
        <v>1.9538613311576207E+34</v>
      </c>
      <c r="I367" s="3">
        <f>$AI$8</f>
        <v>2.6034054115613975E+32</v>
      </c>
      <c r="J367" s="3">
        <f>$AH$8</f>
        <v>3.4781605591867382E+30</v>
      </c>
      <c r="K367" s="3">
        <f>$AG$8</f>
        <v>4.6613881837492098E+28</v>
      </c>
      <c r="L367" s="3">
        <f>$AF$8</f>
        <v>6.2701584820619147E+26</v>
      </c>
      <c r="M367" s="3">
        <f>$AE$8</f>
        <v>8.4708966672821023E+24</v>
      </c>
      <c r="N367" s="3">
        <f>$AD$8</f>
        <v>1.1503166289706361E+23</v>
      </c>
    </row>
    <row r="368" spans="2:16">
      <c r="B368" s="3">
        <f>$AO$8</f>
        <v>4.7884147900470993E+43</v>
      </c>
      <c r="C368" s="3">
        <f>$AN$8</f>
        <v>6.3242912419945786E+41</v>
      </c>
      <c r="D368" s="3">
        <f>$AM$8</f>
        <v>8.3638183359412491E+39</v>
      </c>
      <c r="E368" s="3">
        <f>$AL$8</f>
        <v>1.1077700566821677E+38</v>
      </c>
      <c r="F368" s="3">
        <f>$AK$8</f>
        <v>1.4697437693587362E+36</v>
      </c>
      <c r="G368" s="3">
        <f>$AJ$8</f>
        <v>1.9538613311576207E+34</v>
      </c>
      <c r="H368" s="3">
        <f>$AI$8</f>
        <v>2.6034054115613975E+32</v>
      </c>
      <c r="I368" s="3">
        <f>$AH$8</f>
        <v>3.4781605591867382E+30</v>
      </c>
      <c r="J368" s="3">
        <f>$AG$8</f>
        <v>4.6613881837492098E+28</v>
      </c>
      <c r="K368" s="3">
        <f>$AF$8</f>
        <v>6.2701584820619147E+26</v>
      </c>
      <c r="L368" s="3">
        <f>$AE$8</f>
        <v>8.4708966672821023E+24</v>
      </c>
      <c r="M368" s="3">
        <f>$AD$8</f>
        <v>1.1503166289706361E+23</v>
      </c>
      <c r="N368" s="3">
        <f>$AC$8</f>
        <v>1.5716684413122047E+21</v>
      </c>
    </row>
    <row r="369" spans="2:14">
      <c r="B369" s="3">
        <f>$AN$8</f>
        <v>6.3242912419945786E+41</v>
      </c>
      <c r="C369" s="3">
        <f>$AM$8</f>
        <v>8.3638183359412491E+39</v>
      </c>
      <c r="D369" s="3">
        <f>$AL$8</f>
        <v>1.1077700566821677E+38</v>
      </c>
      <c r="E369" s="3">
        <f>$AK$8</f>
        <v>1.4697437693587362E+36</v>
      </c>
      <c r="F369" s="3">
        <f>$AJ$8</f>
        <v>1.9538613311576207E+34</v>
      </c>
      <c r="G369" s="3">
        <f>$AI$8</f>
        <v>2.6034054115613975E+32</v>
      </c>
      <c r="H369" s="3">
        <f>$AH$8</f>
        <v>3.4781605591867382E+30</v>
      </c>
      <c r="I369" s="3">
        <f>$AG$8</f>
        <v>4.6613881837492098E+28</v>
      </c>
      <c r="J369" s="3">
        <f>$AF$8</f>
        <v>6.2701584820619147E+26</v>
      </c>
      <c r="K369" s="3">
        <f>$AE$8</f>
        <v>8.4708966672821023E+24</v>
      </c>
      <c r="L369" s="3">
        <f>$AD$8</f>
        <v>1.1503166289706361E+23</v>
      </c>
      <c r="M369" s="3">
        <f>$AC$8</f>
        <v>1.5716684413122047E+21</v>
      </c>
      <c r="N369" s="3">
        <f>$AB$8</f>
        <v>2.162994034885931E+19</v>
      </c>
    </row>
    <row r="370" spans="2:14">
      <c r="B370" s="3">
        <f>$AM$8</f>
        <v>8.3638183359412491E+39</v>
      </c>
      <c r="C370" s="3">
        <f>$AL$8</f>
        <v>1.1077700566821677E+38</v>
      </c>
      <c r="D370" s="3">
        <f>$AK$8</f>
        <v>1.4697437693587362E+36</v>
      </c>
      <c r="E370" s="3">
        <f>$AJ$8</f>
        <v>1.9538613311576207E+34</v>
      </c>
      <c r="F370" s="3">
        <f>$AI$8</f>
        <v>2.6034054115613975E+32</v>
      </c>
      <c r="G370" s="3">
        <f>$AH$8</f>
        <v>3.4781605591867382E+30</v>
      </c>
      <c r="H370" s="3">
        <f>$AG$8</f>
        <v>4.6613881837492098E+28</v>
      </c>
      <c r="I370" s="3">
        <f>$AF$8</f>
        <v>6.2701584820619147E+26</v>
      </c>
      <c r="J370" s="3">
        <f>$AE$8</f>
        <v>8.4708966672821023E+24</v>
      </c>
      <c r="K370" s="3">
        <f>$AD$8</f>
        <v>1.1503166289706361E+23</v>
      </c>
      <c r="L370" s="3">
        <f>$AC$8</f>
        <v>1.5716684413122047E+21</v>
      </c>
      <c r="M370" s="3">
        <f>$AB$8</f>
        <v>2.162994034885931E+19</v>
      </c>
      <c r="N370" s="3">
        <f>$AA$8</f>
        <v>3.0024635741202643E+17</v>
      </c>
    </row>
    <row r="371" spans="2:14">
      <c r="B371" s="3">
        <f>$AL$8</f>
        <v>1.1077700566821677E+38</v>
      </c>
      <c r="C371" s="3">
        <f>$AK$8</f>
        <v>1.4697437693587362E+36</v>
      </c>
      <c r="D371" s="3">
        <f>$AJ$8</f>
        <v>1.9538613311576207E+34</v>
      </c>
      <c r="E371" s="3">
        <f>$AI$8</f>
        <v>2.6034054115613975E+32</v>
      </c>
      <c r="F371" s="3">
        <f>$AH$8</f>
        <v>3.4781605591867382E+30</v>
      </c>
      <c r="G371" s="3">
        <f>$AG$8</f>
        <v>4.6613881837492098E+28</v>
      </c>
      <c r="H371" s="3">
        <f>$AF$8</f>
        <v>6.2701584820619147E+26</v>
      </c>
      <c r="I371" s="3">
        <f>$AE$8</f>
        <v>8.4708966672821023E+24</v>
      </c>
      <c r="J371" s="3">
        <f>$AD$8</f>
        <v>1.1503166289706361E+23</v>
      </c>
      <c r="K371" s="3">
        <f>$AC$8</f>
        <v>1.5716684413122047E+21</v>
      </c>
      <c r="L371" s="3">
        <f>$AB$8</f>
        <v>2.162994034885931E+19</v>
      </c>
      <c r="M371" s="3">
        <f>$AA$8</f>
        <v>3.0024635741202643E+17</v>
      </c>
      <c r="N371" s="3">
        <f>$Z$8</f>
        <v>4210038387792135</v>
      </c>
    </row>
    <row r="372" spans="2:14">
      <c r="B372" s="3">
        <f>$AK$8</f>
        <v>1.4697437693587362E+36</v>
      </c>
      <c r="C372" s="3">
        <f>$AJ$8</f>
        <v>1.9538613311576207E+34</v>
      </c>
      <c r="D372" s="3">
        <f>$AI$8</f>
        <v>2.6034054115613975E+32</v>
      </c>
      <c r="E372" s="3">
        <f>$AH$8</f>
        <v>3.4781605591867382E+30</v>
      </c>
      <c r="F372" s="3">
        <f>$AG$8</f>
        <v>4.6613881837492098E+28</v>
      </c>
      <c r="G372" s="3">
        <f>$AF$8</f>
        <v>6.2701584820619147E+26</v>
      </c>
      <c r="H372" s="3">
        <f>$AE$8</f>
        <v>8.4708966672821023E+24</v>
      </c>
      <c r="I372" s="3">
        <f>$AD$8</f>
        <v>1.1503166289706361E+23</v>
      </c>
      <c r="J372" s="3">
        <f>$AC$8</f>
        <v>1.5716684413122047E+21</v>
      </c>
      <c r="K372" s="3">
        <f>$AB$8</f>
        <v>2.162994034885931E+19</v>
      </c>
      <c r="L372" s="3">
        <f>$AA$8</f>
        <v>3.0024635741202643E+17</v>
      </c>
      <c r="M372" s="3">
        <f>$Z$8</f>
        <v>4210038387792135</v>
      </c>
      <c r="N372" s="3">
        <f>$Y$8</f>
        <v>59732129675791</v>
      </c>
    </row>
    <row r="373" spans="2:14">
      <c r="B373" s="3">
        <f>$AJ$8</f>
        <v>1.9538613311576207E+34</v>
      </c>
      <c r="C373" s="3">
        <f>$AI$8</f>
        <v>2.6034054115613975E+32</v>
      </c>
      <c r="D373" s="3">
        <f>$AH$8</f>
        <v>3.4781605591867382E+30</v>
      </c>
      <c r="E373" s="3">
        <f>$AG$8</f>
        <v>4.6613881837492098E+28</v>
      </c>
      <c r="F373" s="3">
        <f>$AF$8</f>
        <v>6.2701584820619147E+26</v>
      </c>
      <c r="G373" s="3">
        <f>$AE$8</f>
        <v>8.4708966672821023E+24</v>
      </c>
      <c r="H373" s="3">
        <f>$AD$8</f>
        <v>1.1503166289706361E+23</v>
      </c>
      <c r="I373" s="3">
        <f>$AC$8</f>
        <v>1.5716684413122047E+21</v>
      </c>
      <c r="J373" s="3">
        <f>$AB$8</f>
        <v>2.162994034885931E+19</v>
      </c>
      <c r="K373" s="3">
        <f>$AA$8</f>
        <v>3.0024635741202643E+17</v>
      </c>
      <c r="L373" s="3">
        <f>$Z$8</f>
        <v>4210038387792135</v>
      </c>
      <c r="M373" s="3">
        <f>$Y$8</f>
        <v>59732129675791</v>
      </c>
      <c r="N373" s="3">
        <f>$X$8</f>
        <v>859047860295</v>
      </c>
    </row>
    <row r="374" spans="2:14">
      <c r="B374" s="3">
        <f>$AI$8</f>
        <v>2.6034054115613975E+32</v>
      </c>
      <c r="C374" s="3">
        <f>$AH$8</f>
        <v>3.4781605591867382E+30</v>
      </c>
      <c r="D374" s="3">
        <f>$AG$8</f>
        <v>4.6613881837492098E+28</v>
      </c>
      <c r="E374" s="3">
        <f>$AF$8</f>
        <v>6.2701584820619147E+26</v>
      </c>
      <c r="F374" s="3">
        <f>$AE$8</f>
        <v>8.4708966672821023E+24</v>
      </c>
      <c r="G374" s="3">
        <f>$AD$8</f>
        <v>1.1503166289706361E+23</v>
      </c>
      <c r="H374" s="3">
        <f>$AC$8</f>
        <v>1.5716684413122047E+21</v>
      </c>
      <c r="I374" s="3">
        <f>$AB$8</f>
        <v>2.162994034885931E+19</v>
      </c>
      <c r="J374" s="3">
        <f>$AA$8</f>
        <v>3.0024635741202643E+17</v>
      </c>
      <c r="K374" s="3">
        <f>$Z$8</f>
        <v>4210038387792135</v>
      </c>
      <c r="L374" s="3">
        <f>$Y$8</f>
        <v>59732129675791</v>
      </c>
      <c r="M374" s="3">
        <f>$X$8</f>
        <v>859047860295</v>
      </c>
      <c r="N374" s="3">
        <f>$W$8</f>
        <v>12545691535</v>
      </c>
    </row>
    <row r="375" spans="2:14">
      <c r="B375" s="3">
        <f>$AH$8</f>
        <v>3.4781605591867382E+30</v>
      </c>
      <c r="C375" s="3">
        <f>$AG$8</f>
        <v>4.6613881837492098E+28</v>
      </c>
      <c r="D375" s="3">
        <f>$AF$8</f>
        <v>6.2701584820619147E+26</v>
      </c>
      <c r="E375" s="3">
        <f>$AE$8</f>
        <v>8.4708966672821023E+24</v>
      </c>
      <c r="F375" s="3">
        <f>$AD$8</f>
        <v>1.1503166289706361E+23</v>
      </c>
      <c r="G375" s="3">
        <f>$AC$8</f>
        <v>1.5716684413122047E+21</v>
      </c>
      <c r="H375" s="3">
        <f>$AB$8</f>
        <v>2.162994034885931E+19</v>
      </c>
      <c r="I375" s="3">
        <f>$AA$8</f>
        <v>3.0024635741202643E+17</v>
      </c>
      <c r="J375" s="3">
        <f>$Z$8</f>
        <v>4210038387792135</v>
      </c>
      <c r="K375" s="3">
        <f>$Y$8</f>
        <v>59732129675791</v>
      </c>
      <c r="L375" s="3">
        <f>$X$8</f>
        <v>859047860295</v>
      </c>
      <c r="M375" s="3">
        <f>$W$8</f>
        <v>12545691535</v>
      </c>
      <c r="N375" s="3">
        <f>$V$8</f>
        <v>186368535</v>
      </c>
    </row>
    <row r="376" spans="2:14">
      <c r="B376" s="3">
        <f>$AG$8</f>
        <v>4.6613881837492098E+28</v>
      </c>
      <c r="C376" s="3">
        <f>$AF$8</f>
        <v>6.2701584820619147E+26</v>
      </c>
      <c r="D376" s="3">
        <f>$AE$8</f>
        <v>8.4708966672821023E+24</v>
      </c>
      <c r="E376" s="3">
        <f>$AD$8</f>
        <v>1.1503166289706361E+23</v>
      </c>
      <c r="F376" s="3">
        <f>$AC$8</f>
        <v>1.5716684413122047E+21</v>
      </c>
      <c r="G376" s="3">
        <f>$AB$8</f>
        <v>2.162994034885931E+19</v>
      </c>
      <c r="H376" s="3">
        <f>$AA$8</f>
        <v>3.0024635741202643E+17</v>
      </c>
      <c r="I376" s="3">
        <f>$Z$8</f>
        <v>4210038387792135</v>
      </c>
      <c r="J376" s="3">
        <f>$Y$8</f>
        <v>59732129675791</v>
      </c>
      <c r="K376" s="3">
        <f>$X$8</f>
        <v>859047860295</v>
      </c>
      <c r="L376" s="3">
        <f>$W$8</f>
        <v>12545691535</v>
      </c>
      <c r="M376" s="3">
        <f>$V$8</f>
        <v>186368535</v>
      </c>
      <c r="N376" s="3">
        <f>$U$8</f>
        <v>2820151</v>
      </c>
    </row>
    <row r="377" spans="2:14">
      <c r="B377" s="3">
        <f>$AF$8</f>
        <v>6.2701584820619147E+26</v>
      </c>
      <c r="C377" s="3">
        <f>$AE$8</f>
        <v>8.4708966672821023E+24</v>
      </c>
      <c r="D377" s="3">
        <f>$AD$8</f>
        <v>1.1503166289706361E+23</v>
      </c>
      <c r="E377" s="3">
        <f>$AC$8</f>
        <v>1.5716684413122047E+21</v>
      </c>
      <c r="F377" s="3">
        <f>$AB$8</f>
        <v>2.162994034885931E+19</v>
      </c>
      <c r="G377" s="3">
        <f>$AA$8</f>
        <v>3.0024635741202643E+17</v>
      </c>
      <c r="H377" s="3">
        <f>$Z$8</f>
        <v>4210038387792135</v>
      </c>
      <c r="I377" s="3">
        <f>$Y$8</f>
        <v>59732129675791</v>
      </c>
      <c r="J377" s="3">
        <f>$X$8</f>
        <v>859047860295</v>
      </c>
      <c r="K377" s="3">
        <f>$W$8</f>
        <v>12545691535</v>
      </c>
      <c r="L377" s="3">
        <f>$V$8</f>
        <v>186368535</v>
      </c>
      <c r="M377" s="3">
        <f>$U$8</f>
        <v>2820151</v>
      </c>
      <c r="N377" s="3">
        <f>$T$8</f>
        <v>43515</v>
      </c>
    </row>
    <row r="378" spans="2:14">
      <c r="B378" s="3">
        <f>$AE$8</f>
        <v>8.4708966672821023E+24</v>
      </c>
      <c r="C378" s="3">
        <f>$AD$8</f>
        <v>1.1503166289706361E+23</v>
      </c>
      <c r="D378" s="3">
        <f>$AC$8</f>
        <v>1.5716684413122047E+21</v>
      </c>
      <c r="E378" s="3">
        <f>$AB$8</f>
        <v>2.162994034885931E+19</v>
      </c>
      <c r="F378" s="3">
        <f>$AA$8</f>
        <v>3.0024635741202643E+17</v>
      </c>
      <c r="G378" s="3">
        <f>$Z$8</f>
        <v>4210038387792135</v>
      </c>
      <c r="H378" s="3">
        <f>$Y$8</f>
        <v>59732129675791</v>
      </c>
      <c r="I378" s="3">
        <f>$X$8</f>
        <v>859047860295</v>
      </c>
      <c r="J378" s="3">
        <f>$W$8</f>
        <v>12545691535</v>
      </c>
      <c r="K378" s="3">
        <f>$V$8</f>
        <v>186368535</v>
      </c>
      <c r="L378" s="3">
        <f>$U$8</f>
        <v>2820151</v>
      </c>
      <c r="M378" s="3">
        <f>$T$8</f>
        <v>43515</v>
      </c>
      <c r="N378" s="3">
        <f>$S$8</f>
        <v>685</v>
      </c>
    </row>
    <row r="379" spans="2:14">
      <c r="B379" s="3">
        <f>$AD$8</f>
        <v>1.1503166289706361E+23</v>
      </c>
      <c r="C379" s="3">
        <f>$AC$8</f>
        <v>1.5716684413122047E+21</v>
      </c>
      <c r="D379" s="3">
        <f>$AB$8</f>
        <v>2.162994034885931E+19</v>
      </c>
      <c r="E379" s="3">
        <f>$AA$8</f>
        <v>3.0024635741202643E+17</v>
      </c>
      <c r="F379" s="3">
        <f>$Z$8</f>
        <v>4210038387792135</v>
      </c>
      <c r="G379" s="3">
        <f>$Y$8</f>
        <v>59732129675791</v>
      </c>
      <c r="H379" s="3">
        <f>$X$8</f>
        <v>859047860295</v>
      </c>
      <c r="I379" s="3">
        <f>$W$8</f>
        <v>12545691535</v>
      </c>
      <c r="J379" s="3">
        <f>$V$8</f>
        <v>186368535</v>
      </c>
      <c r="K379" s="3">
        <f>$U$8</f>
        <v>2820151</v>
      </c>
      <c r="L379" s="3">
        <f>$T$8</f>
        <v>43515</v>
      </c>
      <c r="M379" s="3">
        <f>$S$8</f>
        <v>685</v>
      </c>
      <c r="N379" s="3">
        <f>$S$2</f>
        <v>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7"/>
  <dimension ref="A1:W26"/>
  <sheetViews>
    <sheetView topLeftCell="G1" workbookViewId="0">
      <selection activeCell="R10" sqref="R10"/>
    </sheetView>
  </sheetViews>
  <sheetFormatPr baseColWidth="10" defaultRowHeight="15"/>
  <cols>
    <col min="3" max="3" width="9.28515625" customWidth="1"/>
    <col min="4" max="4" width="12.28515625" customWidth="1"/>
    <col min="7" max="7" width="12.7109375" bestFit="1" customWidth="1"/>
    <col min="8" max="8" width="16.7109375" bestFit="1" customWidth="1"/>
    <col min="9" max="9" width="12" bestFit="1" customWidth="1"/>
    <col min="12" max="12" width="12" bestFit="1" customWidth="1"/>
    <col min="13" max="13" width="11.42578125" customWidth="1"/>
    <col min="14" max="14" width="13.28515625" customWidth="1"/>
    <col min="18" max="18" width="11.42578125" customWidth="1"/>
    <col min="21" max="21" width="12" bestFit="1" customWidth="1"/>
  </cols>
  <sheetData>
    <row r="1" spans="1:23">
      <c r="A1" s="4" t="s">
        <v>19</v>
      </c>
      <c r="L1" t="s">
        <v>1</v>
      </c>
    </row>
    <row r="2" spans="1:23">
      <c r="C2">
        <f>G5</f>
        <v>1.9535981387740292E-2</v>
      </c>
      <c r="E2">
        <f>G11</f>
        <v>2.5492860416184171</v>
      </c>
      <c r="G2" s="52" t="s">
        <v>169</v>
      </c>
      <c r="H2" t="s">
        <v>79</v>
      </c>
      <c r="I2" s="4" t="e">
        <f ca="1">W8/U8</f>
        <v>#NAME?</v>
      </c>
      <c r="N2" t="s">
        <v>32</v>
      </c>
      <c r="O2">
        <f>AVERAGE(N10:N21)</f>
        <v>2.1523721772523476</v>
      </c>
      <c r="P2" t="s">
        <v>35</v>
      </c>
      <c r="Q2" t="e">
        <f ca="1">AVERAGE(V10:V21)</f>
        <v>#NAME?</v>
      </c>
    </row>
    <row r="3" spans="1:23" ht="15.75">
      <c r="G3" t="s">
        <v>10</v>
      </c>
      <c r="L3" s="9">
        <f>COUNT('INGRESO DE DATOS'!A4:A10000)</f>
        <v>11</v>
      </c>
      <c r="N3" s="9">
        <f>AVERAGE(P10:P1000)</f>
        <v>8.8181818181818183</v>
      </c>
      <c r="Q3" s="9" t="e">
        <f ca="1">AVERAGE(Q10:Q51000)</f>
        <v>#NAME?</v>
      </c>
    </row>
    <row r="4" spans="1:23">
      <c r="E4" s="7">
        <f>$O$8</f>
        <v>1491.1403654451551</v>
      </c>
      <c r="F4" s="6">
        <f>$L$8</f>
        <v>685</v>
      </c>
    </row>
    <row r="5" spans="1:23" ht="15.75">
      <c r="C5" t="s">
        <v>4</v>
      </c>
      <c r="D5" s="2"/>
      <c r="E5" s="7">
        <f>$N$8</f>
        <v>23.676093949775822</v>
      </c>
      <c r="F5" s="6">
        <f>$L$3</f>
        <v>11</v>
      </c>
      <c r="G5" s="8">
        <f>MDETERM(E4:F5)/MDETERM(E6:F7)</f>
        <v>1.9535981387740292E-2</v>
      </c>
      <c r="H5" s="24"/>
    </row>
    <row r="6" spans="1:23">
      <c r="D6" s="2"/>
      <c r="E6" s="6">
        <f>$M$8</f>
        <v>43515</v>
      </c>
      <c r="F6" s="6">
        <f>$L$8</f>
        <v>685</v>
      </c>
      <c r="G6" s="32" t="e">
        <f ca="1">[1]!xDiv([1]!xMatDet(E4:F5,100),[1]!xMatDet(E6:F7,100),100)</f>
        <v>#NAME?</v>
      </c>
    </row>
    <row r="7" spans="1:23">
      <c r="E7" s="6">
        <f>$L$8</f>
        <v>685</v>
      </c>
      <c r="F7" s="6">
        <f>$L$3</f>
        <v>11</v>
      </c>
    </row>
    <row r="8" spans="1:23">
      <c r="L8" s="4">
        <f>SUM(L10:L21)</f>
        <v>685</v>
      </c>
      <c r="M8" s="4">
        <f>SUM(M10:M21)</f>
        <v>43515</v>
      </c>
      <c r="N8" s="4">
        <f t="shared" ref="N8:S8" si="0">SUM(N10:N21)</f>
        <v>23.676093949775822</v>
      </c>
      <c r="O8" s="4">
        <f t="shared" si="0"/>
        <v>1491.1403654451551</v>
      </c>
      <c r="P8" s="4">
        <f t="shared" si="0"/>
        <v>97</v>
      </c>
      <c r="Q8" s="4" t="e">
        <f t="shared" ca="1" si="0"/>
        <v>#NAME?</v>
      </c>
      <c r="R8" s="4">
        <f t="shared" si="0"/>
        <v>39.636363636363633</v>
      </c>
      <c r="S8" s="4" t="e">
        <f t="shared" ca="1" si="0"/>
        <v>#NAME?</v>
      </c>
      <c r="T8" s="4"/>
      <c r="U8" s="29">
        <f>SUM(U10:U20)</f>
        <v>0.55391163850569924</v>
      </c>
      <c r="V8" s="29" t="e">
        <f ca="1">SUM(V10:V20)</f>
        <v>#NAME?</v>
      </c>
      <c r="W8" s="29" t="e">
        <f ca="1">SUM(W10:W20)</f>
        <v>#NAME?</v>
      </c>
    </row>
    <row r="9" spans="1:23">
      <c r="E9" s="6"/>
      <c r="F9" s="6"/>
      <c r="U9" t="s">
        <v>34</v>
      </c>
      <c r="V9" t="s">
        <v>33</v>
      </c>
      <c r="W9" t="s">
        <v>36</v>
      </c>
    </row>
    <row r="10" spans="1:23">
      <c r="E10" s="6">
        <f>$M$8</f>
        <v>43515</v>
      </c>
      <c r="F10" s="7">
        <f>$O$8</f>
        <v>1491.1403654451551</v>
      </c>
      <c r="H10" s="6"/>
      <c r="I10" t="s">
        <v>119</v>
      </c>
      <c r="J10" s="63">
        <f>COUNT(L10:L1000)</f>
        <v>11</v>
      </c>
      <c r="L10">
        <f>'INGRESO DE DATOS'!A4</f>
        <v>64</v>
      </c>
      <c r="M10">
        <f>POWER(L10,2)</f>
        <v>4096</v>
      </c>
      <c r="N10">
        <f>LN('INGRESO DE DATOS'!B4)</f>
        <v>2.0794415416798357</v>
      </c>
      <c r="O10">
        <f>L10*N10</f>
        <v>133.08425866750949</v>
      </c>
      <c r="P10">
        <f>'INGRESO DE DATOS'!B4</f>
        <v>8</v>
      </c>
      <c r="Q10" t="e">
        <f ca="1">$G$12*EXP($G$6*L10)</f>
        <v>#NAME?</v>
      </c>
      <c r="R10">
        <f t="shared" ref="R10:R20" si="1">POWER(P10-$N$3,2)</f>
        <v>0.669421487603306</v>
      </c>
      <c r="S10" t="e">
        <f ca="1">POWER(Q10-$Q$3,2)</f>
        <v>#NAME?</v>
      </c>
      <c r="U10">
        <f>POWER(N10-O$2,2)</f>
        <v>5.318877605010537E-3</v>
      </c>
      <c r="V10" t="e">
        <f ca="1">LN(Q10)</f>
        <v>#NAME?</v>
      </c>
      <c r="W10" t="e">
        <f ca="1">POWER(V10-$Q$2,2)</f>
        <v>#NAME?</v>
      </c>
    </row>
    <row r="11" spans="1:23" ht="15.75">
      <c r="E11" s="6">
        <f>$L$8</f>
        <v>685</v>
      </c>
      <c r="F11" s="7">
        <f>$N$8</f>
        <v>23.676093949775822</v>
      </c>
      <c r="G11" s="8">
        <f>EXP(MDETERM(E10:F11)/MDETERM(E12:F13))</f>
        <v>2.5492860416184171</v>
      </c>
      <c r="H11" s="24"/>
      <c r="L11">
        <f>'INGRESO DE DATOS'!A5</f>
        <v>71</v>
      </c>
      <c r="M11">
        <f t="shared" ref="M11:M16" si="2">POWER(L11,2)</f>
        <v>5041</v>
      </c>
      <c r="N11">
        <f>LN('INGRESO DE DATOS'!B5)</f>
        <v>2.3025850929940459</v>
      </c>
      <c r="O11">
        <f t="shared" ref="O11:O16" si="3">L11*N11</f>
        <v>163.48354160257725</v>
      </c>
      <c r="P11">
        <f>'INGRESO DE DATOS'!B5</f>
        <v>10</v>
      </c>
      <c r="Q11" t="e">
        <f t="shared" ref="Q11:Q16" ca="1" si="4">$G$12*EXP($G$6*L11)</f>
        <v>#NAME?</v>
      </c>
      <c r="R11">
        <f t="shared" si="1"/>
        <v>1.3966942148760326</v>
      </c>
      <c r="S11" t="e">
        <f t="shared" ref="S11:S16" ca="1" si="5">POWER(Q11-$Q$3,2)</f>
        <v>#NAME?</v>
      </c>
      <c r="U11">
        <f t="shared" ref="U11:U16" si="6">POWER(N11-O$2,2)</f>
        <v>2.2563920055622542E-2</v>
      </c>
      <c r="V11" t="e">
        <f t="shared" ref="V11:V16" ca="1" si="7">LN(Q11)</f>
        <v>#NAME?</v>
      </c>
      <c r="W11" t="e">
        <f t="shared" ref="W11:W16" ca="1" si="8">POWER(V11-$Q$2,2)</f>
        <v>#NAME?</v>
      </c>
    </row>
    <row r="12" spans="1:23">
      <c r="E12" s="6">
        <f>$M$8</f>
        <v>43515</v>
      </c>
      <c r="F12" s="6">
        <f>$L$8</f>
        <v>685</v>
      </c>
      <c r="G12" s="32" t="e">
        <f ca="1">[1]!xExp([1]!xDiv([1]!xMatDet(E10:F11,100),[1]!xMatDet(E12:F13,100),100),100)</f>
        <v>#NAME?</v>
      </c>
      <c r="L12">
        <f>'INGRESO DE DATOS'!A6</f>
        <v>53</v>
      </c>
      <c r="M12">
        <f t="shared" si="2"/>
        <v>2809</v>
      </c>
      <c r="N12">
        <f>LN('INGRESO DE DATOS'!B6)</f>
        <v>1.791759469228055</v>
      </c>
      <c r="O12">
        <f t="shared" si="3"/>
        <v>94.963251869086918</v>
      </c>
      <c r="P12">
        <f>'INGRESO DE DATOS'!B6</f>
        <v>6</v>
      </c>
      <c r="Q12" t="e">
        <f t="shared" ca="1" si="4"/>
        <v>#NAME?</v>
      </c>
      <c r="R12">
        <f t="shared" si="1"/>
        <v>7.9421487603305794</v>
      </c>
      <c r="S12" t="e">
        <f t="shared" ca="1" si="5"/>
        <v>#NAME?</v>
      </c>
      <c r="U12">
        <f t="shared" si="6"/>
        <v>0.13004152518861375</v>
      </c>
      <c r="V12" t="e">
        <f t="shared" ca="1" si="7"/>
        <v>#NAME?</v>
      </c>
      <c r="W12" t="e">
        <f t="shared" ca="1" si="8"/>
        <v>#NAME?</v>
      </c>
    </row>
    <row r="13" spans="1:23">
      <c r="E13" s="6">
        <f>$L$8</f>
        <v>685</v>
      </c>
      <c r="F13" s="6">
        <f>$L$3</f>
        <v>11</v>
      </c>
      <c r="L13">
        <f>'INGRESO DE DATOS'!A7</f>
        <v>67</v>
      </c>
      <c r="M13">
        <f t="shared" si="2"/>
        <v>4489</v>
      </c>
      <c r="N13">
        <f>LN('INGRESO DE DATOS'!B7)</f>
        <v>2.3978952727983707</v>
      </c>
      <c r="O13">
        <f t="shared" si="3"/>
        <v>160.65898327749085</v>
      </c>
      <c r="P13">
        <f>'INGRESO DE DATOS'!B7</f>
        <v>11</v>
      </c>
      <c r="Q13" t="e">
        <f t="shared" ca="1" si="4"/>
        <v>#NAME?</v>
      </c>
      <c r="R13">
        <f t="shared" si="1"/>
        <v>4.7603305785123959</v>
      </c>
      <c r="S13" t="e">
        <f t="shared" ca="1" si="5"/>
        <v>#NAME?</v>
      </c>
      <c r="U13">
        <f t="shared" si="6"/>
        <v>6.0281590446501554E-2</v>
      </c>
      <c r="V13" t="e">
        <f t="shared" ca="1" si="7"/>
        <v>#NAME?</v>
      </c>
      <c r="W13" t="e">
        <f t="shared" ca="1" si="8"/>
        <v>#NAME?</v>
      </c>
    </row>
    <row r="14" spans="1:23">
      <c r="L14">
        <f>'INGRESO DE DATOS'!A8</f>
        <v>55</v>
      </c>
      <c r="M14">
        <f t="shared" si="2"/>
        <v>3025</v>
      </c>
      <c r="N14">
        <f>LN('INGRESO DE DATOS'!B8)</f>
        <v>2.0794415416798357</v>
      </c>
      <c r="O14">
        <f t="shared" si="3"/>
        <v>114.36928479239097</v>
      </c>
      <c r="P14">
        <f>'INGRESO DE DATOS'!B8</f>
        <v>8</v>
      </c>
      <c r="Q14" t="e">
        <f t="shared" ca="1" si="4"/>
        <v>#NAME?</v>
      </c>
      <c r="R14">
        <f t="shared" si="1"/>
        <v>0.669421487603306</v>
      </c>
      <c r="S14" t="e">
        <f t="shared" ca="1" si="5"/>
        <v>#NAME?</v>
      </c>
      <c r="U14">
        <f t="shared" si="6"/>
        <v>5.318877605010537E-3</v>
      </c>
      <c r="V14" t="e">
        <f t="shared" ca="1" si="7"/>
        <v>#NAME?</v>
      </c>
      <c r="W14" t="e">
        <f t="shared" ca="1" si="8"/>
        <v>#NAME?</v>
      </c>
    </row>
    <row r="15" spans="1:23">
      <c r="L15">
        <f>'INGRESO DE DATOS'!A9</f>
        <v>58</v>
      </c>
      <c r="M15">
        <f t="shared" si="2"/>
        <v>3364</v>
      </c>
      <c r="N15">
        <f>LN('INGRESO DE DATOS'!B9)</f>
        <v>1.9459101490553132</v>
      </c>
      <c r="O15">
        <f t="shared" si="3"/>
        <v>112.86278864520817</v>
      </c>
      <c r="P15">
        <f>'INGRESO DE DATOS'!B9</f>
        <v>7</v>
      </c>
      <c r="Q15" t="e">
        <f t="shared" ca="1" si="4"/>
        <v>#NAME?</v>
      </c>
      <c r="R15">
        <f t="shared" si="1"/>
        <v>3.3057851239669427</v>
      </c>
      <c r="S15" t="e">
        <f t="shared" ca="1" si="5"/>
        <v>#NAME?</v>
      </c>
      <c r="U15">
        <f t="shared" si="6"/>
        <v>4.2626569087233029E-2</v>
      </c>
      <c r="V15" t="e">
        <f t="shared" ca="1" si="7"/>
        <v>#NAME?</v>
      </c>
      <c r="W15" t="e">
        <f t="shared" ca="1" si="8"/>
        <v>#NAME?</v>
      </c>
    </row>
    <row r="16" spans="1:23">
      <c r="E16" s="20" t="str">
        <f>G2</f>
        <v>1.62103589105089745154535713875</v>
      </c>
      <c r="L16">
        <f>'INGRESO DE DATOS'!A10</f>
        <v>77</v>
      </c>
      <c r="M16">
        <f t="shared" si="2"/>
        <v>5929</v>
      </c>
      <c r="N16">
        <f>LN('INGRESO DE DATOS'!B10)</f>
        <v>2.3025850929940459</v>
      </c>
      <c r="O16">
        <f t="shared" si="3"/>
        <v>177.29905216054152</v>
      </c>
      <c r="P16">
        <f>'INGRESO DE DATOS'!B10</f>
        <v>10</v>
      </c>
      <c r="Q16" t="e">
        <f t="shared" ca="1" si="4"/>
        <v>#NAME?</v>
      </c>
      <c r="R16">
        <f t="shared" si="1"/>
        <v>1.3966942148760326</v>
      </c>
      <c r="S16" t="e">
        <f t="shared" ca="1" si="5"/>
        <v>#NAME?</v>
      </c>
      <c r="U16">
        <f t="shared" si="6"/>
        <v>2.2563920055622542E-2</v>
      </c>
      <c r="V16" t="e">
        <f t="shared" ca="1" si="7"/>
        <v>#NAME?</v>
      </c>
      <c r="W16" t="e">
        <f t="shared" ca="1" si="8"/>
        <v>#NAME?</v>
      </c>
    </row>
    <row r="17" spans="8:23">
      <c r="L17">
        <f>'INGRESO DE DATOS'!A11</f>
        <v>57</v>
      </c>
      <c r="M17">
        <f>POWER(L17,2)</f>
        <v>3249</v>
      </c>
      <c r="N17">
        <f>LN('INGRESO DE DATOS'!B11)</f>
        <v>2.1972245773362196</v>
      </c>
      <c r="O17">
        <f>L17*N17</f>
        <v>125.24180090816452</v>
      </c>
      <c r="P17">
        <f>'INGRESO DE DATOS'!B11</f>
        <v>9</v>
      </c>
      <c r="Q17" t="e">
        <f ca="1">$G$12*EXP($G$6*L17)</f>
        <v>#NAME?</v>
      </c>
      <c r="R17">
        <f t="shared" si="1"/>
        <v>3.305785123966936E-2</v>
      </c>
      <c r="S17" t="e">
        <f ca="1">POWER(Q17-$Q$3,2)</f>
        <v>#NAME?</v>
      </c>
      <c r="U17">
        <f>POWER(N17-O$2,2)</f>
        <v>2.0117377932837143E-3</v>
      </c>
      <c r="V17" t="e">
        <f ca="1">LN(Q17)</f>
        <v>#NAME?</v>
      </c>
      <c r="W17" t="e">
        <f ca="1">POWER(V17-$Q$2,2)</f>
        <v>#NAME?</v>
      </c>
    </row>
    <row r="18" spans="8:23">
      <c r="L18">
        <f>'INGRESO DE DATOS'!A12</f>
        <v>56</v>
      </c>
      <c r="M18">
        <f>POWER(L18,2)</f>
        <v>3136</v>
      </c>
      <c r="N18">
        <f>LN('INGRESO DE DATOS'!B12)</f>
        <v>2.3025850929940459</v>
      </c>
      <c r="O18">
        <f>L18*N18</f>
        <v>128.94476520766656</v>
      </c>
      <c r="P18">
        <f>'INGRESO DE DATOS'!B12</f>
        <v>10</v>
      </c>
      <c r="Q18" t="e">
        <f ca="1">$G$12*EXP($G$6*L18)</f>
        <v>#NAME?</v>
      </c>
      <c r="R18">
        <f t="shared" si="1"/>
        <v>1.3966942148760326</v>
      </c>
      <c r="S18" t="e">
        <f ca="1">POWER(Q18-$Q$3,2)</f>
        <v>#NAME?</v>
      </c>
      <c r="U18">
        <f>POWER(N18-O$2,2)</f>
        <v>2.2563920055622542E-2</v>
      </c>
      <c r="V18" t="e">
        <f ca="1">LN(Q18)</f>
        <v>#NAME?</v>
      </c>
      <c r="W18" t="e">
        <f ca="1">POWER(V18-$Q$2,2)</f>
        <v>#NAME?</v>
      </c>
    </row>
    <row r="19" spans="8:23">
      <c r="L19">
        <f>'INGRESO DE DATOS'!A13</f>
        <v>51</v>
      </c>
      <c r="M19">
        <f>POWER(L19,2)</f>
        <v>2601</v>
      </c>
      <c r="N19">
        <f>LN('INGRESO DE DATOS'!B13)</f>
        <v>1.791759469228055</v>
      </c>
      <c r="O19">
        <f>L19*N19</f>
        <v>91.379732930630809</v>
      </c>
      <c r="P19">
        <f>'INGRESO DE DATOS'!B13</f>
        <v>6</v>
      </c>
      <c r="Q19" t="e">
        <f ca="1">$G$12*EXP($G$6*L19)</f>
        <v>#NAME?</v>
      </c>
      <c r="R19">
        <f t="shared" si="1"/>
        <v>7.9421487603305794</v>
      </c>
      <c r="S19" t="e">
        <f ca="1">POWER(Q19-$Q$3,2)</f>
        <v>#NAME?</v>
      </c>
      <c r="U19">
        <f>POWER(N19-O$2,2)</f>
        <v>0.13004152518861375</v>
      </c>
      <c r="V19" t="e">
        <f ca="1">LN(Q19)</f>
        <v>#NAME?</v>
      </c>
      <c r="W19" t="e">
        <f ca="1">POWER(V19-$Q$2,2)</f>
        <v>#NAME?</v>
      </c>
    </row>
    <row r="20" spans="8:23">
      <c r="L20">
        <f>'INGRESO DE DATOS'!A14</f>
        <v>76</v>
      </c>
      <c r="M20">
        <f>POWER(L20,2)</f>
        <v>5776</v>
      </c>
      <c r="N20">
        <f>LN('INGRESO DE DATOS'!B14)</f>
        <v>2.4849066497880004</v>
      </c>
      <c r="O20">
        <f>L20*N20</f>
        <v>188.85290538388801</v>
      </c>
      <c r="P20">
        <f>'INGRESO DE DATOS'!B14</f>
        <v>12</v>
      </c>
      <c r="Q20" t="e">
        <f ca="1">$G$12*EXP($G$6*L20)</f>
        <v>#NAME?</v>
      </c>
      <c r="R20">
        <f t="shared" si="1"/>
        <v>10.12396694214876</v>
      </c>
      <c r="S20" t="e">
        <f ca="1">POWER(Q20-$Q$3,2)</f>
        <v>#NAME?</v>
      </c>
      <c r="U20">
        <f>POWER(N20-O$2,2)</f>
        <v>0.11057917542456477</v>
      </c>
      <c r="V20" t="e">
        <f ca="1">LN(Q20)</f>
        <v>#NAME?</v>
      </c>
      <c r="W20" t="e">
        <f ca="1">POWER(V20-$Q$2,2)</f>
        <v>#NAME?</v>
      </c>
    </row>
    <row r="25" spans="8:23">
      <c r="H25" t="s">
        <v>7</v>
      </c>
    </row>
    <row r="26" spans="8:23">
      <c r="H26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18"/>
  <dimension ref="A1:Y26"/>
  <sheetViews>
    <sheetView topLeftCell="K1" workbookViewId="0">
      <selection activeCell="T8" sqref="T8"/>
    </sheetView>
  </sheetViews>
  <sheetFormatPr baseColWidth="10" defaultRowHeight="15"/>
  <cols>
    <col min="3" max="3" width="9.28515625" customWidth="1"/>
    <col min="4" max="4" width="12.28515625" customWidth="1"/>
    <col min="7" max="7" width="12.7109375" bestFit="1" customWidth="1"/>
    <col min="8" max="8" width="16.7109375" bestFit="1" customWidth="1"/>
    <col min="9" max="9" width="12" bestFit="1" customWidth="1"/>
    <col min="12" max="12" width="12" bestFit="1" customWidth="1"/>
    <col min="13" max="13" width="11.42578125" customWidth="1"/>
    <col min="14" max="17" width="13.28515625" customWidth="1"/>
    <col min="19" max="19" width="13.5703125" bestFit="1" customWidth="1"/>
    <col min="20" max="20" width="11.42578125" customWidth="1"/>
    <col min="23" max="23" width="12" bestFit="1" customWidth="1"/>
  </cols>
  <sheetData>
    <row r="1" spans="1:25">
      <c r="A1" s="4" t="s">
        <v>20</v>
      </c>
      <c r="L1" t="s">
        <v>1</v>
      </c>
    </row>
    <row r="2" spans="1:25">
      <c r="C2">
        <f>G5</f>
        <v>1.2604170919753206</v>
      </c>
      <c r="E2">
        <f>G11</f>
        <v>4.770429907849396E-2</v>
      </c>
      <c r="G2" s="12" t="e">
        <f ca="1">U8/T8</f>
        <v>#NAME?</v>
      </c>
      <c r="H2" t="s">
        <v>37</v>
      </c>
      <c r="I2" t="e">
        <f ca="1">Y8/W8</f>
        <v>#NAME?</v>
      </c>
      <c r="N2" t="s">
        <v>32</v>
      </c>
      <c r="R2" t="s">
        <v>35</v>
      </c>
      <c r="S2" t="e">
        <f ca="1">AVERAGE(X10:X21)</f>
        <v>#NAME?</v>
      </c>
    </row>
    <row r="3" spans="1:25" ht="15.75">
      <c r="G3" t="s">
        <v>10</v>
      </c>
      <c r="L3" s="9">
        <f>COUNT('INGRESO DE DATOS'!A4:A10000)</f>
        <v>11</v>
      </c>
      <c r="N3" s="9">
        <f>AVERAGE(R10:R1000)</f>
        <v>8.8181818181818183</v>
      </c>
      <c r="O3" s="9"/>
      <c r="P3" s="9"/>
      <c r="Q3" s="9"/>
      <c r="S3" s="9" t="e">
        <f ca="1">AVERAGE(S10:S51000)</f>
        <v>#NAME?</v>
      </c>
    </row>
    <row r="4" spans="1:25">
      <c r="E4" s="7">
        <f>$P$8</f>
        <v>97.854372345542671</v>
      </c>
      <c r="F4" s="6">
        <f>$O$8</f>
        <v>45.339091042557008</v>
      </c>
    </row>
    <row r="5" spans="1:25" ht="15.75">
      <c r="C5" t="s">
        <v>4</v>
      </c>
      <c r="D5" s="2"/>
      <c r="E5" s="7">
        <f>$N$8</f>
        <v>23.676093949775822</v>
      </c>
      <c r="F5" s="6">
        <f>$L$3</f>
        <v>11</v>
      </c>
      <c r="G5" s="8">
        <f>MDETERM(E4:F5)/MDETERM(E6:F7)</f>
        <v>1.2604170919753206</v>
      </c>
      <c r="H5" s="24"/>
    </row>
    <row r="6" spans="1:25">
      <c r="D6" s="2"/>
      <c r="E6" s="6">
        <f>$Q$8</f>
        <v>187.08819223911115</v>
      </c>
      <c r="F6" s="6">
        <f>$O$8</f>
        <v>45.339091042557008</v>
      </c>
      <c r="G6" s="32" t="e">
        <f ca="1">[1]!xDiv([1]!xMatDet(E4:F5,100),[1]!xMatDet(E6:F7,100),100)</f>
        <v>#NAME?</v>
      </c>
    </row>
    <row r="7" spans="1:25">
      <c r="E7" s="6">
        <f>$O$8</f>
        <v>45.339091042557008</v>
      </c>
      <c r="F7" s="6">
        <f>$L$3</f>
        <v>11</v>
      </c>
    </row>
    <row r="8" spans="1:25">
      <c r="L8" s="4">
        <f>SUM(L10:L21)</f>
        <v>685</v>
      </c>
      <c r="M8" s="4">
        <f>SUM(M10:M21)</f>
        <v>43515</v>
      </c>
      <c r="N8" s="4">
        <f t="shared" ref="N8:U8" si="0">SUM(N10:N21)</f>
        <v>23.676093949775822</v>
      </c>
      <c r="O8" s="4">
        <f t="shared" si="0"/>
        <v>45.339091042557008</v>
      </c>
      <c r="P8" s="4">
        <f t="shared" si="0"/>
        <v>97.854372345542671</v>
      </c>
      <c r="Q8" s="4">
        <f t="shared" si="0"/>
        <v>187.08819223911115</v>
      </c>
      <c r="R8" s="4">
        <f t="shared" si="0"/>
        <v>97</v>
      </c>
      <c r="S8" s="4" t="e">
        <f t="shared" ca="1" si="0"/>
        <v>#NAME?</v>
      </c>
      <c r="T8" s="4">
        <f t="shared" si="0"/>
        <v>39.636363636363633</v>
      </c>
      <c r="U8" s="4" t="e">
        <f t="shared" ca="1" si="0"/>
        <v>#NAME?</v>
      </c>
      <c r="V8" s="4"/>
      <c r="W8" s="4" t="e">
        <f ca="1">SUM(W10:W21)</f>
        <v>#NAME?</v>
      </c>
      <c r="X8" s="4" t="e">
        <f ca="1">SUM(X10:X21)</f>
        <v>#NAME?</v>
      </c>
      <c r="Y8" s="4" t="e">
        <f ca="1">SUM(Y10:Y21)</f>
        <v>#NAME?</v>
      </c>
    </row>
    <row r="9" spans="1:25">
      <c r="E9" s="6"/>
      <c r="F9" s="6"/>
      <c r="I9" t="s">
        <v>119</v>
      </c>
      <c r="J9" s="63">
        <f>COUNT(L10:L1000)</f>
        <v>11</v>
      </c>
      <c r="O9" s="6" t="s">
        <v>82</v>
      </c>
      <c r="P9" s="6" t="s">
        <v>83</v>
      </c>
      <c r="Q9" s="6" t="s">
        <v>84</v>
      </c>
      <c r="S9" s="6" t="s">
        <v>85</v>
      </c>
      <c r="W9" t="s">
        <v>34</v>
      </c>
      <c r="X9" t="s">
        <v>33</v>
      </c>
      <c r="Y9" t="s">
        <v>36</v>
      </c>
    </row>
    <row r="10" spans="1:25">
      <c r="E10" s="6">
        <f>$Q$8</f>
        <v>187.08819223911115</v>
      </c>
      <c r="F10" s="7">
        <f>$P$8</f>
        <v>97.854372345542671</v>
      </c>
      <c r="H10" s="6"/>
      <c r="L10">
        <f>'INGRESO DE DATOS'!A4</f>
        <v>64</v>
      </c>
      <c r="M10">
        <f>POWER(L10,2)</f>
        <v>4096</v>
      </c>
      <c r="N10">
        <f>LN('INGRESO DE DATOS'!B4)</f>
        <v>2.0794415416798357</v>
      </c>
      <c r="O10">
        <f t="shared" ref="O10:O20" si="1">LN(L10)</f>
        <v>4.1588830833596715</v>
      </c>
      <c r="P10">
        <f>O10*N10</f>
        <v>8.6481542505276234</v>
      </c>
      <c r="Q10">
        <f>O10*O10</f>
        <v>17.296308501055247</v>
      </c>
      <c r="R10">
        <f>'INGRESO DE DATOS'!B4</f>
        <v>8</v>
      </c>
      <c r="S10" t="e">
        <f ca="1">$G$12*POWER(L10,$G$6)</f>
        <v>#NAME?</v>
      </c>
      <c r="T10">
        <f t="shared" ref="T10:T20" si="2">POWER(R10-$N$3,2)</f>
        <v>0.669421487603306</v>
      </c>
      <c r="U10" t="e">
        <f ca="1">POWER(S10-$S$3,2)</f>
        <v>#NAME?</v>
      </c>
      <c r="W10" t="e">
        <f ca="1">POWER(N10-$S$2,2)</f>
        <v>#NAME?</v>
      </c>
      <c r="X10" t="e">
        <f ca="1">LN(S10)</f>
        <v>#NAME?</v>
      </c>
      <c r="Y10" t="e">
        <f ca="1">POWER(X10-$S$2,2)</f>
        <v>#NAME?</v>
      </c>
    </row>
    <row r="11" spans="1:25" ht="15.75">
      <c r="E11" s="6">
        <f>$O$8</f>
        <v>45.339091042557008</v>
      </c>
      <c r="F11" s="7">
        <f>$N$8</f>
        <v>23.676093949775822</v>
      </c>
      <c r="G11" s="8">
        <f>EXP(MDETERM(E10:F11)/MDETERM(E12:F13))</f>
        <v>4.770429907849396E-2</v>
      </c>
      <c r="H11" s="24"/>
      <c r="L11">
        <f>'INGRESO DE DATOS'!A5</f>
        <v>71</v>
      </c>
      <c r="M11">
        <f t="shared" ref="M11:M16" si="3">POWER(L11,2)</f>
        <v>5041</v>
      </c>
      <c r="N11">
        <f>LN('INGRESO DE DATOS'!B5)</f>
        <v>2.3025850929940459</v>
      </c>
      <c r="O11">
        <f t="shared" si="1"/>
        <v>4.2626798770413155</v>
      </c>
      <c r="P11">
        <f t="shared" ref="P11:P16" si="4">O11*N11</f>
        <v>9.8151831410810253</v>
      </c>
      <c r="Q11">
        <f t="shared" ref="Q11:Q16" si="5">O11*O11</f>
        <v>18.170439734132966</v>
      </c>
      <c r="R11">
        <f>'INGRESO DE DATOS'!B5</f>
        <v>10</v>
      </c>
      <c r="S11" t="e">
        <f t="shared" ref="S11:S16" ca="1" si="6">$G$12*POWER(L11,$G$6)</f>
        <v>#NAME?</v>
      </c>
      <c r="T11">
        <f t="shared" si="2"/>
        <v>1.3966942148760326</v>
      </c>
      <c r="U11" t="e">
        <f t="shared" ref="U11:U16" ca="1" si="7">POWER(S11-$S$3,2)</f>
        <v>#NAME?</v>
      </c>
      <c r="W11" t="e">
        <f t="shared" ref="W11:W16" ca="1" si="8">POWER(N11-$S$2,2)</f>
        <v>#NAME?</v>
      </c>
      <c r="X11" t="e">
        <f t="shared" ref="X11:X16" ca="1" si="9">LN(S11)</f>
        <v>#NAME?</v>
      </c>
      <c r="Y11" t="e">
        <f t="shared" ref="Y11:Y16" ca="1" si="10">POWER(X11-$S$2,2)</f>
        <v>#NAME?</v>
      </c>
    </row>
    <row r="12" spans="1:25">
      <c r="E12" s="6">
        <f>$Q$8</f>
        <v>187.08819223911115</v>
      </c>
      <c r="F12" s="6">
        <f>$O$8</f>
        <v>45.339091042557008</v>
      </c>
      <c r="G12" s="32" t="e">
        <f ca="1">[1]!xExp([1]!xDiv([1]!xMatDet(E10:F11,100),[1]!xMatDet(E12:F13,100),100),100)</f>
        <v>#NAME?</v>
      </c>
      <c r="L12">
        <f>'INGRESO DE DATOS'!A6</f>
        <v>53</v>
      </c>
      <c r="M12">
        <f t="shared" si="3"/>
        <v>2809</v>
      </c>
      <c r="N12">
        <f>LN('INGRESO DE DATOS'!B6)</f>
        <v>1.791759469228055</v>
      </c>
      <c r="O12">
        <f t="shared" si="1"/>
        <v>3.970291913552122</v>
      </c>
      <c r="P12">
        <f t="shared" si="4"/>
        <v>7.1138081317065884</v>
      </c>
      <c r="Q12">
        <f t="shared" si="5"/>
        <v>15.76321787881737</v>
      </c>
      <c r="R12">
        <f>'INGRESO DE DATOS'!B6</f>
        <v>6</v>
      </c>
      <c r="S12" t="e">
        <f t="shared" ca="1" si="6"/>
        <v>#NAME?</v>
      </c>
      <c r="T12">
        <f t="shared" si="2"/>
        <v>7.9421487603305794</v>
      </c>
      <c r="U12" t="e">
        <f t="shared" ca="1" si="7"/>
        <v>#NAME?</v>
      </c>
      <c r="W12" t="e">
        <f t="shared" ca="1" si="8"/>
        <v>#NAME?</v>
      </c>
      <c r="X12" t="e">
        <f t="shared" ca="1" si="9"/>
        <v>#NAME?</v>
      </c>
      <c r="Y12" t="e">
        <f t="shared" ca="1" si="10"/>
        <v>#NAME?</v>
      </c>
    </row>
    <row r="13" spans="1:25">
      <c r="E13" s="6">
        <f>$O$8</f>
        <v>45.339091042557008</v>
      </c>
      <c r="F13" s="6">
        <f>$L$3</f>
        <v>11</v>
      </c>
      <c r="L13">
        <f>'INGRESO DE DATOS'!A7</f>
        <v>67</v>
      </c>
      <c r="M13">
        <f t="shared" si="3"/>
        <v>4489</v>
      </c>
      <c r="N13">
        <f>LN('INGRESO DE DATOS'!B7)</f>
        <v>2.3978952727983707</v>
      </c>
      <c r="O13">
        <f t="shared" si="1"/>
        <v>4.2046926193909657</v>
      </c>
      <c r="P13">
        <f t="shared" si="4"/>
        <v>10.082412555607796</v>
      </c>
      <c r="Q13">
        <f t="shared" si="5"/>
        <v>17.679440023560861</v>
      </c>
      <c r="R13">
        <f>'INGRESO DE DATOS'!B7</f>
        <v>11</v>
      </c>
      <c r="S13" t="e">
        <f t="shared" ca="1" si="6"/>
        <v>#NAME?</v>
      </c>
      <c r="T13">
        <f t="shared" si="2"/>
        <v>4.7603305785123959</v>
      </c>
      <c r="U13" t="e">
        <f t="shared" ca="1" si="7"/>
        <v>#NAME?</v>
      </c>
      <c r="W13" t="e">
        <f t="shared" ca="1" si="8"/>
        <v>#NAME?</v>
      </c>
      <c r="X13" t="e">
        <f t="shared" ca="1" si="9"/>
        <v>#NAME?</v>
      </c>
      <c r="Y13" t="e">
        <f t="shared" ca="1" si="10"/>
        <v>#NAME?</v>
      </c>
    </row>
    <row r="14" spans="1:25">
      <c r="L14">
        <f>'INGRESO DE DATOS'!A8</f>
        <v>55</v>
      </c>
      <c r="M14">
        <f t="shared" si="3"/>
        <v>3025</v>
      </c>
      <c r="N14">
        <f>LN('INGRESO DE DATOS'!B8)</f>
        <v>2.0794415416798357</v>
      </c>
      <c r="O14">
        <f t="shared" si="1"/>
        <v>4.0073331852324712</v>
      </c>
      <c r="P14">
        <f t="shared" si="4"/>
        <v>8.3330150967245764</v>
      </c>
      <c r="Q14">
        <f t="shared" si="5"/>
        <v>16.058719257465423</v>
      </c>
      <c r="R14">
        <f>'INGRESO DE DATOS'!B8</f>
        <v>8</v>
      </c>
      <c r="S14" t="e">
        <f t="shared" ca="1" si="6"/>
        <v>#NAME?</v>
      </c>
      <c r="T14">
        <f t="shared" si="2"/>
        <v>0.669421487603306</v>
      </c>
      <c r="U14" t="e">
        <f t="shared" ca="1" si="7"/>
        <v>#NAME?</v>
      </c>
      <c r="W14" t="e">
        <f t="shared" ca="1" si="8"/>
        <v>#NAME?</v>
      </c>
      <c r="X14" t="e">
        <f t="shared" ca="1" si="9"/>
        <v>#NAME?</v>
      </c>
      <c r="Y14" t="e">
        <f t="shared" ca="1" si="10"/>
        <v>#NAME?</v>
      </c>
    </row>
    <row r="15" spans="1:25">
      <c r="L15">
        <f>'INGRESO DE DATOS'!A9</f>
        <v>58</v>
      </c>
      <c r="M15">
        <f t="shared" si="3"/>
        <v>3364</v>
      </c>
      <c r="N15">
        <f>LN('INGRESO DE DATOS'!B9)</f>
        <v>1.9459101490553132</v>
      </c>
      <c r="O15">
        <f t="shared" si="1"/>
        <v>4.0604430105464191</v>
      </c>
      <c r="P15">
        <f t="shared" si="4"/>
        <v>7.9012572638829868</v>
      </c>
      <c r="Q15">
        <f t="shared" si="5"/>
        <v>16.487197441895269</v>
      </c>
      <c r="R15">
        <f>'INGRESO DE DATOS'!B9</f>
        <v>7</v>
      </c>
      <c r="S15" t="e">
        <f t="shared" ca="1" si="6"/>
        <v>#NAME?</v>
      </c>
      <c r="T15">
        <f t="shared" si="2"/>
        <v>3.3057851239669427</v>
      </c>
      <c r="U15" t="e">
        <f t="shared" ca="1" si="7"/>
        <v>#NAME?</v>
      </c>
      <c r="W15" t="e">
        <f t="shared" ca="1" si="8"/>
        <v>#NAME?</v>
      </c>
      <c r="X15" t="e">
        <f t="shared" ca="1" si="9"/>
        <v>#NAME?</v>
      </c>
      <c r="Y15" t="e">
        <f t="shared" ca="1" si="10"/>
        <v>#NAME?</v>
      </c>
    </row>
    <row r="16" spans="1:25">
      <c r="E16" s="20" t="e">
        <f ca="1">G2</f>
        <v>#NAME?</v>
      </c>
      <c r="L16">
        <f>'INGRESO DE DATOS'!A10</f>
        <v>77</v>
      </c>
      <c r="M16">
        <f t="shared" si="3"/>
        <v>5929</v>
      </c>
      <c r="N16">
        <f>LN('INGRESO DE DATOS'!B10)</f>
        <v>2.3025850929940459</v>
      </c>
      <c r="O16">
        <f t="shared" si="1"/>
        <v>4.3438054218536841</v>
      </c>
      <c r="P16">
        <f t="shared" si="4"/>
        <v>10.001981611227006</v>
      </c>
      <c r="Q16">
        <f t="shared" si="5"/>
        <v>18.868645542925464</v>
      </c>
      <c r="R16">
        <f>'INGRESO DE DATOS'!B10</f>
        <v>10</v>
      </c>
      <c r="S16" t="e">
        <f t="shared" ca="1" si="6"/>
        <v>#NAME?</v>
      </c>
      <c r="T16">
        <f t="shared" si="2"/>
        <v>1.3966942148760326</v>
      </c>
      <c r="U16" t="e">
        <f t="shared" ca="1" si="7"/>
        <v>#NAME?</v>
      </c>
      <c r="W16" t="e">
        <f t="shared" ca="1" si="8"/>
        <v>#NAME?</v>
      </c>
      <c r="X16" t="e">
        <f t="shared" ca="1" si="9"/>
        <v>#NAME?</v>
      </c>
      <c r="Y16" t="e">
        <f t="shared" ca="1" si="10"/>
        <v>#NAME?</v>
      </c>
    </row>
    <row r="17" spans="8:25">
      <c r="L17">
        <f>'INGRESO DE DATOS'!A11</f>
        <v>57</v>
      </c>
      <c r="M17">
        <f>POWER(L17,2)</f>
        <v>3249</v>
      </c>
      <c r="N17">
        <f>LN('INGRESO DE DATOS'!B11)</f>
        <v>2.1972245773362196</v>
      </c>
      <c r="O17">
        <f t="shared" si="1"/>
        <v>4.0430512678345503</v>
      </c>
      <c r="P17">
        <f>O17*N17</f>
        <v>8.883491613116437</v>
      </c>
      <c r="Q17">
        <f>O17*O17</f>
        <v>16.346263554338563</v>
      </c>
      <c r="R17">
        <f>'INGRESO DE DATOS'!B11</f>
        <v>9</v>
      </c>
      <c r="S17" t="e">
        <f ca="1">$G$12*POWER(L17,$G$6)</f>
        <v>#NAME?</v>
      </c>
      <c r="T17">
        <f t="shared" si="2"/>
        <v>3.305785123966936E-2</v>
      </c>
      <c r="U17" t="e">
        <f ca="1">POWER(S17-$S$3,2)</f>
        <v>#NAME?</v>
      </c>
    </row>
    <row r="18" spans="8:25">
      <c r="L18">
        <f>'INGRESO DE DATOS'!A12</f>
        <v>56</v>
      </c>
      <c r="M18">
        <f>POWER(L18,2)</f>
        <v>3136</v>
      </c>
      <c r="N18">
        <f>LN('INGRESO DE DATOS'!B12)</f>
        <v>2.3025850929940459</v>
      </c>
      <c r="O18">
        <f t="shared" si="1"/>
        <v>4.0253516907351496</v>
      </c>
      <c r="P18">
        <f>O18*N18</f>
        <v>9.2687147971451349</v>
      </c>
      <c r="Q18">
        <f>O18*O18</f>
        <v>16.203456234104326</v>
      </c>
      <c r="R18">
        <f>'INGRESO DE DATOS'!B12</f>
        <v>10</v>
      </c>
      <c r="S18" t="e">
        <f ca="1">$G$12*POWER(L18,$G$6)</f>
        <v>#NAME?</v>
      </c>
      <c r="T18">
        <f t="shared" si="2"/>
        <v>1.3966942148760326</v>
      </c>
      <c r="U18" t="e">
        <f ca="1">POWER(S18-$S$3,2)</f>
        <v>#NAME?</v>
      </c>
      <c r="W18" t="e">
        <f ca="1">POWER(N18-$S$2,2)</f>
        <v>#NAME?</v>
      </c>
      <c r="X18" t="e">
        <f ca="1">LN(S18)</f>
        <v>#NAME?</v>
      </c>
      <c r="Y18" t="e">
        <f ca="1">POWER(X18-$S$2,2)</f>
        <v>#NAME?</v>
      </c>
    </row>
    <row r="19" spans="8:25">
      <c r="L19">
        <f>'INGRESO DE DATOS'!A13</f>
        <v>51</v>
      </c>
      <c r="M19">
        <f>POWER(L19,2)</f>
        <v>2601</v>
      </c>
      <c r="N19">
        <f>LN('INGRESO DE DATOS'!B13)</f>
        <v>1.791759469228055</v>
      </c>
      <c r="O19">
        <f t="shared" si="1"/>
        <v>3.9318256327243257</v>
      </c>
      <c r="P19">
        <f>O19*N19</f>
        <v>7.0448858087873996</v>
      </c>
      <c r="Q19">
        <f>O19*O19</f>
        <v>15.459252806148044</v>
      </c>
      <c r="R19">
        <f>'INGRESO DE DATOS'!B13</f>
        <v>6</v>
      </c>
      <c r="S19" t="e">
        <f ca="1">$G$12*POWER(L19,$G$6)</f>
        <v>#NAME?</v>
      </c>
      <c r="T19">
        <f t="shared" si="2"/>
        <v>7.9421487603305794</v>
      </c>
      <c r="U19" t="e">
        <f ca="1">POWER(S19-$S$3,2)</f>
        <v>#NAME?</v>
      </c>
      <c r="W19" t="e">
        <f ca="1">POWER(N19-$S$2,2)</f>
        <v>#NAME?</v>
      </c>
      <c r="X19" t="e">
        <f ca="1">LN(S19)</f>
        <v>#NAME?</v>
      </c>
      <c r="Y19" t="e">
        <f ca="1">POWER(X19-$S$2,2)</f>
        <v>#NAME?</v>
      </c>
    </row>
    <row r="20" spans="8:25">
      <c r="L20">
        <f>'INGRESO DE DATOS'!A14</f>
        <v>76</v>
      </c>
      <c r="M20">
        <f>POWER(L20,2)</f>
        <v>5776</v>
      </c>
      <c r="N20">
        <f>LN('INGRESO DE DATOS'!B14)</f>
        <v>2.4849066497880004</v>
      </c>
      <c r="O20">
        <f t="shared" si="1"/>
        <v>4.3307333402863311</v>
      </c>
      <c r="P20">
        <f>O20*N20</f>
        <v>10.761468075736103</v>
      </c>
      <c r="Q20">
        <f>O20*O20</f>
        <v>18.755251264667603</v>
      </c>
      <c r="R20">
        <f>'INGRESO DE DATOS'!B14</f>
        <v>12</v>
      </c>
      <c r="S20" t="e">
        <f ca="1">$G$12*POWER(L20,$G$6)</f>
        <v>#NAME?</v>
      </c>
      <c r="T20">
        <f t="shared" si="2"/>
        <v>10.12396694214876</v>
      </c>
      <c r="U20" t="e">
        <f ca="1">POWER(S20-$S$3,2)</f>
        <v>#NAME?</v>
      </c>
      <c r="W20" t="e">
        <f ca="1">POWER(N20-$S$2,2)</f>
        <v>#NAME?</v>
      </c>
      <c r="X20" t="e">
        <f ca="1">LN(S20)</f>
        <v>#NAME?</v>
      </c>
      <c r="Y20" t="e">
        <f ca="1">POWER(X20-$S$2,2)</f>
        <v>#NAME?</v>
      </c>
    </row>
    <row r="25" spans="8:25">
      <c r="H25" t="s">
        <v>7</v>
      </c>
    </row>
    <row r="26" spans="8:25">
      <c r="H26" t="s">
        <v>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8"/>
  <dimension ref="C4:O29"/>
  <sheetViews>
    <sheetView topLeftCell="A5" workbookViewId="0">
      <selection activeCell="O26" sqref="O26"/>
    </sheetView>
  </sheetViews>
  <sheetFormatPr baseColWidth="10" defaultRowHeight="15"/>
  <sheetData>
    <row r="4" spans="3:15">
      <c r="C4" s="1">
        <v>68</v>
      </c>
      <c r="D4" s="1">
        <v>66</v>
      </c>
      <c r="E4" s="1">
        <v>68</v>
      </c>
      <c r="F4" s="1">
        <v>65</v>
      </c>
      <c r="G4" s="1">
        <v>69</v>
      </c>
      <c r="H4" s="1">
        <v>66</v>
      </c>
      <c r="I4" s="1">
        <v>68</v>
      </c>
      <c r="J4" s="1">
        <v>65</v>
      </c>
      <c r="K4" s="1">
        <v>71</v>
      </c>
      <c r="L4" s="1">
        <v>67</v>
      </c>
      <c r="M4" s="1">
        <v>68</v>
      </c>
      <c r="N4" s="1">
        <v>70</v>
      </c>
    </row>
    <row r="6" spans="3:15">
      <c r="C6" s="1">
        <v>65</v>
      </c>
      <c r="D6" s="1">
        <v>63</v>
      </c>
      <c r="E6" s="1">
        <v>67</v>
      </c>
      <c r="F6" s="1">
        <v>64</v>
      </c>
      <c r="G6" s="1">
        <v>68</v>
      </c>
      <c r="H6" s="1">
        <v>62</v>
      </c>
      <c r="I6" s="1">
        <v>70</v>
      </c>
      <c r="J6" s="1">
        <v>66</v>
      </c>
      <c r="K6" s="1">
        <v>68</v>
      </c>
      <c r="L6" s="1">
        <v>67</v>
      </c>
      <c r="M6" s="1">
        <v>69</v>
      </c>
      <c r="N6" s="1">
        <v>71</v>
      </c>
    </row>
    <row r="8" spans="3:15">
      <c r="D8" t="s">
        <v>80</v>
      </c>
    </row>
    <row r="9" spans="3:15">
      <c r="C9" s="1">
        <v>68</v>
      </c>
      <c r="D9" s="1">
        <v>65</v>
      </c>
      <c r="E9" s="1">
        <v>68</v>
      </c>
      <c r="F9">
        <v>68</v>
      </c>
      <c r="G9">
        <f>AVERAGE(D9,D11,D15,D17,D19)</f>
        <v>67.8</v>
      </c>
    </row>
    <row r="10" spans="3:15">
      <c r="C10" s="13">
        <v>66</v>
      </c>
      <c r="D10" s="13">
        <v>63</v>
      </c>
      <c r="E10" s="13">
        <v>66</v>
      </c>
      <c r="F10">
        <v>66</v>
      </c>
      <c r="G10">
        <f>AVERAGE(D10,D14)</f>
        <v>62.5</v>
      </c>
    </row>
    <row r="11" spans="3:15">
      <c r="C11" s="1">
        <v>68</v>
      </c>
      <c r="D11" s="1">
        <v>67</v>
      </c>
      <c r="E11" s="1">
        <v>68</v>
      </c>
    </row>
    <row r="12" spans="3:15">
      <c r="C12" s="13">
        <v>65</v>
      </c>
      <c r="D12" s="13">
        <v>64</v>
      </c>
      <c r="E12" s="13">
        <v>65</v>
      </c>
      <c r="F12">
        <v>65</v>
      </c>
      <c r="G12">
        <f>AVERAGE(D12,D16)</f>
        <v>65</v>
      </c>
      <c r="M12">
        <v>64</v>
      </c>
      <c r="N12">
        <v>57</v>
      </c>
      <c r="O12">
        <v>8</v>
      </c>
    </row>
    <row r="13" spans="3:15">
      <c r="C13" s="1">
        <v>69</v>
      </c>
      <c r="D13" s="1">
        <v>68</v>
      </c>
      <c r="E13" s="1">
        <v>69</v>
      </c>
      <c r="F13">
        <v>69</v>
      </c>
      <c r="G13">
        <v>68</v>
      </c>
      <c r="M13">
        <v>71</v>
      </c>
      <c r="N13">
        <v>59</v>
      </c>
      <c r="O13">
        <v>10</v>
      </c>
    </row>
    <row r="14" spans="3:15">
      <c r="C14" s="13">
        <v>66</v>
      </c>
      <c r="D14" s="13">
        <v>62</v>
      </c>
      <c r="E14" s="13">
        <v>66</v>
      </c>
      <c r="M14">
        <v>53</v>
      </c>
      <c r="N14">
        <v>49</v>
      </c>
      <c r="O14">
        <v>6</v>
      </c>
    </row>
    <row r="15" spans="3:15">
      <c r="C15" s="1">
        <v>68</v>
      </c>
      <c r="D15" s="1">
        <v>70</v>
      </c>
      <c r="E15" s="1">
        <v>68</v>
      </c>
      <c r="M15">
        <v>67</v>
      </c>
      <c r="N15">
        <v>62</v>
      </c>
      <c r="O15">
        <v>11</v>
      </c>
    </row>
    <row r="16" spans="3:15">
      <c r="C16" s="13">
        <v>65</v>
      </c>
      <c r="D16" s="13">
        <v>66</v>
      </c>
      <c r="E16" s="13">
        <v>65</v>
      </c>
      <c r="M16">
        <v>55</v>
      </c>
      <c r="N16">
        <v>51</v>
      </c>
      <c r="O16">
        <v>8</v>
      </c>
    </row>
    <row r="17" spans="3:15">
      <c r="C17" s="1">
        <v>71</v>
      </c>
      <c r="D17" s="1">
        <v>68</v>
      </c>
      <c r="E17" s="1">
        <v>71</v>
      </c>
      <c r="F17">
        <v>71</v>
      </c>
      <c r="G17">
        <v>68</v>
      </c>
      <c r="M17">
        <v>58</v>
      </c>
      <c r="N17">
        <v>50</v>
      </c>
      <c r="O17">
        <v>7</v>
      </c>
    </row>
    <row r="18" spans="3:15">
      <c r="C18" s="1">
        <v>67</v>
      </c>
      <c r="D18" s="1">
        <v>67</v>
      </c>
      <c r="E18" s="1">
        <v>67</v>
      </c>
      <c r="F18">
        <v>67</v>
      </c>
      <c r="G18">
        <v>67</v>
      </c>
      <c r="J18" s="51">
        <v>68</v>
      </c>
      <c r="K18" s="51">
        <v>65</v>
      </c>
      <c r="M18">
        <v>77</v>
      </c>
      <c r="N18">
        <v>55</v>
      </c>
      <c r="O18">
        <v>10</v>
      </c>
    </row>
    <row r="19" spans="3:15">
      <c r="C19" s="13">
        <v>68</v>
      </c>
      <c r="D19" s="13">
        <v>69</v>
      </c>
      <c r="E19" s="13">
        <v>68</v>
      </c>
      <c r="J19" s="51">
        <v>66</v>
      </c>
      <c r="K19" s="51">
        <v>63</v>
      </c>
      <c r="M19">
        <v>57</v>
      </c>
      <c r="N19">
        <v>48</v>
      </c>
      <c r="O19">
        <v>9</v>
      </c>
    </row>
    <row r="20" spans="3:15">
      <c r="C20" s="1">
        <v>70</v>
      </c>
      <c r="D20" s="1">
        <v>71</v>
      </c>
      <c r="E20" s="1">
        <v>70</v>
      </c>
      <c r="F20">
        <v>70</v>
      </c>
      <c r="G20">
        <v>71</v>
      </c>
      <c r="J20" s="51">
        <v>68</v>
      </c>
      <c r="K20" s="51">
        <v>67</v>
      </c>
      <c r="M20">
        <v>56</v>
      </c>
      <c r="N20">
        <v>52</v>
      </c>
      <c r="O20">
        <v>10</v>
      </c>
    </row>
    <row r="21" spans="3:15">
      <c r="J21" s="51">
        <v>65</v>
      </c>
      <c r="K21" s="51">
        <v>64</v>
      </c>
      <c r="M21">
        <v>51</v>
      </c>
      <c r="N21">
        <v>42</v>
      </c>
      <c r="O21">
        <v>6</v>
      </c>
    </row>
    <row r="22" spans="3:15">
      <c r="J22" s="51">
        <v>69</v>
      </c>
      <c r="K22" s="51">
        <v>68</v>
      </c>
      <c r="M22">
        <v>76</v>
      </c>
      <c r="N22">
        <v>61</v>
      </c>
      <c r="O22">
        <v>12</v>
      </c>
    </row>
    <row r="23" spans="3:15">
      <c r="C23">
        <v>68</v>
      </c>
      <c r="D23">
        <v>67.8</v>
      </c>
      <c r="F23">
        <v>68</v>
      </c>
      <c r="G23">
        <f>AVERAGE(K18,K20,K28,K24)</f>
        <v>67.75</v>
      </c>
      <c r="J23" s="51">
        <v>66</v>
      </c>
      <c r="K23" s="51">
        <v>62</v>
      </c>
      <c r="N23">
        <f>AVERAGE(N12:N22)</f>
        <v>53.272727272727273</v>
      </c>
      <c r="O23">
        <f>AVERAGE(O12:O22)</f>
        <v>8.8181818181818183</v>
      </c>
    </row>
    <row r="24" spans="3:15">
      <c r="C24">
        <v>66</v>
      </c>
      <c r="D24">
        <v>62.5</v>
      </c>
      <c r="F24">
        <v>66</v>
      </c>
      <c r="G24">
        <f>AVERAGE(K19,K23)</f>
        <v>62.5</v>
      </c>
      <c r="J24" s="51">
        <v>68</v>
      </c>
      <c r="K24" s="51">
        <v>70</v>
      </c>
      <c r="M24" t="e">
        <f>SUMPRODUCT($M$12:$M$22,$N$12:$N$22,$O$12:$O$22)/$M$12:$M$22</f>
        <v>#VALUE!</v>
      </c>
    </row>
    <row r="25" spans="3:15">
      <c r="C25">
        <v>65</v>
      </c>
      <c r="D25">
        <v>65</v>
      </c>
      <c r="F25">
        <v>65</v>
      </c>
      <c r="G25">
        <f>AVERAGE(K19,K23)</f>
        <v>62.5</v>
      </c>
      <c r="J25" s="51">
        <v>65</v>
      </c>
      <c r="K25" s="51">
        <v>66</v>
      </c>
      <c r="M25">
        <f>PRODUCT(M23:O23)</f>
        <v>469.76859504132233</v>
      </c>
    </row>
    <row r="26" spans="3:15">
      <c r="C26">
        <v>69</v>
      </c>
      <c r="D26">
        <v>68</v>
      </c>
      <c r="F26">
        <v>69</v>
      </c>
      <c r="G26">
        <v>68</v>
      </c>
      <c r="J26" s="51">
        <v>71</v>
      </c>
      <c r="K26" s="51">
        <v>68</v>
      </c>
      <c r="N26">
        <f>AVERAGE(M12:M22)</f>
        <v>62.272727272727273</v>
      </c>
    </row>
    <row r="27" spans="3:15">
      <c r="C27">
        <v>71</v>
      </c>
      <c r="D27">
        <v>68</v>
      </c>
      <c r="F27">
        <v>71</v>
      </c>
      <c r="G27">
        <v>68</v>
      </c>
      <c r="J27" s="51">
        <v>67</v>
      </c>
      <c r="K27" s="51">
        <v>67</v>
      </c>
    </row>
    <row r="28" spans="3:15">
      <c r="C28">
        <v>67</v>
      </c>
      <c r="D28">
        <v>67</v>
      </c>
      <c r="F28">
        <v>67</v>
      </c>
      <c r="G28">
        <v>67</v>
      </c>
      <c r="J28" s="51">
        <v>68</v>
      </c>
      <c r="K28" s="51">
        <v>69</v>
      </c>
    </row>
    <row r="29" spans="3:15">
      <c r="C29">
        <v>70</v>
      </c>
      <c r="D29">
        <v>71</v>
      </c>
      <c r="F29">
        <v>70</v>
      </c>
      <c r="G29">
        <v>71</v>
      </c>
      <c r="J29" s="51">
        <v>70</v>
      </c>
      <c r="K29" s="51">
        <v>71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G12" sqref="G12"/>
    </sheetView>
  </sheetViews>
  <sheetFormatPr baseColWidth="10" defaultRowHeight="15"/>
  <cols>
    <col min="4" max="4" width="11.85546875" bestFit="1" customWidth="1"/>
    <col min="5" max="5" width="14.5703125" bestFit="1" customWidth="1"/>
  </cols>
  <sheetData>
    <row r="1" spans="1:6">
      <c r="A1" t="s">
        <v>174</v>
      </c>
      <c r="C1" t="s">
        <v>178</v>
      </c>
    </row>
    <row r="2" spans="1:6">
      <c r="C2" t="s">
        <v>179</v>
      </c>
    </row>
    <row r="3" spans="1:6">
      <c r="A3" t="s">
        <v>175</v>
      </c>
    </row>
    <row r="4" spans="1:6">
      <c r="B4" t="s">
        <v>176</v>
      </c>
      <c r="C4" t="s">
        <v>177</v>
      </c>
      <c r="D4" t="s">
        <v>180</v>
      </c>
      <c r="E4" t="s">
        <v>181</v>
      </c>
      <c r="F4">
        <f>0.000001</f>
        <v>9.9999999999999995E-7</v>
      </c>
    </row>
    <row r="5" spans="1:6">
      <c r="A5">
        <v>0</v>
      </c>
      <c r="B5">
        <v>5</v>
      </c>
      <c r="C5">
        <f>B5-2^B5+1</f>
        <v>-26</v>
      </c>
      <c r="D5">
        <f>B5-(B5-2^B5+1)/(1-2^B5*LN(2))</f>
        <v>3.7724679544447532</v>
      </c>
      <c r="E5" t="str">
        <f>IF(ABS(B5-D5)&lt;$F$4,"paro","continuo")</f>
        <v>continuo</v>
      </c>
    </row>
    <row r="6" spans="1:6">
      <c r="A6">
        <v>1</v>
      </c>
      <c r="B6">
        <f>D5</f>
        <v>3.7724679544447532</v>
      </c>
      <c r="C6">
        <f>B6-2^B6+1</f>
        <v>-8.8930473213715562</v>
      </c>
      <c r="D6">
        <f>B6-(B6-2^B6+1)/(1-2^B6*LN(2))</f>
        <v>2.7227957002238039</v>
      </c>
      <c r="E6" t="str">
        <f t="shared" ref="E6:E15" si="0">IF(ABS(B6-D6)&lt;$F$4,"paro","continuo")</f>
        <v>continuo</v>
      </c>
    </row>
    <row r="7" spans="1:6">
      <c r="A7">
        <v>2</v>
      </c>
      <c r="B7">
        <f t="shared" ref="B7:B15" si="1">D6</f>
        <v>2.7227957002238039</v>
      </c>
      <c r="C7">
        <f t="shared" ref="C7:C15" si="2">B7-2^B7+1</f>
        <v>-2.8787126633126334</v>
      </c>
      <c r="D7">
        <f t="shared" ref="D7:D15" si="3">B7-(B7-2^B7+1)/(1-2^B7*LN(2))</f>
        <v>1.917745347796233</v>
      </c>
      <c r="E7" t="str">
        <f t="shared" si="0"/>
        <v>continuo</v>
      </c>
    </row>
    <row r="8" spans="1:6">
      <c r="A8">
        <v>3</v>
      </c>
      <c r="B8">
        <f t="shared" si="1"/>
        <v>1.917745347796233</v>
      </c>
      <c r="C8">
        <f t="shared" si="2"/>
        <v>-0.86057584035170653</v>
      </c>
      <c r="D8">
        <f t="shared" si="3"/>
        <v>1.386175473635805</v>
      </c>
      <c r="E8" t="str">
        <f t="shared" si="0"/>
        <v>continuo</v>
      </c>
    </row>
    <row r="9" spans="1:6">
      <c r="A9">
        <v>4</v>
      </c>
      <c r="B9">
        <f t="shared" si="1"/>
        <v>1.386175473635805</v>
      </c>
      <c r="C9">
        <f t="shared" si="2"/>
        <v>-0.22767293473140571</v>
      </c>
      <c r="D9">
        <f t="shared" si="3"/>
        <v>1.1057146706336427</v>
      </c>
      <c r="E9" t="str">
        <f t="shared" si="0"/>
        <v>continuo</v>
      </c>
    </row>
    <row r="10" spans="1:6">
      <c r="A10">
        <v>5</v>
      </c>
      <c r="B10">
        <f t="shared" si="1"/>
        <v>1.1057146706336427</v>
      </c>
      <c r="C10">
        <f t="shared" si="2"/>
        <v>-4.6339913717876158E-2</v>
      </c>
      <c r="D10">
        <f t="shared" si="3"/>
        <v>1.0114685801536725</v>
      </c>
      <c r="E10" t="str">
        <f t="shared" si="0"/>
        <v>continuo</v>
      </c>
    </row>
    <row r="11" spans="1:6">
      <c r="A11">
        <v>6</v>
      </c>
      <c r="B11">
        <f t="shared" si="1"/>
        <v>1.0114685801536725</v>
      </c>
      <c r="C11">
        <f t="shared" si="2"/>
        <v>-4.4936088092373261E-3</v>
      </c>
      <c r="D11">
        <f t="shared" si="3"/>
        <v>1.0001598785011134</v>
      </c>
      <c r="E11" t="str">
        <f t="shared" si="0"/>
        <v>continuo</v>
      </c>
    </row>
    <row r="12" spans="1:6">
      <c r="A12">
        <v>7</v>
      </c>
      <c r="B12">
        <f t="shared" si="1"/>
        <v>1.0001598785011134</v>
      </c>
      <c r="C12">
        <f t="shared" si="2"/>
        <v>-6.1772444822638661E-5</v>
      </c>
      <c r="D12">
        <f t="shared" si="3"/>
        <v>1.0000000317813307</v>
      </c>
      <c r="E12" t="str">
        <f t="shared" si="0"/>
        <v>continuo</v>
      </c>
    </row>
    <row r="13" spans="1:6">
      <c r="A13">
        <v>8</v>
      </c>
      <c r="B13">
        <f t="shared" si="1"/>
        <v>1.0000000317813307</v>
      </c>
      <c r="C13">
        <f t="shared" si="2"/>
        <v>-1.2276949012957061E-8</v>
      </c>
      <c r="D13">
        <f t="shared" si="3"/>
        <v>1.000000000000002</v>
      </c>
      <c r="E13" t="str">
        <f t="shared" si="0"/>
        <v>paro</v>
      </c>
    </row>
    <row r="14" spans="1:6">
      <c r="A14">
        <v>9</v>
      </c>
      <c r="B14">
        <f t="shared" si="1"/>
        <v>1.000000000000002</v>
      </c>
      <c r="C14">
        <f t="shared" si="2"/>
        <v>0</v>
      </c>
      <c r="D14">
        <f t="shared" si="3"/>
        <v>1.0000000000000002</v>
      </c>
      <c r="E14" t="str">
        <f t="shared" si="0"/>
        <v>paro</v>
      </c>
    </row>
    <row r="15" spans="1:6">
      <c r="A15">
        <v>10</v>
      </c>
      <c r="B15">
        <f t="shared" si="1"/>
        <v>1.0000000000000002</v>
      </c>
      <c r="C15">
        <f t="shared" si="2"/>
        <v>0</v>
      </c>
      <c r="D15">
        <f t="shared" si="3"/>
        <v>1.0000000000000009</v>
      </c>
      <c r="E15" t="str">
        <f t="shared" si="0"/>
        <v>paro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B8" sqref="B8"/>
    </sheetView>
  </sheetViews>
  <sheetFormatPr baseColWidth="10" defaultRowHeight="15"/>
  <cols>
    <col min="4" max="4" width="11.85546875" bestFit="1" customWidth="1"/>
  </cols>
  <sheetData>
    <row r="1" spans="1:6">
      <c r="A1" t="s">
        <v>182</v>
      </c>
      <c r="B1">
        <v>68.099999999999994</v>
      </c>
    </row>
    <row r="2" spans="1:6">
      <c r="B2">
        <v>0.1</v>
      </c>
    </row>
    <row r="3" spans="1:6">
      <c r="B3">
        <v>50.64</v>
      </c>
    </row>
    <row r="4" spans="1:6">
      <c r="B4">
        <v>9.8064999999999998</v>
      </c>
    </row>
    <row r="5" spans="1:6">
      <c r="F5" t="s">
        <v>181</v>
      </c>
    </row>
    <row r="6" spans="1:6">
      <c r="A6" t="s">
        <v>183</v>
      </c>
      <c r="B6" t="s">
        <v>184</v>
      </c>
      <c r="C6" t="s">
        <v>185</v>
      </c>
      <c r="E6" t="s">
        <v>186</v>
      </c>
      <c r="F6">
        <v>1E-3</v>
      </c>
    </row>
    <row r="7" spans="1:6">
      <c r="A7">
        <v>0</v>
      </c>
      <c r="B7">
        <v>5</v>
      </c>
      <c r="C7">
        <f>$B$3+$B$4*(POWER(-1,0)*POWER(B7/$B$1,0)*POWER($B$2,1)/FACT(1)+POWER(-1,1)*POWER($B$2,2))</f>
        <v>51.522584999999999</v>
      </c>
      <c r="D7">
        <f>$B$4/$B$1*POWER(-1,2)*(1)*POWER(B7/$B$1,0)*POWER($B$2,2)/FACT(2)+POWER(-1,3)*(2)*POWER(B7/$B$1,1)*POWER($B$2,4)</f>
        <v>7.0532305433186517E-4</v>
      </c>
      <c r="E7">
        <f>B7-C7/D7</f>
        <v>-73043.207744756131</v>
      </c>
    </row>
    <row r="8" spans="1:6">
      <c r="A8">
        <v>1</v>
      </c>
    </row>
    <row r="9" spans="1:6">
      <c r="A9">
        <v>2</v>
      </c>
    </row>
    <row r="10" spans="1:6">
      <c r="A10">
        <v>3</v>
      </c>
    </row>
    <row r="11" spans="1:6">
      <c r="A11">
        <v>4</v>
      </c>
    </row>
    <row r="12" spans="1:6">
      <c r="A12">
        <v>5</v>
      </c>
    </row>
    <row r="13" spans="1:6">
      <c r="A13">
        <v>6</v>
      </c>
    </row>
    <row r="14" spans="1:6">
      <c r="A14">
        <v>7</v>
      </c>
    </row>
    <row r="15" spans="1:6">
      <c r="A15">
        <v>8</v>
      </c>
    </row>
    <row r="16" spans="1:6">
      <c r="A16">
        <v>9</v>
      </c>
    </row>
    <row r="17" spans="1:1">
      <c r="A17">
        <v>10</v>
      </c>
    </row>
    <row r="18" spans="1:1">
      <c r="A18">
        <v>11</v>
      </c>
    </row>
    <row r="19" spans="1:1">
      <c r="A19">
        <v>12</v>
      </c>
    </row>
    <row r="20" spans="1:1">
      <c r="A20">
        <v>13</v>
      </c>
    </row>
    <row r="21" spans="1:1">
      <c r="A21">
        <v>14</v>
      </c>
    </row>
    <row r="22" spans="1:1">
      <c r="A22">
        <v>15</v>
      </c>
    </row>
    <row r="23" spans="1:1">
      <c r="A23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9"/>
  <dimension ref="A1:AC30"/>
  <sheetViews>
    <sheetView workbookViewId="0">
      <selection activeCell="E9" sqref="E9"/>
    </sheetView>
  </sheetViews>
  <sheetFormatPr baseColWidth="10" defaultRowHeight="15"/>
  <cols>
    <col min="9" max="9" width="10.85546875" bestFit="1" customWidth="1"/>
    <col min="21" max="21" width="12" bestFit="1" customWidth="1"/>
    <col min="22" max="22" width="11.85546875" bestFit="1" customWidth="1"/>
    <col min="29" max="29" width="11.85546875" bestFit="1" customWidth="1"/>
  </cols>
  <sheetData>
    <row r="1" spans="1:29">
      <c r="P1" s="4">
        <f>AVERAGE(L5:L1000)</f>
        <v>52.375</v>
      </c>
      <c r="T1" s="4" t="s">
        <v>115</v>
      </c>
      <c r="U1" s="4">
        <f>AVERAGE(U5:U1000)</f>
        <v>52.375000000000526</v>
      </c>
    </row>
    <row r="2" spans="1:29">
      <c r="H2" t="s">
        <v>37</v>
      </c>
      <c r="I2" s="28">
        <f>V2/W2</f>
        <v>0.75819656948684044</v>
      </c>
      <c r="J2" s="4" t="s">
        <v>118</v>
      </c>
      <c r="K2" s="23">
        <f>COUNT(L5:L1000)</f>
        <v>16</v>
      </c>
      <c r="L2">
        <f>SUM(L5:L1000)</f>
        <v>838</v>
      </c>
      <c r="M2">
        <f>SUM(M5:M1000)</f>
        <v>971</v>
      </c>
      <c r="N2">
        <f>SUM(N5:N1000)</f>
        <v>133.39999999999998</v>
      </c>
      <c r="P2">
        <f>SUM(P5:P1000)</f>
        <v>59937</v>
      </c>
      <c r="Q2">
        <f t="shared" ref="Q2:W2" si="0">SUM(Q5:Q1000)</f>
        <v>1162.0999999999999</v>
      </c>
      <c r="R2">
        <f t="shared" si="0"/>
        <v>8274.7000000000007</v>
      </c>
      <c r="S2">
        <f t="shared" si="0"/>
        <v>51400</v>
      </c>
      <c r="T2">
        <f t="shared" si="0"/>
        <v>7105.9000000000005</v>
      </c>
      <c r="U2">
        <f t="shared" si="0"/>
        <v>838.00000000000841</v>
      </c>
      <c r="V2">
        <f t="shared" si="0"/>
        <v>321.28579632004863</v>
      </c>
      <c r="W2">
        <f t="shared" si="0"/>
        <v>423.75</v>
      </c>
    </row>
    <row r="3" spans="1:29">
      <c r="D3" s="75"/>
      <c r="E3" s="73"/>
      <c r="L3" t="s">
        <v>171</v>
      </c>
      <c r="M3" t="s">
        <v>170</v>
      </c>
      <c r="N3" t="s">
        <v>172</v>
      </c>
    </row>
    <row r="4" spans="1:29" ht="45">
      <c r="H4" s="38" t="s">
        <v>170</v>
      </c>
      <c r="I4" s="38" t="s">
        <v>171</v>
      </c>
      <c r="J4" s="38" t="s">
        <v>172</v>
      </c>
      <c r="L4" s="42" t="s">
        <v>54</v>
      </c>
      <c r="M4" s="42" t="s">
        <v>56</v>
      </c>
      <c r="N4" s="42" t="s">
        <v>55</v>
      </c>
      <c r="O4" s="4"/>
      <c r="P4" s="43" t="s">
        <v>60</v>
      </c>
      <c r="Q4" s="43" t="s">
        <v>61</v>
      </c>
      <c r="R4" s="43" t="s">
        <v>62</v>
      </c>
      <c r="S4" s="43" t="s">
        <v>63</v>
      </c>
      <c r="T4" s="43" t="s">
        <v>64</v>
      </c>
      <c r="U4" s="43" t="s">
        <v>54</v>
      </c>
      <c r="V4" s="44" t="s">
        <v>67</v>
      </c>
      <c r="W4" s="44" t="s">
        <v>68</v>
      </c>
      <c r="AC4" s="4"/>
    </row>
    <row r="5" spans="1:29">
      <c r="H5" s="3">
        <v>64</v>
      </c>
      <c r="I5" s="3">
        <v>57</v>
      </c>
      <c r="J5" s="3">
        <v>8</v>
      </c>
      <c r="L5" s="3">
        <f>I5</f>
        <v>57</v>
      </c>
      <c r="M5" s="69">
        <f>H5</f>
        <v>64</v>
      </c>
      <c r="N5" s="68">
        <f>J5</f>
        <v>8</v>
      </c>
      <c r="P5">
        <f>POWER(M5,2)</f>
        <v>4096</v>
      </c>
      <c r="Q5">
        <f>POWER(N5,2)</f>
        <v>64</v>
      </c>
      <c r="R5">
        <f>M5*N5</f>
        <v>512</v>
      </c>
      <c r="S5">
        <f>M5*L5</f>
        <v>3648</v>
      </c>
      <c r="T5">
        <f>N5*L5</f>
        <v>456</v>
      </c>
      <c r="U5">
        <f t="shared" ref="U5:U20" si="1">$AC$7*M5+$AC$15*N5+$AC$26</f>
        <v>53.005578982829391</v>
      </c>
      <c r="V5">
        <f>POWER(U5-$U$1,2)</f>
        <v>0.39762985358548636</v>
      </c>
      <c r="W5">
        <f>POWER(L5-$P$1,2)</f>
        <v>21.390625</v>
      </c>
      <c r="Y5" s="22">
        <f>$S$2</f>
        <v>51400</v>
      </c>
      <c r="Z5" s="3">
        <f>$R$2</f>
        <v>8274.7000000000007</v>
      </c>
      <c r="AA5" s="3">
        <f>$M$2</f>
        <v>971</v>
      </c>
      <c r="AC5" s="4"/>
    </row>
    <row r="6" spans="1:29">
      <c r="H6" s="3">
        <v>71</v>
      </c>
      <c r="I6" s="3">
        <v>59</v>
      </c>
      <c r="J6" s="3">
        <v>10</v>
      </c>
      <c r="L6" s="3">
        <f t="shared" ref="L6:L20" si="2">I6</f>
        <v>59</v>
      </c>
      <c r="M6" s="69">
        <f t="shared" ref="M6:M20" si="3">H6</f>
        <v>71</v>
      </c>
      <c r="N6" s="68">
        <f t="shared" ref="N6:N20" si="4">J6</f>
        <v>10</v>
      </c>
      <c r="P6">
        <f t="shared" ref="P6:P20" si="5">POWER(M6,2)</f>
        <v>5041</v>
      </c>
      <c r="Q6">
        <f t="shared" ref="Q6:Q12" si="6">POWER(N6,2)</f>
        <v>100</v>
      </c>
      <c r="R6">
        <f t="shared" ref="R6:R12" si="7">M6*N6</f>
        <v>710</v>
      </c>
      <c r="S6">
        <f t="shared" ref="S6:S12" si="8">M6*L6</f>
        <v>4189</v>
      </c>
      <c r="T6">
        <f t="shared" ref="T6:T12" si="9">N6*L6</f>
        <v>590</v>
      </c>
      <c r="U6">
        <f t="shared" si="1"/>
        <v>57.724050683460646</v>
      </c>
      <c r="V6">
        <f t="shared" ref="V6:V12" si="10">POWER(U6-$U$1,2)</f>
        <v>28.612343214225184</v>
      </c>
      <c r="W6">
        <f t="shared" ref="W6:W12" si="11">POWER(L6-$P$1,2)</f>
        <v>43.890625</v>
      </c>
      <c r="Y6" s="22">
        <f>$T$2</f>
        <v>7105.9000000000005</v>
      </c>
      <c r="Z6" s="3">
        <f>$Q$2</f>
        <v>1162.0999999999999</v>
      </c>
      <c r="AA6" s="3">
        <f>$N$2</f>
        <v>133.39999999999998</v>
      </c>
      <c r="AC6" s="4"/>
    </row>
    <row r="7" spans="1:29">
      <c r="A7" s="45"/>
      <c r="B7" s="45"/>
      <c r="C7" s="45" t="s">
        <v>73</v>
      </c>
      <c r="D7" s="45" t="s">
        <v>56</v>
      </c>
      <c r="E7" s="45" t="s">
        <v>55</v>
      </c>
      <c r="F7" s="45" t="s">
        <v>74</v>
      </c>
      <c r="G7" s="57"/>
      <c r="H7" s="3">
        <v>53</v>
      </c>
      <c r="I7" s="3">
        <v>49</v>
      </c>
      <c r="J7" s="3">
        <v>6</v>
      </c>
      <c r="L7" s="3">
        <f t="shared" si="2"/>
        <v>49</v>
      </c>
      <c r="M7" s="69">
        <f t="shared" si="3"/>
        <v>53</v>
      </c>
      <c r="N7" s="68">
        <f t="shared" si="4"/>
        <v>6</v>
      </c>
      <c r="P7">
        <f t="shared" si="5"/>
        <v>2809</v>
      </c>
      <c r="Q7">
        <f t="shared" si="6"/>
        <v>36</v>
      </c>
      <c r="R7">
        <f t="shared" si="7"/>
        <v>318</v>
      </c>
      <c r="S7">
        <f t="shared" si="8"/>
        <v>2597</v>
      </c>
      <c r="T7">
        <f t="shared" si="9"/>
        <v>294</v>
      </c>
      <c r="U7">
        <f t="shared" si="1"/>
        <v>47.017057918250067</v>
      </c>
      <c r="V7">
        <f t="shared" si="10"/>
        <v>28.707543351392435</v>
      </c>
      <c r="W7">
        <f t="shared" si="11"/>
        <v>11.390625</v>
      </c>
      <c r="Y7" s="22">
        <f>$L$2</f>
        <v>838</v>
      </c>
      <c r="Z7" s="3">
        <f>$N$2</f>
        <v>133.39999999999998</v>
      </c>
      <c r="AA7" s="3">
        <f>$K$2</f>
        <v>16</v>
      </c>
      <c r="AC7" s="23">
        <f>MDETERM(Y5:AA7)/MDETERM(Y9:AA11)</f>
        <v>0.3175123409870147</v>
      </c>
    </row>
    <row r="8" spans="1:29">
      <c r="A8" s="87" t="s">
        <v>78</v>
      </c>
      <c r="B8" s="87"/>
      <c r="C8" s="61">
        <f>$AC$7*D8+$AC$15*E8+$AC$26</f>
        <v>51.078398229820323</v>
      </c>
      <c r="D8" s="62">
        <v>54</v>
      </c>
      <c r="E8" s="62">
        <v>9</v>
      </c>
      <c r="F8" s="59">
        <f>I2</f>
        <v>0.75819656948684044</v>
      </c>
      <c r="G8" s="58"/>
      <c r="H8" s="3">
        <v>67</v>
      </c>
      <c r="I8" s="3">
        <v>62</v>
      </c>
      <c r="J8" s="3">
        <v>11</v>
      </c>
      <c r="L8" s="3">
        <f t="shared" si="2"/>
        <v>62</v>
      </c>
      <c r="M8" s="69">
        <f t="shared" si="3"/>
        <v>67</v>
      </c>
      <c r="N8" s="68">
        <f t="shared" si="4"/>
        <v>11</v>
      </c>
      <c r="P8">
        <f t="shared" si="5"/>
        <v>4489</v>
      </c>
      <c r="Q8">
        <f t="shared" si="6"/>
        <v>121</v>
      </c>
      <c r="R8">
        <f t="shared" si="7"/>
        <v>737</v>
      </c>
      <c r="S8">
        <f t="shared" si="8"/>
        <v>4154</v>
      </c>
      <c r="T8">
        <f t="shared" si="9"/>
        <v>682</v>
      </c>
      <c r="U8">
        <f t="shared" si="1"/>
        <v>57.70194397637367</v>
      </c>
      <c r="V8">
        <f t="shared" si="10"/>
        <v>28.376332127418124</v>
      </c>
      <c r="W8">
        <f t="shared" si="11"/>
        <v>92.640625</v>
      </c>
      <c r="X8" s="4" t="s">
        <v>116</v>
      </c>
      <c r="Y8" s="3"/>
      <c r="Z8" s="3"/>
      <c r="AA8" s="3"/>
      <c r="AC8" s="29" t="str">
        <f>[1]!xDiv([1]!xMatDet(Y5:AA7,100),[1]!xMatDet(Y9:AA11,100),100)</f>
        <v>0.3175123409870123095926594994658424905667180804161911243007106443100263130173840161282373774414016371</v>
      </c>
    </row>
    <row r="9" spans="1:29">
      <c r="A9" s="65" t="s">
        <v>77</v>
      </c>
      <c r="B9" s="65"/>
      <c r="C9" s="61" t="e">
        <f ca="1">'MODELO MULTIPLE CUADRATICO'!$BA$10*POWER('MODELO MULTIPLE LINEAL'!D9,2)+'MODELO MULTIPLE CUADRATICO'!$BA$26*POWER('MODELO MULTIPLE LINEAL'!E9,2)+'MODELO MULTIPLE CUADRATICO'!$BA$42*'MODELO MULTIPLE LINEAL'!D9*'MODELO MULTIPLE LINEAL'!E9+'MODELO MULTIPLE CUADRATICO'!$BA$58*'MODELO MULTIPLE LINEAL'!D9+'MODELO MULTIPLE CUADRATICO'!$BA$73*'MODELO MULTIPLE LINEAL'!E9+'MODELO MULTIPLE CUADRATICO'!$BA$89</f>
        <v>#NAME?</v>
      </c>
      <c r="D9" s="62">
        <f>D8</f>
        <v>54</v>
      </c>
      <c r="E9" s="62">
        <f>E8</f>
        <v>9</v>
      </c>
      <c r="F9" s="59" t="e">
        <f ca="1">'MODELO MULTIPLE CUADRATICO'!$I$2</f>
        <v>#NAME?</v>
      </c>
      <c r="G9" s="58"/>
      <c r="H9" s="3">
        <v>55</v>
      </c>
      <c r="I9" s="3">
        <v>51</v>
      </c>
      <c r="J9" s="3">
        <v>8</v>
      </c>
      <c r="L9" s="3">
        <f t="shared" si="2"/>
        <v>51</v>
      </c>
      <c r="M9" s="69">
        <f t="shared" si="3"/>
        <v>55</v>
      </c>
      <c r="N9" s="68">
        <f t="shared" si="4"/>
        <v>8</v>
      </c>
      <c r="P9">
        <f t="shared" si="5"/>
        <v>3025</v>
      </c>
      <c r="Q9">
        <f t="shared" si="6"/>
        <v>64</v>
      </c>
      <c r="R9">
        <f t="shared" si="7"/>
        <v>440</v>
      </c>
      <c r="S9">
        <f t="shared" si="8"/>
        <v>2805</v>
      </c>
      <c r="T9">
        <f t="shared" si="9"/>
        <v>408</v>
      </c>
      <c r="U9">
        <f t="shared" si="1"/>
        <v>50.14796791394626</v>
      </c>
      <c r="V9">
        <f t="shared" si="10"/>
        <v>4.9596719123152129</v>
      </c>
      <c r="W9">
        <f>POWER(L9-$P$1,2)</f>
        <v>1.890625</v>
      </c>
      <c r="Y9" s="3">
        <f>$P$2</f>
        <v>59937</v>
      </c>
      <c r="Z9" s="3">
        <f>$R$2</f>
        <v>8274.7000000000007</v>
      </c>
      <c r="AA9" s="3">
        <f>$M$2</f>
        <v>971</v>
      </c>
      <c r="AC9" s="23"/>
    </row>
    <row r="10" spans="1:29">
      <c r="A10" s="65"/>
      <c r="B10" s="65"/>
      <c r="C10" s="65"/>
      <c r="D10" s="71"/>
      <c r="E10" s="71"/>
      <c r="F10" s="72"/>
      <c r="G10" s="58"/>
      <c r="H10" s="3">
        <v>58</v>
      </c>
      <c r="I10" s="3">
        <v>50</v>
      </c>
      <c r="J10" s="3">
        <v>7</v>
      </c>
      <c r="L10" s="3">
        <f t="shared" si="2"/>
        <v>50</v>
      </c>
      <c r="M10" s="69">
        <f t="shared" si="3"/>
        <v>58</v>
      </c>
      <c r="N10" s="68">
        <f t="shared" si="4"/>
        <v>7</v>
      </c>
      <c r="P10">
        <f t="shared" si="5"/>
        <v>3364</v>
      </c>
      <c r="Q10">
        <f t="shared" si="6"/>
        <v>49</v>
      </c>
      <c r="R10">
        <f t="shared" si="7"/>
        <v>406</v>
      </c>
      <c r="S10">
        <f t="shared" si="8"/>
        <v>2900</v>
      </c>
      <c r="T10">
        <f t="shared" si="9"/>
        <v>350</v>
      </c>
      <c r="U10">
        <f t="shared" si="1"/>
        <v>49.852562280046222</v>
      </c>
      <c r="V10">
        <f t="shared" si="10"/>
        <v>6.3626920510482687</v>
      </c>
      <c r="W10">
        <f t="shared" si="11"/>
        <v>5.640625</v>
      </c>
      <c r="Y10" s="3">
        <f>$R$2</f>
        <v>8274.7000000000007</v>
      </c>
      <c r="Z10" s="3">
        <f>$Q$2</f>
        <v>1162.0999999999999</v>
      </c>
      <c r="AA10" s="3">
        <f>$N$2</f>
        <v>133.39999999999998</v>
      </c>
      <c r="AC10" s="23"/>
    </row>
    <row r="11" spans="1:29">
      <c r="A11" s="45"/>
      <c r="B11" s="45"/>
      <c r="C11" s="45"/>
      <c r="D11" s="45"/>
      <c r="E11" s="45"/>
      <c r="F11" s="45"/>
      <c r="G11" s="57"/>
      <c r="H11" s="3">
        <v>77</v>
      </c>
      <c r="I11" s="3">
        <v>55</v>
      </c>
      <c r="J11" s="3">
        <v>10</v>
      </c>
      <c r="L11" s="3">
        <f t="shared" si="2"/>
        <v>55</v>
      </c>
      <c r="M11" s="69">
        <f t="shared" si="3"/>
        <v>77</v>
      </c>
      <c r="N11" s="68">
        <f t="shared" si="4"/>
        <v>10</v>
      </c>
      <c r="P11">
        <f t="shared" si="5"/>
        <v>5929</v>
      </c>
      <c r="Q11">
        <f t="shared" si="6"/>
        <v>100</v>
      </c>
      <c r="R11">
        <f t="shared" si="7"/>
        <v>770</v>
      </c>
      <c r="S11">
        <f t="shared" si="8"/>
        <v>4235</v>
      </c>
      <c r="T11">
        <f t="shared" si="9"/>
        <v>550</v>
      </c>
      <c r="U11">
        <f t="shared" si="1"/>
        <v>59.629124729382738</v>
      </c>
      <c r="V11">
        <f t="shared" si="10"/>
        <v>52.62232558943456</v>
      </c>
      <c r="W11">
        <f t="shared" si="11"/>
        <v>6.890625</v>
      </c>
      <c r="Y11" s="3">
        <f>$M$2</f>
        <v>971</v>
      </c>
      <c r="Z11" s="3">
        <f>$N$2</f>
        <v>133.39999999999998</v>
      </c>
      <c r="AA11" s="3">
        <f>$K$2</f>
        <v>16</v>
      </c>
      <c r="AC11" s="23"/>
    </row>
    <row r="12" spans="1:29">
      <c r="A12" s="3"/>
      <c r="B12" s="65"/>
      <c r="C12" s="45"/>
      <c r="D12" s="45"/>
      <c r="E12" s="45"/>
      <c r="F12" s="45"/>
      <c r="G12" s="57"/>
      <c r="H12" s="1">
        <v>57</v>
      </c>
      <c r="I12" s="51">
        <v>48</v>
      </c>
      <c r="J12" s="51">
        <v>9</v>
      </c>
      <c r="L12" s="3">
        <f t="shared" si="2"/>
        <v>48</v>
      </c>
      <c r="M12" s="69">
        <f t="shared" si="3"/>
        <v>57</v>
      </c>
      <c r="N12" s="68">
        <f t="shared" si="4"/>
        <v>9</v>
      </c>
      <c r="P12">
        <f t="shared" si="5"/>
        <v>3249</v>
      </c>
      <c r="Q12">
        <f t="shared" si="6"/>
        <v>81</v>
      </c>
      <c r="R12">
        <f t="shared" si="7"/>
        <v>513</v>
      </c>
      <c r="S12">
        <f t="shared" si="8"/>
        <v>2736</v>
      </c>
      <c r="T12">
        <f t="shared" si="9"/>
        <v>432</v>
      </c>
      <c r="U12">
        <f t="shared" si="1"/>
        <v>52.030935252781362</v>
      </c>
      <c r="V12">
        <f t="shared" si="10"/>
        <v>0.11838055027898739</v>
      </c>
      <c r="W12">
        <f t="shared" si="11"/>
        <v>19.140625</v>
      </c>
      <c r="AC12" s="23"/>
    </row>
    <row r="13" spans="1:29">
      <c r="A13" s="64" t="s">
        <v>120</v>
      </c>
      <c r="C13" s="4" t="e">
        <f ca="1">((C8*F8)+(C9*F9))/SUM(F8:F9)</f>
        <v>#NAME?</v>
      </c>
      <c r="F13" s="74" t="e">
        <f ca="1">((C8*F8)+(C9*F9))/SUM(C8:C9)</f>
        <v>#NAME?</v>
      </c>
      <c r="H13" s="1">
        <v>56</v>
      </c>
      <c r="I13" s="51">
        <v>52</v>
      </c>
      <c r="J13" s="51">
        <v>10</v>
      </c>
      <c r="L13" s="3">
        <f t="shared" si="2"/>
        <v>52</v>
      </c>
      <c r="M13" s="69">
        <f t="shared" si="3"/>
        <v>56</v>
      </c>
      <c r="N13" s="68">
        <f t="shared" si="4"/>
        <v>10</v>
      </c>
      <c r="P13">
        <f>POWER(M13,2)</f>
        <v>3136</v>
      </c>
      <c r="Q13">
        <f>POWER(N13,2)</f>
        <v>100</v>
      </c>
      <c r="R13">
        <f t="shared" ref="R13:R20" si="12">M13*N13</f>
        <v>560</v>
      </c>
      <c r="S13">
        <f t="shared" ref="S13:S20" si="13">M13*L13</f>
        <v>2912</v>
      </c>
      <c r="T13">
        <f t="shared" ref="T13:T20" si="14">N13*L13</f>
        <v>520</v>
      </c>
      <c r="U13">
        <f t="shared" si="1"/>
        <v>52.961365568655431</v>
      </c>
      <c r="V13">
        <f t="shared" ref="V13:V20" si="15">POWER(U13-$U$1,2)</f>
        <v>0.34382458010399031</v>
      </c>
      <c r="W13">
        <f t="shared" ref="W13:W20" si="16">POWER(L13-$P$1,2)</f>
        <v>0.140625</v>
      </c>
      <c r="Y13" s="3">
        <f>$P$2</f>
        <v>59937</v>
      </c>
      <c r="Z13" s="22">
        <f>$S$2</f>
        <v>51400</v>
      </c>
      <c r="AA13" s="3">
        <f>$M$2</f>
        <v>971</v>
      </c>
      <c r="AC13" s="23"/>
    </row>
    <row r="14" spans="1:29">
      <c r="H14" s="1">
        <v>51</v>
      </c>
      <c r="I14" s="51">
        <v>42</v>
      </c>
      <c r="J14" s="51">
        <v>6</v>
      </c>
      <c r="L14" s="3">
        <f t="shared" si="2"/>
        <v>42</v>
      </c>
      <c r="M14" s="69">
        <f t="shared" si="3"/>
        <v>51</v>
      </c>
      <c r="N14" s="68">
        <f t="shared" si="4"/>
        <v>6</v>
      </c>
      <c r="P14">
        <f t="shared" si="5"/>
        <v>2601</v>
      </c>
      <c r="Q14">
        <f t="shared" ref="Q14:Q20" si="17">POWER(N14,2)</f>
        <v>36</v>
      </c>
      <c r="R14">
        <f t="shared" si="12"/>
        <v>306</v>
      </c>
      <c r="S14">
        <f t="shared" si="13"/>
        <v>2142</v>
      </c>
      <c r="T14">
        <f t="shared" si="14"/>
        <v>252</v>
      </c>
      <c r="U14">
        <f t="shared" si="1"/>
        <v>46.382033236276037</v>
      </c>
      <c r="V14">
        <f t="shared" si="15"/>
        <v>35.915650631106374</v>
      </c>
      <c r="W14">
        <f t="shared" si="16"/>
        <v>107.640625</v>
      </c>
      <c r="Y14" s="3">
        <f>$R$2</f>
        <v>8274.7000000000007</v>
      </c>
      <c r="Z14" s="22">
        <f>$T$2</f>
        <v>7105.9000000000005</v>
      </c>
      <c r="AA14" s="3">
        <f>$N$2</f>
        <v>133.39999999999998</v>
      </c>
      <c r="AC14" s="23"/>
    </row>
    <row r="15" spans="1:29" ht="14.25" customHeight="1">
      <c r="A15" s="4" t="s">
        <v>121</v>
      </c>
      <c r="C15" s="4" t="e">
        <f ca="1">MEDIAN(C13,'MML INVERSO'!C13)</f>
        <v>#NAME?</v>
      </c>
      <c r="F15" s="76" t="e">
        <f ca="1">MEDIAN(F13,'MML INVERSO'!F13)</f>
        <v>#NAME?</v>
      </c>
      <c r="H15" s="1">
        <v>76</v>
      </c>
      <c r="I15" s="1">
        <v>61</v>
      </c>
      <c r="J15" s="1">
        <v>12</v>
      </c>
      <c r="L15" s="3">
        <f t="shared" si="2"/>
        <v>61</v>
      </c>
      <c r="M15" s="69">
        <f t="shared" si="3"/>
        <v>76</v>
      </c>
      <c r="N15" s="68">
        <f t="shared" si="4"/>
        <v>12</v>
      </c>
      <c r="P15">
        <f t="shared" si="5"/>
        <v>5776</v>
      </c>
      <c r="Q15">
        <f t="shared" si="17"/>
        <v>144</v>
      </c>
      <c r="R15">
        <f t="shared" si="12"/>
        <v>912</v>
      </c>
      <c r="S15">
        <f t="shared" si="13"/>
        <v>4636</v>
      </c>
      <c r="T15">
        <f t="shared" si="14"/>
        <v>732</v>
      </c>
      <c r="U15">
        <f t="shared" si="1"/>
        <v>61.807497702117885</v>
      </c>
      <c r="V15">
        <f t="shared" si="15"/>
        <v>88.972012900449272</v>
      </c>
      <c r="W15">
        <f t="shared" si="16"/>
        <v>74.390625</v>
      </c>
      <c r="X15" s="4" t="s">
        <v>117</v>
      </c>
      <c r="Y15" s="3">
        <f>$M$2</f>
        <v>971</v>
      </c>
      <c r="Z15" s="22">
        <f>$L$2</f>
        <v>838</v>
      </c>
      <c r="AA15" s="3">
        <f>$K$2</f>
        <v>16</v>
      </c>
      <c r="AC15" s="23">
        <f>MDETERM(Y13:AA15)/MDETERM(Y17:AA19)</f>
        <v>1.2479426568610801</v>
      </c>
    </row>
    <row r="16" spans="1:29">
      <c r="E16" s="20"/>
      <c r="F16" s="12"/>
      <c r="H16" s="41">
        <v>52</v>
      </c>
      <c r="I16" s="41">
        <v>47</v>
      </c>
      <c r="J16" s="41">
        <v>6</v>
      </c>
      <c r="K16" t="s">
        <v>114</v>
      </c>
      <c r="L16" s="3">
        <f t="shared" si="2"/>
        <v>47</v>
      </c>
      <c r="M16" s="69">
        <f t="shared" si="3"/>
        <v>52</v>
      </c>
      <c r="N16" s="68">
        <f t="shared" si="4"/>
        <v>6</v>
      </c>
      <c r="P16">
        <f t="shared" si="5"/>
        <v>2704</v>
      </c>
      <c r="Q16">
        <f t="shared" si="17"/>
        <v>36</v>
      </c>
      <c r="R16">
        <f t="shared" si="12"/>
        <v>312</v>
      </c>
      <c r="S16">
        <f t="shared" si="13"/>
        <v>2444</v>
      </c>
      <c r="T16">
        <f t="shared" si="14"/>
        <v>282</v>
      </c>
      <c r="U16">
        <f t="shared" si="1"/>
        <v>46.699545577263052</v>
      </c>
      <c r="V16">
        <f t="shared" si="15"/>
        <v>32.210782904570351</v>
      </c>
      <c r="W16">
        <f t="shared" si="16"/>
        <v>28.890625</v>
      </c>
      <c r="Y16" s="3"/>
      <c r="Z16" s="3"/>
      <c r="AA16" s="3"/>
      <c r="AC16" s="23"/>
    </row>
    <row r="17" spans="8:29">
      <c r="H17" s="41">
        <v>54</v>
      </c>
      <c r="I17" s="40">
        <v>50</v>
      </c>
      <c r="J17" s="40">
        <v>7.5</v>
      </c>
      <c r="K17" t="s">
        <v>76</v>
      </c>
      <c r="L17" s="3">
        <f t="shared" si="2"/>
        <v>50</v>
      </c>
      <c r="M17" s="69">
        <f t="shared" si="3"/>
        <v>54</v>
      </c>
      <c r="N17" s="68">
        <f t="shared" si="4"/>
        <v>7.5</v>
      </c>
      <c r="P17">
        <f t="shared" si="5"/>
        <v>2916</v>
      </c>
      <c r="Q17">
        <f t="shared" si="17"/>
        <v>56.25</v>
      </c>
      <c r="R17">
        <f t="shared" si="12"/>
        <v>405</v>
      </c>
      <c r="S17">
        <f t="shared" si="13"/>
        <v>2700</v>
      </c>
      <c r="T17">
        <f t="shared" si="14"/>
        <v>375</v>
      </c>
      <c r="U17">
        <f t="shared" si="1"/>
        <v>49.206484244528703</v>
      </c>
      <c r="V17">
        <f t="shared" si="15"/>
        <v>10.039492092673179</v>
      </c>
      <c r="W17">
        <f t="shared" si="16"/>
        <v>5.640625</v>
      </c>
      <c r="Y17" s="3">
        <f>$P$2</f>
        <v>59937</v>
      </c>
      <c r="Z17" s="3">
        <f>$R$2</f>
        <v>8274.7000000000007</v>
      </c>
      <c r="AA17" s="3">
        <f>$M$2</f>
        <v>971</v>
      </c>
      <c r="AC17" s="23"/>
    </row>
    <row r="18" spans="8:29">
      <c r="H18" s="40">
        <v>59</v>
      </c>
      <c r="I18" s="82">
        <v>51</v>
      </c>
      <c r="J18" s="82">
        <v>7.8</v>
      </c>
      <c r="L18" s="3">
        <f t="shared" si="2"/>
        <v>51</v>
      </c>
      <c r="M18" s="69">
        <f t="shared" si="3"/>
        <v>59</v>
      </c>
      <c r="N18" s="68">
        <f t="shared" si="4"/>
        <v>7.8</v>
      </c>
      <c r="P18">
        <f t="shared" si="5"/>
        <v>3481</v>
      </c>
      <c r="Q18">
        <f t="shared" si="17"/>
        <v>60.839999999999996</v>
      </c>
      <c r="R18">
        <f t="shared" si="12"/>
        <v>460.2</v>
      </c>
      <c r="S18">
        <f t="shared" si="13"/>
        <v>3009</v>
      </c>
      <c r="T18">
        <f t="shared" si="14"/>
        <v>397.8</v>
      </c>
      <c r="U18">
        <f t="shared" si="1"/>
        <v>51.168428746522096</v>
      </c>
      <c r="V18">
        <f t="shared" si="15"/>
        <v>1.4558141897205088</v>
      </c>
      <c r="W18">
        <f t="shared" si="16"/>
        <v>1.890625</v>
      </c>
      <c r="Y18" s="3">
        <f>$R$2</f>
        <v>8274.7000000000007</v>
      </c>
      <c r="Z18" s="3">
        <f>$Q$2</f>
        <v>1162.0999999999999</v>
      </c>
      <c r="AA18" s="3">
        <f>$N$2</f>
        <v>133.39999999999998</v>
      </c>
      <c r="AC18" s="23"/>
    </row>
    <row r="19" spans="8:29">
      <c r="H19" s="83">
        <v>60</v>
      </c>
      <c r="I19" s="84">
        <v>51</v>
      </c>
      <c r="J19" s="84">
        <v>7.6</v>
      </c>
      <c r="K19" s="55"/>
      <c r="L19" s="3">
        <f t="shared" si="2"/>
        <v>51</v>
      </c>
      <c r="M19" s="69">
        <f t="shared" si="3"/>
        <v>60</v>
      </c>
      <c r="N19" s="68">
        <f t="shared" si="4"/>
        <v>7.6</v>
      </c>
      <c r="P19">
        <f t="shared" si="5"/>
        <v>3600</v>
      </c>
      <c r="Q19">
        <f t="shared" si="17"/>
        <v>57.76</v>
      </c>
      <c r="R19">
        <f t="shared" si="12"/>
        <v>456</v>
      </c>
      <c r="S19">
        <f t="shared" si="13"/>
        <v>3060</v>
      </c>
      <c r="T19">
        <f t="shared" si="14"/>
        <v>387.59999999999997</v>
      </c>
      <c r="U19">
        <f t="shared" si="1"/>
        <v>51.236352556136893</v>
      </c>
      <c r="V19">
        <f t="shared" si="15"/>
        <v>1.2965180014171847</v>
      </c>
      <c r="W19">
        <f t="shared" si="16"/>
        <v>1.890625</v>
      </c>
      <c r="Y19" s="3">
        <f>$M$2</f>
        <v>971</v>
      </c>
      <c r="Z19" s="3">
        <f>$N$2</f>
        <v>133.39999999999998</v>
      </c>
      <c r="AA19" s="3">
        <f>$K$2</f>
        <v>16</v>
      </c>
      <c r="AC19" s="23"/>
    </row>
    <row r="20" spans="8:29">
      <c r="H20" s="37">
        <v>61</v>
      </c>
      <c r="I20" s="85">
        <v>53</v>
      </c>
      <c r="J20" s="37">
        <v>7.5</v>
      </c>
      <c r="L20" s="3">
        <f t="shared" si="2"/>
        <v>53</v>
      </c>
      <c r="M20" s="69">
        <f t="shared" si="3"/>
        <v>61</v>
      </c>
      <c r="N20" s="68">
        <f t="shared" si="4"/>
        <v>7.5</v>
      </c>
      <c r="P20">
        <f t="shared" si="5"/>
        <v>3721</v>
      </c>
      <c r="Q20">
        <f t="shared" si="17"/>
        <v>56.25</v>
      </c>
      <c r="R20">
        <f t="shared" si="12"/>
        <v>457.5</v>
      </c>
      <c r="S20">
        <f t="shared" si="13"/>
        <v>3233</v>
      </c>
      <c r="T20">
        <f t="shared" si="14"/>
        <v>397.5</v>
      </c>
      <c r="U20">
        <f t="shared" si="1"/>
        <v>51.42907063143781</v>
      </c>
      <c r="V20">
        <f t="shared" si="15"/>
        <v>0.89478237030945851</v>
      </c>
      <c r="W20">
        <f t="shared" si="16"/>
        <v>0.390625</v>
      </c>
      <c r="AC20" s="23"/>
    </row>
    <row r="21" spans="8:29">
      <c r="AC21" s="23"/>
    </row>
    <row r="22" spans="8:29">
      <c r="AC22" s="23"/>
    </row>
    <row r="23" spans="8:29" ht="12" customHeight="1">
      <c r="AC23" s="23"/>
    </row>
    <row r="24" spans="8:29">
      <c r="Y24" s="3">
        <f>$P$2</f>
        <v>59937</v>
      </c>
      <c r="Z24" s="3">
        <f>$R$2</f>
        <v>8274.7000000000007</v>
      </c>
      <c r="AA24" s="22">
        <f>$S$2</f>
        <v>51400</v>
      </c>
      <c r="AC24" s="23"/>
    </row>
    <row r="25" spans="8:29">
      <c r="Y25" s="3">
        <f>$R$2</f>
        <v>8274.7000000000007</v>
      </c>
      <c r="Z25" s="3">
        <f>$Q$2</f>
        <v>1162.0999999999999</v>
      </c>
      <c r="AA25" s="22">
        <f>$T$2</f>
        <v>7105.9000000000005</v>
      </c>
      <c r="AC25" s="23"/>
    </row>
    <row r="26" spans="8:29">
      <c r="H26" t="s">
        <v>113</v>
      </c>
      <c r="X26" t="s">
        <v>66</v>
      </c>
      <c r="Y26" s="3">
        <f>$M$2</f>
        <v>971</v>
      </c>
      <c r="Z26" s="3">
        <f>$N$2</f>
        <v>133.39999999999998</v>
      </c>
      <c r="AA26" s="22">
        <f>$L$2</f>
        <v>838</v>
      </c>
      <c r="AC26" s="23">
        <f>MDETERM(Y24:AA26)/MDETERM(Y28:AA30)</f>
        <v>22.701247904771808</v>
      </c>
    </row>
    <row r="27" spans="8:29">
      <c r="Y27" s="3"/>
      <c r="Z27" s="3"/>
      <c r="AA27" s="3"/>
    </row>
    <row r="28" spans="8:29">
      <c r="Y28" s="3">
        <f>$P$2</f>
        <v>59937</v>
      </c>
      <c r="Z28" s="3">
        <f>$R$2</f>
        <v>8274.7000000000007</v>
      </c>
      <c r="AA28" s="3">
        <f>$M$2</f>
        <v>971</v>
      </c>
    </row>
    <row r="29" spans="8:29">
      <c r="Y29" s="3">
        <f>$R$2</f>
        <v>8274.7000000000007</v>
      </c>
      <c r="Z29" s="3">
        <f>$Q$2</f>
        <v>1162.0999999999999</v>
      </c>
      <c r="AA29" s="3">
        <f>$N$2</f>
        <v>133.39999999999998</v>
      </c>
    </row>
    <row r="30" spans="8:29">
      <c r="Y30" s="3">
        <f>$M$2</f>
        <v>971</v>
      </c>
      <c r="Z30" s="3">
        <f>$N$2</f>
        <v>133.39999999999998</v>
      </c>
      <c r="AA30" s="3">
        <f>$K$2</f>
        <v>16</v>
      </c>
    </row>
  </sheetData>
  <mergeCells count="1">
    <mergeCell ref="A8:B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6"/>
  <dimension ref="A1:AC30"/>
  <sheetViews>
    <sheetView workbookViewId="0">
      <selection activeCell="B24" sqref="B24"/>
    </sheetView>
  </sheetViews>
  <sheetFormatPr baseColWidth="10" defaultRowHeight="15"/>
  <cols>
    <col min="9" max="9" width="10.85546875" bestFit="1" customWidth="1"/>
    <col min="21" max="21" width="12" bestFit="1" customWidth="1"/>
    <col min="22" max="22" width="11.85546875" bestFit="1" customWidth="1"/>
    <col min="29" max="29" width="11.85546875" bestFit="1" customWidth="1"/>
  </cols>
  <sheetData>
    <row r="1" spans="1:29">
      <c r="P1" s="4">
        <f>AVERAGE(L5:L1000)</f>
        <v>52.375</v>
      </c>
      <c r="T1" s="4" t="s">
        <v>115</v>
      </c>
      <c r="U1" s="4">
        <f>AVERAGE(U5:U1000)</f>
        <v>52.374999999999744</v>
      </c>
    </row>
    <row r="2" spans="1:29">
      <c r="H2" t="s">
        <v>37</v>
      </c>
      <c r="I2" s="28">
        <f>V2/W2</f>
        <v>0.7581965694868178</v>
      </c>
      <c r="J2" s="4" t="s">
        <v>118</v>
      </c>
      <c r="K2" s="23">
        <f>COUNT(L5:L1000)</f>
        <v>16</v>
      </c>
      <c r="L2">
        <f>SUM(L5:L1000)</f>
        <v>838</v>
      </c>
      <c r="M2">
        <f>SUM(M5:M1000)</f>
        <v>133.39999999999998</v>
      </c>
      <c r="N2">
        <f>SUM(N5:N1000)</f>
        <v>971</v>
      </c>
      <c r="P2">
        <f>SUM(P5:P1000)</f>
        <v>1162.0999999999999</v>
      </c>
      <c r="Q2">
        <f t="shared" ref="Q2:W2" si="0">SUM(Q5:Q1000)</f>
        <v>59937</v>
      </c>
      <c r="R2">
        <f t="shared" si="0"/>
        <v>8274.7000000000007</v>
      </c>
      <c r="S2">
        <f t="shared" si="0"/>
        <v>7105.9000000000005</v>
      </c>
      <c r="T2">
        <f t="shared" si="0"/>
        <v>51400</v>
      </c>
      <c r="U2">
        <f t="shared" si="0"/>
        <v>837.99999999999591</v>
      </c>
      <c r="V2">
        <f t="shared" si="0"/>
        <v>321.28579632003903</v>
      </c>
      <c r="W2">
        <f t="shared" si="0"/>
        <v>423.75</v>
      </c>
    </row>
    <row r="3" spans="1:29">
      <c r="L3" t="s">
        <v>57</v>
      </c>
      <c r="M3" t="s">
        <v>59</v>
      </c>
      <c r="N3" t="s">
        <v>58</v>
      </c>
    </row>
    <row r="4" spans="1:29" ht="45">
      <c r="H4" s="38" t="s">
        <v>38</v>
      </c>
      <c r="I4" s="38" t="s">
        <v>39</v>
      </c>
      <c r="J4" s="38" t="s">
        <v>40</v>
      </c>
      <c r="L4" s="42" t="s">
        <v>54</v>
      </c>
      <c r="M4" s="42" t="s">
        <v>56</v>
      </c>
      <c r="N4" s="42" t="s">
        <v>55</v>
      </c>
      <c r="O4" s="4"/>
      <c r="P4" s="43" t="s">
        <v>60</v>
      </c>
      <c r="Q4" s="43" t="s">
        <v>61</v>
      </c>
      <c r="R4" s="43" t="s">
        <v>62</v>
      </c>
      <c r="S4" s="43" t="s">
        <v>63</v>
      </c>
      <c r="T4" s="43" t="s">
        <v>64</v>
      </c>
      <c r="U4" s="43" t="s">
        <v>54</v>
      </c>
      <c r="V4" s="44" t="s">
        <v>67</v>
      </c>
      <c r="W4" s="44" t="s">
        <v>68</v>
      </c>
      <c r="AC4" s="4"/>
    </row>
    <row r="5" spans="1:29">
      <c r="H5" s="3">
        <f>'MODELO MULTIPLE LINEAL'!H5</f>
        <v>64</v>
      </c>
      <c r="I5" s="1">
        <f>'MODELO MULTIPLE LINEAL'!I5</f>
        <v>57</v>
      </c>
      <c r="J5" s="1">
        <f>'MODELO MULTIPLE LINEAL'!J5</f>
        <v>8</v>
      </c>
      <c r="L5" s="3">
        <f>'MODELO MULTIPLE LINEAL'!L5</f>
        <v>57</v>
      </c>
      <c r="M5" s="3">
        <f>'MODELO MULTIPLE LINEAL'!N5</f>
        <v>8</v>
      </c>
      <c r="N5" s="3">
        <f>'MODELO MULTIPLE LINEAL'!M5</f>
        <v>64</v>
      </c>
      <c r="P5">
        <f>POWER(M5,2)</f>
        <v>64</v>
      </c>
      <c r="Q5">
        <f>POWER(N5,2)</f>
        <v>4096</v>
      </c>
      <c r="R5">
        <f>M5*N5</f>
        <v>512</v>
      </c>
      <c r="S5">
        <f>M5*L5</f>
        <v>456</v>
      </c>
      <c r="T5">
        <f>N5*L5</f>
        <v>3648</v>
      </c>
      <c r="U5">
        <f t="shared" ref="U5:U18" si="1">$AC$7*M5+$AC$15*N5+$AC$26</f>
        <v>53.005578982828609</v>
      </c>
      <c r="V5">
        <f>POWER(U5-$U$1,2)</f>
        <v>0.39762985358548636</v>
      </c>
      <c r="W5">
        <f>POWER(L5-$P$1,2)</f>
        <v>21.390625</v>
      </c>
      <c r="Y5" s="22">
        <f>$S$2</f>
        <v>7105.9000000000005</v>
      </c>
      <c r="Z5" s="3">
        <f>$R$2</f>
        <v>8274.7000000000007</v>
      </c>
      <c r="AA5" s="3">
        <f>$M$2</f>
        <v>133.39999999999998</v>
      </c>
      <c r="AC5" s="4"/>
    </row>
    <row r="6" spans="1:29">
      <c r="H6" s="40">
        <f>'MODELO MULTIPLE LINEAL'!H6</f>
        <v>71</v>
      </c>
      <c r="I6" s="40">
        <f>'MODELO MULTIPLE LINEAL'!I6</f>
        <v>59</v>
      </c>
      <c r="J6" s="40">
        <f>'MODELO MULTIPLE LINEAL'!J6</f>
        <v>10</v>
      </c>
      <c r="L6" s="3">
        <f>'MODELO MULTIPLE LINEAL'!L6</f>
        <v>59</v>
      </c>
      <c r="M6" s="3">
        <f>'MODELO MULTIPLE LINEAL'!N6</f>
        <v>10</v>
      </c>
      <c r="N6" s="3">
        <f>'MODELO MULTIPLE LINEAL'!M6</f>
        <v>71</v>
      </c>
      <c r="P6">
        <f t="shared" ref="P6:Q18" si="2">POWER(M6,2)</f>
        <v>100</v>
      </c>
      <c r="Q6">
        <f t="shared" si="2"/>
        <v>5041</v>
      </c>
      <c r="R6">
        <f t="shared" ref="R6:R12" si="3">M6*N6</f>
        <v>710</v>
      </c>
      <c r="S6">
        <f t="shared" ref="S6:S12" si="4">M6*L6</f>
        <v>590</v>
      </c>
      <c r="T6">
        <f t="shared" ref="T6:T12" si="5">N6*L6</f>
        <v>4189</v>
      </c>
      <c r="U6">
        <f t="shared" si="1"/>
        <v>57.724050683459801</v>
      </c>
      <c r="V6">
        <f t="shared" ref="V6:V12" si="6">POWER(U6-$U$1,2)</f>
        <v>28.612343214224499</v>
      </c>
      <c r="W6">
        <f t="shared" ref="W6:W12" si="7">POWER(L6-$P$1,2)</f>
        <v>43.890625</v>
      </c>
      <c r="Y6" s="22">
        <f>$T$2</f>
        <v>51400</v>
      </c>
      <c r="Z6" s="3">
        <f>$Q$2</f>
        <v>59937</v>
      </c>
      <c r="AA6" s="3">
        <f>$N$2</f>
        <v>971</v>
      </c>
      <c r="AC6" s="4"/>
    </row>
    <row r="7" spans="1:29">
      <c r="A7" s="45"/>
      <c r="B7" s="45"/>
      <c r="C7" s="45" t="s">
        <v>73</v>
      </c>
      <c r="D7" s="45" t="s">
        <v>56</v>
      </c>
      <c r="E7" s="45" t="s">
        <v>55</v>
      </c>
      <c r="F7" s="45" t="s">
        <v>74</v>
      </c>
      <c r="G7" s="57"/>
      <c r="H7" s="3">
        <f>'MODELO MULTIPLE LINEAL'!H7</f>
        <v>53</v>
      </c>
      <c r="I7" s="1">
        <f>'MODELO MULTIPLE LINEAL'!I7</f>
        <v>49</v>
      </c>
      <c r="J7" s="1">
        <f>'MODELO MULTIPLE LINEAL'!J7</f>
        <v>6</v>
      </c>
      <c r="L7" s="3">
        <f>'MODELO MULTIPLE LINEAL'!L7</f>
        <v>49</v>
      </c>
      <c r="M7" s="3">
        <f>'MODELO MULTIPLE LINEAL'!N7</f>
        <v>6</v>
      </c>
      <c r="N7" s="3">
        <f>'MODELO MULTIPLE LINEAL'!M7</f>
        <v>53</v>
      </c>
      <c r="P7">
        <f t="shared" si="2"/>
        <v>36</v>
      </c>
      <c r="Q7">
        <f t="shared" si="2"/>
        <v>2809</v>
      </c>
      <c r="R7">
        <f t="shared" si="3"/>
        <v>318</v>
      </c>
      <c r="S7">
        <f t="shared" si="4"/>
        <v>294</v>
      </c>
      <c r="T7">
        <f t="shared" si="5"/>
        <v>2597</v>
      </c>
      <c r="U7">
        <f t="shared" si="1"/>
        <v>47.017057918249378</v>
      </c>
      <c r="V7">
        <f t="shared" si="6"/>
        <v>28.707543351391447</v>
      </c>
      <c r="W7">
        <f t="shared" si="7"/>
        <v>11.390625</v>
      </c>
      <c r="Y7" s="22">
        <f>$L$2</f>
        <v>838</v>
      </c>
      <c r="Z7" s="3">
        <f>$N$2</f>
        <v>971</v>
      </c>
      <c r="AA7" s="3">
        <f>$K$2</f>
        <v>16</v>
      </c>
      <c r="AC7" s="23">
        <f>MDETERM(Y5:AA7)/MDETERM(Y9:AA11)</f>
        <v>1.247942656861061</v>
      </c>
    </row>
    <row r="8" spans="1:29">
      <c r="A8" s="87" t="s">
        <v>78</v>
      </c>
      <c r="B8" s="87"/>
      <c r="C8" s="45">
        <f>$AC$7*D8+$AC$15*E8+$AC$26</f>
        <v>46.69954557726237</v>
      </c>
      <c r="D8" s="46">
        <v>6</v>
      </c>
      <c r="E8" s="70">
        <v>52</v>
      </c>
      <c r="F8" s="47">
        <f>I2</f>
        <v>0.7581965694868178</v>
      </c>
      <c r="G8" s="58"/>
      <c r="H8" s="3">
        <f>'MODELO MULTIPLE LINEAL'!H8</f>
        <v>67</v>
      </c>
      <c r="I8" s="1">
        <f>'MODELO MULTIPLE LINEAL'!I8</f>
        <v>62</v>
      </c>
      <c r="J8" s="1">
        <f>'MODELO MULTIPLE LINEAL'!J8</f>
        <v>11</v>
      </c>
      <c r="L8" s="3">
        <f>'MODELO MULTIPLE LINEAL'!L8</f>
        <v>62</v>
      </c>
      <c r="M8" s="3">
        <f>'MODELO MULTIPLE LINEAL'!N8</f>
        <v>11</v>
      </c>
      <c r="N8" s="3">
        <f>'MODELO MULTIPLE LINEAL'!M8</f>
        <v>67</v>
      </c>
      <c r="P8">
        <f t="shared" si="2"/>
        <v>121</v>
      </c>
      <c r="Q8">
        <f t="shared" si="2"/>
        <v>4489</v>
      </c>
      <c r="R8">
        <f t="shared" si="3"/>
        <v>737</v>
      </c>
      <c r="S8">
        <f t="shared" si="4"/>
        <v>682</v>
      </c>
      <c r="T8">
        <f t="shared" si="5"/>
        <v>4154</v>
      </c>
      <c r="U8">
        <f t="shared" si="1"/>
        <v>57.701943976372824</v>
      </c>
      <c r="V8">
        <f t="shared" si="6"/>
        <v>28.376332127417442</v>
      </c>
      <c r="W8">
        <f t="shared" si="7"/>
        <v>92.640625</v>
      </c>
      <c r="X8" s="4" t="s">
        <v>116</v>
      </c>
      <c r="Y8" s="3"/>
      <c r="Z8" s="3"/>
      <c r="AA8" s="3"/>
      <c r="AC8" s="29" t="e">
        <f ca="1">[1]!xDiv([1]!xMatDet(Y5:AA7,100),[1]!xMatDet(Y9:AA11,100),100)</f>
        <v>#NAME?</v>
      </c>
    </row>
    <row r="9" spans="1:29">
      <c r="A9" s="65" t="s">
        <v>77</v>
      </c>
      <c r="B9" s="65"/>
      <c r="C9" s="65" t="e">
        <f ca="1">'MMC INVERSO'!$BA$10*POWER('MML INVERSO'!D8,2)+'MMC INVERSO'!$BA$26*POWER('MML INVERSO'!E8,2)+'MMC INVERSO'!$BA$42*'MML INVERSO'!D8*'MML INVERSO'!E8+'MMC INVERSO'!BA58*'MML INVERSO'!D8+'MMC INVERSO'!$BA$73*'MML INVERSO'!E8+'MMC INVERSO'!$BA$89</f>
        <v>#NAME?</v>
      </c>
      <c r="D9" s="62">
        <f>D8</f>
        <v>6</v>
      </c>
      <c r="E9" s="62">
        <f>E8</f>
        <v>52</v>
      </c>
      <c r="F9" s="59" t="e">
        <f ca="1">'MODELO MULTIPLE CUADRATICO'!$I$2</f>
        <v>#NAME?</v>
      </c>
      <c r="G9" s="58"/>
      <c r="H9" s="41">
        <f>'MODELO MULTIPLE LINEAL'!H9</f>
        <v>55</v>
      </c>
      <c r="I9" s="41">
        <f>'MODELO MULTIPLE LINEAL'!I9</f>
        <v>51</v>
      </c>
      <c r="J9" s="41">
        <f>'MODELO MULTIPLE LINEAL'!J9</f>
        <v>8</v>
      </c>
      <c r="L9" s="3">
        <f>'MODELO MULTIPLE LINEAL'!L9</f>
        <v>51</v>
      </c>
      <c r="M9" s="3">
        <f>'MODELO MULTIPLE LINEAL'!N9</f>
        <v>8</v>
      </c>
      <c r="N9" s="3">
        <f>'MODELO MULTIPLE LINEAL'!M9</f>
        <v>55</v>
      </c>
      <c r="P9">
        <f t="shared" si="2"/>
        <v>64</v>
      </c>
      <c r="Q9">
        <f t="shared" si="2"/>
        <v>3025</v>
      </c>
      <c r="R9">
        <f t="shared" si="3"/>
        <v>440</v>
      </c>
      <c r="S9">
        <f t="shared" si="4"/>
        <v>408</v>
      </c>
      <c r="T9">
        <f t="shared" si="5"/>
        <v>2805</v>
      </c>
      <c r="U9">
        <f t="shared" si="1"/>
        <v>50.147967913945521</v>
      </c>
      <c r="V9">
        <f t="shared" si="6"/>
        <v>4.9596719123150228</v>
      </c>
      <c r="W9">
        <f t="shared" si="7"/>
        <v>1.890625</v>
      </c>
      <c r="Y9" s="3">
        <f>$P$2</f>
        <v>1162.0999999999999</v>
      </c>
      <c r="Z9" s="3">
        <f>$R$2</f>
        <v>8274.7000000000007</v>
      </c>
      <c r="AA9" s="3">
        <f>$M$2</f>
        <v>133.39999999999998</v>
      </c>
      <c r="AC9" s="23"/>
    </row>
    <row r="10" spans="1:29">
      <c r="A10" s="65"/>
      <c r="B10" s="65"/>
      <c r="C10" s="65"/>
      <c r="D10" s="71"/>
      <c r="E10" s="71"/>
      <c r="F10" s="72"/>
      <c r="G10" s="58"/>
      <c r="H10" s="3">
        <f>'MODELO MULTIPLE LINEAL'!H10</f>
        <v>58</v>
      </c>
      <c r="I10" s="1">
        <f>'MODELO MULTIPLE LINEAL'!I10</f>
        <v>50</v>
      </c>
      <c r="J10" s="1">
        <f>'MODELO MULTIPLE LINEAL'!J10</f>
        <v>7</v>
      </c>
      <c r="L10" s="3">
        <f>'MODELO MULTIPLE LINEAL'!L10</f>
        <v>50</v>
      </c>
      <c r="M10" s="3">
        <f>'MODELO MULTIPLE LINEAL'!N10</f>
        <v>7</v>
      </c>
      <c r="N10" s="3">
        <f>'MODELO MULTIPLE LINEAL'!M10</f>
        <v>58</v>
      </c>
      <c r="P10">
        <f t="shared" si="2"/>
        <v>49</v>
      </c>
      <c r="Q10">
        <f t="shared" si="2"/>
        <v>3364</v>
      </c>
      <c r="R10">
        <f t="shared" si="3"/>
        <v>406</v>
      </c>
      <c r="S10">
        <f t="shared" si="4"/>
        <v>350</v>
      </c>
      <c r="T10">
        <f t="shared" si="5"/>
        <v>2900</v>
      </c>
      <c r="U10">
        <f t="shared" si="1"/>
        <v>49.85256228004549</v>
      </c>
      <c r="V10">
        <f t="shared" si="6"/>
        <v>6.3626920510480183</v>
      </c>
      <c r="W10">
        <f t="shared" si="7"/>
        <v>5.640625</v>
      </c>
      <c r="Y10" s="3">
        <f>$R$2</f>
        <v>8274.7000000000007</v>
      </c>
      <c r="Z10" s="3">
        <f>$Q$2</f>
        <v>59937</v>
      </c>
      <c r="AA10" s="3">
        <f>$N$2</f>
        <v>971</v>
      </c>
      <c r="AC10" s="23"/>
    </row>
    <row r="11" spans="1:29">
      <c r="A11" s="45"/>
      <c r="B11" s="45"/>
      <c r="C11" s="45"/>
      <c r="D11" s="45"/>
      <c r="E11" s="45"/>
      <c r="F11" s="45"/>
      <c r="G11" s="57"/>
      <c r="H11" s="3">
        <f>'MODELO MULTIPLE LINEAL'!H11</f>
        <v>77</v>
      </c>
      <c r="I11" s="40">
        <f>'MODELO MULTIPLE LINEAL'!I11</f>
        <v>55</v>
      </c>
      <c r="J11" s="40">
        <f>'MODELO MULTIPLE LINEAL'!J11</f>
        <v>10</v>
      </c>
      <c r="L11" s="3">
        <f>'MODELO MULTIPLE LINEAL'!L11</f>
        <v>55</v>
      </c>
      <c r="M11" s="3">
        <f>'MODELO MULTIPLE LINEAL'!N11</f>
        <v>10</v>
      </c>
      <c r="N11" s="3">
        <f>'MODELO MULTIPLE LINEAL'!M11</f>
        <v>77</v>
      </c>
      <c r="P11">
        <f t="shared" si="2"/>
        <v>100</v>
      </c>
      <c r="Q11">
        <f t="shared" si="2"/>
        <v>5929</v>
      </c>
      <c r="R11">
        <f t="shared" si="3"/>
        <v>770</v>
      </c>
      <c r="S11">
        <f t="shared" si="4"/>
        <v>550</v>
      </c>
      <c r="T11">
        <f t="shared" si="5"/>
        <v>4235</v>
      </c>
      <c r="U11">
        <f t="shared" si="1"/>
        <v>59.629124729381864</v>
      </c>
      <c r="V11">
        <f t="shared" si="6"/>
        <v>52.622325589433217</v>
      </c>
      <c r="W11">
        <f t="shared" si="7"/>
        <v>6.890625</v>
      </c>
      <c r="Y11" s="3">
        <f>$M$2</f>
        <v>133.39999999999998</v>
      </c>
      <c r="Z11" s="3">
        <f>$N$2</f>
        <v>971</v>
      </c>
      <c r="AA11" s="3">
        <f>$K$2</f>
        <v>16</v>
      </c>
      <c r="AC11" s="23"/>
    </row>
    <row r="12" spans="1:29">
      <c r="A12" s="45"/>
      <c r="B12" s="45"/>
      <c r="C12" s="45"/>
      <c r="D12" s="45"/>
      <c r="E12" s="45"/>
      <c r="F12" s="45"/>
      <c r="G12" s="57"/>
      <c r="H12" s="3">
        <f>'MODELO MULTIPLE LINEAL'!H12</f>
        <v>57</v>
      </c>
      <c r="I12" s="1">
        <f>'MODELO MULTIPLE LINEAL'!I12</f>
        <v>48</v>
      </c>
      <c r="J12" s="1">
        <f>'MODELO MULTIPLE LINEAL'!J12</f>
        <v>9</v>
      </c>
      <c r="L12" s="3">
        <f>'MODELO MULTIPLE LINEAL'!L12</f>
        <v>48</v>
      </c>
      <c r="M12" s="3">
        <f>'MODELO MULTIPLE LINEAL'!N12</f>
        <v>9</v>
      </c>
      <c r="N12" s="3">
        <f>'MODELO MULTIPLE LINEAL'!M12</f>
        <v>57</v>
      </c>
      <c r="P12">
        <f t="shared" si="2"/>
        <v>81</v>
      </c>
      <c r="Q12">
        <f t="shared" si="2"/>
        <v>3249</v>
      </c>
      <c r="R12">
        <f t="shared" si="3"/>
        <v>513</v>
      </c>
      <c r="S12">
        <f t="shared" si="4"/>
        <v>432</v>
      </c>
      <c r="T12">
        <f t="shared" si="5"/>
        <v>2736</v>
      </c>
      <c r="U12">
        <f t="shared" si="1"/>
        <v>52.030935252780601</v>
      </c>
      <c r="V12">
        <f t="shared" si="6"/>
        <v>0.11838055027897272</v>
      </c>
      <c r="W12">
        <f t="shared" si="7"/>
        <v>19.140625</v>
      </c>
      <c r="AC12" s="23"/>
    </row>
    <row r="13" spans="1:29">
      <c r="A13" s="4" t="s">
        <v>120</v>
      </c>
      <c r="C13" s="4" t="e">
        <f ca="1">C8*F8+C9*F9/SUM(F8:F10)</f>
        <v>#NAME?</v>
      </c>
      <c r="D13" s="4"/>
      <c r="E13" s="4"/>
      <c r="F13" s="4" t="e">
        <f ca="1">C8*F8+C9*F9/SUM(C8:C9)</f>
        <v>#NAME?</v>
      </c>
      <c r="H13" s="3">
        <f>'MODELO MULTIPLE LINEAL'!H13</f>
        <v>56</v>
      </c>
      <c r="I13" s="1">
        <f>'MODELO MULTIPLE LINEAL'!I13</f>
        <v>52</v>
      </c>
      <c r="J13" s="1">
        <f>'MODELO MULTIPLE LINEAL'!J13</f>
        <v>10</v>
      </c>
      <c r="L13" s="3">
        <f>'MODELO MULTIPLE LINEAL'!L13</f>
        <v>52</v>
      </c>
      <c r="M13" s="3">
        <f>'MODELO MULTIPLE LINEAL'!N13</f>
        <v>10</v>
      </c>
      <c r="N13" s="3">
        <f>'MODELO MULTIPLE LINEAL'!M13</f>
        <v>56</v>
      </c>
      <c r="P13">
        <f>POWER(M13,2)</f>
        <v>100</v>
      </c>
      <c r="Q13">
        <f>POWER(N13,2)</f>
        <v>3136</v>
      </c>
      <c r="R13">
        <f t="shared" ref="R13:R18" si="8">M13*N13</f>
        <v>560</v>
      </c>
      <c r="S13">
        <f t="shared" ref="S13:S18" si="9">M13*L13</f>
        <v>520</v>
      </c>
      <c r="T13">
        <f t="shared" ref="T13:T18" si="10">N13*L13</f>
        <v>2912</v>
      </c>
      <c r="U13">
        <f t="shared" si="1"/>
        <v>52.961365568654656</v>
      </c>
      <c r="V13">
        <f t="shared" ref="V13:V18" si="11">POWER(U13-$U$1,2)</f>
        <v>0.34382458010399869</v>
      </c>
      <c r="W13">
        <f t="shared" ref="W13:W18" si="12">POWER(L13-$P$1,2)</f>
        <v>0.140625</v>
      </c>
      <c r="Y13" s="3">
        <f>$P$2</f>
        <v>1162.0999999999999</v>
      </c>
      <c r="Z13" s="22">
        <f>$S$2</f>
        <v>7105.9000000000005</v>
      </c>
      <c r="AA13" s="3">
        <f>$M$2</f>
        <v>133.39999999999998</v>
      </c>
      <c r="AC13" s="23"/>
    </row>
    <row r="14" spans="1:29">
      <c r="H14" s="40">
        <f>'MODELO MULTIPLE LINEAL'!H14</f>
        <v>51</v>
      </c>
      <c r="I14" s="40">
        <f>'MODELO MULTIPLE LINEAL'!I14</f>
        <v>42</v>
      </c>
      <c r="J14" s="40">
        <f>'MODELO MULTIPLE LINEAL'!J14</f>
        <v>6</v>
      </c>
      <c r="L14" s="3">
        <f>'MODELO MULTIPLE LINEAL'!L14</f>
        <v>42</v>
      </c>
      <c r="M14" s="3">
        <f>'MODELO MULTIPLE LINEAL'!N14</f>
        <v>6</v>
      </c>
      <c r="N14" s="3">
        <f>'MODELO MULTIPLE LINEAL'!M14</f>
        <v>51</v>
      </c>
      <c r="P14">
        <f t="shared" si="2"/>
        <v>36</v>
      </c>
      <c r="Q14">
        <f t="shared" si="2"/>
        <v>2601</v>
      </c>
      <c r="R14">
        <f t="shared" si="8"/>
        <v>306</v>
      </c>
      <c r="S14">
        <f t="shared" si="9"/>
        <v>252</v>
      </c>
      <c r="T14">
        <f t="shared" si="10"/>
        <v>2142</v>
      </c>
      <c r="U14">
        <f t="shared" si="1"/>
        <v>46.382033236275362</v>
      </c>
      <c r="V14">
        <f t="shared" si="11"/>
        <v>35.915650631105095</v>
      </c>
      <c r="W14">
        <f t="shared" si="12"/>
        <v>107.640625</v>
      </c>
      <c r="Y14" s="3">
        <f>$R$2</f>
        <v>8274.7000000000007</v>
      </c>
      <c r="Z14" s="22">
        <f>$T$2</f>
        <v>51400</v>
      </c>
      <c r="AA14" s="3">
        <f>$N$2</f>
        <v>971</v>
      </c>
      <c r="AC14" s="23"/>
    </row>
    <row r="15" spans="1:29" ht="14.25" customHeight="1">
      <c r="H15" s="3">
        <f>'MODELO MULTIPLE LINEAL'!H15</f>
        <v>76</v>
      </c>
      <c r="I15" s="1">
        <f>'MODELO MULTIPLE LINEAL'!I15</f>
        <v>61</v>
      </c>
      <c r="J15" s="1">
        <f>'MODELO MULTIPLE LINEAL'!J15</f>
        <v>12</v>
      </c>
      <c r="L15" s="3">
        <f>'MODELO MULTIPLE LINEAL'!L15</f>
        <v>61</v>
      </c>
      <c r="M15" s="3">
        <f>'MODELO MULTIPLE LINEAL'!N15</f>
        <v>12</v>
      </c>
      <c r="N15" s="3">
        <f>'MODELO MULTIPLE LINEAL'!M15</f>
        <v>76</v>
      </c>
      <c r="P15">
        <f t="shared" si="2"/>
        <v>144</v>
      </c>
      <c r="Q15">
        <f t="shared" si="2"/>
        <v>5776</v>
      </c>
      <c r="R15">
        <f t="shared" si="8"/>
        <v>912</v>
      </c>
      <c r="S15">
        <f t="shared" si="9"/>
        <v>732</v>
      </c>
      <c r="T15">
        <f t="shared" si="10"/>
        <v>4636</v>
      </c>
      <c r="U15">
        <f t="shared" si="1"/>
        <v>61.807497702116976</v>
      </c>
      <c r="V15">
        <f t="shared" si="11"/>
        <v>88.972012900446856</v>
      </c>
      <c r="W15">
        <f t="shared" si="12"/>
        <v>74.390625</v>
      </c>
      <c r="X15" s="4" t="s">
        <v>117</v>
      </c>
      <c r="Y15" s="3">
        <f>$M$2</f>
        <v>133.39999999999998</v>
      </c>
      <c r="Z15" s="22">
        <f>$L$2</f>
        <v>838</v>
      </c>
      <c r="AA15" s="3">
        <f>$K$2</f>
        <v>16</v>
      </c>
      <c r="AC15" s="23">
        <f>MDETERM(Y13:AA15)/MDETERM(Y17:AA19)</f>
        <v>0.31751234098700998</v>
      </c>
    </row>
    <row r="16" spans="1:29">
      <c r="H16" s="40">
        <f>'MODELO MULTIPLE LINEAL'!H16</f>
        <v>52</v>
      </c>
      <c r="I16" s="40">
        <f>'MODELO MULTIPLE LINEAL'!I16</f>
        <v>47</v>
      </c>
      <c r="J16" s="40">
        <f>'MODELO MULTIPLE LINEAL'!J16</f>
        <v>6</v>
      </c>
      <c r="K16" t="s">
        <v>114</v>
      </c>
      <c r="L16" s="3">
        <f>'MODELO MULTIPLE LINEAL'!L16</f>
        <v>47</v>
      </c>
      <c r="M16" s="3">
        <f>'MODELO MULTIPLE LINEAL'!N16</f>
        <v>6</v>
      </c>
      <c r="N16" s="3">
        <f>'MODELO MULTIPLE LINEAL'!M16</f>
        <v>52</v>
      </c>
      <c r="P16">
        <f>POWER(M16,2)</f>
        <v>36</v>
      </c>
      <c r="Q16">
        <f>POWER(N16,2)</f>
        <v>2704</v>
      </c>
      <c r="R16">
        <f t="shared" si="8"/>
        <v>312</v>
      </c>
      <c r="S16">
        <f t="shared" si="9"/>
        <v>282</v>
      </c>
      <c r="T16">
        <f t="shared" si="10"/>
        <v>2444</v>
      </c>
      <c r="U16">
        <f t="shared" si="1"/>
        <v>46.69954557726237</v>
      </c>
      <c r="V16">
        <f t="shared" si="11"/>
        <v>32.210782904569221</v>
      </c>
      <c r="W16">
        <f t="shared" si="12"/>
        <v>28.890625</v>
      </c>
      <c r="Y16" s="3"/>
      <c r="Z16" s="3"/>
      <c r="AA16" s="3"/>
      <c r="AC16" s="29" t="e">
        <f ca="1">[1]!xDiv([1]!xMatDet(Y13:AA15,100),[1]!xMatDet(Y17:AA19,100),100)</f>
        <v>#NAME?</v>
      </c>
    </row>
    <row r="17" spans="8:29">
      <c r="H17" s="40">
        <f>'MODELO MULTIPLE LINEAL'!H17</f>
        <v>54</v>
      </c>
      <c r="I17" s="40">
        <f>'MODELO MULTIPLE LINEAL'!I17</f>
        <v>50</v>
      </c>
      <c r="J17" s="40">
        <f>'MODELO MULTIPLE LINEAL'!J17</f>
        <v>7.5</v>
      </c>
      <c r="K17" t="s">
        <v>76</v>
      </c>
      <c r="L17" s="3">
        <f>'MODELO MULTIPLE LINEAL'!L17</f>
        <v>50</v>
      </c>
      <c r="M17" s="3">
        <f>'MODELO MULTIPLE LINEAL'!N17</f>
        <v>7.5</v>
      </c>
      <c r="N17" s="3">
        <f>'MODELO MULTIPLE LINEAL'!M17</f>
        <v>54</v>
      </c>
      <c r="P17">
        <f>POWER(M17,2)</f>
        <v>56.25</v>
      </c>
      <c r="Q17">
        <f>POWER(N17,2)</f>
        <v>2916</v>
      </c>
      <c r="R17">
        <f t="shared" si="8"/>
        <v>405</v>
      </c>
      <c r="S17">
        <f t="shared" si="9"/>
        <v>375</v>
      </c>
      <c r="T17">
        <f t="shared" si="10"/>
        <v>2700</v>
      </c>
      <c r="U17">
        <f t="shared" si="1"/>
        <v>49.206484244527985</v>
      </c>
      <c r="V17">
        <f t="shared" si="11"/>
        <v>10.039492092672772</v>
      </c>
      <c r="W17">
        <f t="shared" si="12"/>
        <v>5.640625</v>
      </c>
      <c r="Y17" s="3">
        <f>$P$2</f>
        <v>1162.0999999999999</v>
      </c>
      <c r="Z17" s="3">
        <f>$R$2</f>
        <v>8274.7000000000007</v>
      </c>
      <c r="AA17" s="3">
        <f>$M$2</f>
        <v>133.39999999999998</v>
      </c>
      <c r="AC17" s="23"/>
    </row>
    <row r="18" spans="8:29">
      <c r="H18" s="3">
        <f>'MODELO MULTIPLE LINEAL'!H18</f>
        <v>59</v>
      </c>
      <c r="I18" s="1">
        <f>'MODELO MULTIPLE LINEAL'!I18</f>
        <v>51</v>
      </c>
      <c r="J18" s="1">
        <f>'MODELO MULTIPLE LINEAL'!J18</f>
        <v>7.8</v>
      </c>
      <c r="L18" s="3">
        <f>'MODELO MULTIPLE LINEAL'!L18</f>
        <v>51</v>
      </c>
      <c r="M18" s="3">
        <f>'MODELO MULTIPLE LINEAL'!N18</f>
        <v>7.8</v>
      </c>
      <c r="N18" s="3">
        <f>'MODELO MULTIPLE LINEAL'!M18</f>
        <v>59</v>
      </c>
      <c r="P18">
        <f t="shared" si="2"/>
        <v>60.839999999999996</v>
      </c>
      <c r="Q18">
        <f>POWER(N18,2)</f>
        <v>3481</v>
      </c>
      <c r="R18">
        <f t="shared" si="8"/>
        <v>460.2</v>
      </c>
      <c r="S18">
        <f t="shared" si="9"/>
        <v>397.8</v>
      </c>
      <c r="T18">
        <f t="shared" si="10"/>
        <v>3009</v>
      </c>
      <c r="U18">
        <f t="shared" si="1"/>
        <v>51.16842874652135</v>
      </c>
      <c r="V18">
        <f t="shared" si="11"/>
        <v>1.4558141897204231</v>
      </c>
      <c r="W18">
        <f t="shared" si="12"/>
        <v>1.890625</v>
      </c>
      <c r="Y18" s="3">
        <f>$R$2</f>
        <v>8274.7000000000007</v>
      </c>
      <c r="Z18" s="3">
        <f>$Q$2</f>
        <v>59937</v>
      </c>
      <c r="AA18" s="3">
        <f>$N$2</f>
        <v>971</v>
      </c>
      <c r="AC18" s="23"/>
    </row>
    <row r="19" spans="8:29">
      <c r="H19" s="55">
        <f>'MODELO MULTIPLE LINEAL'!H19</f>
        <v>60</v>
      </c>
      <c r="I19" s="56">
        <f>'MODELO MULTIPLE LINEAL'!I19</f>
        <v>51</v>
      </c>
      <c r="J19" s="56">
        <f>'MODELO MULTIPLE LINEAL'!J19</f>
        <v>7.6</v>
      </c>
      <c r="K19" s="55"/>
      <c r="L19" s="3">
        <f>'MODELO MULTIPLE LINEAL'!L19</f>
        <v>51</v>
      </c>
      <c r="M19" s="3">
        <f>'MODELO MULTIPLE LINEAL'!N19</f>
        <v>7.6</v>
      </c>
      <c r="N19" s="3">
        <f>'MODELO MULTIPLE LINEAL'!M19</f>
        <v>60</v>
      </c>
      <c r="P19">
        <f>POWER(M19,2)</f>
        <v>57.76</v>
      </c>
      <c r="Q19">
        <f>POWER(N19,2)</f>
        <v>3600</v>
      </c>
      <c r="R19">
        <f>M19*N19</f>
        <v>456</v>
      </c>
      <c r="S19">
        <f>M19*L19</f>
        <v>387.59999999999997</v>
      </c>
      <c r="T19">
        <f>N19*L19</f>
        <v>3060</v>
      </c>
      <c r="U19">
        <f>$AC$7*M19+$AC$15*N19+$AC$26</f>
        <v>51.236352556136147</v>
      </c>
      <c r="V19">
        <f>POWER(U19-$U$1,2)</f>
        <v>1.2965180014171036</v>
      </c>
      <c r="W19">
        <f>POWER(L19-$P$1,2)</f>
        <v>1.890625</v>
      </c>
      <c r="Y19" s="3">
        <f>$M$2</f>
        <v>133.39999999999998</v>
      </c>
      <c r="Z19" s="3">
        <f>$N$2</f>
        <v>971</v>
      </c>
      <c r="AA19" s="3">
        <f>$K$2</f>
        <v>16</v>
      </c>
      <c r="AC19" s="23"/>
    </row>
    <row r="20" spans="8:29">
      <c r="H20">
        <f>'MODELO MULTIPLE LINEAL'!H20</f>
        <v>61</v>
      </c>
      <c r="I20">
        <f>'MODELO MULTIPLE LINEAL'!I20</f>
        <v>53</v>
      </c>
      <c r="J20">
        <f>'MODELO MULTIPLE LINEAL'!J20</f>
        <v>7.5</v>
      </c>
      <c r="L20" s="3">
        <f>'MODELO MULTIPLE LINEAL'!L20</f>
        <v>53</v>
      </c>
      <c r="M20" s="3">
        <f>'MODELO MULTIPLE LINEAL'!N20</f>
        <v>7.5</v>
      </c>
      <c r="N20" s="3">
        <f>'MODELO MULTIPLE LINEAL'!M20</f>
        <v>61</v>
      </c>
      <c r="P20">
        <f>POWER(M20,2)</f>
        <v>56.25</v>
      </c>
      <c r="Q20">
        <f>POWER(N20,2)</f>
        <v>3721</v>
      </c>
      <c r="R20">
        <f>M20*N20</f>
        <v>457.5</v>
      </c>
      <c r="S20">
        <f>M20*L20</f>
        <v>397.5</v>
      </c>
      <c r="T20">
        <f>N20*L20</f>
        <v>3233</v>
      </c>
      <c r="U20">
        <f>$AC$7*M20+$AC$15*N20+$AC$26</f>
        <v>51.42907063143705</v>
      </c>
      <c r="V20">
        <f>POWER(U20-$U$1,2)</f>
        <v>0.8947823703094181</v>
      </c>
      <c r="W20">
        <f>POWER(L20-$P$1,2)</f>
        <v>0.390625</v>
      </c>
      <c r="AC20" s="23"/>
    </row>
    <row r="21" spans="8:29">
      <c r="AC21" s="23"/>
    </row>
    <row r="22" spans="8:29">
      <c r="AC22" s="23"/>
    </row>
    <row r="23" spans="8:29" ht="12" customHeight="1">
      <c r="AC23" s="23"/>
    </row>
    <row r="24" spans="8:29">
      <c r="Y24" s="3">
        <f>$P$2</f>
        <v>1162.0999999999999</v>
      </c>
      <c r="Z24" s="3">
        <f>$R$2</f>
        <v>8274.7000000000007</v>
      </c>
      <c r="AA24" s="22">
        <f>$S$2</f>
        <v>7105.9000000000005</v>
      </c>
      <c r="AC24" s="23"/>
    </row>
    <row r="25" spans="8:29">
      <c r="Y25" s="3">
        <f>$R$2</f>
        <v>8274.7000000000007</v>
      </c>
      <c r="Z25" s="3">
        <f>$Q$2</f>
        <v>59937</v>
      </c>
      <c r="AA25" s="22">
        <f>$T$2</f>
        <v>51400</v>
      </c>
      <c r="AC25" s="23"/>
    </row>
    <row r="26" spans="8:29">
      <c r="H26" t="s">
        <v>113</v>
      </c>
      <c r="X26" t="s">
        <v>66</v>
      </c>
      <c r="Y26" s="3">
        <f>$M$2</f>
        <v>133.39999999999998</v>
      </c>
      <c r="Z26" s="3">
        <f>$N$2</f>
        <v>971</v>
      </c>
      <c r="AA26" s="22">
        <f>$L$2</f>
        <v>838</v>
      </c>
      <c r="AC26" s="23">
        <f>MDETERM(Y24:AA26)/MDETERM(Y28:AA30)</f>
        <v>22.701247904771485</v>
      </c>
    </row>
    <row r="27" spans="8:29">
      <c r="Y27" s="3"/>
      <c r="Z27" s="3"/>
      <c r="AA27" s="3"/>
    </row>
    <row r="28" spans="8:29">
      <c r="Y28" s="3">
        <f>$P$2</f>
        <v>1162.0999999999999</v>
      </c>
      <c r="Z28" s="3">
        <f>$R$2</f>
        <v>8274.7000000000007</v>
      </c>
      <c r="AA28" s="3">
        <f>$M$2</f>
        <v>133.39999999999998</v>
      </c>
    </row>
    <row r="29" spans="8:29">
      <c r="Y29" s="3">
        <f>$R$2</f>
        <v>8274.7000000000007</v>
      </c>
      <c r="Z29" s="3">
        <f>$Q$2</f>
        <v>59937</v>
      </c>
      <c r="AA29" s="3">
        <f>$N$2</f>
        <v>971</v>
      </c>
    </row>
    <row r="30" spans="8:29">
      <c r="Y30" s="3">
        <f>$M$2</f>
        <v>133.39999999999998</v>
      </c>
      <c r="Z30" s="3">
        <f>$N$2</f>
        <v>971</v>
      </c>
      <c r="AA30" s="3">
        <f>$K$2</f>
        <v>16</v>
      </c>
    </row>
  </sheetData>
  <mergeCells count="1">
    <mergeCell ref="A8:B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20"/>
  <dimension ref="A1:BG96"/>
  <sheetViews>
    <sheetView workbookViewId="0">
      <selection activeCell="BA89" sqref="BA89"/>
    </sheetView>
  </sheetViews>
  <sheetFormatPr baseColWidth="10" defaultRowHeight="15"/>
  <cols>
    <col min="9" max="9" width="10.85546875" bestFit="1" customWidth="1"/>
    <col min="35" max="35" width="15" customWidth="1"/>
    <col min="36" max="36" width="14.85546875" customWidth="1"/>
    <col min="43" max="43" width="11.85546875" bestFit="1" customWidth="1"/>
    <col min="53" max="53" width="12" bestFit="1" customWidth="1"/>
  </cols>
  <sheetData>
    <row r="1" spans="1:53">
      <c r="P1">
        <f>AVERAGE(L5:L1000)</f>
        <v>52.375</v>
      </c>
      <c r="AI1" t="e">
        <f ca="1">AVERAGE(AI5:AI1000)</f>
        <v>#NAME?</v>
      </c>
      <c r="AJ1" t="s">
        <v>112</v>
      </c>
    </row>
    <row r="2" spans="1:53">
      <c r="H2" t="s">
        <v>37</v>
      </c>
      <c r="I2" s="53" t="e">
        <f ca="1">AJ2/AK2</f>
        <v>#NAME?</v>
      </c>
      <c r="J2" t="s">
        <v>104</v>
      </c>
      <c r="K2" s="23">
        <f>COUNT(L5:L11000)</f>
        <v>16</v>
      </c>
      <c r="L2">
        <f>SUM(L5:L1000)</f>
        <v>838</v>
      </c>
      <c r="M2">
        <f>SUM(M5:M1000)</f>
        <v>971</v>
      </c>
      <c r="N2">
        <f>SUM(N5:N1000)</f>
        <v>133.39999999999998</v>
      </c>
      <c r="P2" s="37">
        <f t="shared" ref="P2:AK2" si="0">SUM(P5:P1000)</f>
        <v>59937</v>
      </c>
      <c r="Q2" s="37">
        <f t="shared" si="0"/>
        <v>241106409</v>
      </c>
      <c r="R2" s="37">
        <f t="shared" si="0"/>
        <v>3766583</v>
      </c>
      <c r="S2" s="37">
        <f t="shared" si="0"/>
        <v>1162.0999999999999</v>
      </c>
      <c r="T2" s="37">
        <f t="shared" si="0"/>
        <v>10560.278</v>
      </c>
      <c r="U2" s="37">
        <f t="shared" si="0"/>
        <v>99784.848200000008</v>
      </c>
      <c r="V2" s="37">
        <f t="shared" si="0"/>
        <v>4754417.29</v>
      </c>
      <c r="W2" s="37">
        <f t="shared" si="0"/>
        <v>33597087.700000003</v>
      </c>
      <c r="X2" s="37">
        <f t="shared" si="0"/>
        <v>522481.3</v>
      </c>
      <c r="Y2" s="37">
        <f t="shared" si="0"/>
        <v>683428.75300000003</v>
      </c>
      <c r="Z2" s="37">
        <f t="shared" si="0"/>
        <v>73665.91</v>
      </c>
      <c r="AA2" s="37">
        <f t="shared" si="0"/>
        <v>3207254</v>
      </c>
      <c r="AB2" s="37">
        <f t="shared" si="0"/>
        <v>62946.35</v>
      </c>
      <c r="AC2" s="37">
        <f t="shared" si="0"/>
        <v>445555.7</v>
      </c>
      <c r="AD2" s="37">
        <f t="shared" si="0"/>
        <v>51400</v>
      </c>
      <c r="AE2" s="37">
        <f t="shared" si="0"/>
        <v>7105.9000000000005</v>
      </c>
      <c r="AF2" s="37">
        <f t="shared" si="0"/>
        <v>8274.7000000000007</v>
      </c>
      <c r="AG2" s="37">
        <f t="shared" si="0"/>
        <v>51400</v>
      </c>
      <c r="AH2" s="37">
        <f t="shared" si="0"/>
        <v>7105.9000000000005</v>
      </c>
      <c r="AI2" s="37" t="e">
        <f t="shared" ca="1" si="0"/>
        <v>#NAME?</v>
      </c>
      <c r="AJ2" s="37" t="e">
        <f t="shared" ca="1" si="0"/>
        <v>#NAME?</v>
      </c>
      <c r="AK2" s="37">
        <f t="shared" si="0"/>
        <v>423.75</v>
      </c>
    </row>
    <row r="3" spans="1:53">
      <c r="L3" t="s">
        <v>57</v>
      </c>
      <c r="M3" t="s">
        <v>58</v>
      </c>
      <c r="N3" t="s">
        <v>59</v>
      </c>
    </row>
    <row r="4" spans="1:53" ht="45">
      <c r="H4" s="38" t="s">
        <v>38</v>
      </c>
      <c r="I4" s="38" t="s">
        <v>39</v>
      </c>
      <c r="J4" s="38" t="s">
        <v>40</v>
      </c>
      <c r="L4" s="42" t="s">
        <v>54</v>
      </c>
      <c r="M4" s="42" t="s">
        <v>56</v>
      </c>
      <c r="N4" s="42" t="s">
        <v>55</v>
      </c>
      <c r="O4" s="4"/>
      <c r="P4" s="43" t="s">
        <v>60</v>
      </c>
      <c r="Q4" s="43" t="s">
        <v>89</v>
      </c>
      <c r="R4" s="43" t="s">
        <v>90</v>
      </c>
      <c r="S4" s="43" t="s">
        <v>92</v>
      </c>
      <c r="T4" s="43" t="s">
        <v>91</v>
      </c>
      <c r="U4" s="43" t="s">
        <v>103</v>
      </c>
      <c r="V4" s="43" t="s">
        <v>93</v>
      </c>
      <c r="W4" s="43" t="s">
        <v>94</v>
      </c>
      <c r="X4" s="43" t="s">
        <v>95</v>
      </c>
      <c r="Y4" s="43" t="s">
        <v>96</v>
      </c>
      <c r="Z4" s="43" t="s">
        <v>97</v>
      </c>
      <c r="AA4" s="43" t="s">
        <v>98</v>
      </c>
      <c r="AB4" s="43" t="s">
        <v>100</v>
      </c>
      <c r="AC4" s="43" t="s">
        <v>101</v>
      </c>
      <c r="AD4" s="43" t="s">
        <v>102</v>
      </c>
      <c r="AE4" s="43" t="s">
        <v>99</v>
      </c>
      <c r="AF4" s="43" t="s">
        <v>62</v>
      </c>
      <c r="AG4" s="43" t="s">
        <v>63</v>
      </c>
      <c r="AH4" s="43" t="s">
        <v>64</v>
      </c>
      <c r="AI4" s="43" t="s">
        <v>111</v>
      </c>
      <c r="AJ4" s="44" t="s">
        <v>67</v>
      </c>
      <c r="AK4" s="44" t="s">
        <v>68</v>
      </c>
      <c r="AQ4" s="4"/>
    </row>
    <row r="5" spans="1:53">
      <c r="A5" t="s">
        <v>72</v>
      </c>
      <c r="B5" t="s">
        <v>69</v>
      </c>
      <c r="D5" t="s">
        <v>76</v>
      </c>
      <c r="H5" s="3">
        <f>'MODELO MULTIPLE LINEAL'!H5</f>
        <v>64</v>
      </c>
      <c r="I5" s="1">
        <f>'MODELO MULTIPLE LINEAL'!I5</f>
        <v>57</v>
      </c>
      <c r="J5" s="1">
        <f>'MODELO MULTIPLE LINEAL'!J5</f>
        <v>8</v>
      </c>
      <c r="L5" s="3">
        <f>'MODELO MULTIPLE LINEAL'!L5</f>
        <v>57</v>
      </c>
      <c r="M5" s="3">
        <f>'MODELO MULTIPLE LINEAL'!M5</f>
        <v>64</v>
      </c>
      <c r="N5" s="3">
        <f>'MODELO MULTIPLE LINEAL'!N5</f>
        <v>8</v>
      </c>
      <c r="P5">
        <f>POWER(M5,2)</f>
        <v>4096</v>
      </c>
      <c r="Q5">
        <f>POWER(M5,4)</f>
        <v>16777216</v>
      </c>
      <c r="R5">
        <f>POWER(M5,3)</f>
        <v>262144</v>
      </c>
      <c r="S5">
        <f>POWER(N5,2)</f>
        <v>64</v>
      </c>
      <c r="T5">
        <f>POWER(N5,3)</f>
        <v>512</v>
      </c>
      <c r="U5">
        <f>POWER(N5,4)</f>
        <v>4096</v>
      </c>
      <c r="V5">
        <f>P5*S5</f>
        <v>262144</v>
      </c>
      <c r="W5">
        <f>R5*N5</f>
        <v>2097152</v>
      </c>
      <c r="X5">
        <f>P5*N5</f>
        <v>32768</v>
      </c>
      <c r="Y5">
        <f>M5*T5</f>
        <v>32768</v>
      </c>
      <c r="Z5">
        <f>M5*S5</f>
        <v>4096</v>
      </c>
      <c r="AA5">
        <f>P5*L5</f>
        <v>233472</v>
      </c>
      <c r="AB5">
        <f>S5*L5</f>
        <v>3648</v>
      </c>
      <c r="AC5">
        <f>M5*N5*L5</f>
        <v>29184</v>
      </c>
      <c r="AD5">
        <f>M5*L5</f>
        <v>3648</v>
      </c>
      <c r="AE5">
        <f>N5*L5</f>
        <v>456</v>
      </c>
      <c r="AF5">
        <f t="shared" ref="AF5:AF12" si="1">M5*N5</f>
        <v>512</v>
      </c>
      <c r="AG5">
        <f t="shared" ref="AG5:AG12" si="2">M5*L5</f>
        <v>3648</v>
      </c>
      <c r="AH5">
        <f t="shared" ref="AH5:AH12" si="3">N5*L5</f>
        <v>456</v>
      </c>
      <c r="AI5" t="e">
        <f t="shared" ref="AI5:AI15" ca="1" si="4">$BA$10*POWER(M5,2)+$BA$26*POWER(N5,2)+($BA$42*M5*N5)+$BA$58*M5+($BA$73*N5)+$BA$89</f>
        <v>#NAME?</v>
      </c>
      <c r="AJ5" t="e">
        <f ca="1">POWER(AI5-$AI$1,2)</f>
        <v>#NAME?</v>
      </c>
      <c r="AK5">
        <f>POWER(L5-$P$1,2)</f>
        <v>21.390625</v>
      </c>
      <c r="AM5" s="22">
        <f>$AG$2</f>
        <v>51400</v>
      </c>
      <c r="AN5" s="3">
        <f>$AF$2</f>
        <v>8274.7000000000007</v>
      </c>
      <c r="AO5" s="3">
        <f>$M$2</f>
        <v>971</v>
      </c>
      <c r="AQ5" s="4"/>
      <c r="AT5" s="22">
        <f>$AA$2</f>
        <v>3207254</v>
      </c>
      <c r="AU5" s="3">
        <f>$V$2</f>
        <v>4754417.29</v>
      </c>
      <c r="AV5" s="3">
        <f>$W$2</f>
        <v>33597087.700000003</v>
      </c>
      <c r="AW5" s="3">
        <f>$R$2</f>
        <v>3766583</v>
      </c>
      <c r="AX5" s="3">
        <f>$X$2</f>
        <v>522481.3</v>
      </c>
      <c r="AY5" s="3">
        <f>$P$2</f>
        <v>59937</v>
      </c>
    </row>
    <row r="6" spans="1:53">
      <c r="H6" s="40">
        <f>'MODELO MULTIPLE LINEAL'!H6</f>
        <v>71</v>
      </c>
      <c r="I6" s="40">
        <f>'MODELO MULTIPLE LINEAL'!I6</f>
        <v>59</v>
      </c>
      <c r="J6" s="40">
        <f>'MODELO MULTIPLE LINEAL'!J6</f>
        <v>10</v>
      </c>
      <c r="L6" s="3">
        <f>'MODELO MULTIPLE LINEAL'!L6</f>
        <v>59</v>
      </c>
      <c r="M6" s="3">
        <f>'MODELO MULTIPLE LINEAL'!M6</f>
        <v>71</v>
      </c>
      <c r="N6" s="3">
        <f>'MODELO MULTIPLE LINEAL'!N6</f>
        <v>10</v>
      </c>
      <c r="P6">
        <f t="shared" ref="P6:P15" si="5">POWER(M6,2)</f>
        <v>5041</v>
      </c>
      <c r="Q6">
        <f t="shared" ref="Q6:Q12" si="6">POWER(M6,4)</f>
        <v>25411681</v>
      </c>
      <c r="R6">
        <f>POWER(M6,3)</f>
        <v>357911</v>
      </c>
      <c r="S6">
        <f t="shared" ref="S6:S12" si="7">POWER(N6,2)</f>
        <v>100</v>
      </c>
      <c r="T6">
        <f t="shared" ref="T6:T12" si="8">POWER(N6,3)</f>
        <v>1000</v>
      </c>
      <c r="U6">
        <f t="shared" ref="U6:U12" si="9">POWER(N6,4)</f>
        <v>10000</v>
      </c>
      <c r="V6">
        <f t="shared" ref="V6:V12" si="10">P6*S6</f>
        <v>504100</v>
      </c>
      <c r="W6">
        <f t="shared" ref="W6:W12" si="11">R6*N6</f>
        <v>3579110</v>
      </c>
      <c r="X6">
        <f t="shared" ref="X6:X12" si="12">P6*N6</f>
        <v>50410</v>
      </c>
      <c r="Y6">
        <f t="shared" ref="Y6:Y12" si="13">M6*T6</f>
        <v>71000</v>
      </c>
      <c r="Z6">
        <f t="shared" ref="Z6:Z12" si="14">M6*S6</f>
        <v>7100</v>
      </c>
      <c r="AA6">
        <f t="shared" ref="AA6:AA12" si="15">P6*L6</f>
        <v>297419</v>
      </c>
      <c r="AB6">
        <f t="shared" ref="AB6:AB12" si="16">S6*L6</f>
        <v>5900</v>
      </c>
      <c r="AC6">
        <f t="shared" ref="AC6:AC12" si="17">M6*N6*L6</f>
        <v>41890</v>
      </c>
      <c r="AD6">
        <f t="shared" ref="AD6:AD12" si="18">M6*L6</f>
        <v>4189</v>
      </c>
      <c r="AE6">
        <f t="shared" ref="AE6:AE12" si="19">N6*L6</f>
        <v>590</v>
      </c>
      <c r="AF6">
        <f t="shared" si="1"/>
        <v>710</v>
      </c>
      <c r="AG6">
        <f t="shared" si="2"/>
        <v>4189</v>
      </c>
      <c r="AH6">
        <f t="shared" si="3"/>
        <v>590</v>
      </c>
      <c r="AI6" t="e">
        <f t="shared" ca="1" si="4"/>
        <v>#NAME?</v>
      </c>
      <c r="AJ6" t="e">
        <f t="shared" ref="AJ6:AJ12" ca="1" si="20">POWER(AI6-$AI$1,2)</f>
        <v>#NAME?</v>
      </c>
      <c r="AK6">
        <f>POWER(L6-$P$1,2)</f>
        <v>43.890625</v>
      </c>
      <c r="AM6" s="22">
        <f>$AH$2</f>
        <v>7105.9000000000005</v>
      </c>
      <c r="AN6" s="3">
        <f>$V$2</f>
        <v>4754417.29</v>
      </c>
      <c r="AO6" s="3">
        <f>$N$2</f>
        <v>133.39999999999998</v>
      </c>
      <c r="AQ6" s="4"/>
      <c r="AT6" s="22">
        <f>$AB$2</f>
        <v>62946.35</v>
      </c>
      <c r="AU6" s="3">
        <f>$U$2</f>
        <v>99784.848200000008</v>
      </c>
      <c r="AV6" s="3">
        <f>$Y$2</f>
        <v>683428.75300000003</v>
      </c>
      <c r="AW6" s="3">
        <f>$Z$2</f>
        <v>73665.91</v>
      </c>
      <c r="AX6" s="3">
        <f>$T$2</f>
        <v>10560.278</v>
      </c>
      <c r="AY6" s="3">
        <f>$S$2</f>
        <v>1162.0999999999999</v>
      </c>
    </row>
    <row r="7" spans="1:53">
      <c r="A7" s="45"/>
      <c r="B7" s="45"/>
      <c r="C7" s="45" t="s">
        <v>73</v>
      </c>
      <c r="D7" s="45" t="s">
        <v>56</v>
      </c>
      <c r="E7" s="45" t="s">
        <v>55</v>
      </c>
      <c r="F7" s="45" t="s">
        <v>74</v>
      </c>
      <c r="G7" s="57"/>
      <c r="H7" s="3">
        <f>'MODELO MULTIPLE LINEAL'!H7</f>
        <v>53</v>
      </c>
      <c r="I7" s="1">
        <f>'MODELO MULTIPLE LINEAL'!I7</f>
        <v>49</v>
      </c>
      <c r="J7" s="1">
        <f>'MODELO MULTIPLE LINEAL'!J7</f>
        <v>6</v>
      </c>
      <c r="L7" s="3">
        <f>'MODELO MULTIPLE LINEAL'!L7</f>
        <v>49</v>
      </c>
      <c r="M7" s="3">
        <f>'MODELO MULTIPLE LINEAL'!M7</f>
        <v>53</v>
      </c>
      <c r="N7" s="3">
        <f>'MODELO MULTIPLE LINEAL'!N7</f>
        <v>6</v>
      </c>
      <c r="P7">
        <f t="shared" si="5"/>
        <v>2809</v>
      </c>
      <c r="Q7">
        <f t="shared" si="6"/>
        <v>7890481</v>
      </c>
      <c r="R7">
        <f t="shared" ref="R7:R12" si="21">POWER(M7,3)</f>
        <v>148877</v>
      </c>
      <c r="S7">
        <f t="shared" si="7"/>
        <v>36</v>
      </c>
      <c r="T7">
        <f t="shared" si="8"/>
        <v>216</v>
      </c>
      <c r="U7">
        <f t="shared" si="9"/>
        <v>1296</v>
      </c>
      <c r="V7">
        <f t="shared" si="10"/>
        <v>101124</v>
      </c>
      <c r="W7">
        <f t="shared" si="11"/>
        <v>893262</v>
      </c>
      <c r="X7">
        <f t="shared" si="12"/>
        <v>16854</v>
      </c>
      <c r="Y7">
        <f t="shared" si="13"/>
        <v>11448</v>
      </c>
      <c r="Z7">
        <f t="shared" si="14"/>
        <v>1908</v>
      </c>
      <c r="AA7">
        <f t="shared" si="15"/>
        <v>137641</v>
      </c>
      <c r="AB7">
        <f t="shared" si="16"/>
        <v>1764</v>
      </c>
      <c r="AC7">
        <f t="shared" si="17"/>
        <v>15582</v>
      </c>
      <c r="AD7">
        <f t="shared" si="18"/>
        <v>2597</v>
      </c>
      <c r="AE7">
        <f t="shared" si="19"/>
        <v>294</v>
      </c>
      <c r="AF7">
        <f t="shared" si="1"/>
        <v>318</v>
      </c>
      <c r="AG7">
        <f t="shared" si="2"/>
        <v>2597</v>
      </c>
      <c r="AH7">
        <f t="shared" si="3"/>
        <v>294</v>
      </c>
      <c r="AI7" t="e">
        <f t="shared" ca="1" si="4"/>
        <v>#NAME?</v>
      </c>
      <c r="AJ7" t="e">
        <f t="shared" ca="1" si="20"/>
        <v>#NAME?</v>
      </c>
      <c r="AK7">
        <f t="shared" ref="AK7:AK12" si="22">POWER(L7-$P$1,2)</f>
        <v>11.390625</v>
      </c>
      <c r="AM7" s="22">
        <f>$L$2</f>
        <v>838</v>
      </c>
      <c r="AN7" s="3">
        <f>$N$2</f>
        <v>133.39999999999998</v>
      </c>
      <c r="AO7" s="3">
        <f>$K$2</f>
        <v>16</v>
      </c>
      <c r="AQ7" s="23">
        <f>MDETERM(AM5:AO7)/MDETERM(AM9:AO11)</f>
        <v>0.53878932330209217</v>
      </c>
      <c r="AT7" s="22">
        <f>$AC$2</f>
        <v>445555.7</v>
      </c>
      <c r="AU7" s="3">
        <f>$Y$2</f>
        <v>683428.75300000003</v>
      </c>
      <c r="AV7" s="3">
        <f>$V$2</f>
        <v>4754417.29</v>
      </c>
      <c r="AW7" s="3">
        <f>$X$2</f>
        <v>522481.3</v>
      </c>
      <c r="AX7" s="3">
        <f>$Z$2</f>
        <v>73665.91</v>
      </c>
      <c r="AY7" s="3">
        <f>$AF$2</f>
        <v>8274.7000000000007</v>
      </c>
    </row>
    <row r="8" spans="1:53">
      <c r="A8" s="54" t="s">
        <v>78</v>
      </c>
      <c r="B8" s="54"/>
      <c r="C8" s="66">
        <f>$AQ$7*D8+$AQ$15*E8+$AQ$25</f>
        <v>47.694256621061143</v>
      </c>
      <c r="D8" s="66">
        <v>52</v>
      </c>
      <c r="E8" s="66">
        <v>6</v>
      </c>
      <c r="F8" s="67" t="e">
        <f ca="1">I2</f>
        <v>#NAME?</v>
      </c>
      <c r="G8" s="58"/>
      <c r="H8" s="3">
        <f>'MODELO MULTIPLE LINEAL'!H8</f>
        <v>67</v>
      </c>
      <c r="I8" s="1">
        <f>'MODELO MULTIPLE LINEAL'!I8</f>
        <v>62</v>
      </c>
      <c r="J8" s="1">
        <f>'MODELO MULTIPLE LINEAL'!J8</f>
        <v>11</v>
      </c>
      <c r="L8" s="3">
        <f>'MODELO MULTIPLE LINEAL'!L8</f>
        <v>62</v>
      </c>
      <c r="M8" s="3">
        <f>'MODELO MULTIPLE LINEAL'!M8</f>
        <v>67</v>
      </c>
      <c r="N8" s="3">
        <f>'MODELO MULTIPLE LINEAL'!N8</f>
        <v>11</v>
      </c>
      <c r="P8">
        <f t="shared" si="5"/>
        <v>4489</v>
      </c>
      <c r="Q8">
        <f t="shared" si="6"/>
        <v>20151121</v>
      </c>
      <c r="R8">
        <f t="shared" si="21"/>
        <v>300763</v>
      </c>
      <c r="S8">
        <f t="shared" si="7"/>
        <v>121</v>
      </c>
      <c r="T8">
        <f t="shared" si="8"/>
        <v>1331</v>
      </c>
      <c r="U8">
        <f t="shared" si="9"/>
        <v>14641</v>
      </c>
      <c r="V8">
        <f t="shared" si="10"/>
        <v>543169</v>
      </c>
      <c r="W8">
        <f t="shared" si="11"/>
        <v>3308393</v>
      </c>
      <c r="X8">
        <f t="shared" si="12"/>
        <v>49379</v>
      </c>
      <c r="Y8">
        <f t="shared" si="13"/>
        <v>89177</v>
      </c>
      <c r="Z8">
        <f t="shared" si="14"/>
        <v>8107</v>
      </c>
      <c r="AA8">
        <f t="shared" si="15"/>
        <v>278318</v>
      </c>
      <c r="AB8">
        <f t="shared" si="16"/>
        <v>7502</v>
      </c>
      <c r="AC8">
        <f t="shared" si="17"/>
        <v>45694</v>
      </c>
      <c r="AD8">
        <f t="shared" si="18"/>
        <v>4154</v>
      </c>
      <c r="AE8">
        <f t="shared" si="19"/>
        <v>682</v>
      </c>
      <c r="AF8">
        <f t="shared" si="1"/>
        <v>737</v>
      </c>
      <c r="AG8">
        <f t="shared" si="2"/>
        <v>4154</v>
      </c>
      <c r="AH8">
        <f t="shared" si="3"/>
        <v>682</v>
      </c>
      <c r="AI8" t="e">
        <f t="shared" ca="1" si="4"/>
        <v>#NAME?</v>
      </c>
      <c r="AJ8" t="e">
        <f t="shared" ca="1" si="20"/>
        <v>#NAME?</v>
      </c>
      <c r="AK8">
        <f t="shared" si="22"/>
        <v>92.640625</v>
      </c>
      <c r="AL8" s="4" t="s">
        <v>65</v>
      </c>
      <c r="AM8" s="3"/>
      <c r="AN8" s="3"/>
      <c r="AO8" s="3"/>
      <c r="AQ8" s="23"/>
      <c r="AT8" s="22">
        <f>$AD$2</f>
        <v>51400</v>
      </c>
      <c r="AU8" s="3">
        <f>$Z$2</f>
        <v>73665.91</v>
      </c>
      <c r="AV8" s="3">
        <f>$X$2</f>
        <v>522481.3</v>
      </c>
      <c r="AW8" s="3">
        <f>$P$2</f>
        <v>59937</v>
      </c>
      <c r="AX8" s="3">
        <f>$AF$2</f>
        <v>8274.7000000000007</v>
      </c>
      <c r="AY8" s="3">
        <f>$M$2</f>
        <v>971</v>
      </c>
    </row>
    <row r="9" spans="1:53">
      <c r="A9" s="88" t="s">
        <v>77</v>
      </c>
      <c r="B9" s="89"/>
      <c r="C9" s="45"/>
      <c r="D9" s="45"/>
      <c r="E9" s="45"/>
      <c r="F9" s="45"/>
      <c r="G9" s="57"/>
      <c r="H9" s="41">
        <f>'MODELO MULTIPLE LINEAL'!H9</f>
        <v>55</v>
      </c>
      <c r="I9" s="41">
        <f>'MODELO MULTIPLE LINEAL'!I9</f>
        <v>51</v>
      </c>
      <c r="J9" s="41">
        <f>'MODELO MULTIPLE LINEAL'!J9</f>
        <v>8</v>
      </c>
      <c r="L9" s="3">
        <f>'MODELO MULTIPLE LINEAL'!L9</f>
        <v>51</v>
      </c>
      <c r="M9" s="3">
        <f>'MODELO MULTIPLE LINEAL'!M9</f>
        <v>55</v>
      </c>
      <c r="N9" s="3">
        <f>'MODELO MULTIPLE LINEAL'!N9</f>
        <v>8</v>
      </c>
      <c r="P9">
        <f t="shared" si="5"/>
        <v>3025</v>
      </c>
      <c r="Q9">
        <f t="shared" si="6"/>
        <v>9150625</v>
      </c>
      <c r="R9">
        <f t="shared" si="21"/>
        <v>166375</v>
      </c>
      <c r="S9">
        <f t="shared" si="7"/>
        <v>64</v>
      </c>
      <c r="T9">
        <f t="shared" si="8"/>
        <v>512</v>
      </c>
      <c r="U9">
        <f t="shared" si="9"/>
        <v>4096</v>
      </c>
      <c r="V9">
        <f t="shared" si="10"/>
        <v>193600</v>
      </c>
      <c r="W9">
        <f t="shared" si="11"/>
        <v>1331000</v>
      </c>
      <c r="X9">
        <f t="shared" si="12"/>
        <v>24200</v>
      </c>
      <c r="Y9">
        <f t="shared" si="13"/>
        <v>28160</v>
      </c>
      <c r="Z9">
        <f t="shared" si="14"/>
        <v>3520</v>
      </c>
      <c r="AA9">
        <f t="shared" si="15"/>
        <v>154275</v>
      </c>
      <c r="AB9">
        <f t="shared" si="16"/>
        <v>3264</v>
      </c>
      <c r="AC9">
        <f t="shared" si="17"/>
        <v>22440</v>
      </c>
      <c r="AD9">
        <f t="shared" si="18"/>
        <v>2805</v>
      </c>
      <c r="AE9">
        <f t="shared" si="19"/>
        <v>408</v>
      </c>
      <c r="AF9">
        <f t="shared" si="1"/>
        <v>440</v>
      </c>
      <c r="AG9">
        <f t="shared" si="2"/>
        <v>2805</v>
      </c>
      <c r="AH9">
        <f t="shared" si="3"/>
        <v>408</v>
      </c>
      <c r="AI9" t="e">
        <f t="shared" ca="1" si="4"/>
        <v>#NAME?</v>
      </c>
      <c r="AJ9" t="e">
        <f t="shared" ca="1" si="20"/>
        <v>#NAME?</v>
      </c>
      <c r="AK9">
        <f t="shared" si="22"/>
        <v>1.890625</v>
      </c>
      <c r="AM9" s="3">
        <f>$P$2</f>
        <v>59937</v>
      </c>
      <c r="AN9" s="3">
        <f>$AF$2</f>
        <v>8274.7000000000007</v>
      </c>
      <c r="AO9" s="3">
        <f>$M$2</f>
        <v>971</v>
      </c>
      <c r="AQ9" s="23"/>
      <c r="AT9" s="22">
        <f>$AE$2</f>
        <v>7105.9000000000005</v>
      </c>
      <c r="AU9" s="3">
        <f>$T$2</f>
        <v>10560.278</v>
      </c>
      <c r="AV9" s="3">
        <f>$Z$2</f>
        <v>73665.91</v>
      </c>
      <c r="AW9" s="3">
        <f>$AF$2</f>
        <v>8274.7000000000007</v>
      </c>
      <c r="AX9" s="3">
        <f>$S$2</f>
        <v>1162.0999999999999</v>
      </c>
      <c r="AY9" s="3">
        <f>$N$2</f>
        <v>133.39999999999998</v>
      </c>
    </row>
    <row r="10" spans="1:53">
      <c r="A10" s="90"/>
      <c r="B10" s="91"/>
      <c r="C10" s="45"/>
      <c r="D10" s="45"/>
      <c r="E10" s="45"/>
      <c r="F10" s="45"/>
      <c r="G10" s="57"/>
      <c r="H10" s="3">
        <f>'MODELO MULTIPLE LINEAL'!H10</f>
        <v>58</v>
      </c>
      <c r="I10" s="1">
        <f>'MODELO MULTIPLE LINEAL'!I10</f>
        <v>50</v>
      </c>
      <c r="J10" s="1">
        <f>'MODELO MULTIPLE LINEAL'!J10</f>
        <v>7</v>
      </c>
      <c r="L10" s="3">
        <f>'MODELO MULTIPLE LINEAL'!L10</f>
        <v>50</v>
      </c>
      <c r="M10" s="3">
        <f>'MODELO MULTIPLE LINEAL'!M10</f>
        <v>58</v>
      </c>
      <c r="N10" s="3">
        <f>'MODELO MULTIPLE LINEAL'!N10</f>
        <v>7</v>
      </c>
      <c r="P10">
        <f t="shared" si="5"/>
        <v>3364</v>
      </c>
      <c r="Q10">
        <f t="shared" si="6"/>
        <v>11316496</v>
      </c>
      <c r="R10">
        <f t="shared" si="21"/>
        <v>195112</v>
      </c>
      <c r="S10">
        <f t="shared" si="7"/>
        <v>49</v>
      </c>
      <c r="T10">
        <f t="shared" si="8"/>
        <v>343</v>
      </c>
      <c r="U10">
        <f t="shared" si="9"/>
        <v>2401</v>
      </c>
      <c r="V10">
        <f t="shared" si="10"/>
        <v>164836</v>
      </c>
      <c r="W10">
        <f t="shared" si="11"/>
        <v>1365784</v>
      </c>
      <c r="X10">
        <f t="shared" si="12"/>
        <v>23548</v>
      </c>
      <c r="Y10">
        <f t="shared" si="13"/>
        <v>19894</v>
      </c>
      <c r="Z10">
        <f t="shared" si="14"/>
        <v>2842</v>
      </c>
      <c r="AA10">
        <f t="shared" si="15"/>
        <v>168200</v>
      </c>
      <c r="AB10">
        <f t="shared" si="16"/>
        <v>2450</v>
      </c>
      <c r="AC10">
        <f t="shared" si="17"/>
        <v>20300</v>
      </c>
      <c r="AD10">
        <f t="shared" si="18"/>
        <v>2900</v>
      </c>
      <c r="AE10">
        <f t="shared" si="19"/>
        <v>350</v>
      </c>
      <c r="AF10">
        <f t="shared" si="1"/>
        <v>406</v>
      </c>
      <c r="AG10">
        <f t="shared" si="2"/>
        <v>2900</v>
      </c>
      <c r="AH10">
        <f t="shared" si="3"/>
        <v>350</v>
      </c>
      <c r="AI10" t="e">
        <f t="shared" ca="1" si="4"/>
        <v>#NAME?</v>
      </c>
      <c r="AJ10" t="e">
        <f t="shared" ca="1" si="20"/>
        <v>#NAME?</v>
      </c>
      <c r="AK10">
        <f t="shared" si="22"/>
        <v>5.640625</v>
      </c>
      <c r="AM10" s="3">
        <f>$AF$2</f>
        <v>8274.7000000000007</v>
      </c>
      <c r="AN10" s="3">
        <f>$V$2</f>
        <v>4754417.29</v>
      </c>
      <c r="AO10" s="3">
        <f>$N$2</f>
        <v>133.39999999999998</v>
      </c>
      <c r="AQ10" s="23"/>
      <c r="AT10" s="22">
        <f>$L$2</f>
        <v>838</v>
      </c>
      <c r="AU10" s="3">
        <f>$S$2</f>
        <v>1162.0999999999999</v>
      </c>
      <c r="AV10" s="3">
        <f>$AF$2</f>
        <v>8274.7000000000007</v>
      </c>
      <c r="AW10" s="3">
        <f>$M$2</f>
        <v>971</v>
      </c>
      <c r="AX10" s="3">
        <f>$N$2</f>
        <v>133.39999999999998</v>
      </c>
      <c r="AY10" s="3">
        <f>$K$2</f>
        <v>16</v>
      </c>
      <c r="AZ10" t="s">
        <v>108</v>
      </c>
      <c r="BA10" s="29" t="e">
        <f ca="1">[1]!xDiv([1]!xMatDet(AT5:AY10,100),[1]!xMatDet(AT12:AY17,100),100)</f>
        <v>#NAME?</v>
      </c>
    </row>
    <row r="11" spans="1:53">
      <c r="A11" s="45"/>
      <c r="B11" s="45"/>
      <c r="C11" s="45"/>
      <c r="D11" s="45"/>
      <c r="E11" s="45"/>
      <c r="F11" s="45"/>
      <c r="G11" s="57"/>
      <c r="H11" s="3">
        <f>'MODELO MULTIPLE LINEAL'!H11</f>
        <v>77</v>
      </c>
      <c r="I11" s="40">
        <f>'MODELO MULTIPLE LINEAL'!I11</f>
        <v>55</v>
      </c>
      <c r="J11" s="40">
        <f>'MODELO MULTIPLE LINEAL'!J11</f>
        <v>10</v>
      </c>
      <c r="L11" s="3">
        <f>'MODELO MULTIPLE LINEAL'!L11</f>
        <v>55</v>
      </c>
      <c r="M11" s="3">
        <f>'MODELO MULTIPLE LINEAL'!M11</f>
        <v>77</v>
      </c>
      <c r="N11" s="3">
        <f>'MODELO MULTIPLE LINEAL'!N11</f>
        <v>10</v>
      </c>
      <c r="P11">
        <f t="shared" si="5"/>
        <v>5929</v>
      </c>
      <c r="Q11">
        <f t="shared" si="6"/>
        <v>35153041</v>
      </c>
      <c r="R11">
        <f t="shared" si="21"/>
        <v>456533</v>
      </c>
      <c r="S11">
        <f t="shared" si="7"/>
        <v>100</v>
      </c>
      <c r="T11">
        <f t="shared" si="8"/>
        <v>1000</v>
      </c>
      <c r="U11">
        <f t="shared" si="9"/>
        <v>10000</v>
      </c>
      <c r="V11">
        <f t="shared" si="10"/>
        <v>592900</v>
      </c>
      <c r="W11">
        <f t="shared" si="11"/>
        <v>4565330</v>
      </c>
      <c r="X11">
        <f t="shared" si="12"/>
        <v>59290</v>
      </c>
      <c r="Y11">
        <f t="shared" si="13"/>
        <v>77000</v>
      </c>
      <c r="Z11">
        <f t="shared" si="14"/>
        <v>7700</v>
      </c>
      <c r="AA11">
        <f t="shared" si="15"/>
        <v>326095</v>
      </c>
      <c r="AB11">
        <f t="shared" si="16"/>
        <v>5500</v>
      </c>
      <c r="AC11">
        <f t="shared" si="17"/>
        <v>42350</v>
      </c>
      <c r="AD11">
        <f t="shared" si="18"/>
        <v>4235</v>
      </c>
      <c r="AE11">
        <f t="shared" si="19"/>
        <v>550</v>
      </c>
      <c r="AF11">
        <f t="shared" si="1"/>
        <v>770</v>
      </c>
      <c r="AG11">
        <f t="shared" si="2"/>
        <v>4235</v>
      </c>
      <c r="AH11">
        <f t="shared" si="3"/>
        <v>550</v>
      </c>
      <c r="AI11" t="e">
        <f t="shared" ca="1" si="4"/>
        <v>#NAME?</v>
      </c>
      <c r="AJ11" t="e">
        <f t="shared" ca="1" si="20"/>
        <v>#NAME?</v>
      </c>
      <c r="AK11">
        <f t="shared" si="22"/>
        <v>6.890625</v>
      </c>
      <c r="AM11" s="3">
        <f>$M$2</f>
        <v>971</v>
      </c>
      <c r="AN11" s="3">
        <f>$N$2</f>
        <v>133.39999999999998</v>
      </c>
      <c r="AO11" s="3">
        <f>$K$2</f>
        <v>16</v>
      </c>
      <c r="AQ11" s="23"/>
      <c r="AT11" s="3"/>
      <c r="AU11" s="3"/>
      <c r="AV11" s="3"/>
      <c r="AW11" s="3"/>
      <c r="AX11" s="3"/>
      <c r="AY11" s="3"/>
    </row>
    <row r="12" spans="1:53">
      <c r="A12" s="45"/>
      <c r="B12" s="45"/>
      <c r="C12" s="45"/>
      <c r="D12" s="45"/>
      <c r="E12" s="45"/>
      <c r="F12" s="45"/>
      <c r="G12" s="57"/>
      <c r="H12" s="3">
        <f>'MODELO MULTIPLE LINEAL'!H12</f>
        <v>57</v>
      </c>
      <c r="I12" s="1">
        <f>'MODELO MULTIPLE LINEAL'!I12</f>
        <v>48</v>
      </c>
      <c r="J12" s="1">
        <f>'MODELO MULTIPLE LINEAL'!J12</f>
        <v>9</v>
      </c>
      <c r="L12" s="3">
        <f>'MODELO MULTIPLE LINEAL'!L12</f>
        <v>48</v>
      </c>
      <c r="M12" s="3">
        <f>'MODELO MULTIPLE LINEAL'!M12</f>
        <v>57</v>
      </c>
      <c r="N12" s="3">
        <f>'MODELO MULTIPLE LINEAL'!N12</f>
        <v>9</v>
      </c>
      <c r="P12">
        <f t="shared" si="5"/>
        <v>3249</v>
      </c>
      <c r="Q12">
        <f t="shared" si="6"/>
        <v>10556001</v>
      </c>
      <c r="R12">
        <f t="shared" si="21"/>
        <v>185193</v>
      </c>
      <c r="S12">
        <f t="shared" si="7"/>
        <v>81</v>
      </c>
      <c r="T12">
        <f t="shared" si="8"/>
        <v>729</v>
      </c>
      <c r="U12">
        <f t="shared" si="9"/>
        <v>6561</v>
      </c>
      <c r="V12">
        <f t="shared" si="10"/>
        <v>263169</v>
      </c>
      <c r="W12">
        <f t="shared" si="11"/>
        <v>1666737</v>
      </c>
      <c r="X12">
        <f t="shared" si="12"/>
        <v>29241</v>
      </c>
      <c r="Y12">
        <f t="shared" si="13"/>
        <v>41553</v>
      </c>
      <c r="Z12">
        <f t="shared" si="14"/>
        <v>4617</v>
      </c>
      <c r="AA12">
        <f t="shared" si="15"/>
        <v>155952</v>
      </c>
      <c r="AB12">
        <f t="shared" si="16"/>
        <v>3888</v>
      </c>
      <c r="AC12">
        <f t="shared" si="17"/>
        <v>24624</v>
      </c>
      <c r="AD12">
        <f t="shared" si="18"/>
        <v>2736</v>
      </c>
      <c r="AE12">
        <f t="shared" si="19"/>
        <v>432</v>
      </c>
      <c r="AF12">
        <f t="shared" si="1"/>
        <v>513</v>
      </c>
      <c r="AG12">
        <f t="shared" si="2"/>
        <v>2736</v>
      </c>
      <c r="AH12">
        <f t="shared" si="3"/>
        <v>432</v>
      </c>
      <c r="AI12" t="e">
        <f t="shared" ca="1" si="4"/>
        <v>#NAME?</v>
      </c>
      <c r="AJ12" t="e">
        <f t="shared" ca="1" si="20"/>
        <v>#NAME?</v>
      </c>
      <c r="AK12">
        <f t="shared" si="22"/>
        <v>19.140625</v>
      </c>
      <c r="AQ12" s="23"/>
      <c r="AT12" s="3">
        <f>$Q$2</f>
        <v>241106409</v>
      </c>
      <c r="AU12" s="3">
        <f>$V$2</f>
        <v>4754417.29</v>
      </c>
      <c r="AV12" s="3">
        <f>$W$2</f>
        <v>33597087.700000003</v>
      </c>
      <c r="AW12" s="3">
        <f>$R$2</f>
        <v>3766583</v>
      </c>
      <c r="AX12" s="3">
        <f>$X$2</f>
        <v>522481.3</v>
      </c>
      <c r="AY12" s="3">
        <f>$P$2</f>
        <v>59937</v>
      </c>
    </row>
    <row r="13" spans="1:53">
      <c r="H13" s="3">
        <f>'MODELO MULTIPLE LINEAL'!H13</f>
        <v>56</v>
      </c>
      <c r="I13" s="1">
        <f>'MODELO MULTIPLE LINEAL'!I13</f>
        <v>52</v>
      </c>
      <c r="J13" s="1">
        <f>'MODELO MULTIPLE LINEAL'!J13</f>
        <v>10</v>
      </c>
      <c r="L13" s="3">
        <f>'MODELO MULTIPLE LINEAL'!L13</f>
        <v>52</v>
      </c>
      <c r="M13" s="3">
        <f>'MODELO MULTIPLE LINEAL'!M13</f>
        <v>56</v>
      </c>
      <c r="N13" s="3">
        <f>'MODELO MULTIPLE LINEAL'!N13</f>
        <v>10</v>
      </c>
      <c r="P13">
        <f>POWER(M13,2)</f>
        <v>3136</v>
      </c>
      <c r="Q13">
        <f t="shared" ref="Q13:Q20" si="23">POWER(M13,4)</f>
        <v>9834496</v>
      </c>
      <c r="R13">
        <f t="shared" ref="R13:R20" si="24">POWER(M13,3)</f>
        <v>175616</v>
      </c>
      <c r="S13">
        <f t="shared" ref="S13:S20" si="25">POWER(N13,2)</f>
        <v>100</v>
      </c>
      <c r="T13">
        <f t="shared" ref="T13:T20" si="26">POWER(N13,3)</f>
        <v>1000</v>
      </c>
      <c r="U13">
        <f t="shared" ref="U13:U20" si="27">POWER(N13,4)</f>
        <v>10000</v>
      </c>
      <c r="V13">
        <f t="shared" ref="V13:V20" si="28">P13*S13</f>
        <v>313600</v>
      </c>
      <c r="W13">
        <f t="shared" ref="W13:W20" si="29">R13*N13</f>
        <v>1756160</v>
      </c>
      <c r="X13">
        <f t="shared" ref="X13:X20" si="30">P13*N13</f>
        <v>31360</v>
      </c>
      <c r="Y13">
        <f t="shared" ref="Y13:Y20" si="31">M13*T13</f>
        <v>56000</v>
      </c>
      <c r="Z13">
        <f t="shared" ref="Z13:Z20" si="32">M13*S13</f>
        <v>5600</v>
      </c>
      <c r="AA13">
        <f t="shared" ref="AA13:AA20" si="33">P13*L13</f>
        <v>163072</v>
      </c>
      <c r="AB13">
        <f t="shared" ref="AB13:AB20" si="34">S13*L13</f>
        <v>5200</v>
      </c>
      <c r="AC13">
        <f t="shared" ref="AC13:AC20" si="35">M13*N13*L13</f>
        <v>29120</v>
      </c>
      <c r="AD13">
        <f t="shared" ref="AD13:AD20" si="36">M13*L13</f>
        <v>2912</v>
      </c>
      <c r="AE13">
        <f t="shared" ref="AE13:AE20" si="37">N13*L13</f>
        <v>520</v>
      </c>
      <c r="AF13">
        <f t="shared" ref="AF13:AF20" si="38">M13*N13</f>
        <v>560</v>
      </c>
      <c r="AG13">
        <f t="shared" ref="AG13:AG20" si="39">M13*L13</f>
        <v>2912</v>
      </c>
      <c r="AH13">
        <f t="shared" ref="AH13:AH20" si="40">N13*L13</f>
        <v>520</v>
      </c>
      <c r="AI13" t="e">
        <f t="shared" ca="1" si="4"/>
        <v>#NAME?</v>
      </c>
      <c r="AJ13" t="e">
        <f t="shared" ref="AJ13:AJ20" ca="1" si="41">POWER(AI13-$AI$1,2)</f>
        <v>#NAME?</v>
      </c>
      <c r="AK13">
        <f t="shared" ref="AK13:AK20" si="42">POWER(L13-$P$1,2)</f>
        <v>0.140625</v>
      </c>
      <c r="AM13" s="3">
        <f>$P$2</f>
        <v>59937</v>
      </c>
      <c r="AN13" s="22">
        <f>$AG$2</f>
        <v>51400</v>
      </c>
      <c r="AO13" s="3">
        <f>$M$2</f>
        <v>971</v>
      </c>
      <c r="AQ13" s="23"/>
      <c r="AT13" s="3">
        <f>$V$2</f>
        <v>4754417.29</v>
      </c>
      <c r="AU13" s="3">
        <f>$U$2</f>
        <v>99784.848200000008</v>
      </c>
      <c r="AV13" s="3">
        <f>$Y$2</f>
        <v>683428.75300000003</v>
      </c>
      <c r="AW13" s="3">
        <f>$Z$2</f>
        <v>73665.91</v>
      </c>
      <c r="AX13" s="3">
        <f>$T$2</f>
        <v>10560.278</v>
      </c>
      <c r="AY13" s="3">
        <f>$S$2</f>
        <v>1162.0999999999999</v>
      </c>
    </row>
    <row r="14" spans="1:53">
      <c r="H14" s="40">
        <f>'MODELO MULTIPLE LINEAL'!H14</f>
        <v>51</v>
      </c>
      <c r="I14" s="40">
        <f>'MODELO MULTIPLE LINEAL'!I14</f>
        <v>42</v>
      </c>
      <c r="J14" s="40">
        <f>'MODELO MULTIPLE LINEAL'!J14</f>
        <v>6</v>
      </c>
      <c r="L14" s="3">
        <f>'MODELO MULTIPLE LINEAL'!L14</f>
        <v>42</v>
      </c>
      <c r="M14" s="3">
        <f>'MODELO MULTIPLE LINEAL'!M14</f>
        <v>51</v>
      </c>
      <c r="N14" s="3">
        <f>'MODELO MULTIPLE LINEAL'!N14</f>
        <v>6</v>
      </c>
      <c r="P14">
        <f t="shared" si="5"/>
        <v>2601</v>
      </c>
      <c r="Q14">
        <f t="shared" si="23"/>
        <v>6765201</v>
      </c>
      <c r="R14">
        <f t="shared" si="24"/>
        <v>132651</v>
      </c>
      <c r="S14">
        <f t="shared" si="25"/>
        <v>36</v>
      </c>
      <c r="T14">
        <f t="shared" si="26"/>
        <v>216</v>
      </c>
      <c r="U14">
        <f t="shared" si="27"/>
        <v>1296</v>
      </c>
      <c r="V14">
        <f t="shared" si="28"/>
        <v>93636</v>
      </c>
      <c r="W14">
        <f t="shared" si="29"/>
        <v>795906</v>
      </c>
      <c r="X14">
        <f t="shared" si="30"/>
        <v>15606</v>
      </c>
      <c r="Y14">
        <f t="shared" si="31"/>
        <v>11016</v>
      </c>
      <c r="Z14">
        <f t="shared" si="32"/>
        <v>1836</v>
      </c>
      <c r="AA14">
        <f t="shared" si="33"/>
        <v>109242</v>
      </c>
      <c r="AB14">
        <f t="shared" si="34"/>
        <v>1512</v>
      </c>
      <c r="AC14">
        <f t="shared" si="35"/>
        <v>12852</v>
      </c>
      <c r="AD14">
        <f t="shared" si="36"/>
        <v>2142</v>
      </c>
      <c r="AE14">
        <f t="shared" si="37"/>
        <v>252</v>
      </c>
      <c r="AF14">
        <f t="shared" si="38"/>
        <v>306</v>
      </c>
      <c r="AG14">
        <f t="shared" si="39"/>
        <v>2142</v>
      </c>
      <c r="AH14">
        <f t="shared" si="40"/>
        <v>252</v>
      </c>
      <c r="AI14" t="e">
        <f t="shared" ca="1" si="4"/>
        <v>#NAME?</v>
      </c>
      <c r="AJ14" t="e">
        <f t="shared" ca="1" si="41"/>
        <v>#NAME?</v>
      </c>
      <c r="AK14">
        <f t="shared" si="42"/>
        <v>107.640625</v>
      </c>
      <c r="AM14" s="3">
        <f>$AF$2</f>
        <v>8274.7000000000007</v>
      </c>
      <c r="AN14" s="22">
        <f>$AH$2</f>
        <v>7105.9000000000005</v>
      </c>
      <c r="AO14" s="3">
        <f>$N$2</f>
        <v>133.39999999999998</v>
      </c>
      <c r="AQ14" s="23"/>
      <c r="AT14" s="3">
        <f>$W$2</f>
        <v>33597087.700000003</v>
      </c>
      <c r="AU14" s="3">
        <f>$Y$2</f>
        <v>683428.75300000003</v>
      </c>
      <c r="AV14" s="3">
        <f>$V$2</f>
        <v>4754417.29</v>
      </c>
      <c r="AW14" s="3">
        <f>$X$2</f>
        <v>522481.3</v>
      </c>
      <c r="AX14" s="3">
        <f>$Z$2</f>
        <v>73665.91</v>
      </c>
      <c r="AY14" s="3">
        <f>$AF$2</f>
        <v>8274.7000000000007</v>
      </c>
    </row>
    <row r="15" spans="1:53">
      <c r="H15" s="3">
        <f>'MODELO MULTIPLE LINEAL'!H15</f>
        <v>76</v>
      </c>
      <c r="I15" s="1">
        <f>'MODELO MULTIPLE LINEAL'!I15</f>
        <v>61</v>
      </c>
      <c r="J15" s="1">
        <f>'MODELO MULTIPLE LINEAL'!J15</f>
        <v>12</v>
      </c>
      <c r="L15" s="3">
        <f>'MODELO MULTIPLE LINEAL'!L15</f>
        <v>61</v>
      </c>
      <c r="M15" s="3">
        <f>'MODELO MULTIPLE LINEAL'!M15</f>
        <v>76</v>
      </c>
      <c r="N15" s="3">
        <f>'MODELO MULTIPLE LINEAL'!N15</f>
        <v>12</v>
      </c>
      <c r="P15">
        <f t="shared" si="5"/>
        <v>5776</v>
      </c>
      <c r="Q15">
        <f t="shared" si="23"/>
        <v>33362176</v>
      </c>
      <c r="R15">
        <f t="shared" si="24"/>
        <v>438976</v>
      </c>
      <c r="S15">
        <f t="shared" si="25"/>
        <v>144</v>
      </c>
      <c r="T15">
        <f t="shared" si="26"/>
        <v>1728</v>
      </c>
      <c r="U15">
        <f t="shared" si="27"/>
        <v>20736</v>
      </c>
      <c r="V15">
        <f t="shared" si="28"/>
        <v>831744</v>
      </c>
      <c r="W15">
        <f t="shared" si="29"/>
        <v>5267712</v>
      </c>
      <c r="X15">
        <f t="shared" si="30"/>
        <v>69312</v>
      </c>
      <c r="Y15">
        <f t="shared" si="31"/>
        <v>131328</v>
      </c>
      <c r="Z15">
        <f t="shared" si="32"/>
        <v>10944</v>
      </c>
      <c r="AA15">
        <f t="shared" si="33"/>
        <v>352336</v>
      </c>
      <c r="AB15">
        <f t="shared" si="34"/>
        <v>8784</v>
      </c>
      <c r="AC15">
        <f t="shared" si="35"/>
        <v>55632</v>
      </c>
      <c r="AD15">
        <f t="shared" si="36"/>
        <v>4636</v>
      </c>
      <c r="AE15">
        <f t="shared" si="37"/>
        <v>732</v>
      </c>
      <c r="AF15">
        <f t="shared" si="38"/>
        <v>912</v>
      </c>
      <c r="AG15">
        <f t="shared" si="39"/>
        <v>4636</v>
      </c>
      <c r="AH15">
        <f t="shared" si="40"/>
        <v>732</v>
      </c>
      <c r="AI15" t="e">
        <f t="shared" ca="1" si="4"/>
        <v>#NAME?</v>
      </c>
      <c r="AJ15" t="e">
        <f t="shared" ca="1" si="41"/>
        <v>#NAME?</v>
      </c>
      <c r="AK15">
        <f t="shared" si="42"/>
        <v>74.390625</v>
      </c>
      <c r="AL15" t="s">
        <v>66</v>
      </c>
      <c r="AM15" s="3">
        <f>$M$2</f>
        <v>971</v>
      </c>
      <c r="AN15" s="22">
        <f>$L$2</f>
        <v>838</v>
      </c>
      <c r="AO15" s="3">
        <f>$K$2</f>
        <v>16</v>
      </c>
      <c r="AQ15" s="23">
        <f>MDETERM(AM13:AO15)/MDETERM(AM17:AO19)</f>
        <v>4.7626747439912832E-6</v>
      </c>
      <c r="AT15" s="3">
        <f>$R$2</f>
        <v>3766583</v>
      </c>
      <c r="AU15" s="3">
        <f>$Z$2</f>
        <v>73665.91</v>
      </c>
      <c r="AV15" s="3">
        <f>$X$2</f>
        <v>522481.3</v>
      </c>
      <c r="AW15" s="3">
        <f>$P$2</f>
        <v>59937</v>
      </c>
      <c r="AX15" s="3">
        <f>$AF$2</f>
        <v>8274.7000000000007</v>
      </c>
      <c r="AY15" s="3">
        <f>$M$2</f>
        <v>971</v>
      </c>
    </row>
    <row r="16" spans="1:53">
      <c r="H16" s="40">
        <f>'MODELO MULTIPLE LINEAL'!H16</f>
        <v>52</v>
      </c>
      <c r="I16" s="40">
        <f>'MODELO MULTIPLE LINEAL'!I16</f>
        <v>47</v>
      </c>
      <c r="J16" s="40">
        <f>'MODELO MULTIPLE LINEAL'!J16</f>
        <v>6</v>
      </c>
      <c r="L16" s="3">
        <f>'MODELO MULTIPLE LINEAL'!L16</f>
        <v>47</v>
      </c>
      <c r="M16" s="3">
        <f>'MODELO MULTIPLE LINEAL'!M16</f>
        <v>52</v>
      </c>
      <c r="N16" s="3">
        <f>'MODELO MULTIPLE LINEAL'!N16</f>
        <v>6</v>
      </c>
      <c r="P16">
        <f>POWER(M16,2)</f>
        <v>2704</v>
      </c>
      <c r="Q16">
        <f t="shared" si="23"/>
        <v>7311616</v>
      </c>
      <c r="R16">
        <f t="shared" si="24"/>
        <v>140608</v>
      </c>
      <c r="S16">
        <f t="shared" si="25"/>
        <v>36</v>
      </c>
      <c r="T16">
        <f t="shared" si="26"/>
        <v>216</v>
      </c>
      <c r="U16">
        <f t="shared" si="27"/>
        <v>1296</v>
      </c>
      <c r="V16">
        <f t="shared" si="28"/>
        <v>97344</v>
      </c>
      <c r="W16">
        <f t="shared" si="29"/>
        <v>843648</v>
      </c>
      <c r="X16">
        <f t="shared" si="30"/>
        <v>16224</v>
      </c>
      <c r="Y16">
        <f t="shared" si="31"/>
        <v>11232</v>
      </c>
      <c r="Z16">
        <f t="shared" si="32"/>
        <v>1872</v>
      </c>
      <c r="AA16">
        <f t="shared" si="33"/>
        <v>127088</v>
      </c>
      <c r="AB16">
        <f t="shared" si="34"/>
        <v>1692</v>
      </c>
      <c r="AC16">
        <f t="shared" si="35"/>
        <v>14664</v>
      </c>
      <c r="AD16">
        <f t="shared" si="36"/>
        <v>2444</v>
      </c>
      <c r="AE16">
        <f t="shared" si="37"/>
        <v>282</v>
      </c>
      <c r="AF16">
        <f t="shared" si="38"/>
        <v>312</v>
      </c>
      <c r="AG16">
        <f t="shared" si="39"/>
        <v>2444</v>
      </c>
      <c r="AH16">
        <f t="shared" si="40"/>
        <v>282</v>
      </c>
      <c r="AI16" t="e">
        <f ca="1">$BA$10*POWER(M16,2)+$BA$26*POWER(N16,2)+($BA$42*M16*N16)+$BA$58*M16+($BA$73*N16)+$BA$89</f>
        <v>#NAME?</v>
      </c>
      <c r="AJ16" t="e">
        <f t="shared" ca="1" si="41"/>
        <v>#NAME?</v>
      </c>
      <c r="AK16">
        <f t="shared" si="42"/>
        <v>28.890625</v>
      </c>
      <c r="AM16" s="3"/>
      <c r="AN16" s="3"/>
      <c r="AO16" s="3"/>
      <c r="AQ16" s="23"/>
      <c r="AT16" s="3">
        <f>$X$2</f>
        <v>522481.3</v>
      </c>
      <c r="AU16" s="3">
        <f>$T$2</f>
        <v>10560.278</v>
      </c>
      <c r="AV16" s="3">
        <f>$Z$2</f>
        <v>73665.91</v>
      </c>
      <c r="AW16" s="3">
        <f>$AF$2</f>
        <v>8274.7000000000007</v>
      </c>
      <c r="AX16" s="3">
        <f>$S$2</f>
        <v>1162.0999999999999</v>
      </c>
      <c r="AY16" s="3">
        <f>$N$2</f>
        <v>133.39999999999998</v>
      </c>
    </row>
    <row r="17" spans="8:59">
      <c r="H17" s="40">
        <f>'MODELO MULTIPLE LINEAL'!H17</f>
        <v>54</v>
      </c>
      <c r="I17" s="40">
        <f>'MODELO MULTIPLE LINEAL'!I17</f>
        <v>50</v>
      </c>
      <c r="J17" s="40">
        <f>'MODELO MULTIPLE LINEAL'!J17</f>
        <v>7.5</v>
      </c>
      <c r="L17" s="3">
        <f>'MODELO MULTIPLE LINEAL'!L17</f>
        <v>50</v>
      </c>
      <c r="M17" s="3">
        <f>'MODELO MULTIPLE LINEAL'!M17</f>
        <v>54</v>
      </c>
      <c r="N17" s="3">
        <f>'MODELO MULTIPLE LINEAL'!N17</f>
        <v>7.5</v>
      </c>
      <c r="P17">
        <f>POWER(M17,2)</f>
        <v>2916</v>
      </c>
      <c r="Q17">
        <f t="shared" si="23"/>
        <v>8503056</v>
      </c>
      <c r="R17">
        <f t="shared" si="24"/>
        <v>157464</v>
      </c>
      <c r="S17">
        <f t="shared" si="25"/>
        <v>56.25</v>
      </c>
      <c r="T17">
        <f t="shared" si="26"/>
        <v>421.875</v>
      </c>
      <c r="U17">
        <f t="shared" si="27"/>
        <v>3164.0625</v>
      </c>
      <c r="V17">
        <f t="shared" si="28"/>
        <v>164025</v>
      </c>
      <c r="W17">
        <f t="shared" si="29"/>
        <v>1180980</v>
      </c>
      <c r="X17">
        <f t="shared" si="30"/>
        <v>21870</v>
      </c>
      <c r="Y17">
        <f t="shared" si="31"/>
        <v>22781.25</v>
      </c>
      <c r="Z17">
        <f t="shared" si="32"/>
        <v>3037.5</v>
      </c>
      <c r="AA17">
        <f t="shared" si="33"/>
        <v>145800</v>
      </c>
      <c r="AB17">
        <f t="shared" si="34"/>
        <v>2812.5</v>
      </c>
      <c r="AC17">
        <f t="shared" si="35"/>
        <v>20250</v>
      </c>
      <c r="AD17">
        <f t="shared" si="36"/>
        <v>2700</v>
      </c>
      <c r="AE17">
        <f t="shared" si="37"/>
        <v>375</v>
      </c>
      <c r="AF17">
        <f t="shared" si="38"/>
        <v>405</v>
      </c>
      <c r="AG17">
        <f t="shared" si="39"/>
        <v>2700</v>
      </c>
      <c r="AH17">
        <f t="shared" si="40"/>
        <v>375</v>
      </c>
      <c r="AI17" t="e">
        <f ca="1">$BA$10*POWER(M17,2)+$BA$26*POWER(N17,2)+($BA$42*M17*N17)+$BA$58*M17+($BA$73*N17)+$BA$89</f>
        <v>#NAME?</v>
      </c>
      <c r="AJ17" t="e">
        <f t="shared" ca="1" si="41"/>
        <v>#NAME?</v>
      </c>
      <c r="AK17">
        <f t="shared" si="42"/>
        <v>5.640625</v>
      </c>
      <c r="AM17" s="3">
        <f>$P$2</f>
        <v>59937</v>
      </c>
      <c r="AN17" s="3">
        <f>$AF$2</f>
        <v>8274.7000000000007</v>
      </c>
      <c r="AO17" s="3">
        <f>$M$2</f>
        <v>971</v>
      </c>
      <c r="AQ17" s="23"/>
      <c r="AT17" s="3">
        <f>$P$2</f>
        <v>59937</v>
      </c>
      <c r="AU17" s="3">
        <f>$S$2</f>
        <v>1162.0999999999999</v>
      </c>
      <c r="AV17" s="3">
        <f>$AF$2</f>
        <v>8274.7000000000007</v>
      </c>
      <c r="AW17" s="3">
        <f>$M$2</f>
        <v>971</v>
      </c>
      <c r="AX17" s="3">
        <f>$N$2</f>
        <v>133.39999999999998</v>
      </c>
      <c r="AY17" s="3">
        <f>$K$2</f>
        <v>16</v>
      </c>
    </row>
    <row r="18" spans="8:59">
      <c r="H18" s="3">
        <f>'MODELO MULTIPLE LINEAL'!H18</f>
        <v>59</v>
      </c>
      <c r="I18" s="1">
        <f>'MODELO MULTIPLE LINEAL'!I18</f>
        <v>51</v>
      </c>
      <c r="J18" s="1">
        <f>'MODELO MULTIPLE LINEAL'!J18</f>
        <v>7.8</v>
      </c>
      <c r="L18" s="3">
        <f>'MODELO MULTIPLE LINEAL'!L18</f>
        <v>51</v>
      </c>
      <c r="M18" s="3">
        <f>'MODELO MULTIPLE LINEAL'!M18</f>
        <v>59</v>
      </c>
      <c r="N18" s="3">
        <f>'MODELO MULTIPLE LINEAL'!N18</f>
        <v>7.8</v>
      </c>
      <c r="P18">
        <f>POWER(M18,2)</f>
        <v>3481</v>
      </c>
      <c r="Q18">
        <f t="shared" si="23"/>
        <v>12117361</v>
      </c>
      <c r="R18">
        <f t="shared" si="24"/>
        <v>205379</v>
      </c>
      <c r="S18">
        <f t="shared" si="25"/>
        <v>60.839999999999996</v>
      </c>
      <c r="T18">
        <f t="shared" si="26"/>
        <v>474.55199999999996</v>
      </c>
      <c r="U18">
        <f t="shared" si="27"/>
        <v>3701.5055999999995</v>
      </c>
      <c r="V18">
        <f t="shared" si="28"/>
        <v>211784.03999999998</v>
      </c>
      <c r="W18">
        <f t="shared" si="29"/>
        <v>1601956.2</v>
      </c>
      <c r="X18">
        <f t="shared" si="30"/>
        <v>27151.8</v>
      </c>
      <c r="Y18">
        <f t="shared" si="31"/>
        <v>27998.567999999999</v>
      </c>
      <c r="Z18">
        <f t="shared" si="32"/>
        <v>3589.56</v>
      </c>
      <c r="AA18">
        <f t="shared" si="33"/>
        <v>177531</v>
      </c>
      <c r="AB18">
        <f t="shared" si="34"/>
        <v>3102.8399999999997</v>
      </c>
      <c r="AC18">
        <f t="shared" si="35"/>
        <v>23470.2</v>
      </c>
      <c r="AD18">
        <f t="shared" si="36"/>
        <v>3009</v>
      </c>
      <c r="AE18">
        <f t="shared" si="37"/>
        <v>397.8</v>
      </c>
      <c r="AF18">
        <f t="shared" si="38"/>
        <v>460.2</v>
      </c>
      <c r="AG18">
        <f t="shared" si="39"/>
        <v>3009</v>
      </c>
      <c r="AH18">
        <f t="shared" si="40"/>
        <v>397.8</v>
      </c>
      <c r="AI18" t="e">
        <f ca="1">$BA$10*POWER(M18,2)+$BA$26*POWER(N18,2)+($BA$42*M18*N18)+$BA$58*M18+($BA$73*N18)+$BA$89</f>
        <v>#NAME?</v>
      </c>
      <c r="AJ18" t="e">
        <f t="shared" ca="1" si="41"/>
        <v>#NAME?</v>
      </c>
      <c r="AK18">
        <f t="shared" si="42"/>
        <v>1.890625</v>
      </c>
      <c r="AM18" s="3">
        <f>$AF$2</f>
        <v>8274.7000000000007</v>
      </c>
      <c r="AN18" s="3">
        <f>$V$2</f>
        <v>4754417.29</v>
      </c>
      <c r="AO18" s="3">
        <f>$N$2</f>
        <v>133.39999999999998</v>
      </c>
      <c r="AQ18" s="23"/>
      <c r="BG18" t="s">
        <v>173</v>
      </c>
    </row>
    <row r="19" spans="8:59">
      <c r="H19">
        <f>'MODELO MULTIPLE LINEAL'!H19</f>
        <v>60</v>
      </c>
      <c r="I19">
        <f>'MODELO MULTIPLE LINEAL'!I19</f>
        <v>51</v>
      </c>
      <c r="J19">
        <f>'MODELO MULTIPLE LINEAL'!J19</f>
        <v>7.6</v>
      </c>
      <c r="L19" s="3">
        <f>'MODELO MULTIPLE LINEAL'!L19</f>
        <v>51</v>
      </c>
      <c r="M19" s="3">
        <f>'MODELO MULTIPLE LINEAL'!M19</f>
        <v>60</v>
      </c>
      <c r="N19" s="3">
        <f>'MODELO MULTIPLE LINEAL'!N19</f>
        <v>7.6</v>
      </c>
      <c r="P19">
        <f>POWER(M19,2)</f>
        <v>3600</v>
      </c>
      <c r="Q19">
        <f t="shared" si="23"/>
        <v>12960000</v>
      </c>
      <c r="R19">
        <f t="shared" si="24"/>
        <v>216000</v>
      </c>
      <c r="S19">
        <f t="shared" si="25"/>
        <v>57.76</v>
      </c>
      <c r="T19">
        <f t="shared" si="26"/>
        <v>438.97599999999994</v>
      </c>
      <c r="U19">
        <f t="shared" si="27"/>
        <v>3336.2175999999999</v>
      </c>
      <c r="V19">
        <f t="shared" si="28"/>
        <v>207936</v>
      </c>
      <c r="W19">
        <f t="shared" si="29"/>
        <v>1641600</v>
      </c>
      <c r="X19">
        <f t="shared" si="30"/>
        <v>27360</v>
      </c>
      <c r="Y19">
        <f t="shared" si="31"/>
        <v>26338.559999999998</v>
      </c>
      <c r="Z19">
        <f t="shared" si="32"/>
        <v>3465.6</v>
      </c>
      <c r="AA19">
        <f t="shared" si="33"/>
        <v>183600</v>
      </c>
      <c r="AB19">
        <f t="shared" si="34"/>
        <v>2945.7599999999998</v>
      </c>
      <c r="AC19">
        <f t="shared" si="35"/>
        <v>23256</v>
      </c>
      <c r="AD19">
        <f t="shared" si="36"/>
        <v>3060</v>
      </c>
      <c r="AE19">
        <f t="shared" si="37"/>
        <v>387.59999999999997</v>
      </c>
      <c r="AF19">
        <f t="shared" si="38"/>
        <v>456</v>
      </c>
      <c r="AG19">
        <f t="shared" si="39"/>
        <v>3060</v>
      </c>
      <c r="AH19">
        <f t="shared" si="40"/>
        <v>387.59999999999997</v>
      </c>
      <c r="AI19" t="e">
        <f ca="1">$BA$10*POWER(M19,2)+$BA$26*POWER(N19,2)+($BA$42*M19*N19)+$BA$58*M19+($BA$73*N19)+$BA$89</f>
        <v>#NAME?</v>
      </c>
      <c r="AJ19" t="e">
        <f t="shared" ca="1" si="41"/>
        <v>#NAME?</v>
      </c>
      <c r="AK19">
        <f t="shared" si="42"/>
        <v>1.890625</v>
      </c>
      <c r="AM19" s="3">
        <f>$M$2</f>
        <v>971</v>
      </c>
      <c r="AN19" s="3">
        <f>$N$2</f>
        <v>133.39999999999998</v>
      </c>
      <c r="AO19" s="3">
        <f>$K$2</f>
        <v>16</v>
      </c>
      <c r="AQ19" s="23"/>
    </row>
    <row r="20" spans="8:59">
      <c r="H20">
        <f>'MODELO MULTIPLE LINEAL'!H20</f>
        <v>61</v>
      </c>
      <c r="I20">
        <f>'MODELO MULTIPLE LINEAL'!I20</f>
        <v>53</v>
      </c>
      <c r="J20">
        <f>'MODELO MULTIPLE LINEAL'!J20</f>
        <v>7.5</v>
      </c>
      <c r="L20" s="3">
        <f>'MODELO MULTIPLE LINEAL'!L20</f>
        <v>53</v>
      </c>
      <c r="M20" s="3">
        <f>'MODELO MULTIPLE LINEAL'!M20</f>
        <v>61</v>
      </c>
      <c r="N20" s="3">
        <f>'MODELO MULTIPLE LINEAL'!N20</f>
        <v>7.5</v>
      </c>
      <c r="P20">
        <f>POWER(M20,2)</f>
        <v>3721</v>
      </c>
      <c r="Q20">
        <f t="shared" si="23"/>
        <v>13845841</v>
      </c>
      <c r="R20">
        <f t="shared" si="24"/>
        <v>226981</v>
      </c>
      <c r="S20">
        <f t="shared" si="25"/>
        <v>56.25</v>
      </c>
      <c r="T20">
        <f t="shared" si="26"/>
        <v>421.875</v>
      </c>
      <c r="U20">
        <f t="shared" si="27"/>
        <v>3164.0625</v>
      </c>
      <c r="V20">
        <f t="shared" si="28"/>
        <v>209306.25</v>
      </c>
      <c r="W20">
        <f t="shared" si="29"/>
        <v>1702357.5</v>
      </c>
      <c r="X20">
        <f t="shared" si="30"/>
        <v>27907.5</v>
      </c>
      <c r="Y20">
        <f t="shared" si="31"/>
        <v>25734.375</v>
      </c>
      <c r="Z20">
        <f t="shared" si="32"/>
        <v>3431.25</v>
      </c>
      <c r="AA20">
        <f t="shared" si="33"/>
        <v>197213</v>
      </c>
      <c r="AB20">
        <f t="shared" si="34"/>
        <v>2981.25</v>
      </c>
      <c r="AC20">
        <f t="shared" si="35"/>
        <v>24247.5</v>
      </c>
      <c r="AD20">
        <f t="shared" si="36"/>
        <v>3233</v>
      </c>
      <c r="AE20">
        <f t="shared" si="37"/>
        <v>397.5</v>
      </c>
      <c r="AF20">
        <f t="shared" si="38"/>
        <v>457.5</v>
      </c>
      <c r="AG20">
        <f t="shared" si="39"/>
        <v>3233</v>
      </c>
      <c r="AH20">
        <f t="shared" si="40"/>
        <v>397.5</v>
      </c>
      <c r="AI20" t="e">
        <f ca="1">$BA$10*POWER(M20,2)+$BA$26*POWER(N20,2)+($BA$42*M20*N20)+$BA$58*M20+($BA$73*N20)+$BA$89</f>
        <v>#NAME?</v>
      </c>
      <c r="AJ20" t="e">
        <f t="shared" ca="1" si="41"/>
        <v>#NAME?</v>
      </c>
      <c r="AK20">
        <f t="shared" si="42"/>
        <v>0.390625</v>
      </c>
      <c r="AQ20" s="23"/>
    </row>
    <row r="21" spans="8:59">
      <c r="AQ21" s="23"/>
      <c r="AT21" s="3">
        <f>$Q$2</f>
        <v>241106409</v>
      </c>
      <c r="AU21" s="22">
        <f>$AA$2</f>
        <v>3207254</v>
      </c>
      <c r="AV21" s="3">
        <f>$W$2</f>
        <v>33597087.700000003</v>
      </c>
      <c r="AW21" s="3">
        <f>$R$2</f>
        <v>3766583</v>
      </c>
      <c r="AX21" s="3">
        <f>$X$2</f>
        <v>522481.3</v>
      </c>
      <c r="AY21" s="3">
        <f>$P$2</f>
        <v>59937</v>
      </c>
    </row>
    <row r="22" spans="8:59">
      <c r="AQ22" s="23"/>
      <c r="AT22" s="3">
        <f>$V$2</f>
        <v>4754417.29</v>
      </c>
      <c r="AU22" s="22">
        <f>$AB$2</f>
        <v>62946.35</v>
      </c>
      <c r="AV22" s="3">
        <f>$Y$2</f>
        <v>683428.75300000003</v>
      </c>
      <c r="AW22" s="3">
        <f>$Z$2</f>
        <v>73665.91</v>
      </c>
      <c r="AX22" s="3">
        <f>$T$2</f>
        <v>10560.278</v>
      </c>
      <c r="AY22" s="3">
        <f>$S$2</f>
        <v>1162.0999999999999</v>
      </c>
    </row>
    <row r="23" spans="8:59">
      <c r="AM23" s="3">
        <f>$P$2</f>
        <v>59937</v>
      </c>
      <c r="AN23" s="3">
        <f>$AF$2</f>
        <v>8274.7000000000007</v>
      </c>
      <c r="AO23" s="22">
        <f>$AG$2</f>
        <v>51400</v>
      </c>
      <c r="AQ23" s="23"/>
      <c r="AT23" s="3">
        <f>$W$2</f>
        <v>33597087.700000003</v>
      </c>
      <c r="AU23" s="22">
        <f>$AC$2</f>
        <v>445555.7</v>
      </c>
      <c r="AV23" s="3">
        <f>$V$2</f>
        <v>4754417.29</v>
      </c>
      <c r="AW23" s="3">
        <f>$X$2</f>
        <v>522481.3</v>
      </c>
      <c r="AX23" s="3">
        <f>$Z$2</f>
        <v>73665.91</v>
      </c>
      <c r="AY23" s="3">
        <f>$AF$2</f>
        <v>8274.7000000000007</v>
      </c>
    </row>
    <row r="24" spans="8:59">
      <c r="AM24" s="3">
        <f>$AF$2</f>
        <v>8274.7000000000007</v>
      </c>
      <c r="AN24" s="3">
        <f>$V$2</f>
        <v>4754417.29</v>
      </c>
      <c r="AO24" s="22">
        <f>$AH$2</f>
        <v>7105.9000000000005</v>
      </c>
      <c r="AQ24" s="23"/>
      <c r="AT24" s="3">
        <f>$R$2</f>
        <v>3766583</v>
      </c>
      <c r="AU24" s="22">
        <f>$AD$2</f>
        <v>51400</v>
      </c>
      <c r="AV24" s="3">
        <f>$X$2</f>
        <v>522481.3</v>
      </c>
      <c r="AW24" s="3">
        <f>$P$2</f>
        <v>59937</v>
      </c>
      <c r="AX24" s="3">
        <f>$AF$2</f>
        <v>8274.7000000000007</v>
      </c>
      <c r="AY24" s="3">
        <f>$M$2</f>
        <v>971</v>
      </c>
    </row>
    <row r="25" spans="8:59">
      <c r="AL25" t="s">
        <v>66</v>
      </c>
      <c r="AM25" s="3">
        <f>$M$2</f>
        <v>971</v>
      </c>
      <c r="AN25" s="3">
        <f>$N$2</f>
        <v>133.39999999999998</v>
      </c>
      <c r="AO25" s="22">
        <f>$L$2</f>
        <v>838</v>
      </c>
      <c r="AQ25" s="23">
        <f>MDETERM(AM23:AO25)/MDETERM(AM27:AO29)</f>
        <v>19.677183233303882</v>
      </c>
      <c r="AT25" s="3">
        <f>$X$2</f>
        <v>522481.3</v>
      </c>
      <c r="AU25" s="22">
        <f>$AE$2</f>
        <v>7105.9000000000005</v>
      </c>
      <c r="AV25" s="3">
        <f>$Z$2</f>
        <v>73665.91</v>
      </c>
      <c r="AW25" s="3">
        <f>$AF$2</f>
        <v>8274.7000000000007</v>
      </c>
      <c r="AX25" s="3">
        <f>$S$2</f>
        <v>1162.0999999999999</v>
      </c>
      <c r="AY25" s="3">
        <f>$N$2</f>
        <v>133.39999999999998</v>
      </c>
    </row>
    <row r="26" spans="8:59">
      <c r="AM26" s="3"/>
      <c r="AN26" s="3"/>
      <c r="AO26" s="3"/>
      <c r="AT26" s="3">
        <f>$P$2</f>
        <v>59937</v>
      </c>
      <c r="AU26" s="22">
        <f>$L$2</f>
        <v>838</v>
      </c>
      <c r="AV26" s="3">
        <f>$AF$2</f>
        <v>8274.7000000000007</v>
      </c>
      <c r="AW26" s="3">
        <f>$M$2</f>
        <v>971</v>
      </c>
      <c r="AX26" s="3">
        <f>$N$2</f>
        <v>133.39999999999998</v>
      </c>
      <c r="AY26" s="3">
        <f>$K$2</f>
        <v>16</v>
      </c>
      <c r="AZ26" t="s">
        <v>107</v>
      </c>
      <c r="BA26" s="29" t="e">
        <f ca="1">[1]!xDiv([1]!xMatDet(AT21:AY26,100),[1]!xMatDet(AT28:AY33,100),100)</f>
        <v>#NAME?</v>
      </c>
    </row>
    <row r="27" spans="8:59">
      <c r="AM27" s="3">
        <f>$P$2</f>
        <v>59937</v>
      </c>
      <c r="AN27" s="3">
        <f>$AF$2</f>
        <v>8274.7000000000007</v>
      </c>
      <c r="AO27" s="3">
        <f>$M$2</f>
        <v>971</v>
      </c>
      <c r="AT27" s="3"/>
      <c r="AU27" s="3"/>
      <c r="AV27" s="3"/>
      <c r="AW27" s="3"/>
      <c r="AX27" s="3"/>
      <c r="AY27" s="3"/>
    </row>
    <row r="28" spans="8:59">
      <c r="AM28" s="3">
        <f>$AF$2</f>
        <v>8274.7000000000007</v>
      </c>
      <c r="AN28" s="3">
        <f>$V$2</f>
        <v>4754417.29</v>
      </c>
      <c r="AO28" s="3">
        <f>$N$2</f>
        <v>133.39999999999998</v>
      </c>
      <c r="AT28" s="3">
        <f>$Q$2</f>
        <v>241106409</v>
      </c>
      <c r="AU28" s="3">
        <f>$V$2</f>
        <v>4754417.29</v>
      </c>
      <c r="AV28" s="3">
        <f>$W$2</f>
        <v>33597087.700000003</v>
      </c>
      <c r="AW28" s="3">
        <f>$R$2</f>
        <v>3766583</v>
      </c>
      <c r="AX28" s="3">
        <f>$X$2</f>
        <v>522481.3</v>
      </c>
      <c r="AY28" s="3">
        <f>$P$2</f>
        <v>59937</v>
      </c>
    </row>
    <row r="29" spans="8:59">
      <c r="AM29" s="3">
        <f>$M$2</f>
        <v>971</v>
      </c>
      <c r="AN29" s="3">
        <f>$N$2</f>
        <v>133.39999999999998</v>
      </c>
      <c r="AO29" s="3">
        <f>$K$2</f>
        <v>16</v>
      </c>
      <c r="AT29" s="3">
        <f>$V$2</f>
        <v>4754417.29</v>
      </c>
      <c r="AU29" s="3">
        <f>$U$2</f>
        <v>99784.848200000008</v>
      </c>
      <c r="AV29" s="3">
        <f>$Y$2</f>
        <v>683428.75300000003</v>
      </c>
      <c r="AW29" s="3">
        <f>$Z$2</f>
        <v>73665.91</v>
      </c>
      <c r="AX29" s="3">
        <f>$T$2</f>
        <v>10560.278</v>
      </c>
      <c r="AY29" s="3">
        <f>$S$2</f>
        <v>1162.0999999999999</v>
      </c>
    </row>
    <row r="30" spans="8:59">
      <c r="AT30" s="3">
        <f>$W$2</f>
        <v>33597087.700000003</v>
      </c>
      <c r="AU30" s="3">
        <f>$Y$2</f>
        <v>683428.75300000003</v>
      </c>
      <c r="AV30" s="3">
        <f>$V$2</f>
        <v>4754417.29</v>
      </c>
      <c r="AW30" s="3">
        <f>$X$2</f>
        <v>522481.3</v>
      </c>
      <c r="AX30" s="3">
        <f>$Z$2</f>
        <v>73665.91</v>
      </c>
      <c r="AY30" s="3">
        <f>$AF$2</f>
        <v>8274.7000000000007</v>
      </c>
    </row>
    <row r="31" spans="8:59">
      <c r="AT31" s="3">
        <f>$R$2</f>
        <v>3766583</v>
      </c>
      <c r="AU31" s="3">
        <f>$Z$2</f>
        <v>73665.91</v>
      </c>
      <c r="AV31" s="3">
        <f>$X$2</f>
        <v>522481.3</v>
      </c>
      <c r="AW31" s="3">
        <f>$P$2</f>
        <v>59937</v>
      </c>
      <c r="AX31" s="3">
        <f>$AF$2</f>
        <v>8274.7000000000007</v>
      </c>
      <c r="AY31" s="3">
        <f>$M$2</f>
        <v>971</v>
      </c>
    </row>
    <row r="32" spans="8:59">
      <c r="AT32" s="3">
        <f>$X$2</f>
        <v>522481.3</v>
      </c>
      <c r="AU32" s="3">
        <f>$T$2</f>
        <v>10560.278</v>
      </c>
      <c r="AV32" s="3">
        <f>$Z$2</f>
        <v>73665.91</v>
      </c>
      <c r="AW32" s="3">
        <f>$AF$2</f>
        <v>8274.7000000000007</v>
      </c>
      <c r="AX32" s="3">
        <f>$S$2</f>
        <v>1162.0999999999999</v>
      </c>
      <c r="AY32" s="3">
        <f>$N$2</f>
        <v>133.39999999999998</v>
      </c>
    </row>
    <row r="33" spans="46:53">
      <c r="AT33" s="3">
        <f>$P$2</f>
        <v>59937</v>
      </c>
      <c r="AU33" s="3">
        <f>$S$2</f>
        <v>1162.0999999999999</v>
      </c>
      <c r="AV33" s="3">
        <f>$AF$2</f>
        <v>8274.7000000000007</v>
      </c>
      <c r="AW33" s="3">
        <f>$M$2</f>
        <v>971</v>
      </c>
      <c r="AX33" s="3">
        <f>$N$2</f>
        <v>133.39999999999998</v>
      </c>
      <c r="AY33" s="3">
        <f>$K$2</f>
        <v>16</v>
      </c>
    </row>
    <row r="37" spans="46:53">
      <c r="AT37" s="3">
        <f>$Q$2</f>
        <v>241106409</v>
      </c>
      <c r="AU37" s="3">
        <f>$V$2</f>
        <v>4754417.29</v>
      </c>
      <c r="AV37" s="22">
        <f>$AA$2</f>
        <v>3207254</v>
      </c>
      <c r="AW37" s="3">
        <f>$R$2</f>
        <v>3766583</v>
      </c>
      <c r="AX37" s="3">
        <f>$X$2</f>
        <v>522481.3</v>
      </c>
      <c r="AY37" s="3">
        <f>$P$2</f>
        <v>59937</v>
      </c>
    </row>
    <row r="38" spans="46:53">
      <c r="AT38" s="3">
        <f>$V$2</f>
        <v>4754417.29</v>
      </c>
      <c r="AU38" s="3">
        <f>$U$2</f>
        <v>99784.848200000008</v>
      </c>
      <c r="AV38" s="22">
        <f>$AB$2</f>
        <v>62946.35</v>
      </c>
      <c r="AW38" s="3">
        <f>$Z$2</f>
        <v>73665.91</v>
      </c>
      <c r="AX38" s="3">
        <f>$T$2</f>
        <v>10560.278</v>
      </c>
      <c r="AY38" s="3">
        <f>$S$2</f>
        <v>1162.0999999999999</v>
      </c>
    </row>
    <row r="39" spans="46:53">
      <c r="AT39" s="3">
        <f>$W$2</f>
        <v>33597087.700000003</v>
      </c>
      <c r="AU39" s="3">
        <f>$Y$2</f>
        <v>683428.75300000003</v>
      </c>
      <c r="AV39" s="22">
        <f>$AC$2</f>
        <v>445555.7</v>
      </c>
      <c r="AW39" s="3">
        <f>$X$2</f>
        <v>522481.3</v>
      </c>
      <c r="AX39" s="3">
        <f>$Z$2</f>
        <v>73665.91</v>
      </c>
      <c r="AY39" s="3">
        <f>$AF$2</f>
        <v>8274.7000000000007</v>
      </c>
    </row>
    <row r="40" spans="46:53">
      <c r="AT40" s="3">
        <f>$R$2</f>
        <v>3766583</v>
      </c>
      <c r="AU40" s="3">
        <f>$Z$2</f>
        <v>73665.91</v>
      </c>
      <c r="AV40" s="22">
        <f>$AD$2</f>
        <v>51400</v>
      </c>
      <c r="AW40" s="3">
        <f>$P$2</f>
        <v>59937</v>
      </c>
      <c r="AX40" s="3">
        <f>$AF$2</f>
        <v>8274.7000000000007</v>
      </c>
      <c r="AY40" s="3">
        <f>$M$2</f>
        <v>971</v>
      </c>
    </row>
    <row r="41" spans="46:53">
      <c r="AT41" s="3">
        <f>$X$2</f>
        <v>522481.3</v>
      </c>
      <c r="AU41" s="3">
        <f>$T$2</f>
        <v>10560.278</v>
      </c>
      <c r="AV41" s="22">
        <f>$AE$2</f>
        <v>7105.9000000000005</v>
      </c>
      <c r="AW41" s="3">
        <f>$AF$2</f>
        <v>8274.7000000000007</v>
      </c>
      <c r="AX41" s="3">
        <f>$S$2</f>
        <v>1162.0999999999999</v>
      </c>
      <c r="AY41" s="3">
        <f>$N$2</f>
        <v>133.39999999999998</v>
      </c>
    </row>
    <row r="42" spans="46:53">
      <c r="AT42" s="3">
        <f>$P$2</f>
        <v>59937</v>
      </c>
      <c r="AU42" s="3">
        <f>$S$2</f>
        <v>1162.0999999999999</v>
      </c>
      <c r="AV42" s="22">
        <f>$L$2</f>
        <v>838</v>
      </c>
      <c r="AW42" s="3">
        <f>$M$2</f>
        <v>971</v>
      </c>
      <c r="AX42" s="3">
        <f>$N$2</f>
        <v>133.39999999999998</v>
      </c>
      <c r="AY42" s="3">
        <f>$K$2</f>
        <v>16</v>
      </c>
      <c r="AZ42" t="s">
        <v>105</v>
      </c>
      <c r="BA42" s="29" t="e">
        <f ca="1">[1]!xDiv([1]!xMatDet(AT37:AY42,100),[1]!xMatDet(AT44:AY49,100),100)</f>
        <v>#NAME?</v>
      </c>
    </row>
    <row r="43" spans="46:53">
      <c r="AT43" s="3"/>
      <c r="AU43" s="3"/>
      <c r="AV43" s="3"/>
      <c r="AW43" s="3"/>
      <c r="AX43" s="3"/>
      <c r="AY43" s="3"/>
    </row>
    <row r="44" spans="46:53">
      <c r="AT44" s="3">
        <f>$Q$2</f>
        <v>241106409</v>
      </c>
      <c r="AU44" s="3">
        <f>$V$2</f>
        <v>4754417.29</v>
      </c>
      <c r="AV44" s="3">
        <f>$W$2</f>
        <v>33597087.700000003</v>
      </c>
      <c r="AW44" s="3">
        <f>$R$2</f>
        <v>3766583</v>
      </c>
      <c r="AX44" s="3">
        <f>$X$2</f>
        <v>522481.3</v>
      </c>
      <c r="AY44" s="3">
        <f>$P$2</f>
        <v>59937</v>
      </c>
    </row>
    <row r="45" spans="46:53">
      <c r="AT45" s="3">
        <f>$V$2</f>
        <v>4754417.29</v>
      </c>
      <c r="AU45" s="3">
        <f>$U$2</f>
        <v>99784.848200000008</v>
      </c>
      <c r="AV45" s="3">
        <f>$Y$2</f>
        <v>683428.75300000003</v>
      </c>
      <c r="AW45" s="3">
        <f>$Z$2</f>
        <v>73665.91</v>
      </c>
      <c r="AX45" s="3">
        <f>$T$2</f>
        <v>10560.278</v>
      </c>
      <c r="AY45" s="3">
        <f>$S$2</f>
        <v>1162.0999999999999</v>
      </c>
    </row>
    <row r="46" spans="46:53">
      <c r="AT46" s="3">
        <f>$W$2</f>
        <v>33597087.700000003</v>
      </c>
      <c r="AU46" s="3">
        <f>$Y$2</f>
        <v>683428.75300000003</v>
      </c>
      <c r="AV46" s="3">
        <f>$V$2</f>
        <v>4754417.29</v>
      </c>
      <c r="AW46" s="3">
        <f>$X$2</f>
        <v>522481.3</v>
      </c>
      <c r="AX46" s="3">
        <f>$Z$2</f>
        <v>73665.91</v>
      </c>
      <c r="AY46" s="3">
        <f>$AF$2</f>
        <v>8274.7000000000007</v>
      </c>
    </row>
    <row r="47" spans="46:53">
      <c r="AT47" s="3">
        <f>$R$2</f>
        <v>3766583</v>
      </c>
      <c r="AU47" s="3">
        <f>$Z$2</f>
        <v>73665.91</v>
      </c>
      <c r="AV47" s="3">
        <f>$X$2</f>
        <v>522481.3</v>
      </c>
      <c r="AW47" s="3">
        <f>$P$2</f>
        <v>59937</v>
      </c>
      <c r="AX47" s="3">
        <f>$AF$2</f>
        <v>8274.7000000000007</v>
      </c>
      <c r="AY47" s="3">
        <f>$M$2</f>
        <v>971</v>
      </c>
    </row>
    <row r="48" spans="46:53">
      <c r="AT48" s="3">
        <f>$X$2</f>
        <v>522481.3</v>
      </c>
      <c r="AU48" s="3">
        <f>$T$2</f>
        <v>10560.278</v>
      </c>
      <c r="AV48" s="3">
        <f>$Z$2</f>
        <v>73665.91</v>
      </c>
      <c r="AW48" s="3">
        <f>$AF$2</f>
        <v>8274.7000000000007</v>
      </c>
      <c r="AX48" s="3">
        <f>$S$2</f>
        <v>1162.0999999999999</v>
      </c>
      <c r="AY48" s="3">
        <f>$N$2</f>
        <v>133.39999999999998</v>
      </c>
    </row>
    <row r="49" spans="46:53">
      <c r="AT49" s="3">
        <f>$P$2</f>
        <v>59937</v>
      </c>
      <c r="AU49" s="3">
        <f>$S$2</f>
        <v>1162.0999999999999</v>
      </c>
      <c r="AV49" s="3">
        <f>$AF$2</f>
        <v>8274.7000000000007</v>
      </c>
      <c r="AW49" s="3">
        <f>$M$2</f>
        <v>971</v>
      </c>
      <c r="AX49" s="3">
        <f>$N$2</f>
        <v>133.39999999999998</v>
      </c>
      <c r="AY49" s="3">
        <f>$K$2</f>
        <v>16</v>
      </c>
    </row>
    <row r="53" spans="46:53">
      <c r="AT53" s="3">
        <f>$Q$2</f>
        <v>241106409</v>
      </c>
      <c r="AU53" s="3">
        <f>$V$2</f>
        <v>4754417.29</v>
      </c>
      <c r="AV53" s="3">
        <f>$W$2</f>
        <v>33597087.700000003</v>
      </c>
      <c r="AW53" s="22">
        <f>$AA$2</f>
        <v>3207254</v>
      </c>
      <c r="AX53" s="3">
        <f>$X$2</f>
        <v>522481.3</v>
      </c>
      <c r="AY53" s="3">
        <f>$P$2</f>
        <v>59937</v>
      </c>
    </row>
    <row r="54" spans="46:53">
      <c r="AT54" s="3">
        <f>$V$2</f>
        <v>4754417.29</v>
      </c>
      <c r="AU54" s="3">
        <f>$U$2</f>
        <v>99784.848200000008</v>
      </c>
      <c r="AV54" s="3">
        <f>$Y$2</f>
        <v>683428.75300000003</v>
      </c>
      <c r="AW54" s="22">
        <f>$AB$2</f>
        <v>62946.35</v>
      </c>
      <c r="AX54" s="3">
        <f>$T$2</f>
        <v>10560.278</v>
      </c>
      <c r="AY54" s="3">
        <f>$S$2</f>
        <v>1162.0999999999999</v>
      </c>
    </row>
    <row r="55" spans="46:53">
      <c r="AT55" s="3">
        <f>$W$2</f>
        <v>33597087.700000003</v>
      </c>
      <c r="AU55" s="3">
        <f>$Y$2</f>
        <v>683428.75300000003</v>
      </c>
      <c r="AV55" s="3">
        <f>$V$2</f>
        <v>4754417.29</v>
      </c>
      <c r="AW55" s="22">
        <f>$AC$2</f>
        <v>445555.7</v>
      </c>
      <c r="AX55" s="3">
        <f>$Z$2</f>
        <v>73665.91</v>
      </c>
      <c r="AY55" s="3">
        <f>$AF$2</f>
        <v>8274.7000000000007</v>
      </c>
    </row>
    <row r="56" spans="46:53">
      <c r="AT56" s="3">
        <f>$R$2</f>
        <v>3766583</v>
      </c>
      <c r="AU56" s="3">
        <f>$Z$2</f>
        <v>73665.91</v>
      </c>
      <c r="AV56" s="3">
        <f>$X$2</f>
        <v>522481.3</v>
      </c>
      <c r="AW56" s="22">
        <f>$AD$2</f>
        <v>51400</v>
      </c>
      <c r="AX56" s="3">
        <f>$AF$2</f>
        <v>8274.7000000000007</v>
      </c>
      <c r="AY56" s="3">
        <f>$M$2</f>
        <v>971</v>
      </c>
    </row>
    <row r="57" spans="46:53">
      <c r="AT57" s="3">
        <f>$X$2</f>
        <v>522481.3</v>
      </c>
      <c r="AU57" s="3">
        <f>$T$2</f>
        <v>10560.278</v>
      </c>
      <c r="AV57" s="3">
        <f>$Z$2</f>
        <v>73665.91</v>
      </c>
      <c r="AW57" s="22">
        <f>$AE$2</f>
        <v>7105.9000000000005</v>
      </c>
      <c r="AX57" s="3">
        <f>$S$2</f>
        <v>1162.0999999999999</v>
      </c>
      <c r="AY57" s="3">
        <f>$N$2</f>
        <v>133.39999999999998</v>
      </c>
    </row>
    <row r="58" spans="46:53">
      <c r="AT58" s="3">
        <f>$P$2</f>
        <v>59937</v>
      </c>
      <c r="AU58" s="3">
        <f>$S$2</f>
        <v>1162.0999999999999</v>
      </c>
      <c r="AV58" s="3">
        <f>$AF$2</f>
        <v>8274.7000000000007</v>
      </c>
      <c r="AW58" s="22">
        <f>$L$2</f>
        <v>838</v>
      </c>
      <c r="AX58" s="3">
        <f>$N$2</f>
        <v>133.39999999999998</v>
      </c>
      <c r="AY58" s="3">
        <f>$K$2</f>
        <v>16</v>
      </c>
      <c r="AZ58" t="s">
        <v>106</v>
      </c>
      <c r="BA58" s="29" t="e">
        <f ca="1">[1]!xDiv([1]!xMatDet(AT53:AY58,100),[1]!xMatDet(AT60:AY65,100),100)</f>
        <v>#NAME?</v>
      </c>
    </row>
    <row r="59" spans="46:53">
      <c r="AT59" s="3"/>
      <c r="AU59" s="3"/>
      <c r="AV59" s="3"/>
      <c r="AW59" s="3"/>
      <c r="AX59" s="3"/>
      <c r="AY59" s="3"/>
    </row>
    <row r="60" spans="46:53">
      <c r="AT60" s="3">
        <f>$Q$2</f>
        <v>241106409</v>
      </c>
      <c r="AU60" s="3">
        <f>$V$2</f>
        <v>4754417.29</v>
      </c>
      <c r="AV60" s="3">
        <f>$W$2</f>
        <v>33597087.700000003</v>
      </c>
      <c r="AW60" s="3">
        <f>$R$2</f>
        <v>3766583</v>
      </c>
      <c r="AX60" s="3">
        <f>$X$2</f>
        <v>522481.3</v>
      </c>
      <c r="AY60" s="3">
        <f>$P$2</f>
        <v>59937</v>
      </c>
    </row>
    <row r="61" spans="46:53">
      <c r="AT61" s="3">
        <f>$V$2</f>
        <v>4754417.29</v>
      </c>
      <c r="AU61" s="3">
        <f>$U$2</f>
        <v>99784.848200000008</v>
      </c>
      <c r="AV61" s="3">
        <f>$Y$2</f>
        <v>683428.75300000003</v>
      </c>
      <c r="AW61" s="3">
        <f>$Z$2</f>
        <v>73665.91</v>
      </c>
      <c r="AX61" s="3">
        <f>$T$2</f>
        <v>10560.278</v>
      </c>
      <c r="AY61" s="3">
        <f>$S$2</f>
        <v>1162.0999999999999</v>
      </c>
    </row>
    <row r="62" spans="46:53">
      <c r="AT62" s="3">
        <f>$W$2</f>
        <v>33597087.700000003</v>
      </c>
      <c r="AU62" s="3">
        <f>$Y$2</f>
        <v>683428.75300000003</v>
      </c>
      <c r="AV62" s="3">
        <f>$V$2</f>
        <v>4754417.29</v>
      </c>
      <c r="AW62" s="3">
        <f>$X$2</f>
        <v>522481.3</v>
      </c>
      <c r="AX62" s="3">
        <f>$Z$2</f>
        <v>73665.91</v>
      </c>
      <c r="AY62" s="3">
        <f>$AF$2</f>
        <v>8274.7000000000007</v>
      </c>
    </row>
    <row r="63" spans="46:53">
      <c r="AT63" s="3">
        <f>$R$2</f>
        <v>3766583</v>
      </c>
      <c r="AU63" s="3">
        <f>$Z$2</f>
        <v>73665.91</v>
      </c>
      <c r="AV63" s="3">
        <f>$X$2</f>
        <v>522481.3</v>
      </c>
      <c r="AW63" s="3">
        <f>$P$2</f>
        <v>59937</v>
      </c>
      <c r="AX63" s="3">
        <f>$AF$2</f>
        <v>8274.7000000000007</v>
      </c>
      <c r="AY63" s="3">
        <f>$M$2</f>
        <v>971</v>
      </c>
    </row>
    <row r="64" spans="46:53">
      <c r="AT64" s="3">
        <f>$X$2</f>
        <v>522481.3</v>
      </c>
      <c r="AU64" s="3">
        <f>$T$2</f>
        <v>10560.278</v>
      </c>
      <c r="AV64" s="3">
        <f>$Z$2</f>
        <v>73665.91</v>
      </c>
      <c r="AW64" s="3">
        <f>$AF$2</f>
        <v>8274.7000000000007</v>
      </c>
      <c r="AX64" s="3">
        <f>$S$2</f>
        <v>1162.0999999999999</v>
      </c>
      <c r="AY64" s="3">
        <f>$N$2</f>
        <v>133.39999999999998</v>
      </c>
    </row>
    <row r="65" spans="46:53">
      <c r="AT65" s="3">
        <f>$P$2</f>
        <v>59937</v>
      </c>
      <c r="AU65" s="3">
        <f>$S$2</f>
        <v>1162.0999999999999</v>
      </c>
      <c r="AV65" s="3">
        <f>$AF$2</f>
        <v>8274.7000000000007</v>
      </c>
      <c r="AW65" s="3">
        <f>$M$2</f>
        <v>971</v>
      </c>
      <c r="AX65" s="3">
        <f>$N$2</f>
        <v>133.39999999999998</v>
      </c>
      <c r="AY65" s="3">
        <f>$K$2</f>
        <v>16</v>
      </c>
    </row>
    <row r="68" spans="46:53">
      <c r="AT68" s="3">
        <f>$Q$2</f>
        <v>241106409</v>
      </c>
      <c r="AU68" s="3">
        <f>$V$2</f>
        <v>4754417.29</v>
      </c>
      <c r="AV68" s="3">
        <f>$W$2</f>
        <v>33597087.700000003</v>
      </c>
      <c r="AW68" s="3">
        <f>$R$2</f>
        <v>3766583</v>
      </c>
      <c r="AX68" s="22">
        <f>$AA$2</f>
        <v>3207254</v>
      </c>
      <c r="AY68" s="3">
        <f>$P$2</f>
        <v>59937</v>
      </c>
    </row>
    <row r="69" spans="46:53">
      <c r="AT69" s="3">
        <f>$V$2</f>
        <v>4754417.29</v>
      </c>
      <c r="AU69" s="3">
        <f>$U$2</f>
        <v>99784.848200000008</v>
      </c>
      <c r="AV69" s="3">
        <f>$Y$2</f>
        <v>683428.75300000003</v>
      </c>
      <c r="AW69" s="3">
        <f>$Z$2</f>
        <v>73665.91</v>
      </c>
      <c r="AX69" s="22">
        <f>$AB$2</f>
        <v>62946.35</v>
      </c>
      <c r="AY69" s="3">
        <f>$S$2</f>
        <v>1162.0999999999999</v>
      </c>
    </row>
    <row r="70" spans="46:53">
      <c r="AT70" s="3">
        <f>$W$2</f>
        <v>33597087.700000003</v>
      </c>
      <c r="AU70" s="3">
        <f>$Y$2</f>
        <v>683428.75300000003</v>
      </c>
      <c r="AV70" s="3">
        <f>$V$2</f>
        <v>4754417.29</v>
      </c>
      <c r="AW70" s="3">
        <f>$X$2</f>
        <v>522481.3</v>
      </c>
      <c r="AX70" s="22">
        <f>$AC$2</f>
        <v>445555.7</v>
      </c>
      <c r="AY70" s="3">
        <f>$AF$2</f>
        <v>8274.7000000000007</v>
      </c>
    </row>
    <row r="71" spans="46:53">
      <c r="AT71" s="3">
        <f>$R$2</f>
        <v>3766583</v>
      </c>
      <c r="AU71" s="3">
        <f>$Z$2</f>
        <v>73665.91</v>
      </c>
      <c r="AV71" s="3">
        <f>$X$2</f>
        <v>522481.3</v>
      </c>
      <c r="AW71" s="3">
        <f>$P$2</f>
        <v>59937</v>
      </c>
      <c r="AX71" s="22">
        <f>$AD$2</f>
        <v>51400</v>
      </c>
      <c r="AY71" s="3">
        <f>$M$2</f>
        <v>971</v>
      </c>
    </row>
    <row r="72" spans="46:53">
      <c r="AT72" s="3">
        <f>$X$2</f>
        <v>522481.3</v>
      </c>
      <c r="AU72" s="3">
        <f>$T$2</f>
        <v>10560.278</v>
      </c>
      <c r="AV72" s="3">
        <f>$Z$2</f>
        <v>73665.91</v>
      </c>
      <c r="AW72" s="3">
        <f>$AF$2</f>
        <v>8274.7000000000007</v>
      </c>
      <c r="AX72" s="22">
        <f>$AE$2</f>
        <v>7105.9000000000005</v>
      </c>
      <c r="AY72" s="3">
        <f>$N$2</f>
        <v>133.39999999999998</v>
      </c>
    </row>
    <row r="73" spans="46:53">
      <c r="AT73" s="3">
        <f>$P$2</f>
        <v>59937</v>
      </c>
      <c r="AU73" s="3">
        <f>$S$2</f>
        <v>1162.0999999999999</v>
      </c>
      <c r="AV73" s="3">
        <f>$AF$2</f>
        <v>8274.7000000000007</v>
      </c>
      <c r="AW73" s="3">
        <f>$M$2</f>
        <v>971</v>
      </c>
      <c r="AX73" s="22">
        <f>$L$2</f>
        <v>838</v>
      </c>
      <c r="AY73" s="3">
        <f>$K$2</f>
        <v>16</v>
      </c>
      <c r="AZ73" t="s">
        <v>109</v>
      </c>
      <c r="BA73" s="29" t="e">
        <f ca="1">[1]!xDiv([1]!xMatDet(AT68:AY73,100),[1]!xMatDet(AT75:AY80,100),100)</f>
        <v>#NAME?</v>
      </c>
    </row>
    <row r="74" spans="46:53">
      <c r="AT74" s="3"/>
      <c r="AU74" s="3"/>
      <c r="AV74" s="3"/>
      <c r="AW74" s="3"/>
      <c r="AX74" s="3"/>
      <c r="AY74" s="3"/>
    </row>
    <row r="75" spans="46:53">
      <c r="AT75" s="3">
        <f>$Q$2</f>
        <v>241106409</v>
      </c>
      <c r="AU75" s="3">
        <f>$V$2</f>
        <v>4754417.29</v>
      </c>
      <c r="AV75" s="3">
        <f>$W$2</f>
        <v>33597087.700000003</v>
      </c>
      <c r="AW75" s="3">
        <f>$R$2</f>
        <v>3766583</v>
      </c>
      <c r="AX75" s="3">
        <f>$X$2</f>
        <v>522481.3</v>
      </c>
      <c r="AY75" s="3">
        <f>$P$2</f>
        <v>59937</v>
      </c>
    </row>
    <row r="76" spans="46:53">
      <c r="AT76" s="3">
        <f>$V$2</f>
        <v>4754417.29</v>
      </c>
      <c r="AU76" s="3">
        <f>$U$2</f>
        <v>99784.848200000008</v>
      </c>
      <c r="AV76" s="3">
        <f>$Y$2</f>
        <v>683428.75300000003</v>
      </c>
      <c r="AW76" s="3">
        <f>$Z$2</f>
        <v>73665.91</v>
      </c>
      <c r="AX76" s="3">
        <f>$T$2</f>
        <v>10560.278</v>
      </c>
      <c r="AY76" s="3">
        <f>$S$2</f>
        <v>1162.0999999999999</v>
      </c>
    </row>
    <row r="77" spans="46:53">
      <c r="AT77" s="3">
        <f>$W$2</f>
        <v>33597087.700000003</v>
      </c>
      <c r="AU77" s="3">
        <f>$Y$2</f>
        <v>683428.75300000003</v>
      </c>
      <c r="AV77" s="3">
        <f>$V$2</f>
        <v>4754417.29</v>
      </c>
      <c r="AW77" s="3">
        <f>$X$2</f>
        <v>522481.3</v>
      </c>
      <c r="AX77" s="3">
        <f>$Z$2</f>
        <v>73665.91</v>
      </c>
      <c r="AY77" s="3">
        <f>$AF$2</f>
        <v>8274.7000000000007</v>
      </c>
    </row>
    <row r="78" spans="46:53">
      <c r="AT78" s="3">
        <f>$R$2</f>
        <v>3766583</v>
      </c>
      <c r="AU78" s="3">
        <f>$Z$2</f>
        <v>73665.91</v>
      </c>
      <c r="AV78" s="3">
        <f>$X$2</f>
        <v>522481.3</v>
      </c>
      <c r="AW78" s="3">
        <f>$P$2</f>
        <v>59937</v>
      </c>
      <c r="AX78" s="3">
        <f>$AF$2</f>
        <v>8274.7000000000007</v>
      </c>
      <c r="AY78" s="3">
        <f>$M$2</f>
        <v>971</v>
      </c>
    </row>
    <row r="79" spans="46:53">
      <c r="AT79" s="3">
        <f>$X$2</f>
        <v>522481.3</v>
      </c>
      <c r="AU79" s="3">
        <f>$T$2</f>
        <v>10560.278</v>
      </c>
      <c r="AV79" s="3">
        <f>$Z$2</f>
        <v>73665.91</v>
      </c>
      <c r="AW79" s="3">
        <f>$AF$2</f>
        <v>8274.7000000000007</v>
      </c>
      <c r="AX79" s="3">
        <f>$S$2</f>
        <v>1162.0999999999999</v>
      </c>
      <c r="AY79" s="3">
        <f>$N$2</f>
        <v>133.39999999999998</v>
      </c>
    </row>
    <row r="80" spans="46:53">
      <c r="AT80" s="3">
        <f>$P$2</f>
        <v>59937</v>
      </c>
      <c r="AU80" s="3">
        <f>$S$2</f>
        <v>1162.0999999999999</v>
      </c>
      <c r="AV80" s="3">
        <f>$AF$2</f>
        <v>8274.7000000000007</v>
      </c>
      <c r="AW80" s="3">
        <f>$M$2</f>
        <v>971</v>
      </c>
      <c r="AX80" s="3">
        <f>$N$2</f>
        <v>133.39999999999998</v>
      </c>
      <c r="AY80" s="3">
        <f>$K$2</f>
        <v>16</v>
      </c>
    </row>
    <row r="84" spans="46:53">
      <c r="AT84" s="3">
        <f>$Q$2</f>
        <v>241106409</v>
      </c>
      <c r="AU84" s="3">
        <f>$V$2</f>
        <v>4754417.29</v>
      </c>
      <c r="AV84" s="3">
        <f>$W$2</f>
        <v>33597087.700000003</v>
      </c>
      <c r="AW84" s="3">
        <f>$R$2</f>
        <v>3766583</v>
      </c>
      <c r="AX84" s="3">
        <f>$X$2</f>
        <v>522481.3</v>
      </c>
      <c r="AY84" s="22">
        <f>$AA$2</f>
        <v>3207254</v>
      </c>
    </row>
    <row r="85" spans="46:53">
      <c r="AT85" s="3">
        <f>$V$2</f>
        <v>4754417.29</v>
      </c>
      <c r="AU85" s="3">
        <f>$U$2</f>
        <v>99784.848200000008</v>
      </c>
      <c r="AV85" s="3">
        <f>$Y$2</f>
        <v>683428.75300000003</v>
      </c>
      <c r="AW85" s="3">
        <f>$Z$2</f>
        <v>73665.91</v>
      </c>
      <c r="AX85" s="3">
        <f>$T$2</f>
        <v>10560.278</v>
      </c>
      <c r="AY85" s="22">
        <f>$AB$2</f>
        <v>62946.35</v>
      </c>
    </row>
    <row r="86" spans="46:53">
      <c r="AT86" s="3">
        <f>$W$2</f>
        <v>33597087.700000003</v>
      </c>
      <c r="AU86" s="3">
        <f>$Y$2</f>
        <v>683428.75300000003</v>
      </c>
      <c r="AV86" s="3">
        <f>$V$2</f>
        <v>4754417.29</v>
      </c>
      <c r="AW86" s="3">
        <f>$X$2</f>
        <v>522481.3</v>
      </c>
      <c r="AX86" s="3">
        <f>$Z$2</f>
        <v>73665.91</v>
      </c>
      <c r="AY86" s="22">
        <f>$AC$2</f>
        <v>445555.7</v>
      </c>
    </row>
    <row r="87" spans="46:53">
      <c r="AT87" s="3">
        <f>$R$2</f>
        <v>3766583</v>
      </c>
      <c r="AU87" s="3">
        <f>$Z$2</f>
        <v>73665.91</v>
      </c>
      <c r="AV87" s="3">
        <f>$X$2</f>
        <v>522481.3</v>
      </c>
      <c r="AW87" s="3">
        <f>$P$2</f>
        <v>59937</v>
      </c>
      <c r="AX87" s="3">
        <f>$AF$2</f>
        <v>8274.7000000000007</v>
      </c>
      <c r="AY87" s="22">
        <f>$AD$2</f>
        <v>51400</v>
      </c>
    </row>
    <row r="88" spans="46:53">
      <c r="AT88" s="3">
        <f>$X$2</f>
        <v>522481.3</v>
      </c>
      <c r="AU88" s="3">
        <f>$T$2</f>
        <v>10560.278</v>
      </c>
      <c r="AV88" s="3">
        <f>$Z$2</f>
        <v>73665.91</v>
      </c>
      <c r="AW88" s="3">
        <f>$AF$2</f>
        <v>8274.7000000000007</v>
      </c>
      <c r="AX88" s="3">
        <f>$S$2</f>
        <v>1162.0999999999999</v>
      </c>
      <c r="AY88" s="22">
        <f>$AE$2</f>
        <v>7105.9000000000005</v>
      </c>
    </row>
    <row r="89" spans="46:53">
      <c r="AT89" s="3">
        <f>$P$2</f>
        <v>59937</v>
      </c>
      <c r="AU89" s="3">
        <f>$S$2</f>
        <v>1162.0999999999999</v>
      </c>
      <c r="AV89" s="3">
        <f>$AF$2</f>
        <v>8274.7000000000007</v>
      </c>
      <c r="AW89" s="3">
        <f>$M$2</f>
        <v>971</v>
      </c>
      <c r="AX89" s="3">
        <f>$N$2</f>
        <v>133.39999999999998</v>
      </c>
      <c r="AY89" s="22">
        <f>$L$2</f>
        <v>838</v>
      </c>
      <c r="AZ89" t="s">
        <v>110</v>
      </c>
      <c r="BA89" s="29" t="e">
        <f ca="1">[1]!xDiv([1]!xMatDet(AT84:AY89,100),[1]!xMatDet(AT91:AY96,100),100)</f>
        <v>#NAME?</v>
      </c>
    </row>
    <row r="90" spans="46:53">
      <c r="AT90" s="3"/>
      <c r="AU90" s="3"/>
      <c r="AV90" s="3"/>
      <c r="AW90" s="3"/>
      <c r="AX90" s="3"/>
      <c r="AY90" s="3"/>
    </row>
    <row r="91" spans="46:53">
      <c r="AT91" s="3">
        <f>$Q$2</f>
        <v>241106409</v>
      </c>
      <c r="AU91" s="3">
        <f>$V$2</f>
        <v>4754417.29</v>
      </c>
      <c r="AV91" s="3">
        <f>$W$2</f>
        <v>33597087.700000003</v>
      </c>
      <c r="AW91" s="3">
        <f>$R$2</f>
        <v>3766583</v>
      </c>
      <c r="AX91" s="3">
        <f>$X$2</f>
        <v>522481.3</v>
      </c>
      <c r="AY91" s="3">
        <f>$P$2</f>
        <v>59937</v>
      </c>
    </row>
    <row r="92" spans="46:53">
      <c r="AT92" s="3">
        <f>$V$2</f>
        <v>4754417.29</v>
      </c>
      <c r="AU92" s="3">
        <f>$U$2</f>
        <v>99784.848200000008</v>
      </c>
      <c r="AV92" s="3">
        <f>$Y$2</f>
        <v>683428.75300000003</v>
      </c>
      <c r="AW92" s="3">
        <f>$Z$2</f>
        <v>73665.91</v>
      </c>
      <c r="AX92" s="3">
        <f>$T$2</f>
        <v>10560.278</v>
      </c>
      <c r="AY92" s="3">
        <f>$S$2</f>
        <v>1162.0999999999999</v>
      </c>
    </row>
    <row r="93" spans="46:53">
      <c r="AT93" s="3">
        <f>$W$2</f>
        <v>33597087.700000003</v>
      </c>
      <c r="AU93" s="3">
        <f>$Y$2</f>
        <v>683428.75300000003</v>
      </c>
      <c r="AV93" s="3">
        <f>$V$2</f>
        <v>4754417.29</v>
      </c>
      <c r="AW93" s="3">
        <f>$X$2</f>
        <v>522481.3</v>
      </c>
      <c r="AX93" s="3">
        <f>$Z$2</f>
        <v>73665.91</v>
      </c>
      <c r="AY93" s="3">
        <f>$AF$2</f>
        <v>8274.7000000000007</v>
      </c>
    </row>
    <row r="94" spans="46:53">
      <c r="AT94" s="3">
        <f>$R$2</f>
        <v>3766583</v>
      </c>
      <c r="AU94" s="3">
        <f>$Z$2</f>
        <v>73665.91</v>
      </c>
      <c r="AV94" s="3">
        <f>$X$2</f>
        <v>522481.3</v>
      </c>
      <c r="AW94" s="3">
        <f>$P$2</f>
        <v>59937</v>
      </c>
      <c r="AX94" s="3">
        <f>$AF$2</f>
        <v>8274.7000000000007</v>
      </c>
      <c r="AY94" s="3">
        <f>$M$2</f>
        <v>971</v>
      </c>
    </row>
    <row r="95" spans="46:53">
      <c r="AT95" s="3">
        <f>$X$2</f>
        <v>522481.3</v>
      </c>
      <c r="AU95" s="3">
        <f>$T$2</f>
        <v>10560.278</v>
      </c>
      <c r="AV95" s="3">
        <f>$Z$2</f>
        <v>73665.91</v>
      </c>
      <c r="AW95" s="3">
        <f>$AF$2</f>
        <v>8274.7000000000007</v>
      </c>
      <c r="AX95" s="3">
        <f>$S$2</f>
        <v>1162.0999999999999</v>
      </c>
      <c r="AY95" s="3">
        <f>$N$2</f>
        <v>133.39999999999998</v>
      </c>
    </row>
    <row r="96" spans="46:53">
      <c r="AT96" s="3">
        <f>$P$2</f>
        <v>59937</v>
      </c>
      <c r="AU96" s="3">
        <f>$S$2</f>
        <v>1162.0999999999999</v>
      </c>
      <c r="AV96" s="3">
        <f>$AF$2</f>
        <v>8274.7000000000007</v>
      </c>
      <c r="AW96" s="3">
        <f>$M$2</f>
        <v>971</v>
      </c>
      <c r="AX96" s="3">
        <f>$N$2</f>
        <v>133.39999999999998</v>
      </c>
      <c r="AY96" s="3">
        <f>$K$2</f>
        <v>16</v>
      </c>
    </row>
  </sheetData>
  <mergeCells count="1">
    <mergeCell ref="A9:B1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21"/>
  <dimension ref="A1:BG96"/>
  <sheetViews>
    <sheetView workbookViewId="0">
      <selection activeCell="BA89" sqref="BA89"/>
    </sheetView>
  </sheetViews>
  <sheetFormatPr baseColWidth="10" defaultRowHeight="15"/>
  <cols>
    <col min="9" max="9" width="10.85546875" bestFit="1" customWidth="1"/>
    <col min="35" max="35" width="15" customWidth="1"/>
    <col min="36" max="36" width="14.85546875" customWidth="1"/>
    <col min="43" max="43" width="11.85546875" bestFit="1" customWidth="1"/>
  </cols>
  <sheetData>
    <row r="1" spans="1:53">
      <c r="P1">
        <f>AVERAGE(L5:L1000)</f>
        <v>52.375</v>
      </c>
      <c r="AI1" t="e">
        <f ca="1">AVERAGE(AI5:AI1000)</f>
        <v>#NAME?</v>
      </c>
      <c r="AJ1" t="s">
        <v>112</v>
      </c>
    </row>
    <row r="2" spans="1:53">
      <c r="H2" t="s">
        <v>37</v>
      </c>
      <c r="I2" s="53" t="e">
        <f ca="1">AJ2/AK2</f>
        <v>#NAME?</v>
      </c>
      <c r="J2" t="s">
        <v>104</v>
      </c>
      <c r="K2" s="23">
        <f>COUNT(L5:L11000)</f>
        <v>16</v>
      </c>
      <c r="L2">
        <f>SUM(L5:L1000)</f>
        <v>838</v>
      </c>
      <c r="M2">
        <f>SUM(M5:M1000)</f>
        <v>133.39999999999998</v>
      </c>
      <c r="N2">
        <f>SUM(N5:N1000)</f>
        <v>971</v>
      </c>
      <c r="P2" s="37">
        <f>SUM(P5:P1000)</f>
        <v>1162.0999999999999</v>
      </c>
      <c r="Q2" s="37">
        <f t="shared" ref="Q2:AK2" si="0">SUM(Q5:Q1000)</f>
        <v>99784.848200000008</v>
      </c>
      <c r="R2" s="37">
        <f t="shared" si="0"/>
        <v>10560.278</v>
      </c>
      <c r="S2" s="37">
        <f t="shared" si="0"/>
        <v>59937</v>
      </c>
      <c r="T2" s="37">
        <f t="shared" si="0"/>
        <v>3766583</v>
      </c>
      <c r="U2" s="37">
        <f t="shared" si="0"/>
        <v>241106409</v>
      </c>
      <c r="V2" s="37">
        <f t="shared" si="0"/>
        <v>4754417.29</v>
      </c>
      <c r="W2" s="37">
        <f t="shared" si="0"/>
        <v>683428.75300000003</v>
      </c>
      <c r="X2" s="37">
        <f t="shared" si="0"/>
        <v>73665.91</v>
      </c>
      <c r="Y2" s="37">
        <f t="shared" si="0"/>
        <v>33597087.700000003</v>
      </c>
      <c r="Z2" s="37">
        <f t="shared" si="0"/>
        <v>522481.3</v>
      </c>
      <c r="AA2" s="37">
        <f t="shared" si="0"/>
        <v>62946.35</v>
      </c>
      <c r="AB2" s="37">
        <f t="shared" si="0"/>
        <v>3207254</v>
      </c>
      <c r="AC2" s="37">
        <f t="shared" si="0"/>
        <v>445555.7</v>
      </c>
      <c r="AD2" s="37">
        <f t="shared" si="0"/>
        <v>7105.9000000000005</v>
      </c>
      <c r="AE2" s="37">
        <f t="shared" si="0"/>
        <v>51400</v>
      </c>
      <c r="AF2" s="37">
        <f t="shared" si="0"/>
        <v>8274.7000000000007</v>
      </c>
      <c r="AG2" s="37">
        <f t="shared" si="0"/>
        <v>7105.9000000000005</v>
      </c>
      <c r="AH2" s="37">
        <f t="shared" si="0"/>
        <v>51400</v>
      </c>
      <c r="AI2" s="37" t="e">
        <f t="shared" ca="1" si="0"/>
        <v>#NAME?</v>
      </c>
      <c r="AJ2" s="37" t="e">
        <f t="shared" ca="1" si="0"/>
        <v>#NAME?</v>
      </c>
      <c r="AK2" s="37">
        <f t="shared" si="0"/>
        <v>423.75</v>
      </c>
    </row>
    <row r="3" spans="1:53">
      <c r="L3" t="s">
        <v>57</v>
      </c>
      <c r="M3" t="s">
        <v>59</v>
      </c>
      <c r="N3" t="s">
        <v>58</v>
      </c>
    </row>
    <row r="4" spans="1:53" ht="45">
      <c r="H4" s="38" t="s">
        <v>38</v>
      </c>
      <c r="I4" s="38" t="s">
        <v>39</v>
      </c>
      <c r="J4" s="38" t="s">
        <v>40</v>
      </c>
      <c r="L4" s="42" t="s">
        <v>54</v>
      </c>
      <c r="M4" s="42" t="s">
        <v>56</v>
      </c>
      <c r="N4" s="42" t="s">
        <v>55</v>
      </c>
      <c r="O4" s="4"/>
      <c r="P4" s="43" t="s">
        <v>60</v>
      </c>
      <c r="Q4" s="43" t="s">
        <v>89</v>
      </c>
      <c r="R4" s="43" t="s">
        <v>90</v>
      </c>
      <c r="S4" s="43" t="s">
        <v>92</v>
      </c>
      <c r="T4" s="43" t="s">
        <v>91</v>
      </c>
      <c r="U4" s="43" t="s">
        <v>103</v>
      </c>
      <c r="V4" s="43" t="s">
        <v>93</v>
      </c>
      <c r="W4" s="43" t="s">
        <v>94</v>
      </c>
      <c r="X4" s="43" t="s">
        <v>95</v>
      </c>
      <c r="Y4" s="43" t="s">
        <v>96</v>
      </c>
      <c r="Z4" s="43" t="s">
        <v>97</v>
      </c>
      <c r="AA4" s="43" t="s">
        <v>98</v>
      </c>
      <c r="AB4" s="43" t="s">
        <v>100</v>
      </c>
      <c r="AC4" s="43" t="s">
        <v>101</v>
      </c>
      <c r="AD4" s="43" t="s">
        <v>102</v>
      </c>
      <c r="AE4" s="43" t="s">
        <v>99</v>
      </c>
      <c r="AF4" s="43" t="s">
        <v>62</v>
      </c>
      <c r="AG4" s="43" t="s">
        <v>63</v>
      </c>
      <c r="AH4" s="43" t="s">
        <v>64</v>
      </c>
      <c r="AI4" s="43" t="s">
        <v>111</v>
      </c>
      <c r="AJ4" s="44" t="s">
        <v>67</v>
      </c>
      <c r="AK4" s="44" t="s">
        <v>68</v>
      </c>
      <c r="AQ4" s="4"/>
    </row>
    <row r="5" spans="1:53">
      <c r="A5" t="s">
        <v>72</v>
      </c>
      <c r="B5" t="s">
        <v>69</v>
      </c>
      <c r="D5" t="s">
        <v>76</v>
      </c>
      <c r="H5" s="3">
        <f>'MODELO MULTIPLE LINEAL'!H5</f>
        <v>64</v>
      </c>
      <c r="I5" s="1">
        <f>'MODELO MULTIPLE LINEAL'!I5</f>
        <v>57</v>
      </c>
      <c r="J5" s="1">
        <f>'MODELO MULTIPLE LINEAL'!J5</f>
        <v>8</v>
      </c>
      <c r="L5" s="3">
        <f>'MODELO MULTIPLE CUADRATICO'!L5</f>
        <v>57</v>
      </c>
      <c r="M5" s="3">
        <f>'MODELO MULTIPLE CUADRATICO'!N5</f>
        <v>8</v>
      </c>
      <c r="N5" s="3">
        <f>'MODELO MULTIPLE CUADRATICO'!M5</f>
        <v>64</v>
      </c>
      <c r="P5">
        <f>POWER(M5,2)</f>
        <v>64</v>
      </c>
      <c r="Q5">
        <f>POWER(M5,4)</f>
        <v>4096</v>
      </c>
      <c r="R5">
        <f>POWER(M5,3)</f>
        <v>512</v>
      </c>
      <c r="S5">
        <f>POWER(N5,2)</f>
        <v>4096</v>
      </c>
      <c r="T5">
        <f>POWER(N5,3)</f>
        <v>262144</v>
      </c>
      <c r="U5">
        <f>POWER(N5,4)</f>
        <v>16777216</v>
      </c>
      <c r="V5">
        <f>P5*S5</f>
        <v>262144</v>
      </c>
      <c r="W5">
        <f>R5*N5</f>
        <v>32768</v>
      </c>
      <c r="X5">
        <f>P5*N5</f>
        <v>4096</v>
      </c>
      <c r="Y5">
        <f>M5*T5</f>
        <v>2097152</v>
      </c>
      <c r="Z5">
        <f>M5*S5</f>
        <v>32768</v>
      </c>
      <c r="AA5">
        <f>P5*L5</f>
        <v>3648</v>
      </c>
      <c r="AB5">
        <f>S5*L5</f>
        <v>233472</v>
      </c>
      <c r="AC5">
        <f>M5*N5*L5</f>
        <v>29184</v>
      </c>
      <c r="AD5">
        <f>M5*L5</f>
        <v>456</v>
      </c>
      <c r="AE5">
        <f>N5*L5</f>
        <v>3648</v>
      </c>
      <c r="AF5">
        <f t="shared" ref="AF5:AF18" si="1">M5*N5</f>
        <v>512</v>
      </c>
      <c r="AG5">
        <f t="shared" ref="AG5:AG18" si="2">M5*L5</f>
        <v>456</v>
      </c>
      <c r="AH5">
        <f t="shared" ref="AH5:AH18" si="3">N5*L5</f>
        <v>3648</v>
      </c>
      <c r="AI5" t="e">
        <f t="shared" ref="AI5:AI18" ca="1" si="4">$BA$10*POWER(M5,2)+$BA$26*POWER(N5,2)+($BA$42*M5*N5)+$BA$58*M5+($BA$73*N5)+$BA$89</f>
        <v>#NAME?</v>
      </c>
      <c r="AJ5" t="e">
        <f ca="1">POWER(AI5-$AI$1,2)</f>
        <v>#NAME?</v>
      </c>
      <c r="AK5">
        <f>POWER(L5-$P$1,2)</f>
        <v>21.390625</v>
      </c>
      <c r="AM5" s="22">
        <f>$AG$2</f>
        <v>7105.9000000000005</v>
      </c>
      <c r="AN5" s="3">
        <f>$AF$2</f>
        <v>8274.7000000000007</v>
      </c>
      <c r="AO5" s="3">
        <f>$M$2</f>
        <v>133.39999999999998</v>
      </c>
      <c r="AQ5" s="4"/>
      <c r="AT5" s="22">
        <f>$AA$2</f>
        <v>62946.35</v>
      </c>
      <c r="AU5" s="3">
        <f>$V$2</f>
        <v>4754417.29</v>
      </c>
      <c r="AV5" s="3">
        <f>$W$2</f>
        <v>683428.75300000003</v>
      </c>
      <c r="AW5" s="3">
        <f>$R$2</f>
        <v>10560.278</v>
      </c>
      <c r="AX5" s="3">
        <f>$X$2</f>
        <v>73665.91</v>
      </c>
      <c r="AY5" s="3">
        <f>$P$2</f>
        <v>1162.0999999999999</v>
      </c>
    </row>
    <row r="6" spans="1:53">
      <c r="H6" s="40">
        <f>'MODELO MULTIPLE LINEAL'!H6</f>
        <v>71</v>
      </c>
      <c r="I6" s="40">
        <f>'MODELO MULTIPLE LINEAL'!I6</f>
        <v>59</v>
      </c>
      <c r="J6" s="40">
        <f>'MODELO MULTIPLE LINEAL'!J6</f>
        <v>10</v>
      </c>
      <c r="L6" s="3">
        <f>'MODELO MULTIPLE CUADRATICO'!L6</f>
        <v>59</v>
      </c>
      <c r="M6" s="3">
        <f>'MODELO MULTIPLE CUADRATICO'!N6</f>
        <v>10</v>
      </c>
      <c r="N6" s="3">
        <f>'MODELO MULTIPLE CUADRATICO'!M6</f>
        <v>71</v>
      </c>
      <c r="P6">
        <f t="shared" ref="P6:P18" si="5">POWER(M6,2)</f>
        <v>100</v>
      </c>
      <c r="Q6">
        <f t="shared" ref="Q6:Q12" si="6">POWER(M6,4)</f>
        <v>10000</v>
      </c>
      <c r="R6">
        <f>POWER(M6,3)</f>
        <v>1000</v>
      </c>
      <c r="S6">
        <f t="shared" ref="S6:S12" si="7">POWER(N6,2)</f>
        <v>5041</v>
      </c>
      <c r="T6">
        <f t="shared" ref="T6:T12" si="8">POWER(N6,3)</f>
        <v>357911</v>
      </c>
      <c r="U6">
        <f t="shared" ref="U6:U12" si="9">POWER(N6,4)</f>
        <v>25411681</v>
      </c>
      <c r="V6">
        <f t="shared" ref="V6:V12" si="10">P6*S6</f>
        <v>504100</v>
      </c>
      <c r="W6">
        <f t="shared" ref="W6:W12" si="11">R6*N6</f>
        <v>71000</v>
      </c>
      <c r="X6">
        <f t="shared" ref="X6:X12" si="12">P6*N6</f>
        <v>7100</v>
      </c>
      <c r="Y6">
        <f t="shared" ref="Y6:Y12" si="13">M6*T6</f>
        <v>3579110</v>
      </c>
      <c r="Z6">
        <f t="shared" ref="Z6:Z12" si="14">M6*S6</f>
        <v>50410</v>
      </c>
      <c r="AA6">
        <f t="shared" ref="AA6:AA12" si="15">P6*L6</f>
        <v>5900</v>
      </c>
      <c r="AB6">
        <f t="shared" ref="AB6:AB12" si="16">S6*L6</f>
        <v>297419</v>
      </c>
      <c r="AC6">
        <f t="shared" ref="AC6:AC12" si="17">M6*N6*L6</f>
        <v>41890</v>
      </c>
      <c r="AD6">
        <f t="shared" ref="AD6:AD12" si="18">M6*L6</f>
        <v>590</v>
      </c>
      <c r="AE6">
        <f t="shared" ref="AE6:AE12" si="19">N6*L6</f>
        <v>4189</v>
      </c>
      <c r="AF6">
        <f t="shared" si="1"/>
        <v>710</v>
      </c>
      <c r="AG6">
        <f t="shared" si="2"/>
        <v>590</v>
      </c>
      <c r="AH6">
        <f t="shared" si="3"/>
        <v>4189</v>
      </c>
      <c r="AI6" t="e">
        <f t="shared" ca="1" si="4"/>
        <v>#NAME?</v>
      </c>
      <c r="AJ6" t="e">
        <f t="shared" ref="AJ6:AJ12" ca="1" si="20">POWER(AI6-$AI$1,2)</f>
        <v>#NAME?</v>
      </c>
      <c r="AK6">
        <f>POWER(L6-$P$1,2)</f>
        <v>43.890625</v>
      </c>
      <c r="AM6" s="22">
        <f>$AH$2</f>
        <v>51400</v>
      </c>
      <c r="AN6" s="3">
        <f>$V$2</f>
        <v>4754417.29</v>
      </c>
      <c r="AO6" s="3">
        <f>$N$2</f>
        <v>971</v>
      </c>
      <c r="AQ6" s="4"/>
      <c r="AT6" s="22">
        <f>$AB$2</f>
        <v>3207254</v>
      </c>
      <c r="AU6" s="3">
        <f>$U$2</f>
        <v>241106409</v>
      </c>
      <c r="AV6" s="3">
        <f>$Y$2</f>
        <v>33597087.700000003</v>
      </c>
      <c r="AW6" s="3">
        <f>$Z$2</f>
        <v>522481.3</v>
      </c>
      <c r="AX6" s="3">
        <f>$T$2</f>
        <v>3766583</v>
      </c>
      <c r="AY6" s="3">
        <f>$S$2</f>
        <v>59937</v>
      </c>
    </row>
    <row r="7" spans="1:53">
      <c r="A7" s="61"/>
      <c r="B7" s="61"/>
      <c r="C7" s="61" t="s">
        <v>73</v>
      </c>
      <c r="D7" s="61" t="s">
        <v>56</v>
      </c>
      <c r="E7" s="61" t="s">
        <v>55</v>
      </c>
      <c r="F7" s="61" t="s">
        <v>74</v>
      </c>
      <c r="G7" s="57"/>
      <c r="H7" s="3">
        <f>'MODELO MULTIPLE LINEAL'!H7</f>
        <v>53</v>
      </c>
      <c r="I7" s="1">
        <f>'MODELO MULTIPLE LINEAL'!I7</f>
        <v>49</v>
      </c>
      <c r="J7" s="1">
        <f>'MODELO MULTIPLE LINEAL'!J7</f>
        <v>6</v>
      </c>
      <c r="L7" s="3">
        <f>'MODELO MULTIPLE CUADRATICO'!L7</f>
        <v>49</v>
      </c>
      <c r="M7" s="3">
        <f>'MODELO MULTIPLE CUADRATICO'!N7</f>
        <v>6</v>
      </c>
      <c r="N7" s="3">
        <f>'MODELO MULTIPLE CUADRATICO'!M7</f>
        <v>53</v>
      </c>
      <c r="P7">
        <f t="shared" si="5"/>
        <v>36</v>
      </c>
      <c r="Q7">
        <f t="shared" si="6"/>
        <v>1296</v>
      </c>
      <c r="R7">
        <f t="shared" ref="R7:R12" si="21">POWER(M7,3)</f>
        <v>216</v>
      </c>
      <c r="S7">
        <f t="shared" si="7"/>
        <v>2809</v>
      </c>
      <c r="T7">
        <f t="shared" si="8"/>
        <v>148877</v>
      </c>
      <c r="U7">
        <f t="shared" si="9"/>
        <v>7890481</v>
      </c>
      <c r="V7">
        <f t="shared" si="10"/>
        <v>101124</v>
      </c>
      <c r="W7">
        <f t="shared" si="11"/>
        <v>11448</v>
      </c>
      <c r="X7">
        <f t="shared" si="12"/>
        <v>1908</v>
      </c>
      <c r="Y7">
        <f t="shared" si="13"/>
        <v>893262</v>
      </c>
      <c r="Z7">
        <f t="shared" si="14"/>
        <v>16854</v>
      </c>
      <c r="AA7">
        <f t="shared" si="15"/>
        <v>1764</v>
      </c>
      <c r="AB7">
        <f t="shared" si="16"/>
        <v>137641</v>
      </c>
      <c r="AC7">
        <f t="shared" si="17"/>
        <v>15582</v>
      </c>
      <c r="AD7">
        <f t="shared" si="18"/>
        <v>294</v>
      </c>
      <c r="AE7">
        <f t="shared" si="19"/>
        <v>2597</v>
      </c>
      <c r="AF7">
        <f t="shared" si="1"/>
        <v>318</v>
      </c>
      <c r="AG7">
        <f t="shared" si="2"/>
        <v>294</v>
      </c>
      <c r="AH7">
        <f t="shared" si="3"/>
        <v>2597</v>
      </c>
      <c r="AI7" t="e">
        <f t="shared" ca="1" si="4"/>
        <v>#NAME?</v>
      </c>
      <c r="AJ7" t="e">
        <f t="shared" ca="1" si="20"/>
        <v>#NAME?</v>
      </c>
      <c r="AK7">
        <f t="shared" ref="AK7:AK18" si="22">POWER(L7-$P$1,2)</f>
        <v>11.390625</v>
      </c>
      <c r="AM7" s="22">
        <f>$L$2</f>
        <v>838</v>
      </c>
      <c r="AN7" s="3">
        <f>$N$2</f>
        <v>971</v>
      </c>
      <c r="AO7" s="3">
        <f>$K$2</f>
        <v>16</v>
      </c>
      <c r="AQ7" s="23">
        <f>MDETERM(AM5:AO7)/MDETERM(AM9:AO11)</f>
        <v>2.3872599043880389</v>
      </c>
      <c r="AT7" s="22">
        <f>$AC$2</f>
        <v>445555.7</v>
      </c>
      <c r="AU7" s="3">
        <f>$Y$2</f>
        <v>33597087.700000003</v>
      </c>
      <c r="AV7" s="3">
        <f>$V$2</f>
        <v>4754417.29</v>
      </c>
      <c r="AW7" s="3">
        <f>$X$2</f>
        <v>73665.91</v>
      </c>
      <c r="AX7" s="3">
        <f>$Z$2</f>
        <v>522481.3</v>
      </c>
      <c r="AY7" s="3">
        <f>$AF$2</f>
        <v>8274.7000000000007</v>
      </c>
    </row>
    <row r="8" spans="1:53">
      <c r="A8" s="60" t="s">
        <v>78</v>
      </c>
      <c r="B8" s="60"/>
      <c r="C8" s="66">
        <f>$AQ$7*D8+$AQ$15*E8+$AQ$25</f>
        <v>37.244283191461804</v>
      </c>
      <c r="D8" s="66">
        <v>2</v>
      </c>
      <c r="E8" s="66">
        <v>2</v>
      </c>
      <c r="F8" s="67" t="e">
        <f ca="1">I2</f>
        <v>#NAME?</v>
      </c>
      <c r="G8" s="58"/>
      <c r="H8" s="3">
        <f>'MODELO MULTIPLE LINEAL'!H8</f>
        <v>67</v>
      </c>
      <c r="I8" s="1">
        <f>'MODELO MULTIPLE LINEAL'!I8</f>
        <v>62</v>
      </c>
      <c r="J8" s="1">
        <f>'MODELO MULTIPLE LINEAL'!J8</f>
        <v>11</v>
      </c>
      <c r="L8" s="3">
        <f>'MODELO MULTIPLE CUADRATICO'!L8</f>
        <v>62</v>
      </c>
      <c r="M8" s="3">
        <f>'MODELO MULTIPLE CUADRATICO'!N8</f>
        <v>11</v>
      </c>
      <c r="N8" s="3">
        <f>'MODELO MULTIPLE CUADRATICO'!M8</f>
        <v>67</v>
      </c>
      <c r="P8">
        <f t="shared" si="5"/>
        <v>121</v>
      </c>
      <c r="Q8">
        <f t="shared" si="6"/>
        <v>14641</v>
      </c>
      <c r="R8">
        <f t="shared" si="21"/>
        <v>1331</v>
      </c>
      <c r="S8">
        <f t="shared" si="7"/>
        <v>4489</v>
      </c>
      <c r="T8">
        <f t="shared" si="8"/>
        <v>300763</v>
      </c>
      <c r="U8">
        <f t="shared" si="9"/>
        <v>20151121</v>
      </c>
      <c r="V8">
        <f t="shared" si="10"/>
        <v>543169</v>
      </c>
      <c r="W8">
        <f t="shared" si="11"/>
        <v>89177</v>
      </c>
      <c r="X8">
        <f t="shared" si="12"/>
        <v>8107</v>
      </c>
      <c r="Y8">
        <f t="shared" si="13"/>
        <v>3308393</v>
      </c>
      <c r="Z8">
        <f t="shared" si="14"/>
        <v>49379</v>
      </c>
      <c r="AA8">
        <f t="shared" si="15"/>
        <v>7502</v>
      </c>
      <c r="AB8">
        <f t="shared" si="16"/>
        <v>278318</v>
      </c>
      <c r="AC8">
        <f t="shared" si="17"/>
        <v>45694</v>
      </c>
      <c r="AD8">
        <f t="shared" si="18"/>
        <v>682</v>
      </c>
      <c r="AE8">
        <f t="shared" si="19"/>
        <v>4154</v>
      </c>
      <c r="AF8">
        <f t="shared" si="1"/>
        <v>737</v>
      </c>
      <c r="AG8">
        <f t="shared" si="2"/>
        <v>682</v>
      </c>
      <c r="AH8">
        <f t="shared" si="3"/>
        <v>4154</v>
      </c>
      <c r="AI8" t="e">
        <f t="shared" ca="1" si="4"/>
        <v>#NAME?</v>
      </c>
      <c r="AJ8" t="e">
        <f t="shared" ca="1" si="20"/>
        <v>#NAME?</v>
      </c>
      <c r="AK8">
        <f t="shared" si="22"/>
        <v>92.640625</v>
      </c>
      <c r="AL8" s="4" t="s">
        <v>65</v>
      </c>
      <c r="AM8" s="3"/>
      <c r="AN8" s="3"/>
      <c r="AO8" s="3"/>
      <c r="AQ8" s="23"/>
      <c r="AT8" s="22">
        <f>$AD$2</f>
        <v>7105.9000000000005</v>
      </c>
      <c r="AU8" s="3">
        <f>$Z$2</f>
        <v>522481.3</v>
      </c>
      <c r="AV8" s="3">
        <f>$X$2</f>
        <v>73665.91</v>
      </c>
      <c r="AW8" s="3">
        <f>$P$2</f>
        <v>1162.0999999999999</v>
      </c>
      <c r="AX8" s="3">
        <f>$AF$2</f>
        <v>8274.7000000000007</v>
      </c>
      <c r="AY8" s="3">
        <f>$M$2</f>
        <v>133.39999999999998</v>
      </c>
    </row>
    <row r="9" spans="1:53">
      <c r="A9" s="88" t="s">
        <v>77</v>
      </c>
      <c r="B9" s="89"/>
      <c r="C9" s="61"/>
      <c r="D9" s="61"/>
      <c r="E9" s="61"/>
      <c r="F9" s="61"/>
      <c r="G9" s="57"/>
      <c r="H9" s="41">
        <f>'MODELO MULTIPLE LINEAL'!H9</f>
        <v>55</v>
      </c>
      <c r="I9" s="41">
        <f>'MODELO MULTIPLE LINEAL'!I9</f>
        <v>51</v>
      </c>
      <c r="J9" s="41">
        <f>'MODELO MULTIPLE LINEAL'!J9</f>
        <v>8</v>
      </c>
      <c r="L9" s="3">
        <f>'MODELO MULTIPLE CUADRATICO'!L9</f>
        <v>51</v>
      </c>
      <c r="M9" s="3">
        <f>'MODELO MULTIPLE CUADRATICO'!N9</f>
        <v>8</v>
      </c>
      <c r="N9" s="3">
        <f>'MODELO MULTIPLE CUADRATICO'!M9</f>
        <v>55</v>
      </c>
      <c r="P9">
        <f t="shared" si="5"/>
        <v>64</v>
      </c>
      <c r="Q9">
        <f t="shared" si="6"/>
        <v>4096</v>
      </c>
      <c r="R9">
        <f t="shared" si="21"/>
        <v>512</v>
      </c>
      <c r="S9">
        <f t="shared" si="7"/>
        <v>3025</v>
      </c>
      <c r="T9">
        <f t="shared" si="8"/>
        <v>166375</v>
      </c>
      <c r="U9">
        <f t="shared" si="9"/>
        <v>9150625</v>
      </c>
      <c r="V9">
        <f t="shared" si="10"/>
        <v>193600</v>
      </c>
      <c r="W9">
        <f t="shared" si="11"/>
        <v>28160</v>
      </c>
      <c r="X9">
        <f t="shared" si="12"/>
        <v>3520</v>
      </c>
      <c r="Y9">
        <f t="shared" si="13"/>
        <v>1331000</v>
      </c>
      <c r="Z9">
        <f t="shared" si="14"/>
        <v>24200</v>
      </c>
      <c r="AA9">
        <f t="shared" si="15"/>
        <v>3264</v>
      </c>
      <c r="AB9">
        <f t="shared" si="16"/>
        <v>154275</v>
      </c>
      <c r="AC9">
        <f t="shared" si="17"/>
        <v>22440</v>
      </c>
      <c r="AD9">
        <f t="shared" si="18"/>
        <v>408</v>
      </c>
      <c r="AE9">
        <f t="shared" si="19"/>
        <v>2805</v>
      </c>
      <c r="AF9">
        <f t="shared" si="1"/>
        <v>440</v>
      </c>
      <c r="AG9">
        <f t="shared" si="2"/>
        <v>408</v>
      </c>
      <c r="AH9">
        <f t="shared" si="3"/>
        <v>2805</v>
      </c>
      <c r="AI9" t="e">
        <f t="shared" ca="1" si="4"/>
        <v>#NAME?</v>
      </c>
      <c r="AJ9" t="e">
        <f t="shared" ca="1" si="20"/>
        <v>#NAME?</v>
      </c>
      <c r="AK9">
        <f t="shared" si="22"/>
        <v>1.890625</v>
      </c>
      <c r="AM9" s="3">
        <f>$P$2</f>
        <v>1162.0999999999999</v>
      </c>
      <c r="AN9" s="3">
        <f>$AF$2</f>
        <v>8274.7000000000007</v>
      </c>
      <c r="AO9" s="3">
        <f>$M$2</f>
        <v>133.39999999999998</v>
      </c>
      <c r="AQ9" s="23"/>
      <c r="AT9" s="22">
        <f>$AE$2</f>
        <v>51400</v>
      </c>
      <c r="AU9" s="3">
        <f>$T$2</f>
        <v>3766583</v>
      </c>
      <c r="AV9" s="3">
        <f>$Z$2</f>
        <v>522481.3</v>
      </c>
      <c r="AW9" s="3">
        <f>$AF$2</f>
        <v>8274.7000000000007</v>
      </c>
      <c r="AX9" s="3">
        <f>$S$2</f>
        <v>59937</v>
      </c>
      <c r="AY9" s="3">
        <f>$N$2</f>
        <v>971</v>
      </c>
    </row>
    <row r="10" spans="1:53">
      <c r="A10" s="90"/>
      <c r="B10" s="91"/>
      <c r="C10" s="61"/>
      <c r="D10" s="61"/>
      <c r="E10" s="61"/>
      <c r="F10" s="61"/>
      <c r="G10" s="57"/>
      <c r="H10" s="3">
        <f>'MODELO MULTIPLE LINEAL'!H10</f>
        <v>58</v>
      </c>
      <c r="I10" s="1">
        <f>'MODELO MULTIPLE LINEAL'!I10</f>
        <v>50</v>
      </c>
      <c r="J10" s="1">
        <f>'MODELO MULTIPLE LINEAL'!J10</f>
        <v>7</v>
      </c>
      <c r="L10" s="3">
        <f>'MODELO MULTIPLE CUADRATICO'!L10</f>
        <v>50</v>
      </c>
      <c r="M10" s="3">
        <f>'MODELO MULTIPLE CUADRATICO'!N10</f>
        <v>7</v>
      </c>
      <c r="N10" s="3">
        <f>'MODELO MULTIPLE CUADRATICO'!M10</f>
        <v>58</v>
      </c>
      <c r="P10">
        <f t="shared" si="5"/>
        <v>49</v>
      </c>
      <c r="Q10">
        <f t="shared" si="6"/>
        <v>2401</v>
      </c>
      <c r="R10">
        <f t="shared" si="21"/>
        <v>343</v>
      </c>
      <c r="S10">
        <f t="shared" si="7"/>
        <v>3364</v>
      </c>
      <c r="T10">
        <f t="shared" si="8"/>
        <v>195112</v>
      </c>
      <c r="U10">
        <f t="shared" si="9"/>
        <v>11316496</v>
      </c>
      <c r="V10">
        <f t="shared" si="10"/>
        <v>164836</v>
      </c>
      <c r="W10">
        <f t="shared" si="11"/>
        <v>19894</v>
      </c>
      <c r="X10">
        <f t="shared" si="12"/>
        <v>2842</v>
      </c>
      <c r="Y10">
        <f t="shared" si="13"/>
        <v>1365784</v>
      </c>
      <c r="Z10">
        <f t="shared" si="14"/>
        <v>23548</v>
      </c>
      <c r="AA10">
        <f t="shared" si="15"/>
        <v>2450</v>
      </c>
      <c r="AB10">
        <f t="shared" si="16"/>
        <v>168200</v>
      </c>
      <c r="AC10">
        <f t="shared" si="17"/>
        <v>20300</v>
      </c>
      <c r="AD10">
        <f t="shared" si="18"/>
        <v>350</v>
      </c>
      <c r="AE10">
        <f t="shared" si="19"/>
        <v>2900</v>
      </c>
      <c r="AF10">
        <f t="shared" si="1"/>
        <v>406</v>
      </c>
      <c r="AG10">
        <f t="shared" si="2"/>
        <v>350</v>
      </c>
      <c r="AH10">
        <f t="shared" si="3"/>
        <v>2900</v>
      </c>
      <c r="AI10" t="e">
        <f t="shared" ca="1" si="4"/>
        <v>#NAME?</v>
      </c>
      <c r="AJ10" t="e">
        <f t="shared" ca="1" si="20"/>
        <v>#NAME?</v>
      </c>
      <c r="AK10">
        <f t="shared" si="22"/>
        <v>5.640625</v>
      </c>
      <c r="AM10" s="3">
        <f>$AF$2</f>
        <v>8274.7000000000007</v>
      </c>
      <c r="AN10" s="3">
        <f>$V$2</f>
        <v>4754417.29</v>
      </c>
      <c r="AO10" s="3">
        <f>$N$2</f>
        <v>971</v>
      </c>
      <c r="AQ10" s="23"/>
      <c r="AT10" s="22">
        <f>$L$2</f>
        <v>838</v>
      </c>
      <c r="AU10" s="3">
        <f>$S$2</f>
        <v>59937</v>
      </c>
      <c r="AV10" s="3">
        <f>$AF$2</f>
        <v>8274.7000000000007</v>
      </c>
      <c r="AW10" s="3">
        <f>$M$2</f>
        <v>133.39999999999998</v>
      </c>
      <c r="AX10" s="3">
        <f>$N$2</f>
        <v>971</v>
      </c>
      <c r="AY10" s="3">
        <f>$K$2</f>
        <v>16</v>
      </c>
      <c r="AZ10" t="s">
        <v>108</v>
      </c>
      <c r="BA10" s="29" t="e">
        <f ca="1">[1]!xDiv([1]!xMatDet(AT5:AY10,100),[1]!xMatDet(AT12:AY17,100),100)</f>
        <v>#NAME?</v>
      </c>
    </row>
    <row r="11" spans="1:53">
      <c r="A11" s="61"/>
      <c r="B11" s="61"/>
      <c r="C11" s="61"/>
      <c r="D11" s="61"/>
      <c r="E11" s="61"/>
      <c r="F11" s="61"/>
      <c r="G11" s="57"/>
      <c r="H11" s="3">
        <f>'MODELO MULTIPLE LINEAL'!H11</f>
        <v>77</v>
      </c>
      <c r="I11" s="40">
        <f>'MODELO MULTIPLE LINEAL'!I11</f>
        <v>55</v>
      </c>
      <c r="J11" s="40">
        <f>'MODELO MULTIPLE LINEAL'!J11</f>
        <v>10</v>
      </c>
      <c r="L11" s="3">
        <f>'MODELO MULTIPLE CUADRATICO'!L11</f>
        <v>55</v>
      </c>
      <c r="M11" s="3">
        <f>'MODELO MULTIPLE CUADRATICO'!N11</f>
        <v>10</v>
      </c>
      <c r="N11" s="3">
        <f>'MODELO MULTIPLE CUADRATICO'!M11</f>
        <v>77</v>
      </c>
      <c r="P11">
        <f t="shared" si="5"/>
        <v>100</v>
      </c>
      <c r="Q11">
        <f t="shared" si="6"/>
        <v>10000</v>
      </c>
      <c r="R11">
        <f t="shared" si="21"/>
        <v>1000</v>
      </c>
      <c r="S11">
        <f t="shared" si="7"/>
        <v>5929</v>
      </c>
      <c r="T11">
        <f t="shared" si="8"/>
        <v>456533</v>
      </c>
      <c r="U11">
        <f t="shared" si="9"/>
        <v>35153041</v>
      </c>
      <c r="V11">
        <f t="shared" si="10"/>
        <v>592900</v>
      </c>
      <c r="W11">
        <f t="shared" si="11"/>
        <v>77000</v>
      </c>
      <c r="X11">
        <f t="shared" si="12"/>
        <v>7700</v>
      </c>
      <c r="Y11">
        <f t="shared" si="13"/>
        <v>4565330</v>
      </c>
      <c r="Z11">
        <f t="shared" si="14"/>
        <v>59290</v>
      </c>
      <c r="AA11">
        <f t="shared" si="15"/>
        <v>5500</v>
      </c>
      <c r="AB11">
        <f t="shared" si="16"/>
        <v>326095</v>
      </c>
      <c r="AC11">
        <f t="shared" si="17"/>
        <v>42350</v>
      </c>
      <c r="AD11">
        <f t="shared" si="18"/>
        <v>550</v>
      </c>
      <c r="AE11">
        <f t="shared" si="19"/>
        <v>4235</v>
      </c>
      <c r="AF11">
        <f t="shared" si="1"/>
        <v>770</v>
      </c>
      <c r="AG11">
        <f t="shared" si="2"/>
        <v>550</v>
      </c>
      <c r="AH11">
        <f t="shared" si="3"/>
        <v>4235</v>
      </c>
      <c r="AI11" t="e">
        <f t="shared" ca="1" si="4"/>
        <v>#NAME?</v>
      </c>
      <c r="AJ11" t="e">
        <f t="shared" ca="1" si="20"/>
        <v>#NAME?</v>
      </c>
      <c r="AK11">
        <f t="shared" si="22"/>
        <v>6.890625</v>
      </c>
      <c r="AM11" s="3">
        <f>$M$2</f>
        <v>133.39999999999998</v>
      </c>
      <c r="AN11" s="3">
        <f>$N$2</f>
        <v>971</v>
      </c>
      <c r="AO11" s="3">
        <f>$K$2</f>
        <v>16</v>
      </c>
      <c r="AQ11" s="23"/>
      <c r="AT11" s="3"/>
      <c r="AU11" s="3"/>
      <c r="AV11" s="3"/>
      <c r="AW11" s="3"/>
      <c r="AX11" s="3"/>
      <c r="AY11" s="3"/>
    </row>
    <row r="12" spans="1:53">
      <c r="A12" s="61"/>
      <c r="B12" s="61"/>
      <c r="C12" s="61"/>
      <c r="D12" s="61"/>
      <c r="E12" s="61"/>
      <c r="F12" s="61"/>
      <c r="G12" s="57"/>
      <c r="H12" s="3">
        <f>'MODELO MULTIPLE LINEAL'!H12</f>
        <v>57</v>
      </c>
      <c r="I12" s="1">
        <f>'MODELO MULTIPLE LINEAL'!I12</f>
        <v>48</v>
      </c>
      <c r="J12" s="1">
        <f>'MODELO MULTIPLE LINEAL'!J12</f>
        <v>9</v>
      </c>
      <c r="L12" s="3">
        <f>'MODELO MULTIPLE CUADRATICO'!L12</f>
        <v>48</v>
      </c>
      <c r="M12" s="3">
        <f>'MODELO MULTIPLE CUADRATICO'!N12</f>
        <v>9</v>
      </c>
      <c r="N12" s="3">
        <f>'MODELO MULTIPLE CUADRATICO'!M12</f>
        <v>57</v>
      </c>
      <c r="P12">
        <f t="shared" si="5"/>
        <v>81</v>
      </c>
      <c r="Q12">
        <f t="shared" si="6"/>
        <v>6561</v>
      </c>
      <c r="R12">
        <f t="shared" si="21"/>
        <v>729</v>
      </c>
      <c r="S12">
        <f t="shared" si="7"/>
        <v>3249</v>
      </c>
      <c r="T12">
        <f t="shared" si="8"/>
        <v>185193</v>
      </c>
      <c r="U12">
        <f t="shared" si="9"/>
        <v>10556001</v>
      </c>
      <c r="V12">
        <f t="shared" si="10"/>
        <v>263169</v>
      </c>
      <c r="W12">
        <f t="shared" si="11"/>
        <v>41553</v>
      </c>
      <c r="X12">
        <f t="shared" si="12"/>
        <v>4617</v>
      </c>
      <c r="Y12">
        <f t="shared" si="13"/>
        <v>1666737</v>
      </c>
      <c r="Z12">
        <f t="shared" si="14"/>
        <v>29241</v>
      </c>
      <c r="AA12">
        <f t="shared" si="15"/>
        <v>3888</v>
      </c>
      <c r="AB12">
        <f t="shared" si="16"/>
        <v>155952</v>
      </c>
      <c r="AC12">
        <f t="shared" si="17"/>
        <v>24624</v>
      </c>
      <c r="AD12">
        <f t="shared" si="18"/>
        <v>432</v>
      </c>
      <c r="AE12">
        <f t="shared" si="19"/>
        <v>2736</v>
      </c>
      <c r="AF12">
        <f t="shared" si="1"/>
        <v>513</v>
      </c>
      <c r="AG12">
        <f t="shared" si="2"/>
        <v>432</v>
      </c>
      <c r="AH12">
        <f t="shared" si="3"/>
        <v>2736</v>
      </c>
      <c r="AI12" t="e">
        <f t="shared" ca="1" si="4"/>
        <v>#NAME?</v>
      </c>
      <c r="AJ12" t="e">
        <f t="shared" ca="1" si="20"/>
        <v>#NAME?</v>
      </c>
      <c r="AK12">
        <f t="shared" si="22"/>
        <v>19.140625</v>
      </c>
      <c r="AQ12" s="23"/>
      <c r="AT12" s="3">
        <f>$Q$2</f>
        <v>99784.848200000008</v>
      </c>
      <c r="AU12" s="3">
        <f>$V$2</f>
        <v>4754417.29</v>
      </c>
      <c r="AV12" s="3">
        <f>$W$2</f>
        <v>683428.75300000003</v>
      </c>
      <c r="AW12" s="3">
        <f>$R$2</f>
        <v>10560.278</v>
      </c>
      <c r="AX12" s="3">
        <f>$X$2</f>
        <v>73665.91</v>
      </c>
      <c r="AY12" s="3">
        <f>$P$2</f>
        <v>1162.0999999999999</v>
      </c>
    </row>
    <row r="13" spans="1:53">
      <c r="H13" s="3">
        <f>'MODELO MULTIPLE LINEAL'!H13</f>
        <v>56</v>
      </c>
      <c r="I13" s="1">
        <f>'MODELO MULTIPLE LINEAL'!I13</f>
        <v>52</v>
      </c>
      <c r="J13" s="1">
        <f>'MODELO MULTIPLE LINEAL'!J13</f>
        <v>10</v>
      </c>
      <c r="L13" s="3">
        <f>'MODELO MULTIPLE CUADRATICO'!L13</f>
        <v>52</v>
      </c>
      <c r="M13" s="3">
        <f>'MODELO MULTIPLE CUADRATICO'!N13</f>
        <v>10</v>
      </c>
      <c r="N13" s="3">
        <f>'MODELO MULTIPLE CUADRATICO'!M13</f>
        <v>56</v>
      </c>
      <c r="P13">
        <f>POWER(M13,2)</f>
        <v>100</v>
      </c>
      <c r="Q13">
        <f t="shared" ref="Q13:Q18" si="23">POWER(M13,4)</f>
        <v>10000</v>
      </c>
      <c r="R13">
        <f t="shared" ref="R13:R18" si="24">POWER(M13,3)</f>
        <v>1000</v>
      </c>
      <c r="S13">
        <f t="shared" ref="S13:S18" si="25">POWER(N13,2)</f>
        <v>3136</v>
      </c>
      <c r="T13">
        <f t="shared" ref="T13:T18" si="26">POWER(N13,3)</f>
        <v>175616</v>
      </c>
      <c r="U13">
        <f t="shared" ref="U13:U18" si="27">POWER(N13,4)</f>
        <v>9834496</v>
      </c>
      <c r="V13">
        <f t="shared" ref="V13:V18" si="28">P13*S13</f>
        <v>313600</v>
      </c>
      <c r="W13">
        <f t="shared" ref="W13:W18" si="29">R13*N13</f>
        <v>56000</v>
      </c>
      <c r="X13">
        <f t="shared" ref="X13:X18" si="30">P13*N13</f>
        <v>5600</v>
      </c>
      <c r="Y13">
        <f t="shared" ref="Y13:Y18" si="31">M13*T13</f>
        <v>1756160</v>
      </c>
      <c r="Z13">
        <f t="shared" ref="Z13:Z18" si="32">M13*S13</f>
        <v>31360</v>
      </c>
      <c r="AA13">
        <f t="shared" ref="AA13:AA18" si="33">P13*L13</f>
        <v>5200</v>
      </c>
      <c r="AB13">
        <f t="shared" ref="AB13:AB18" si="34">S13*L13</f>
        <v>163072</v>
      </c>
      <c r="AC13">
        <f t="shared" ref="AC13:AC18" si="35">M13*N13*L13</f>
        <v>29120</v>
      </c>
      <c r="AD13">
        <f t="shared" ref="AD13:AD18" si="36">M13*L13</f>
        <v>520</v>
      </c>
      <c r="AE13">
        <f t="shared" ref="AE13:AE18" si="37">N13*L13</f>
        <v>2912</v>
      </c>
      <c r="AF13">
        <f t="shared" si="1"/>
        <v>560</v>
      </c>
      <c r="AG13">
        <f t="shared" si="2"/>
        <v>520</v>
      </c>
      <c r="AH13">
        <f t="shared" si="3"/>
        <v>2912</v>
      </c>
      <c r="AI13" t="e">
        <f t="shared" ca="1" si="4"/>
        <v>#NAME?</v>
      </c>
      <c r="AJ13" t="e">
        <f t="shared" ref="AJ13:AJ18" ca="1" si="38">POWER(AI13-$AI$1,2)</f>
        <v>#NAME?</v>
      </c>
      <c r="AK13">
        <f t="shared" si="22"/>
        <v>0.140625</v>
      </c>
      <c r="AM13" s="3">
        <f>$P$2</f>
        <v>1162.0999999999999</v>
      </c>
      <c r="AN13" s="22">
        <f>$AG$2</f>
        <v>7105.9000000000005</v>
      </c>
      <c r="AO13" s="3">
        <f>$M$2</f>
        <v>133.39999999999998</v>
      </c>
      <c r="AQ13" s="23"/>
      <c r="AT13" s="3">
        <f>$V$2</f>
        <v>4754417.29</v>
      </c>
      <c r="AU13" s="3">
        <f>$U$2</f>
        <v>241106409</v>
      </c>
      <c r="AV13" s="3">
        <f>$Y$2</f>
        <v>33597087.700000003</v>
      </c>
      <c r="AW13" s="3">
        <f>$Z$2</f>
        <v>522481.3</v>
      </c>
      <c r="AX13" s="3">
        <f>$T$2</f>
        <v>3766583</v>
      </c>
      <c r="AY13" s="3">
        <f>$S$2</f>
        <v>59937</v>
      </c>
    </row>
    <row r="14" spans="1:53">
      <c r="H14" s="40">
        <f>'MODELO MULTIPLE LINEAL'!H14</f>
        <v>51</v>
      </c>
      <c r="I14" s="40">
        <f>'MODELO MULTIPLE LINEAL'!I14</f>
        <v>42</v>
      </c>
      <c r="J14" s="40">
        <f>'MODELO MULTIPLE LINEAL'!J14</f>
        <v>6</v>
      </c>
      <c r="L14" s="3">
        <f>'MODELO MULTIPLE CUADRATICO'!L14</f>
        <v>42</v>
      </c>
      <c r="M14" s="3">
        <f>'MODELO MULTIPLE CUADRATICO'!N14</f>
        <v>6</v>
      </c>
      <c r="N14" s="3">
        <f>'MODELO MULTIPLE CUADRATICO'!M14</f>
        <v>51</v>
      </c>
      <c r="P14">
        <f t="shared" si="5"/>
        <v>36</v>
      </c>
      <c r="Q14">
        <f t="shared" si="23"/>
        <v>1296</v>
      </c>
      <c r="R14">
        <f t="shared" si="24"/>
        <v>216</v>
      </c>
      <c r="S14">
        <f t="shared" si="25"/>
        <v>2601</v>
      </c>
      <c r="T14">
        <f t="shared" si="26"/>
        <v>132651</v>
      </c>
      <c r="U14">
        <f t="shared" si="27"/>
        <v>6765201</v>
      </c>
      <c r="V14">
        <f t="shared" si="28"/>
        <v>93636</v>
      </c>
      <c r="W14">
        <f t="shared" si="29"/>
        <v>11016</v>
      </c>
      <c r="X14">
        <f t="shared" si="30"/>
        <v>1836</v>
      </c>
      <c r="Y14">
        <f t="shared" si="31"/>
        <v>795906</v>
      </c>
      <c r="Z14">
        <f t="shared" si="32"/>
        <v>15606</v>
      </c>
      <c r="AA14">
        <f t="shared" si="33"/>
        <v>1512</v>
      </c>
      <c r="AB14">
        <f t="shared" si="34"/>
        <v>109242</v>
      </c>
      <c r="AC14">
        <f t="shared" si="35"/>
        <v>12852</v>
      </c>
      <c r="AD14">
        <f t="shared" si="36"/>
        <v>252</v>
      </c>
      <c r="AE14">
        <f t="shared" si="37"/>
        <v>2142</v>
      </c>
      <c r="AF14">
        <f t="shared" si="1"/>
        <v>306</v>
      </c>
      <c r="AG14">
        <f t="shared" si="2"/>
        <v>252</v>
      </c>
      <c r="AH14">
        <f t="shared" si="3"/>
        <v>2142</v>
      </c>
      <c r="AI14" t="e">
        <f t="shared" ca="1" si="4"/>
        <v>#NAME?</v>
      </c>
      <c r="AJ14" t="e">
        <f t="shared" ca="1" si="38"/>
        <v>#NAME?</v>
      </c>
      <c r="AK14">
        <f t="shared" si="22"/>
        <v>107.640625</v>
      </c>
      <c r="AM14" s="3">
        <f>$AF$2</f>
        <v>8274.7000000000007</v>
      </c>
      <c r="AN14" s="22">
        <f>$AH$2</f>
        <v>51400</v>
      </c>
      <c r="AO14" s="3">
        <f>$N$2</f>
        <v>971</v>
      </c>
      <c r="AQ14" s="23"/>
      <c r="AT14" s="3">
        <f>$W$2</f>
        <v>683428.75300000003</v>
      </c>
      <c r="AU14" s="3">
        <f>$Y$2</f>
        <v>33597087.700000003</v>
      </c>
      <c r="AV14" s="3">
        <f>$V$2</f>
        <v>4754417.29</v>
      </c>
      <c r="AW14" s="3">
        <f>$X$2</f>
        <v>73665.91</v>
      </c>
      <c r="AX14" s="3">
        <f>$Z$2</f>
        <v>522481.3</v>
      </c>
      <c r="AY14" s="3">
        <f>$AF$2</f>
        <v>8274.7000000000007</v>
      </c>
    </row>
    <row r="15" spans="1:53">
      <c r="H15" s="3">
        <f>'MODELO MULTIPLE LINEAL'!H15</f>
        <v>76</v>
      </c>
      <c r="I15" s="1">
        <f>'MODELO MULTIPLE LINEAL'!I15</f>
        <v>61</v>
      </c>
      <c r="J15" s="1">
        <f>'MODELO MULTIPLE LINEAL'!J15</f>
        <v>12</v>
      </c>
      <c r="L15" s="3">
        <f>'MODELO MULTIPLE CUADRATICO'!L15</f>
        <v>61</v>
      </c>
      <c r="M15" s="3">
        <f>'MODELO MULTIPLE CUADRATICO'!N15</f>
        <v>12</v>
      </c>
      <c r="N15" s="3">
        <f>'MODELO MULTIPLE CUADRATICO'!M15</f>
        <v>76</v>
      </c>
      <c r="P15">
        <f t="shared" si="5"/>
        <v>144</v>
      </c>
      <c r="Q15">
        <f t="shared" si="23"/>
        <v>20736</v>
      </c>
      <c r="R15">
        <f t="shared" si="24"/>
        <v>1728</v>
      </c>
      <c r="S15">
        <f t="shared" si="25"/>
        <v>5776</v>
      </c>
      <c r="T15">
        <f t="shared" si="26"/>
        <v>438976</v>
      </c>
      <c r="U15">
        <f t="shared" si="27"/>
        <v>33362176</v>
      </c>
      <c r="V15">
        <f t="shared" si="28"/>
        <v>831744</v>
      </c>
      <c r="W15">
        <f t="shared" si="29"/>
        <v>131328</v>
      </c>
      <c r="X15">
        <f t="shared" si="30"/>
        <v>10944</v>
      </c>
      <c r="Y15">
        <f t="shared" si="31"/>
        <v>5267712</v>
      </c>
      <c r="Z15">
        <f t="shared" si="32"/>
        <v>69312</v>
      </c>
      <c r="AA15">
        <f t="shared" si="33"/>
        <v>8784</v>
      </c>
      <c r="AB15">
        <f t="shared" si="34"/>
        <v>352336</v>
      </c>
      <c r="AC15">
        <f t="shared" si="35"/>
        <v>55632</v>
      </c>
      <c r="AD15">
        <f t="shared" si="36"/>
        <v>732</v>
      </c>
      <c r="AE15">
        <f t="shared" si="37"/>
        <v>4636</v>
      </c>
      <c r="AF15">
        <f t="shared" si="1"/>
        <v>912</v>
      </c>
      <c r="AG15">
        <f t="shared" si="2"/>
        <v>732</v>
      </c>
      <c r="AH15">
        <f t="shared" si="3"/>
        <v>4636</v>
      </c>
      <c r="AI15" t="e">
        <f t="shared" ca="1" si="4"/>
        <v>#NAME?</v>
      </c>
      <c r="AJ15" t="e">
        <f t="shared" ca="1" si="38"/>
        <v>#NAME?</v>
      </c>
      <c r="AK15">
        <f t="shared" si="22"/>
        <v>74.390625</v>
      </c>
      <c r="AL15" t="s">
        <v>66</v>
      </c>
      <c r="AM15" s="3">
        <f>$M$2</f>
        <v>133.39999999999998</v>
      </c>
      <c r="AN15" s="22">
        <f>$L$2</f>
        <v>838</v>
      </c>
      <c r="AO15" s="3">
        <f>$K$2</f>
        <v>16</v>
      </c>
      <c r="AQ15" s="23">
        <f>MDETERM(AM13:AO15)/MDETERM(AM17:AO19)</f>
        <v>2.482921369852831E-5</v>
      </c>
      <c r="AT15" s="3">
        <f>$R$2</f>
        <v>10560.278</v>
      </c>
      <c r="AU15" s="3">
        <f>$Z$2</f>
        <v>522481.3</v>
      </c>
      <c r="AV15" s="3">
        <f>$X$2</f>
        <v>73665.91</v>
      </c>
      <c r="AW15" s="3">
        <f>$P$2</f>
        <v>1162.0999999999999</v>
      </c>
      <c r="AX15" s="3">
        <f>$AF$2</f>
        <v>8274.7000000000007</v>
      </c>
      <c r="AY15" s="3">
        <f>$M$2</f>
        <v>133.39999999999998</v>
      </c>
    </row>
    <row r="16" spans="1:53">
      <c r="H16" s="40">
        <f>'MODELO MULTIPLE LINEAL'!H16</f>
        <v>52</v>
      </c>
      <c r="I16" s="40">
        <f>'MODELO MULTIPLE LINEAL'!I16</f>
        <v>47</v>
      </c>
      <c r="J16" s="40">
        <f>'MODELO MULTIPLE LINEAL'!J16</f>
        <v>6</v>
      </c>
      <c r="L16" s="3">
        <f>'MODELO MULTIPLE CUADRATICO'!L16</f>
        <v>47</v>
      </c>
      <c r="M16" s="3">
        <f>'MODELO MULTIPLE CUADRATICO'!N16</f>
        <v>6</v>
      </c>
      <c r="N16" s="3">
        <f>'MODELO MULTIPLE CUADRATICO'!M16</f>
        <v>52</v>
      </c>
      <c r="P16">
        <f t="shared" si="5"/>
        <v>36</v>
      </c>
      <c r="Q16">
        <f t="shared" si="23"/>
        <v>1296</v>
      </c>
      <c r="R16">
        <f t="shared" si="24"/>
        <v>216</v>
      </c>
      <c r="S16">
        <f t="shared" si="25"/>
        <v>2704</v>
      </c>
      <c r="T16">
        <f t="shared" si="26"/>
        <v>140608</v>
      </c>
      <c r="U16">
        <f t="shared" si="27"/>
        <v>7311616</v>
      </c>
      <c r="V16">
        <f t="shared" si="28"/>
        <v>97344</v>
      </c>
      <c r="W16">
        <f t="shared" si="29"/>
        <v>11232</v>
      </c>
      <c r="X16">
        <f t="shared" si="30"/>
        <v>1872</v>
      </c>
      <c r="Y16">
        <f t="shared" si="31"/>
        <v>843648</v>
      </c>
      <c r="Z16">
        <f t="shared" si="32"/>
        <v>16224</v>
      </c>
      <c r="AA16">
        <f t="shared" si="33"/>
        <v>1692</v>
      </c>
      <c r="AB16">
        <f t="shared" si="34"/>
        <v>127088</v>
      </c>
      <c r="AC16">
        <f t="shared" si="35"/>
        <v>14664</v>
      </c>
      <c r="AD16">
        <f t="shared" si="36"/>
        <v>282</v>
      </c>
      <c r="AE16">
        <f t="shared" si="37"/>
        <v>2444</v>
      </c>
      <c r="AF16">
        <f t="shared" si="1"/>
        <v>312</v>
      </c>
      <c r="AG16">
        <f t="shared" si="2"/>
        <v>282</v>
      </c>
      <c r="AH16">
        <f t="shared" si="3"/>
        <v>2444</v>
      </c>
      <c r="AI16" t="e">
        <f t="shared" ca="1" si="4"/>
        <v>#NAME?</v>
      </c>
      <c r="AJ16" t="e">
        <f t="shared" ca="1" si="38"/>
        <v>#NAME?</v>
      </c>
      <c r="AK16">
        <f t="shared" si="22"/>
        <v>28.890625</v>
      </c>
      <c r="AM16" s="3"/>
      <c r="AN16" s="3"/>
      <c r="AO16" s="3"/>
      <c r="AQ16" s="23"/>
      <c r="AT16" s="3">
        <f>$X$2</f>
        <v>73665.91</v>
      </c>
      <c r="AU16" s="3">
        <f>$T$2</f>
        <v>3766583</v>
      </c>
      <c r="AV16" s="3">
        <f>$Z$2</f>
        <v>522481.3</v>
      </c>
      <c r="AW16" s="3">
        <f>$AF$2</f>
        <v>8274.7000000000007</v>
      </c>
      <c r="AX16" s="3">
        <f>$S$2</f>
        <v>59937</v>
      </c>
      <c r="AY16" s="3">
        <f>$N$2</f>
        <v>971</v>
      </c>
    </row>
    <row r="17" spans="8:59">
      <c r="H17" s="40">
        <f>'MODELO MULTIPLE LINEAL'!H17</f>
        <v>54</v>
      </c>
      <c r="I17" s="40">
        <f>'MODELO MULTIPLE LINEAL'!I17</f>
        <v>50</v>
      </c>
      <c r="J17" s="40">
        <f>'MODELO MULTIPLE LINEAL'!J17</f>
        <v>7.5</v>
      </c>
      <c r="L17" s="3">
        <f>'MODELO MULTIPLE CUADRATICO'!L17</f>
        <v>50</v>
      </c>
      <c r="M17" s="3">
        <f>'MODELO MULTIPLE CUADRATICO'!N17</f>
        <v>7.5</v>
      </c>
      <c r="N17" s="3">
        <f>'MODELO MULTIPLE CUADRATICO'!M17</f>
        <v>54</v>
      </c>
      <c r="P17">
        <f t="shared" si="5"/>
        <v>56.25</v>
      </c>
      <c r="Q17">
        <f t="shared" si="23"/>
        <v>3164.0625</v>
      </c>
      <c r="R17">
        <f t="shared" si="24"/>
        <v>421.875</v>
      </c>
      <c r="S17">
        <f t="shared" si="25"/>
        <v>2916</v>
      </c>
      <c r="T17">
        <f t="shared" si="26"/>
        <v>157464</v>
      </c>
      <c r="U17">
        <f t="shared" si="27"/>
        <v>8503056</v>
      </c>
      <c r="V17">
        <f t="shared" si="28"/>
        <v>164025</v>
      </c>
      <c r="W17">
        <f t="shared" si="29"/>
        <v>22781.25</v>
      </c>
      <c r="X17">
        <f t="shared" si="30"/>
        <v>3037.5</v>
      </c>
      <c r="Y17">
        <f t="shared" si="31"/>
        <v>1180980</v>
      </c>
      <c r="Z17">
        <f t="shared" si="32"/>
        <v>21870</v>
      </c>
      <c r="AA17">
        <f t="shared" si="33"/>
        <v>2812.5</v>
      </c>
      <c r="AB17">
        <f t="shared" si="34"/>
        <v>145800</v>
      </c>
      <c r="AC17">
        <f t="shared" si="35"/>
        <v>20250</v>
      </c>
      <c r="AD17">
        <f t="shared" si="36"/>
        <v>375</v>
      </c>
      <c r="AE17">
        <f t="shared" si="37"/>
        <v>2700</v>
      </c>
      <c r="AF17">
        <f t="shared" si="1"/>
        <v>405</v>
      </c>
      <c r="AG17">
        <f t="shared" si="2"/>
        <v>375</v>
      </c>
      <c r="AH17">
        <f t="shared" si="3"/>
        <v>2700</v>
      </c>
      <c r="AI17" t="e">
        <f t="shared" ca="1" si="4"/>
        <v>#NAME?</v>
      </c>
      <c r="AJ17" t="e">
        <f t="shared" ca="1" si="38"/>
        <v>#NAME?</v>
      </c>
      <c r="AK17">
        <f t="shared" si="22"/>
        <v>5.640625</v>
      </c>
      <c r="AM17" s="3">
        <f>$P$2</f>
        <v>1162.0999999999999</v>
      </c>
      <c r="AN17" s="3">
        <f>$AF$2</f>
        <v>8274.7000000000007</v>
      </c>
      <c r="AO17" s="3">
        <f>$M$2</f>
        <v>133.39999999999998</v>
      </c>
      <c r="AQ17" s="23"/>
      <c r="AT17" s="3">
        <f>$P$2</f>
        <v>1162.0999999999999</v>
      </c>
      <c r="AU17" s="3">
        <f>$S$2</f>
        <v>59937</v>
      </c>
      <c r="AV17" s="3">
        <f>$AF$2</f>
        <v>8274.7000000000007</v>
      </c>
      <c r="AW17" s="3">
        <f>$M$2</f>
        <v>133.39999999999998</v>
      </c>
      <c r="AX17" s="3">
        <f>$N$2</f>
        <v>971</v>
      </c>
      <c r="AY17" s="3">
        <f>$K$2</f>
        <v>16</v>
      </c>
    </row>
    <row r="18" spans="8:59">
      <c r="H18" s="3">
        <f>'MODELO MULTIPLE LINEAL'!H18</f>
        <v>59</v>
      </c>
      <c r="I18" s="1">
        <f>'MODELO MULTIPLE LINEAL'!I18</f>
        <v>51</v>
      </c>
      <c r="J18" s="1">
        <f>'MODELO MULTIPLE LINEAL'!J18</f>
        <v>7.8</v>
      </c>
      <c r="L18" s="3">
        <f>'MODELO MULTIPLE CUADRATICO'!L18</f>
        <v>51</v>
      </c>
      <c r="M18" s="3">
        <f>'MODELO MULTIPLE CUADRATICO'!N18</f>
        <v>7.8</v>
      </c>
      <c r="N18" s="3">
        <f>'MODELO MULTIPLE CUADRATICO'!M18</f>
        <v>59</v>
      </c>
      <c r="P18">
        <f t="shared" si="5"/>
        <v>60.839999999999996</v>
      </c>
      <c r="Q18">
        <f t="shared" si="23"/>
        <v>3701.5055999999995</v>
      </c>
      <c r="R18">
        <f t="shared" si="24"/>
        <v>474.55199999999996</v>
      </c>
      <c r="S18">
        <f t="shared" si="25"/>
        <v>3481</v>
      </c>
      <c r="T18">
        <f t="shared" si="26"/>
        <v>205379</v>
      </c>
      <c r="U18">
        <f t="shared" si="27"/>
        <v>12117361</v>
      </c>
      <c r="V18">
        <f t="shared" si="28"/>
        <v>211784.03999999998</v>
      </c>
      <c r="W18">
        <f t="shared" si="29"/>
        <v>27998.567999999999</v>
      </c>
      <c r="X18">
        <f t="shared" si="30"/>
        <v>3589.56</v>
      </c>
      <c r="Y18">
        <f t="shared" si="31"/>
        <v>1601956.2</v>
      </c>
      <c r="Z18">
        <f t="shared" si="32"/>
        <v>27151.8</v>
      </c>
      <c r="AA18">
        <f t="shared" si="33"/>
        <v>3102.8399999999997</v>
      </c>
      <c r="AB18">
        <f t="shared" si="34"/>
        <v>177531</v>
      </c>
      <c r="AC18">
        <f t="shared" si="35"/>
        <v>23470.2</v>
      </c>
      <c r="AD18">
        <f t="shared" si="36"/>
        <v>397.8</v>
      </c>
      <c r="AE18">
        <f t="shared" si="37"/>
        <v>3009</v>
      </c>
      <c r="AF18">
        <f t="shared" si="1"/>
        <v>460.2</v>
      </c>
      <c r="AG18">
        <f t="shared" si="2"/>
        <v>397.8</v>
      </c>
      <c r="AH18">
        <f t="shared" si="3"/>
        <v>3009</v>
      </c>
      <c r="AI18" t="e">
        <f t="shared" ca="1" si="4"/>
        <v>#NAME?</v>
      </c>
      <c r="AJ18" t="e">
        <f t="shared" ca="1" si="38"/>
        <v>#NAME?</v>
      </c>
      <c r="AK18">
        <f t="shared" si="22"/>
        <v>1.890625</v>
      </c>
      <c r="AM18" s="3">
        <f>$AF$2</f>
        <v>8274.7000000000007</v>
      </c>
      <c r="AN18" s="3">
        <f>$V$2</f>
        <v>4754417.29</v>
      </c>
      <c r="AO18" s="3">
        <f>$N$2</f>
        <v>971</v>
      </c>
      <c r="AQ18" s="23"/>
      <c r="BG18" t="s">
        <v>173</v>
      </c>
    </row>
    <row r="19" spans="8:59">
      <c r="H19">
        <f>'MODELO MULTIPLE LINEAL'!H19</f>
        <v>60</v>
      </c>
      <c r="I19">
        <f>'MODELO MULTIPLE LINEAL'!I19</f>
        <v>51</v>
      </c>
      <c r="J19">
        <f>'MODELO MULTIPLE LINEAL'!J19</f>
        <v>7.6</v>
      </c>
      <c r="L19" s="3">
        <f>'MODELO MULTIPLE CUADRATICO'!L19</f>
        <v>51</v>
      </c>
      <c r="M19" s="3">
        <f>'MODELO MULTIPLE CUADRATICO'!N19</f>
        <v>7.6</v>
      </c>
      <c r="N19" s="3">
        <f>'MODELO MULTIPLE CUADRATICO'!M19</f>
        <v>60</v>
      </c>
      <c r="P19">
        <f>POWER(M19,2)</f>
        <v>57.76</v>
      </c>
      <c r="Q19">
        <f>POWER(M19,4)</f>
        <v>3336.2175999999999</v>
      </c>
      <c r="R19">
        <f>POWER(M19,3)</f>
        <v>438.97599999999994</v>
      </c>
      <c r="S19">
        <f>POWER(N19,2)</f>
        <v>3600</v>
      </c>
      <c r="T19">
        <f>POWER(N19,3)</f>
        <v>216000</v>
      </c>
      <c r="U19">
        <f>POWER(N19,4)</f>
        <v>12960000</v>
      </c>
      <c r="V19">
        <f>P19*S19</f>
        <v>207936</v>
      </c>
      <c r="W19">
        <f>R19*N19</f>
        <v>26338.559999999998</v>
      </c>
      <c r="X19">
        <f>P19*N19</f>
        <v>3465.6</v>
      </c>
      <c r="Y19">
        <f>M19*T19</f>
        <v>1641600</v>
      </c>
      <c r="Z19">
        <f>M19*S19</f>
        <v>27360</v>
      </c>
      <c r="AA19">
        <f>P19*L19</f>
        <v>2945.7599999999998</v>
      </c>
      <c r="AB19">
        <f>S19*L19</f>
        <v>183600</v>
      </c>
      <c r="AC19">
        <f>M19*N19*L19</f>
        <v>23256</v>
      </c>
      <c r="AD19">
        <f>M19*L19</f>
        <v>387.59999999999997</v>
      </c>
      <c r="AE19">
        <f>N19*L19</f>
        <v>3060</v>
      </c>
      <c r="AF19">
        <f>M19*N19</f>
        <v>456</v>
      </c>
      <c r="AG19">
        <f>M19*L19</f>
        <v>387.59999999999997</v>
      </c>
      <c r="AH19">
        <f>N19*L19</f>
        <v>3060</v>
      </c>
      <c r="AI19" t="e">
        <f ca="1">$BA$10*POWER(M19,2)+$BA$26*POWER(N19,2)+($BA$42*M19*N19)+$BA$58*M19+($BA$73*N19)+$BA$89</f>
        <v>#NAME?</v>
      </c>
      <c r="AJ19" t="e">
        <f ca="1">POWER(AI19-$AI$1,2)</f>
        <v>#NAME?</v>
      </c>
      <c r="AK19">
        <f>POWER(L19-$P$1,2)</f>
        <v>1.890625</v>
      </c>
      <c r="AM19" s="3">
        <f>$M$2</f>
        <v>133.39999999999998</v>
      </c>
      <c r="AN19" s="3">
        <f>$N$2</f>
        <v>971</v>
      </c>
      <c r="AO19" s="3">
        <f>$K$2</f>
        <v>16</v>
      </c>
      <c r="AQ19" s="23"/>
    </row>
    <row r="20" spans="8:59">
      <c r="H20">
        <f>'MODELO MULTIPLE LINEAL'!H20</f>
        <v>61</v>
      </c>
      <c r="I20">
        <f>'MODELO MULTIPLE LINEAL'!I20</f>
        <v>53</v>
      </c>
      <c r="J20">
        <f>'MODELO MULTIPLE LINEAL'!J20</f>
        <v>7.5</v>
      </c>
      <c r="L20" s="3">
        <f>'MODELO MULTIPLE CUADRATICO'!L20</f>
        <v>53</v>
      </c>
      <c r="M20" s="3">
        <f>'MODELO MULTIPLE CUADRATICO'!N20</f>
        <v>7.5</v>
      </c>
      <c r="N20" s="3">
        <f>'MODELO MULTIPLE CUADRATICO'!M20</f>
        <v>61</v>
      </c>
      <c r="P20">
        <f>POWER(M20,2)</f>
        <v>56.25</v>
      </c>
      <c r="Q20">
        <f>POWER(M20,4)</f>
        <v>3164.0625</v>
      </c>
      <c r="R20">
        <f>POWER(M20,3)</f>
        <v>421.875</v>
      </c>
      <c r="S20">
        <f>POWER(N20,2)</f>
        <v>3721</v>
      </c>
      <c r="T20">
        <f>POWER(N20,3)</f>
        <v>226981</v>
      </c>
      <c r="U20">
        <f>POWER(N20,4)</f>
        <v>13845841</v>
      </c>
      <c r="V20">
        <f>P20*S20</f>
        <v>209306.25</v>
      </c>
      <c r="W20">
        <f>R20*N20</f>
        <v>25734.375</v>
      </c>
      <c r="X20">
        <f>P20*N20</f>
        <v>3431.25</v>
      </c>
      <c r="Y20">
        <f>M20*T20</f>
        <v>1702357.5</v>
      </c>
      <c r="Z20">
        <f>M20*S20</f>
        <v>27907.5</v>
      </c>
      <c r="AA20">
        <f>P20*L20</f>
        <v>2981.25</v>
      </c>
      <c r="AB20">
        <f>S20*L20</f>
        <v>197213</v>
      </c>
      <c r="AC20">
        <f>M20*N20*L20</f>
        <v>24247.5</v>
      </c>
      <c r="AD20">
        <f>M20*L20</f>
        <v>397.5</v>
      </c>
      <c r="AE20">
        <f>N20*L20</f>
        <v>3233</v>
      </c>
      <c r="AF20">
        <f>M20*N20</f>
        <v>457.5</v>
      </c>
      <c r="AG20">
        <f>M20*L20</f>
        <v>397.5</v>
      </c>
      <c r="AH20">
        <f>N20*L20</f>
        <v>3233</v>
      </c>
      <c r="AI20" t="e">
        <f ca="1">$BA$10*POWER(M20,2)+$BA$26*POWER(N20,2)+($BA$42*M20*N20)+$BA$58*M20+($BA$73*N20)+$BA$89</f>
        <v>#NAME?</v>
      </c>
      <c r="AJ20" t="e">
        <f ca="1">POWER(AI20-$AI$1,2)</f>
        <v>#NAME?</v>
      </c>
      <c r="AK20">
        <f>POWER(L20-$P$1,2)</f>
        <v>0.390625</v>
      </c>
      <c r="AQ20" s="23"/>
    </row>
    <row r="21" spans="8:59">
      <c r="AQ21" s="23"/>
      <c r="AT21" s="3">
        <f>$Q$2</f>
        <v>99784.848200000008</v>
      </c>
      <c r="AU21" s="22">
        <f>$AA$2</f>
        <v>62946.35</v>
      </c>
      <c r="AV21" s="3">
        <f>$W$2</f>
        <v>683428.75300000003</v>
      </c>
      <c r="AW21" s="3">
        <f>$R$2</f>
        <v>10560.278</v>
      </c>
      <c r="AX21" s="3">
        <f>$X$2</f>
        <v>73665.91</v>
      </c>
      <c r="AY21" s="3">
        <f>$P$2</f>
        <v>1162.0999999999999</v>
      </c>
    </row>
    <row r="22" spans="8:59">
      <c r="AQ22" s="23"/>
      <c r="AT22" s="3">
        <f>$V$2</f>
        <v>4754417.29</v>
      </c>
      <c r="AU22" s="22">
        <f>$AB$2</f>
        <v>3207254</v>
      </c>
      <c r="AV22" s="3">
        <f>$Y$2</f>
        <v>33597087.700000003</v>
      </c>
      <c r="AW22" s="3">
        <f>$Z$2</f>
        <v>522481.3</v>
      </c>
      <c r="AX22" s="3">
        <f>$T$2</f>
        <v>3766583</v>
      </c>
      <c r="AY22" s="3">
        <f>$S$2</f>
        <v>59937</v>
      </c>
    </row>
    <row r="23" spans="8:59">
      <c r="AM23" s="3">
        <f>$P$2</f>
        <v>1162.0999999999999</v>
      </c>
      <c r="AN23" s="3">
        <f>$AF$2</f>
        <v>8274.7000000000007</v>
      </c>
      <c r="AO23" s="22">
        <f>$AG$2</f>
        <v>7105.9000000000005</v>
      </c>
      <c r="AQ23" s="23"/>
      <c r="AT23" s="3">
        <f>$W$2</f>
        <v>683428.75300000003</v>
      </c>
      <c r="AU23" s="22">
        <f>$AC$2</f>
        <v>445555.7</v>
      </c>
      <c r="AV23" s="3">
        <f>$V$2</f>
        <v>4754417.29</v>
      </c>
      <c r="AW23" s="3">
        <f>$X$2</f>
        <v>73665.91</v>
      </c>
      <c r="AX23" s="3">
        <f>$Z$2</f>
        <v>522481.3</v>
      </c>
      <c r="AY23" s="3">
        <f>$AF$2</f>
        <v>8274.7000000000007</v>
      </c>
    </row>
    <row r="24" spans="8:59">
      <c r="AM24" s="3">
        <f>$AF$2</f>
        <v>8274.7000000000007</v>
      </c>
      <c r="AN24" s="3">
        <f>$V$2</f>
        <v>4754417.29</v>
      </c>
      <c r="AO24" s="22">
        <f>$AH$2</f>
        <v>51400</v>
      </c>
      <c r="AQ24" s="23"/>
      <c r="AT24" s="3">
        <f>$R$2</f>
        <v>10560.278</v>
      </c>
      <c r="AU24" s="22">
        <f>$AD$2</f>
        <v>7105.9000000000005</v>
      </c>
      <c r="AV24" s="3">
        <f>$X$2</f>
        <v>73665.91</v>
      </c>
      <c r="AW24" s="3">
        <f>$P$2</f>
        <v>1162.0999999999999</v>
      </c>
      <c r="AX24" s="3">
        <f>$AF$2</f>
        <v>8274.7000000000007</v>
      </c>
      <c r="AY24" s="3">
        <f>$M$2</f>
        <v>133.39999999999998</v>
      </c>
    </row>
    <row r="25" spans="8:59">
      <c r="AL25" t="s">
        <v>66</v>
      </c>
      <c r="AM25" s="3">
        <f>$M$2</f>
        <v>133.39999999999998</v>
      </c>
      <c r="AN25" s="3">
        <f>$N$2</f>
        <v>971</v>
      </c>
      <c r="AO25" s="22">
        <f>$L$2</f>
        <v>838</v>
      </c>
      <c r="AQ25" s="23">
        <f>MDETERM(AM23:AO25)/MDETERM(AM27:AO29)</f>
        <v>32.469713724258327</v>
      </c>
      <c r="AT25" s="3">
        <f>$X$2</f>
        <v>73665.91</v>
      </c>
      <c r="AU25" s="22">
        <f>$AE$2</f>
        <v>51400</v>
      </c>
      <c r="AV25" s="3">
        <f>$Z$2</f>
        <v>522481.3</v>
      </c>
      <c r="AW25" s="3">
        <f>$AF$2</f>
        <v>8274.7000000000007</v>
      </c>
      <c r="AX25" s="3">
        <f>$S$2</f>
        <v>59937</v>
      </c>
      <c r="AY25" s="3">
        <f>$N$2</f>
        <v>971</v>
      </c>
    </row>
    <row r="26" spans="8:59">
      <c r="AM26" s="3"/>
      <c r="AN26" s="3"/>
      <c r="AO26" s="3"/>
      <c r="AT26" s="3">
        <f>$P$2</f>
        <v>1162.0999999999999</v>
      </c>
      <c r="AU26" s="22">
        <f>$L$2</f>
        <v>838</v>
      </c>
      <c r="AV26" s="3">
        <f>$AF$2</f>
        <v>8274.7000000000007</v>
      </c>
      <c r="AW26" s="3">
        <f>$M$2</f>
        <v>133.39999999999998</v>
      </c>
      <c r="AX26" s="3">
        <f>$N$2</f>
        <v>971</v>
      </c>
      <c r="AY26" s="3">
        <f>$K$2</f>
        <v>16</v>
      </c>
      <c r="AZ26" t="s">
        <v>107</v>
      </c>
      <c r="BA26" s="29" t="e">
        <f ca="1">[1]!xDiv([1]!xMatDet(AT21:AY26,100),[1]!xMatDet(AT28:AY33,100),100)</f>
        <v>#NAME?</v>
      </c>
    </row>
    <row r="27" spans="8:59">
      <c r="AM27" s="3">
        <f>$P$2</f>
        <v>1162.0999999999999</v>
      </c>
      <c r="AN27" s="3">
        <f>$AF$2</f>
        <v>8274.7000000000007</v>
      </c>
      <c r="AO27" s="3">
        <f>$M$2</f>
        <v>133.39999999999998</v>
      </c>
      <c r="AT27" s="3"/>
      <c r="AU27" s="3"/>
      <c r="AV27" s="3"/>
      <c r="AW27" s="3"/>
      <c r="AX27" s="3"/>
      <c r="AY27" s="3"/>
    </row>
    <row r="28" spans="8:59">
      <c r="AM28" s="3">
        <f>$AF$2</f>
        <v>8274.7000000000007</v>
      </c>
      <c r="AN28" s="3">
        <f>$V$2</f>
        <v>4754417.29</v>
      </c>
      <c r="AO28" s="3">
        <f>$N$2</f>
        <v>971</v>
      </c>
      <c r="AT28" s="3">
        <f>$Q$2</f>
        <v>99784.848200000008</v>
      </c>
      <c r="AU28" s="3">
        <f>$V$2</f>
        <v>4754417.29</v>
      </c>
      <c r="AV28" s="3">
        <f>$W$2</f>
        <v>683428.75300000003</v>
      </c>
      <c r="AW28" s="3">
        <f>$R$2</f>
        <v>10560.278</v>
      </c>
      <c r="AX28" s="3">
        <f>$X$2</f>
        <v>73665.91</v>
      </c>
      <c r="AY28" s="3">
        <f>$P$2</f>
        <v>1162.0999999999999</v>
      </c>
    </row>
    <row r="29" spans="8:59">
      <c r="AM29" s="3">
        <f>$M$2</f>
        <v>133.39999999999998</v>
      </c>
      <c r="AN29" s="3">
        <f>$N$2</f>
        <v>971</v>
      </c>
      <c r="AO29" s="3">
        <f>$K$2</f>
        <v>16</v>
      </c>
      <c r="AT29" s="3">
        <f>$V$2</f>
        <v>4754417.29</v>
      </c>
      <c r="AU29" s="3">
        <f>$U$2</f>
        <v>241106409</v>
      </c>
      <c r="AV29" s="3">
        <f>$Y$2</f>
        <v>33597087.700000003</v>
      </c>
      <c r="AW29" s="3">
        <f>$Z$2</f>
        <v>522481.3</v>
      </c>
      <c r="AX29" s="3">
        <f>$T$2</f>
        <v>3766583</v>
      </c>
      <c r="AY29" s="3">
        <f>$S$2</f>
        <v>59937</v>
      </c>
    </row>
    <row r="30" spans="8:59">
      <c r="AT30" s="3">
        <f>$W$2</f>
        <v>683428.75300000003</v>
      </c>
      <c r="AU30" s="3">
        <f>$Y$2</f>
        <v>33597087.700000003</v>
      </c>
      <c r="AV30" s="3">
        <f>$V$2</f>
        <v>4754417.29</v>
      </c>
      <c r="AW30" s="3">
        <f>$X$2</f>
        <v>73665.91</v>
      </c>
      <c r="AX30" s="3">
        <f>$Z$2</f>
        <v>522481.3</v>
      </c>
      <c r="AY30" s="3">
        <f>$AF$2</f>
        <v>8274.7000000000007</v>
      </c>
    </row>
    <row r="31" spans="8:59">
      <c r="AT31" s="3">
        <f>$R$2</f>
        <v>10560.278</v>
      </c>
      <c r="AU31" s="3">
        <f>$Z$2</f>
        <v>522481.3</v>
      </c>
      <c r="AV31" s="3">
        <f>$X$2</f>
        <v>73665.91</v>
      </c>
      <c r="AW31" s="3">
        <f>$P$2</f>
        <v>1162.0999999999999</v>
      </c>
      <c r="AX31" s="3">
        <f>$AF$2</f>
        <v>8274.7000000000007</v>
      </c>
      <c r="AY31" s="3">
        <f>$M$2</f>
        <v>133.39999999999998</v>
      </c>
    </row>
    <row r="32" spans="8:59">
      <c r="AT32" s="3">
        <f>$X$2</f>
        <v>73665.91</v>
      </c>
      <c r="AU32" s="3">
        <f>$T$2</f>
        <v>3766583</v>
      </c>
      <c r="AV32" s="3">
        <f>$Z$2</f>
        <v>522481.3</v>
      </c>
      <c r="AW32" s="3">
        <f>$AF$2</f>
        <v>8274.7000000000007</v>
      </c>
      <c r="AX32" s="3">
        <f>$S$2</f>
        <v>59937</v>
      </c>
      <c r="AY32" s="3">
        <f>$N$2</f>
        <v>971</v>
      </c>
    </row>
    <row r="33" spans="46:53">
      <c r="AT33" s="3">
        <f>$P$2</f>
        <v>1162.0999999999999</v>
      </c>
      <c r="AU33" s="3">
        <f>$S$2</f>
        <v>59937</v>
      </c>
      <c r="AV33" s="3">
        <f>$AF$2</f>
        <v>8274.7000000000007</v>
      </c>
      <c r="AW33" s="3">
        <f>$M$2</f>
        <v>133.39999999999998</v>
      </c>
      <c r="AX33" s="3">
        <f>$N$2</f>
        <v>971</v>
      </c>
      <c r="AY33" s="3">
        <f>$K$2</f>
        <v>16</v>
      </c>
    </row>
    <row r="37" spans="46:53">
      <c r="AT37" s="3">
        <f>$Q$2</f>
        <v>99784.848200000008</v>
      </c>
      <c r="AU37" s="3">
        <f>$V$2</f>
        <v>4754417.29</v>
      </c>
      <c r="AV37" s="22">
        <f>$AA$2</f>
        <v>62946.35</v>
      </c>
      <c r="AW37" s="3">
        <f>$R$2</f>
        <v>10560.278</v>
      </c>
      <c r="AX37" s="3">
        <f>$X$2</f>
        <v>73665.91</v>
      </c>
      <c r="AY37" s="3">
        <f>$P$2</f>
        <v>1162.0999999999999</v>
      </c>
    </row>
    <row r="38" spans="46:53">
      <c r="AT38" s="3">
        <f>$V$2</f>
        <v>4754417.29</v>
      </c>
      <c r="AU38" s="3">
        <f>$U$2</f>
        <v>241106409</v>
      </c>
      <c r="AV38" s="22">
        <f>$AB$2</f>
        <v>3207254</v>
      </c>
      <c r="AW38" s="3">
        <f>$Z$2</f>
        <v>522481.3</v>
      </c>
      <c r="AX38" s="3">
        <f>$T$2</f>
        <v>3766583</v>
      </c>
      <c r="AY38" s="3">
        <f>$S$2</f>
        <v>59937</v>
      </c>
    </row>
    <row r="39" spans="46:53">
      <c r="AT39" s="3">
        <f>$W$2</f>
        <v>683428.75300000003</v>
      </c>
      <c r="AU39" s="3">
        <f>$Y$2</f>
        <v>33597087.700000003</v>
      </c>
      <c r="AV39" s="22">
        <f>$AC$2</f>
        <v>445555.7</v>
      </c>
      <c r="AW39" s="3">
        <f>$X$2</f>
        <v>73665.91</v>
      </c>
      <c r="AX39" s="3">
        <f>$Z$2</f>
        <v>522481.3</v>
      </c>
      <c r="AY39" s="3">
        <f>$AF$2</f>
        <v>8274.7000000000007</v>
      </c>
    </row>
    <row r="40" spans="46:53">
      <c r="AT40" s="3">
        <f>$R$2</f>
        <v>10560.278</v>
      </c>
      <c r="AU40" s="3">
        <f>$Z$2</f>
        <v>522481.3</v>
      </c>
      <c r="AV40" s="22">
        <f>$AD$2</f>
        <v>7105.9000000000005</v>
      </c>
      <c r="AW40" s="3">
        <f>$P$2</f>
        <v>1162.0999999999999</v>
      </c>
      <c r="AX40" s="3">
        <f>$AF$2</f>
        <v>8274.7000000000007</v>
      </c>
      <c r="AY40" s="3">
        <f>$M$2</f>
        <v>133.39999999999998</v>
      </c>
    </row>
    <row r="41" spans="46:53">
      <c r="AT41" s="3">
        <f>$X$2</f>
        <v>73665.91</v>
      </c>
      <c r="AU41" s="3">
        <f>$T$2</f>
        <v>3766583</v>
      </c>
      <c r="AV41" s="22">
        <f>$AE$2</f>
        <v>51400</v>
      </c>
      <c r="AW41" s="3">
        <f>$AF$2</f>
        <v>8274.7000000000007</v>
      </c>
      <c r="AX41" s="3">
        <f>$S$2</f>
        <v>59937</v>
      </c>
      <c r="AY41" s="3">
        <f>$N$2</f>
        <v>971</v>
      </c>
    </row>
    <row r="42" spans="46:53">
      <c r="AT42" s="3">
        <f>$P$2</f>
        <v>1162.0999999999999</v>
      </c>
      <c r="AU42" s="3">
        <f>$S$2</f>
        <v>59937</v>
      </c>
      <c r="AV42" s="22">
        <f>$L$2</f>
        <v>838</v>
      </c>
      <c r="AW42" s="3">
        <f>$M$2</f>
        <v>133.39999999999998</v>
      </c>
      <c r="AX42" s="3">
        <f>$N$2</f>
        <v>971</v>
      </c>
      <c r="AY42" s="3">
        <f>$K$2</f>
        <v>16</v>
      </c>
      <c r="AZ42" t="s">
        <v>105</v>
      </c>
      <c r="BA42" s="29" t="e">
        <f ca="1">[1]!xDiv([1]!xMatDet(AT37:AY42,100),[1]!xMatDet(AT44:AY49,100),100)</f>
        <v>#NAME?</v>
      </c>
    </row>
    <row r="43" spans="46:53">
      <c r="AT43" s="3"/>
      <c r="AU43" s="3"/>
      <c r="AV43" s="3"/>
      <c r="AW43" s="3"/>
      <c r="AX43" s="3"/>
      <c r="AY43" s="3"/>
    </row>
    <row r="44" spans="46:53">
      <c r="AT44" s="3">
        <f>$Q$2</f>
        <v>99784.848200000008</v>
      </c>
      <c r="AU44" s="3">
        <f>$V$2</f>
        <v>4754417.29</v>
      </c>
      <c r="AV44" s="3">
        <f>$W$2</f>
        <v>683428.75300000003</v>
      </c>
      <c r="AW44" s="3">
        <f>$R$2</f>
        <v>10560.278</v>
      </c>
      <c r="AX44" s="3">
        <f>$X$2</f>
        <v>73665.91</v>
      </c>
      <c r="AY44" s="3">
        <f>$P$2</f>
        <v>1162.0999999999999</v>
      </c>
    </row>
    <row r="45" spans="46:53">
      <c r="AT45" s="3">
        <f>$V$2</f>
        <v>4754417.29</v>
      </c>
      <c r="AU45" s="3">
        <f>$U$2</f>
        <v>241106409</v>
      </c>
      <c r="AV45" s="3">
        <f>$Y$2</f>
        <v>33597087.700000003</v>
      </c>
      <c r="AW45" s="3">
        <f>$Z$2</f>
        <v>522481.3</v>
      </c>
      <c r="AX45" s="3">
        <f>$T$2</f>
        <v>3766583</v>
      </c>
      <c r="AY45" s="3">
        <f>$S$2</f>
        <v>59937</v>
      </c>
    </row>
    <row r="46" spans="46:53">
      <c r="AT46" s="3">
        <f>$W$2</f>
        <v>683428.75300000003</v>
      </c>
      <c r="AU46" s="3">
        <f>$Y$2</f>
        <v>33597087.700000003</v>
      </c>
      <c r="AV46" s="3">
        <f>$V$2</f>
        <v>4754417.29</v>
      </c>
      <c r="AW46" s="3">
        <f>$X$2</f>
        <v>73665.91</v>
      </c>
      <c r="AX46" s="3">
        <f>$Z$2</f>
        <v>522481.3</v>
      </c>
      <c r="AY46" s="3">
        <f>$AF$2</f>
        <v>8274.7000000000007</v>
      </c>
    </row>
    <row r="47" spans="46:53">
      <c r="AT47" s="3">
        <f>$R$2</f>
        <v>10560.278</v>
      </c>
      <c r="AU47" s="3">
        <f>$Z$2</f>
        <v>522481.3</v>
      </c>
      <c r="AV47" s="3">
        <f>$X$2</f>
        <v>73665.91</v>
      </c>
      <c r="AW47" s="3">
        <f>$P$2</f>
        <v>1162.0999999999999</v>
      </c>
      <c r="AX47" s="3">
        <f>$AF$2</f>
        <v>8274.7000000000007</v>
      </c>
      <c r="AY47" s="3">
        <f>$M$2</f>
        <v>133.39999999999998</v>
      </c>
    </row>
    <row r="48" spans="46:53">
      <c r="AT48" s="3">
        <f>$X$2</f>
        <v>73665.91</v>
      </c>
      <c r="AU48" s="3">
        <f>$T$2</f>
        <v>3766583</v>
      </c>
      <c r="AV48" s="3">
        <f>$Z$2</f>
        <v>522481.3</v>
      </c>
      <c r="AW48" s="3">
        <f>$AF$2</f>
        <v>8274.7000000000007</v>
      </c>
      <c r="AX48" s="3">
        <f>$S$2</f>
        <v>59937</v>
      </c>
      <c r="AY48" s="3">
        <f>$N$2</f>
        <v>971</v>
      </c>
    </row>
    <row r="49" spans="46:53">
      <c r="AT49" s="3">
        <f>$P$2</f>
        <v>1162.0999999999999</v>
      </c>
      <c r="AU49" s="3">
        <f>$S$2</f>
        <v>59937</v>
      </c>
      <c r="AV49" s="3">
        <f>$AF$2</f>
        <v>8274.7000000000007</v>
      </c>
      <c r="AW49" s="3">
        <f>$M$2</f>
        <v>133.39999999999998</v>
      </c>
      <c r="AX49" s="3">
        <f>$N$2</f>
        <v>971</v>
      </c>
      <c r="AY49" s="3">
        <f>$K$2</f>
        <v>16</v>
      </c>
    </row>
    <row r="53" spans="46:53">
      <c r="AT53" s="3">
        <f>$Q$2</f>
        <v>99784.848200000008</v>
      </c>
      <c r="AU53" s="3">
        <f>$V$2</f>
        <v>4754417.29</v>
      </c>
      <c r="AV53" s="3">
        <f>$W$2</f>
        <v>683428.75300000003</v>
      </c>
      <c r="AW53" s="22">
        <f>$AA$2</f>
        <v>62946.35</v>
      </c>
      <c r="AX53" s="3">
        <f>$X$2</f>
        <v>73665.91</v>
      </c>
      <c r="AY53" s="3">
        <f>$P$2</f>
        <v>1162.0999999999999</v>
      </c>
    </row>
    <row r="54" spans="46:53">
      <c r="AT54" s="3">
        <f>$V$2</f>
        <v>4754417.29</v>
      </c>
      <c r="AU54" s="3">
        <f>$U$2</f>
        <v>241106409</v>
      </c>
      <c r="AV54" s="3">
        <f>$Y$2</f>
        <v>33597087.700000003</v>
      </c>
      <c r="AW54" s="22">
        <f>$AB$2</f>
        <v>3207254</v>
      </c>
      <c r="AX54" s="3">
        <f>$T$2</f>
        <v>3766583</v>
      </c>
      <c r="AY54" s="3">
        <f>$S$2</f>
        <v>59937</v>
      </c>
    </row>
    <row r="55" spans="46:53">
      <c r="AT55" s="3">
        <f>$W$2</f>
        <v>683428.75300000003</v>
      </c>
      <c r="AU55" s="3">
        <f>$Y$2</f>
        <v>33597087.700000003</v>
      </c>
      <c r="AV55" s="3">
        <f>$V$2</f>
        <v>4754417.29</v>
      </c>
      <c r="AW55" s="22">
        <f>$AC$2</f>
        <v>445555.7</v>
      </c>
      <c r="AX55" s="3">
        <f>$Z$2</f>
        <v>522481.3</v>
      </c>
      <c r="AY55" s="3">
        <f>$AF$2</f>
        <v>8274.7000000000007</v>
      </c>
    </row>
    <row r="56" spans="46:53">
      <c r="AT56" s="3">
        <f>$R$2</f>
        <v>10560.278</v>
      </c>
      <c r="AU56" s="3">
        <f>$Z$2</f>
        <v>522481.3</v>
      </c>
      <c r="AV56" s="3">
        <f>$X$2</f>
        <v>73665.91</v>
      </c>
      <c r="AW56" s="22">
        <f>$AD$2</f>
        <v>7105.9000000000005</v>
      </c>
      <c r="AX56" s="3">
        <f>$AF$2</f>
        <v>8274.7000000000007</v>
      </c>
      <c r="AY56" s="3">
        <f>$M$2</f>
        <v>133.39999999999998</v>
      </c>
    </row>
    <row r="57" spans="46:53">
      <c r="AT57" s="3">
        <f>$X$2</f>
        <v>73665.91</v>
      </c>
      <c r="AU57" s="3">
        <f>$T$2</f>
        <v>3766583</v>
      </c>
      <c r="AV57" s="3">
        <f>$Z$2</f>
        <v>522481.3</v>
      </c>
      <c r="AW57" s="22">
        <f>$AE$2</f>
        <v>51400</v>
      </c>
      <c r="AX57" s="3">
        <f>$S$2</f>
        <v>59937</v>
      </c>
      <c r="AY57" s="3">
        <f>$N$2</f>
        <v>971</v>
      </c>
    </row>
    <row r="58" spans="46:53">
      <c r="AT58" s="3">
        <f>$P$2</f>
        <v>1162.0999999999999</v>
      </c>
      <c r="AU58" s="3">
        <f>$S$2</f>
        <v>59937</v>
      </c>
      <c r="AV58" s="3">
        <f>$AF$2</f>
        <v>8274.7000000000007</v>
      </c>
      <c r="AW58" s="22">
        <f>$L$2</f>
        <v>838</v>
      </c>
      <c r="AX58" s="3">
        <f>$N$2</f>
        <v>971</v>
      </c>
      <c r="AY58" s="3">
        <f>$K$2</f>
        <v>16</v>
      </c>
      <c r="AZ58" t="s">
        <v>106</v>
      </c>
      <c r="BA58" s="29" t="e">
        <f ca="1">[1]!xDiv([1]!xMatDet(AT53:AY58,100),[1]!xMatDet(AT60:AY65,100),100)</f>
        <v>#NAME?</v>
      </c>
    </row>
    <row r="59" spans="46:53">
      <c r="AT59" s="3"/>
      <c r="AU59" s="3"/>
      <c r="AV59" s="3"/>
      <c r="AW59" s="3"/>
      <c r="AX59" s="3"/>
      <c r="AY59" s="3"/>
    </row>
    <row r="60" spans="46:53">
      <c r="AT60" s="3">
        <f>$Q$2</f>
        <v>99784.848200000008</v>
      </c>
      <c r="AU60" s="3">
        <f>$V$2</f>
        <v>4754417.29</v>
      </c>
      <c r="AV60" s="3">
        <f>$W$2</f>
        <v>683428.75300000003</v>
      </c>
      <c r="AW60" s="3">
        <f>$R$2</f>
        <v>10560.278</v>
      </c>
      <c r="AX60" s="3">
        <f>$X$2</f>
        <v>73665.91</v>
      </c>
      <c r="AY60" s="3">
        <f>$P$2</f>
        <v>1162.0999999999999</v>
      </c>
    </row>
    <row r="61" spans="46:53">
      <c r="AT61" s="3">
        <f>$V$2</f>
        <v>4754417.29</v>
      </c>
      <c r="AU61" s="3">
        <f>$U$2</f>
        <v>241106409</v>
      </c>
      <c r="AV61" s="3">
        <f>$Y$2</f>
        <v>33597087.700000003</v>
      </c>
      <c r="AW61" s="3">
        <f>$Z$2</f>
        <v>522481.3</v>
      </c>
      <c r="AX61" s="3">
        <f>$T$2</f>
        <v>3766583</v>
      </c>
      <c r="AY61" s="3">
        <f>$S$2</f>
        <v>59937</v>
      </c>
    </row>
    <row r="62" spans="46:53">
      <c r="AT62" s="3">
        <f>$W$2</f>
        <v>683428.75300000003</v>
      </c>
      <c r="AU62" s="3">
        <f>$Y$2</f>
        <v>33597087.700000003</v>
      </c>
      <c r="AV62" s="3">
        <f>$V$2</f>
        <v>4754417.29</v>
      </c>
      <c r="AW62" s="3">
        <f>$X$2</f>
        <v>73665.91</v>
      </c>
      <c r="AX62" s="3">
        <f>$Z$2</f>
        <v>522481.3</v>
      </c>
      <c r="AY62" s="3">
        <f>$AF$2</f>
        <v>8274.7000000000007</v>
      </c>
    </row>
    <row r="63" spans="46:53">
      <c r="AT63" s="3">
        <f>$R$2</f>
        <v>10560.278</v>
      </c>
      <c r="AU63" s="3">
        <f>$Z$2</f>
        <v>522481.3</v>
      </c>
      <c r="AV63" s="3">
        <f>$X$2</f>
        <v>73665.91</v>
      </c>
      <c r="AW63" s="3">
        <f>$P$2</f>
        <v>1162.0999999999999</v>
      </c>
      <c r="AX63" s="3">
        <f>$AF$2</f>
        <v>8274.7000000000007</v>
      </c>
      <c r="AY63" s="3">
        <f>$M$2</f>
        <v>133.39999999999998</v>
      </c>
    </row>
    <row r="64" spans="46:53">
      <c r="AT64" s="3">
        <f>$X$2</f>
        <v>73665.91</v>
      </c>
      <c r="AU64" s="3">
        <f>$T$2</f>
        <v>3766583</v>
      </c>
      <c r="AV64" s="3">
        <f>$Z$2</f>
        <v>522481.3</v>
      </c>
      <c r="AW64" s="3">
        <f>$AF$2</f>
        <v>8274.7000000000007</v>
      </c>
      <c r="AX64" s="3">
        <f>$S$2</f>
        <v>59937</v>
      </c>
      <c r="AY64" s="3">
        <f>$N$2</f>
        <v>971</v>
      </c>
    </row>
    <row r="65" spans="46:53">
      <c r="AT65" s="3">
        <f>$P$2</f>
        <v>1162.0999999999999</v>
      </c>
      <c r="AU65" s="3">
        <f>$S$2</f>
        <v>59937</v>
      </c>
      <c r="AV65" s="3">
        <f>$AF$2</f>
        <v>8274.7000000000007</v>
      </c>
      <c r="AW65" s="3">
        <f>$M$2</f>
        <v>133.39999999999998</v>
      </c>
      <c r="AX65" s="3">
        <f>$N$2</f>
        <v>971</v>
      </c>
      <c r="AY65" s="3">
        <f>$K$2</f>
        <v>16</v>
      </c>
    </row>
    <row r="68" spans="46:53">
      <c r="AT68" s="3">
        <f>$Q$2</f>
        <v>99784.848200000008</v>
      </c>
      <c r="AU68" s="3">
        <f>$V$2</f>
        <v>4754417.29</v>
      </c>
      <c r="AV68" s="3">
        <f>$W$2</f>
        <v>683428.75300000003</v>
      </c>
      <c r="AW68" s="3">
        <f>$R$2</f>
        <v>10560.278</v>
      </c>
      <c r="AX68" s="22">
        <f>$AA$2</f>
        <v>62946.35</v>
      </c>
      <c r="AY68" s="3">
        <f>$P$2</f>
        <v>1162.0999999999999</v>
      </c>
    </row>
    <row r="69" spans="46:53">
      <c r="AT69" s="3">
        <f>$V$2</f>
        <v>4754417.29</v>
      </c>
      <c r="AU69" s="3">
        <f>$U$2</f>
        <v>241106409</v>
      </c>
      <c r="AV69" s="3">
        <f>$Y$2</f>
        <v>33597087.700000003</v>
      </c>
      <c r="AW69" s="3">
        <f>$Z$2</f>
        <v>522481.3</v>
      </c>
      <c r="AX69" s="22">
        <f>$AB$2</f>
        <v>3207254</v>
      </c>
      <c r="AY69" s="3">
        <f>$S$2</f>
        <v>59937</v>
      </c>
    </row>
    <row r="70" spans="46:53">
      <c r="AT70" s="3">
        <f>$W$2</f>
        <v>683428.75300000003</v>
      </c>
      <c r="AU70" s="3">
        <f>$Y$2</f>
        <v>33597087.700000003</v>
      </c>
      <c r="AV70" s="3">
        <f>$V$2</f>
        <v>4754417.29</v>
      </c>
      <c r="AW70" s="3">
        <f>$X$2</f>
        <v>73665.91</v>
      </c>
      <c r="AX70" s="22">
        <f>$AC$2</f>
        <v>445555.7</v>
      </c>
      <c r="AY70" s="3">
        <f>$AF$2</f>
        <v>8274.7000000000007</v>
      </c>
    </row>
    <row r="71" spans="46:53">
      <c r="AT71" s="3">
        <f>$R$2</f>
        <v>10560.278</v>
      </c>
      <c r="AU71" s="3">
        <f>$Z$2</f>
        <v>522481.3</v>
      </c>
      <c r="AV71" s="3">
        <f>$X$2</f>
        <v>73665.91</v>
      </c>
      <c r="AW71" s="3">
        <f>$P$2</f>
        <v>1162.0999999999999</v>
      </c>
      <c r="AX71" s="22">
        <f>$AD$2</f>
        <v>7105.9000000000005</v>
      </c>
      <c r="AY71" s="3">
        <f>$M$2</f>
        <v>133.39999999999998</v>
      </c>
    </row>
    <row r="72" spans="46:53">
      <c r="AT72" s="3">
        <f>$X$2</f>
        <v>73665.91</v>
      </c>
      <c r="AU72" s="3">
        <f>$T$2</f>
        <v>3766583</v>
      </c>
      <c r="AV72" s="3">
        <f>$Z$2</f>
        <v>522481.3</v>
      </c>
      <c r="AW72" s="3">
        <f>$AF$2</f>
        <v>8274.7000000000007</v>
      </c>
      <c r="AX72" s="22">
        <f>$AE$2</f>
        <v>51400</v>
      </c>
      <c r="AY72" s="3">
        <f>$N$2</f>
        <v>971</v>
      </c>
    </row>
    <row r="73" spans="46:53">
      <c r="AT73" s="3">
        <f>$P$2</f>
        <v>1162.0999999999999</v>
      </c>
      <c r="AU73" s="3">
        <f>$S$2</f>
        <v>59937</v>
      </c>
      <c r="AV73" s="3">
        <f>$AF$2</f>
        <v>8274.7000000000007</v>
      </c>
      <c r="AW73" s="3">
        <f>$M$2</f>
        <v>133.39999999999998</v>
      </c>
      <c r="AX73" s="22">
        <f>$L$2</f>
        <v>838</v>
      </c>
      <c r="AY73" s="3">
        <f>$K$2</f>
        <v>16</v>
      </c>
      <c r="AZ73" t="s">
        <v>109</v>
      </c>
      <c r="BA73" s="29" t="e">
        <f ca="1">[1]!xDiv([1]!xMatDet(AT68:AY73,100),[1]!xMatDet(AT75:AY80,100),100)</f>
        <v>#NAME?</v>
      </c>
    </row>
    <row r="74" spans="46:53">
      <c r="AT74" s="3"/>
      <c r="AU74" s="3"/>
      <c r="AV74" s="3"/>
      <c r="AW74" s="3"/>
      <c r="AX74" s="3"/>
      <c r="AY74" s="3"/>
    </row>
    <row r="75" spans="46:53">
      <c r="AT75" s="3">
        <f>$Q$2</f>
        <v>99784.848200000008</v>
      </c>
      <c r="AU75" s="3">
        <f>$V$2</f>
        <v>4754417.29</v>
      </c>
      <c r="AV75" s="3">
        <f>$W$2</f>
        <v>683428.75300000003</v>
      </c>
      <c r="AW75" s="3">
        <f>$R$2</f>
        <v>10560.278</v>
      </c>
      <c r="AX75" s="3">
        <f>$X$2</f>
        <v>73665.91</v>
      </c>
      <c r="AY75" s="3">
        <f>$P$2</f>
        <v>1162.0999999999999</v>
      </c>
    </row>
    <row r="76" spans="46:53">
      <c r="AT76" s="3">
        <f>$V$2</f>
        <v>4754417.29</v>
      </c>
      <c r="AU76" s="3">
        <f>$U$2</f>
        <v>241106409</v>
      </c>
      <c r="AV76" s="3">
        <f>$Y$2</f>
        <v>33597087.700000003</v>
      </c>
      <c r="AW76" s="3">
        <f>$Z$2</f>
        <v>522481.3</v>
      </c>
      <c r="AX76" s="3">
        <f>$T$2</f>
        <v>3766583</v>
      </c>
      <c r="AY76" s="3">
        <f>$S$2</f>
        <v>59937</v>
      </c>
    </row>
    <row r="77" spans="46:53">
      <c r="AT77" s="3">
        <f>$W$2</f>
        <v>683428.75300000003</v>
      </c>
      <c r="AU77" s="3">
        <f>$Y$2</f>
        <v>33597087.700000003</v>
      </c>
      <c r="AV77" s="3">
        <f>$V$2</f>
        <v>4754417.29</v>
      </c>
      <c r="AW77" s="3">
        <f>$X$2</f>
        <v>73665.91</v>
      </c>
      <c r="AX77" s="3">
        <f>$Z$2</f>
        <v>522481.3</v>
      </c>
      <c r="AY77" s="3">
        <f>$AF$2</f>
        <v>8274.7000000000007</v>
      </c>
    </row>
    <row r="78" spans="46:53">
      <c r="AT78" s="3">
        <f>$R$2</f>
        <v>10560.278</v>
      </c>
      <c r="AU78" s="3">
        <f>$Z$2</f>
        <v>522481.3</v>
      </c>
      <c r="AV78" s="3">
        <f>$X$2</f>
        <v>73665.91</v>
      </c>
      <c r="AW78" s="3">
        <f>$P$2</f>
        <v>1162.0999999999999</v>
      </c>
      <c r="AX78" s="3">
        <f>$AF$2</f>
        <v>8274.7000000000007</v>
      </c>
      <c r="AY78" s="3">
        <f>$M$2</f>
        <v>133.39999999999998</v>
      </c>
    </row>
    <row r="79" spans="46:53">
      <c r="AT79" s="3">
        <f>$X$2</f>
        <v>73665.91</v>
      </c>
      <c r="AU79" s="3">
        <f>$T$2</f>
        <v>3766583</v>
      </c>
      <c r="AV79" s="3">
        <f>$Z$2</f>
        <v>522481.3</v>
      </c>
      <c r="AW79" s="3">
        <f>$AF$2</f>
        <v>8274.7000000000007</v>
      </c>
      <c r="AX79" s="3">
        <f>$S$2</f>
        <v>59937</v>
      </c>
      <c r="AY79" s="3">
        <f>$N$2</f>
        <v>971</v>
      </c>
    </row>
    <row r="80" spans="46:53">
      <c r="AT80" s="3">
        <f>$P$2</f>
        <v>1162.0999999999999</v>
      </c>
      <c r="AU80" s="3">
        <f>$S$2</f>
        <v>59937</v>
      </c>
      <c r="AV80" s="3">
        <f>$AF$2</f>
        <v>8274.7000000000007</v>
      </c>
      <c r="AW80" s="3">
        <f>$M$2</f>
        <v>133.39999999999998</v>
      </c>
      <c r="AX80" s="3">
        <f>$N$2</f>
        <v>971</v>
      </c>
      <c r="AY80" s="3">
        <f>$K$2</f>
        <v>16</v>
      </c>
    </row>
    <row r="84" spans="46:53">
      <c r="AT84" s="3">
        <f>$Q$2</f>
        <v>99784.848200000008</v>
      </c>
      <c r="AU84" s="3">
        <f>$V$2</f>
        <v>4754417.29</v>
      </c>
      <c r="AV84" s="3">
        <f>$W$2</f>
        <v>683428.75300000003</v>
      </c>
      <c r="AW84" s="3">
        <f>$R$2</f>
        <v>10560.278</v>
      </c>
      <c r="AX84" s="3">
        <f>$X$2</f>
        <v>73665.91</v>
      </c>
      <c r="AY84" s="22">
        <f>$AA$2</f>
        <v>62946.35</v>
      </c>
    </row>
    <row r="85" spans="46:53">
      <c r="AT85" s="3">
        <f>$V$2</f>
        <v>4754417.29</v>
      </c>
      <c r="AU85" s="3">
        <f>$U$2</f>
        <v>241106409</v>
      </c>
      <c r="AV85" s="3">
        <f>$Y$2</f>
        <v>33597087.700000003</v>
      </c>
      <c r="AW85" s="3">
        <f>$Z$2</f>
        <v>522481.3</v>
      </c>
      <c r="AX85" s="3">
        <f>$T$2</f>
        <v>3766583</v>
      </c>
      <c r="AY85" s="22">
        <f>$AB$2</f>
        <v>3207254</v>
      </c>
    </row>
    <row r="86" spans="46:53">
      <c r="AT86" s="3">
        <f>$W$2</f>
        <v>683428.75300000003</v>
      </c>
      <c r="AU86" s="3">
        <f>$Y$2</f>
        <v>33597087.700000003</v>
      </c>
      <c r="AV86" s="3">
        <f>$V$2</f>
        <v>4754417.29</v>
      </c>
      <c r="AW86" s="3">
        <f>$X$2</f>
        <v>73665.91</v>
      </c>
      <c r="AX86" s="3">
        <f>$Z$2</f>
        <v>522481.3</v>
      </c>
      <c r="AY86" s="22">
        <f>$AC$2</f>
        <v>445555.7</v>
      </c>
    </row>
    <row r="87" spans="46:53">
      <c r="AT87" s="3">
        <f>$R$2</f>
        <v>10560.278</v>
      </c>
      <c r="AU87" s="3">
        <f>$Z$2</f>
        <v>522481.3</v>
      </c>
      <c r="AV87" s="3">
        <f>$X$2</f>
        <v>73665.91</v>
      </c>
      <c r="AW87" s="3">
        <f>$P$2</f>
        <v>1162.0999999999999</v>
      </c>
      <c r="AX87" s="3">
        <f>$AF$2</f>
        <v>8274.7000000000007</v>
      </c>
      <c r="AY87" s="22">
        <f>$AD$2</f>
        <v>7105.9000000000005</v>
      </c>
    </row>
    <row r="88" spans="46:53">
      <c r="AT88" s="3">
        <f>$X$2</f>
        <v>73665.91</v>
      </c>
      <c r="AU88" s="3">
        <f>$T$2</f>
        <v>3766583</v>
      </c>
      <c r="AV88" s="3">
        <f>$Z$2</f>
        <v>522481.3</v>
      </c>
      <c r="AW88" s="3">
        <f>$AF$2</f>
        <v>8274.7000000000007</v>
      </c>
      <c r="AX88" s="3">
        <f>$S$2</f>
        <v>59937</v>
      </c>
      <c r="AY88" s="22">
        <f>$AE$2</f>
        <v>51400</v>
      </c>
    </row>
    <row r="89" spans="46:53">
      <c r="AT89" s="3">
        <f>$P$2</f>
        <v>1162.0999999999999</v>
      </c>
      <c r="AU89" s="3">
        <f>$S$2</f>
        <v>59937</v>
      </c>
      <c r="AV89" s="3">
        <f>$AF$2</f>
        <v>8274.7000000000007</v>
      </c>
      <c r="AW89" s="3">
        <f>$M$2</f>
        <v>133.39999999999998</v>
      </c>
      <c r="AX89" s="3">
        <f>$N$2</f>
        <v>971</v>
      </c>
      <c r="AY89" s="22">
        <f>$L$2</f>
        <v>838</v>
      </c>
      <c r="AZ89" t="s">
        <v>110</v>
      </c>
      <c r="BA89" s="29" t="e">
        <f ca="1">[1]!xDiv([1]!xMatDet(AT84:AY89,100),[1]!xMatDet(AT91:AY96,100),100)</f>
        <v>#NAME?</v>
      </c>
    </row>
    <row r="90" spans="46:53">
      <c r="AT90" s="3"/>
      <c r="AU90" s="3"/>
      <c r="AV90" s="3"/>
      <c r="AW90" s="3"/>
      <c r="AX90" s="3"/>
      <c r="AY90" s="3"/>
    </row>
    <row r="91" spans="46:53">
      <c r="AT91" s="3">
        <f>$Q$2</f>
        <v>99784.848200000008</v>
      </c>
      <c r="AU91" s="3">
        <f>$V$2</f>
        <v>4754417.29</v>
      </c>
      <c r="AV91" s="3">
        <f>$W$2</f>
        <v>683428.75300000003</v>
      </c>
      <c r="AW91" s="3">
        <f>$R$2</f>
        <v>10560.278</v>
      </c>
      <c r="AX91" s="3">
        <f>$X$2</f>
        <v>73665.91</v>
      </c>
      <c r="AY91" s="3">
        <f>$P$2</f>
        <v>1162.0999999999999</v>
      </c>
    </row>
    <row r="92" spans="46:53">
      <c r="AT92" s="3">
        <f>$V$2</f>
        <v>4754417.29</v>
      </c>
      <c r="AU92" s="3">
        <f>$U$2</f>
        <v>241106409</v>
      </c>
      <c r="AV92" s="3">
        <f>$Y$2</f>
        <v>33597087.700000003</v>
      </c>
      <c r="AW92" s="3">
        <f>$Z$2</f>
        <v>522481.3</v>
      </c>
      <c r="AX92" s="3">
        <f>$T$2</f>
        <v>3766583</v>
      </c>
      <c r="AY92" s="3">
        <f>$S$2</f>
        <v>59937</v>
      </c>
    </row>
    <row r="93" spans="46:53">
      <c r="AT93" s="3">
        <f>$W$2</f>
        <v>683428.75300000003</v>
      </c>
      <c r="AU93" s="3">
        <f>$Y$2</f>
        <v>33597087.700000003</v>
      </c>
      <c r="AV93" s="3">
        <f>$V$2</f>
        <v>4754417.29</v>
      </c>
      <c r="AW93" s="3">
        <f>$X$2</f>
        <v>73665.91</v>
      </c>
      <c r="AX93" s="3">
        <f>$Z$2</f>
        <v>522481.3</v>
      </c>
      <c r="AY93" s="3">
        <f>$AF$2</f>
        <v>8274.7000000000007</v>
      </c>
    </row>
    <row r="94" spans="46:53">
      <c r="AT94" s="3">
        <f>$R$2</f>
        <v>10560.278</v>
      </c>
      <c r="AU94" s="3">
        <f>$Z$2</f>
        <v>522481.3</v>
      </c>
      <c r="AV94" s="3">
        <f>$X$2</f>
        <v>73665.91</v>
      </c>
      <c r="AW94" s="3">
        <f>$P$2</f>
        <v>1162.0999999999999</v>
      </c>
      <c r="AX94" s="3">
        <f>$AF$2</f>
        <v>8274.7000000000007</v>
      </c>
      <c r="AY94" s="3">
        <f>$M$2</f>
        <v>133.39999999999998</v>
      </c>
    </row>
    <row r="95" spans="46:53">
      <c r="AT95" s="3">
        <f>$X$2</f>
        <v>73665.91</v>
      </c>
      <c r="AU95" s="3">
        <f>$T$2</f>
        <v>3766583</v>
      </c>
      <c r="AV95" s="3">
        <f>$Z$2</f>
        <v>522481.3</v>
      </c>
      <c r="AW95" s="3">
        <f>$AF$2</f>
        <v>8274.7000000000007</v>
      </c>
      <c r="AX95" s="3">
        <f>$S$2</f>
        <v>59937</v>
      </c>
      <c r="AY95" s="3">
        <f>$N$2</f>
        <v>971</v>
      </c>
    </row>
    <row r="96" spans="46:53">
      <c r="AT96" s="3">
        <f>$P$2</f>
        <v>1162.0999999999999</v>
      </c>
      <c r="AU96" s="3">
        <f>$S$2</f>
        <v>59937</v>
      </c>
      <c r="AV96" s="3">
        <f>$AF$2</f>
        <v>8274.7000000000007</v>
      </c>
      <c r="AW96" s="3">
        <f>$M$2</f>
        <v>133.39999999999998</v>
      </c>
      <c r="AX96" s="3">
        <f>$N$2</f>
        <v>971</v>
      </c>
      <c r="AY96" s="3">
        <f>$K$2</f>
        <v>16</v>
      </c>
    </row>
  </sheetData>
  <mergeCells count="1">
    <mergeCell ref="A9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2"/>
  <dimension ref="A1:T26"/>
  <sheetViews>
    <sheetView topLeftCell="H1" workbookViewId="0">
      <selection activeCell="L20" sqref="L20"/>
    </sheetView>
  </sheetViews>
  <sheetFormatPr baseColWidth="10" defaultRowHeight="15"/>
  <cols>
    <col min="3" max="3" width="9.28515625" customWidth="1"/>
    <col min="4" max="4" width="12.28515625" customWidth="1"/>
    <col min="8" max="8" width="16.7109375" bestFit="1" customWidth="1"/>
    <col min="13" max="13" width="11.42578125" customWidth="1"/>
    <col min="14" max="14" width="13.28515625" customWidth="1"/>
    <col min="17" max="17" width="11.42578125" customWidth="1"/>
  </cols>
  <sheetData>
    <row r="1" spans="1:20">
      <c r="A1" s="4" t="s">
        <v>2</v>
      </c>
      <c r="L1" t="s">
        <v>1</v>
      </c>
    </row>
    <row r="2" spans="1:20">
      <c r="C2">
        <f>G5</f>
        <v>0.16726694915254231</v>
      </c>
      <c r="E2">
        <f>G11</f>
        <v>-1.5979872881355714</v>
      </c>
      <c r="G2" s="48">
        <f>R8/Q8</f>
        <v>0.60576723099051422</v>
      </c>
      <c r="H2" t="s">
        <v>9</v>
      </c>
    </row>
    <row r="3" spans="1:20" ht="15.75">
      <c r="G3" t="s">
        <v>10</v>
      </c>
      <c r="L3" s="9">
        <f>COUNT('INGRESO DE DATOS'!A4:A1000)</f>
        <v>11</v>
      </c>
      <c r="N3" s="9">
        <f>AVERAGE(N10:N1000)</f>
        <v>8.8181818181818183</v>
      </c>
      <c r="P3" s="9">
        <f>AVERAGE(P10:P1000)</f>
        <v>8.8181818181818361</v>
      </c>
    </row>
    <row r="4" spans="1:20">
      <c r="E4" s="7">
        <f>$O$8</f>
        <v>6184</v>
      </c>
      <c r="F4" s="6">
        <f>$L$8</f>
        <v>685</v>
      </c>
    </row>
    <row r="5" spans="1:20" ht="15.75">
      <c r="C5" t="s">
        <v>4</v>
      </c>
      <c r="D5" s="2"/>
      <c r="E5" s="7">
        <f>$N$8</f>
        <v>97</v>
      </c>
      <c r="F5" s="6">
        <f>$L$3</f>
        <v>11</v>
      </c>
      <c r="G5" s="8">
        <f>MDETERM(E4:F5)/MDETERM(E6:F7)</f>
        <v>0.16726694915254231</v>
      </c>
      <c r="H5" s="24"/>
    </row>
    <row r="6" spans="1:20">
      <c r="D6" s="2"/>
      <c r="E6" s="6">
        <f>$M$8</f>
        <v>43515</v>
      </c>
      <c r="F6" s="6">
        <f>$L$8</f>
        <v>685</v>
      </c>
      <c r="G6" s="32" t="e">
        <f ca="1">[1]!xDiv([1]!xMatDet(E4:F5,100),[1]!xMatDet(E6:F7,100),100)</f>
        <v>#NAME?</v>
      </c>
    </row>
    <row r="7" spans="1:20">
      <c r="E7" s="6">
        <f>$L$8</f>
        <v>685</v>
      </c>
      <c r="F7" s="6">
        <f>$L$3</f>
        <v>11</v>
      </c>
    </row>
    <row r="8" spans="1:20">
      <c r="L8" s="4">
        <f>SUM(L10:L1000)</f>
        <v>685</v>
      </c>
      <c r="M8" s="4">
        <f t="shared" ref="M8:R8" si="0">SUM(M10:M1000)</f>
        <v>43515</v>
      </c>
      <c r="N8" s="4">
        <f t="shared" si="0"/>
        <v>97</v>
      </c>
      <c r="O8" s="4">
        <f t="shared" si="0"/>
        <v>6184</v>
      </c>
      <c r="P8" s="4">
        <f t="shared" si="0"/>
        <v>97.000000000000199</v>
      </c>
      <c r="Q8" s="4">
        <f t="shared" si="0"/>
        <v>39.636363636363633</v>
      </c>
      <c r="R8" s="4">
        <f t="shared" si="0"/>
        <v>24.010410246533109</v>
      </c>
      <c r="S8" s="31" t="s">
        <v>122</v>
      </c>
    </row>
    <row r="9" spans="1:20" ht="21.75" customHeight="1">
      <c r="E9" s="6"/>
      <c r="F9" s="6"/>
      <c r="I9" t="s">
        <v>119</v>
      </c>
      <c r="J9" s="63">
        <f>COUNT(L10:L1000)</f>
        <v>11</v>
      </c>
    </row>
    <row r="10" spans="1:20">
      <c r="E10" s="6">
        <f>$M$8</f>
        <v>43515</v>
      </c>
      <c r="F10" s="7">
        <f>$O$8</f>
        <v>6184</v>
      </c>
      <c r="H10" s="6"/>
      <c r="L10">
        <f>'INGRESO DE DATOS'!A4</f>
        <v>64</v>
      </c>
      <c r="M10">
        <f>POWER(L10,2)</f>
        <v>4096</v>
      </c>
      <c r="N10">
        <f>'INGRESO DE DATOS'!B4</f>
        <v>8</v>
      </c>
      <c r="O10">
        <f>L10*N10</f>
        <v>512</v>
      </c>
      <c r="P10">
        <f>$G$5*L10+$G$11</f>
        <v>9.1070974576271357</v>
      </c>
      <c r="Q10">
        <f>POWER(N10-$N$3,2)</f>
        <v>0.669421487603306</v>
      </c>
      <c r="R10">
        <f>POWER(P10-$P$3,2)</f>
        <v>8.3472246716086371E-2</v>
      </c>
      <c r="S10">
        <f>N10-P10</f>
        <v>-1.1070974576271357</v>
      </c>
      <c r="T10">
        <f>S10^2</f>
        <v>1.2256647806844676</v>
      </c>
    </row>
    <row r="11" spans="1:20" ht="15.75">
      <c r="E11" s="6">
        <f>$L$8</f>
        <v>685</v>
      </c>
      <c r="F11" s="7">
        <f>$N$8</f>
        <v>97</v>
      </c>
      <c r="G11" s="8">
        <f>MDETERM(E10:F11)/MDETERM(E12:F13)</f>
        <v>-1.5979872881355714</v>
      </c>
      <c r="H11" s="24"/>
      <c r="L11">
        <f>'INGRESO DE DATOS'!A5</f>
        <v>71</v>
      </c>
      <c r="M11">
        <f t="shared" ref="M11:M16" si="1">POWER(L11,2)</f>
        <v>5041</v>
      </c>
      <c r="N11">
        <f>'INGRESO DE DATOS'!B5</f>
        <v>10</v>
      </c>
      <c r="O11">
        <f t="shared" ref="O11:O16" si="2">L11*N11</f>
        <v>710</v>
      </c>
      <c r="P11">
        <f t="shared" ref="P11:P16" si="3">$G$5*L11+$G$11</f>
        <v>10.277966101694933</v>
      </c>
      <c r="Q11">
        <f t="shared" ref="Q11:Q16" si="4">POWER(N11-$N$3,2)</f>
        <v>1.3966942148760326</v>
      </c>
      <c r="R11">
        <f t="shared" ref="R11:R16" si="5">POWER(P11-$P$3,2)</f>
        <v>2.1309701543918447</v>
      </c>
      <c r="S11">
        <f t="shared" ref="S11:S17" si="6">N11-P11</f>
        <v>-0.27796610169493263</v>
      </c>
      <c r="T11">
        <f t="shared" ref="T11:T17" si="7">S11^2</f>
        <v>7.7265153691477628E-2</v>
      </c>
    </row>
    <row r="12" spans="1:20">
      <c r="E12" s="6">
        <f>$M$8</f>
        <v>43515</v>
      </c>
      <c r="F12" s="6">
        <f>$L$8</f>
        <v>685</v>
      </c>
      <c r="G12" s="32" t="e">
        <f ca="1">[1]!xDiv([1]!xMatDet(E10:F11,100),[1]!xMatDet(E12:F13,100),100)</f>
        <v>#NAME?</v>
      </c>
      <c r="L12">
        <f>'INGRESO DE DATOS'!A6</f>
        <v>53</v>
      </c>
      <c r="M12">
        <f t="shared" si="1"/>
        <v>2809</v>
      </c>
      <c r="N12">
        <f>'INGRESO DE DATOS'!B6</f>
        <v>6</v>
      </c>
      <c r="O12">
        <f t="shared" si="2"/>
        <v>318</v>
      </c>
      <c r="P12">
        <f t="shared" si="3"/>
        <v>7.2671610169491716</v>
      </c>
      <c r="Q12">
        <f t="shared" si="4"/>
        <v>7.9421487603305794</v>
      </c>
      <c r="R12">
        <f t="shared" si="5"/>
        <v>2.4056655258564166</v>
      </c>
      <c r="S12">
        <f t="shared" si="6"/>
        <v>-1.2671610169491716</v>
      </c>
      <c r="T12">
        <f t="shared" si="7"/>
        <v>1.6056970428756587</v>
      </c>
    </row>
    <row r="13" spans="1:20">
      <c r="E13" s="6">
        <f>$L$8</f>
        <v>685</v>
      </c>
      <c r="F13" s="6">
        <f>$L$3</f>
        <v>11</v>
      </c>
      <c r="L13">
        <f>'INGRESO DE DATOS'!A7</f>
        <v>67</v>
      </c>
      <c r="M13">
        <f t="shared" si="1"/>
        <v>4489</v>
      </c>
      <c r="N13">
        <f>'INGRESO DE DATOS'!B7</f>
        <v>11</v>
      </c>
      <c r="O13">
        <f t="shared" si="2"/>
        <v>737</v>
      </c>
      <c r="P13">
        <f t="shared" si="3"/>
        <v>9.6088983050847627</v>
      </c>
      <c r="Q13">
        <f t="shared" si="4"/>
        <v>4.7603305785123959</v>
      </c>
      <c r="R13">
        <f t="shared" si="5"/>
        <v>0.62523256266010607</v>
      </c>
      <c r="S13">
        <f t="shared" si="6"/>
        <v>1.3911016949152373</v>
      </c>
      <c r="T13">
        <f t="shared" si="7"/>
        <v>1.9351639255960458</v>
      </c>
    </row>
    <row r="14" spans="1:20">
      <c r="L14">
        <f>'INGRESO DE DATOS'!A8</f>
        <v>55</v>
      </c>
      <c r="M14">
        <f t="shared" si="1"/>
        <v>3025</v>
      </c>
      <c r="N14">
        <f>'INGRESO DE DATOS'!B8</f>
        <v>8</v>
      </c>
      <c r="O14">
        <f t="shared" si="2"/>
        <v>440</v>
      </c>
      <c r="P14">
        <f t="shared" si="3"/>
        <v>7.6016949152542557</v>
      </c>
      <c r="Q14">
        <f t="shared" si="4"/>
        <v>0.669421487603306</v>
      </c>
      <c r="R14">
        <f t="shared" si="5"/>
        <v>1.4798403849943365</v>
      </c>
      <c r="S14">
        <f t="shared" si="6"/>
        <v>0.39830508474574433</v>
      </c>
      <c r="T14">
        <f t="shared" si="7"/>
        <v>0.15864694053431458</v>
      </c>
    </row>
    <row r="15" spans="1:20">
      <c r="L15">
        <f>'INGRESO DE DATOS'!A9</f>
        <v>58</v>
      </c>
      <c r="M15">
        <f t="shared" si="1"/>
        <v>3364</v>
      </c>
      <c r="N15">
        <f>'INGRESO DE DATOS'!B9</f>
        <v>7</v>
      </c>
      <c r="O15">
        <f t="shared" si="2"/>
        <v>406</v>
      </c>
      <c r="P15">
        <f t="shared" si="3"/>
        <v>8.1034957627118818</v>
      </c>
      <c r="Q15">
        <f t="shared" si="4"/>
        <v>3.3057851239669427</v>
      </c>
      <c r="R15">
        <f t="shared" si="5"/>
        <v>0.51077615788320263</v>
      </c>
      <c r="S15">
        <f t="shared" si="6"/>
        <v>-1.1034957627118818</v>
      </c>
      <c r="T15">
        <f t="shared" si="7"/>
        <v>1.2177028983230778</v>
      </c>
    </row>
    <row r="16" spans="1:20">
      <c r="E16" s="20">
        <f>G2</f>
        <v>0.60576723099051422</v>
      </c>
      <c r="L16">
        <f>'INGRESO DE DATOS'!A10</f>
        <v>77</v>
      </c>
      <c r="M16">
        <f t="shared" si="1"/>
        <v>5929</v>
      </c>
      <c r="N16">
        <f>'INGRESO DE DATOS'!B10</f>
        <v>10</v>
      </c>
      <c r="O16">
        <f t="shared" si="2"/>
        <v>770</v>
      </c>
      <c r="P16">
        <f t="shared" si="3"/>
        <v>11.281567796610187</v>
      </c>
      <c r="Q16">
        <f t="shared" si="4"/>
        <v>1.3966942148760326</v>
      </c>
      <c r="R16">
        <f t="shared" si="5"/>
        <v>6.0682704787174018</v>
      </c>
      <c r="S16">
        <f t="shared" si="6"/>
        <v>-1.2815677966101866</v>
      </c>
      <c r="T16">
        <f t="shared" si="7"/>
        <v>1.6424160173082887</v>
      </c>
    </row>
    <row r="17" spans="8:20">
      <c r="L17">
        <f>'INGRESO DE DATOS'!A11</f>
        <v>57</v>
      </c>
      <c r="M17">
        <f>POWER(L17,2)</f>
        <v>3249</v>
      </c>
      <c r="N17">
        <f>'INGRESO DE DATOS'!B11</f>
        <v>9</v>
      </c>
      <c r="O17">
        <f>L17*N17</f>
        <v>513</v>
      </c>
      <c r="P17">
        <f>$G$5*L17+$G$11</f>
        <v>7.9362288135593397</v>
      </c>
      <c r="Q17">
        <f>POWER(N17-$N$3,2)</f>
        <v>3.305785123966936E-2</v>
      </c>
      <c r="R17">
        <f>POWER(P17-$P$3,2)</f>
        <v>0.77784110236264914</v>
      </c>
      <c r="S17">
        <f t="shared" si="6"/>
        <v>1.0637711864406603</v>
      </c>
      <c r="T17">
        <f t="shared" si="7"/>
        <v>1.1316091371013699</v>
      </c>
    </row>
    <row r="18" spans="8:20">
      <c r="L18">
        <f>'INGRESO DE DATOS'!A12</f>
        <v>56</v>
      </c>
      <c r="M18">
        <f>POWER(L18,2)</f>
        <v>3136</v>
      </c>
      <c r="N18">
        <f>'INGRESO DE DATOS'!B12</f>
        <v>10</v>
      </c>
      <c r="O18">
        <f>L18*N18</f>
        <v>560</v>
      </c>
      <c r="P18">
        <f>$G$5*L18+$G$11</f>
        <v>7.7689618644067986</v>
      </c>
      <c r="Q18">
        <f>POWER(N18-$N$3,2)</f>
        <v>1.3966942148760326</v>
      </c>
      <c r="R18">
        <f>POWER(P18-$P$3,2)</f>
        <v>1.1008625113996919</v>
      </c>
      <c r="S18">
        <f>N18-P18</f>
        <v>2.2310381355932014</v>
      </c>
      <c r="T18">
        <f>S18^2</f>
        <v>4.9775311624711884</v>
      </c>
    </row>
    <row r="19" spans="8:20">
      <c r="L19">
        <f>'INGRESO DE DATOS'!A13</f>
        <v>51</v>
      </c>
      <c r="M19">
        <f>POWER(L19,2)</f>
        <v>2601</v>
      </c>
      <c r="N19">
        <f>'INGRESO DE DATOS'!B13</f>
        <v>6</v>
      </c>
      <c r="O19">
        <f>L19*N19</f>
        <v>306</v>
      </c>
      <c r="P19">
        <f>$G$5*L19+$G$11</f>
        <v>6.9326271186440858</v>
      </c>
      <c r="Q19">
        <f>POWER(N19-$N$3,2)</f>
        <v>7.9421487603305794</v>
      </c>
      <c r="R19">
        <f>POWER(P19-$P$3,2)</f>
        <v>3.5553165249488958</v>
      </c>
      <c r="S19">
        <f>N19-P19</f>
        <v>-0.93262711864408576</v>
      </c>
      <c r="T19">
        <f>S19^2</f>
        <v>0.86979334243036965</v>
      </c>
    </row>
    <row r="20" spans="8:20">
      <c r="L20">
        <f>'INGRESO DE DATOS'!A14</f>
        <v>76</v>
      </c>
      <c r="M20">
        <f>POWER(L20,2)</f>
        <v>5776</v>
      </c>
      <c r="N20">
        <f>'INGRESO DE DATOS'!B14</f>
        <v>12</v>
      </c>
      <c r="O20">
        <f>L20*N20</f>
        <v>912</v>
      </c>
      <c r="P20">
        <f>$G$5*L20+$G$11</f>
        <v>11.114300847457644</v>
      </c>
      <c r="Q20">
        <f>POWER(N20-$N$3,2)</f>
        <v>10.12396694214876</v>
      </c>
      <c r="R20">
        <f>POWER(P20-$P$3,2)</f>
        <v>5.2721625966024765</v>
      </c>
      <c r="S20">
        <f>N20-P20</f>
        <v>0.88569915254235632</v>
      </c>
      <c r="T20">
        <f>S20^2</f>
        <v>0.78446298881424814</v>
      </c>
    </row>
    <row r="25" spans="8:20">
      <c r="H25" t="s">
        <v>7</v>
      </c>
    </row>
    <row r="26" spans="8:20">
      <c r="H26" t="s"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22"/>
  <dimension ref="A2:AQ2496"/>
  <sheetViews>
    <sheetView topLeftCell="G1" workbookViewId="0">
      <selection activeCell="N6" sqref="N6"/>
    </sheetView>
  </sheetViews>
  <sheetFormatPr baseColWidth="10" defaultRowHeight="15"/>
  <cols>
    <col min="3" max="3" width="18.140625" bestFit="1" customWidth="1"/>
    <col min="4" max="4" width="11.85546875" bestFit="1" customWidth="1"/>
    <col min="5" max="5" width="4.42578125" customWidth="1"/>
    <col min="6" max="6" width="8" customWidth="1"/>
    <col min="8" max="8" width="7.85546875" customWidth="1"/>
    <col min="11" max="11" width="7.140625" customWidth="1"/>
    <col min="12" max="12" width="4.5703125" customWidth="1"/>
    <col min="13" max="13" width="15.42578125" bestFit="1" customWidth="1"/>
    <col min="15" max="15" width="20.28515625" bestFit="1" customWidth="1"/>
    <col min="16" max="16" width="20.7109375" bestFit="1" customWidth="1"/>
    <col min="17" max="17" width="16.140625" bestFit="1" customWidth="1"/>
    <col min="21" max="21" width="11.85546875" bestFit="1" customWidth="1"/>
    <col min="38" max="38" width="31.5703125" bestFit="1" customWidth="1"/>
  </cols>
  <sheetData>
    <row r="2" spans="1:38">
      <c r="A2" s="92" t="s">
        <v>0</v>
      </c>
      <c r="B2" s="92"/>
      <c r="C2" t="s">
        <v>123</v>
      </c>
      <c r="D2" s="4">
        <f>COUNT(A3:A100)</f>
        <v>8</v>
      </c>
      <c r="F2" s="93" t="s">
        <v>124</v>
      </c>
      <c r="G2" s="93"/>
      <c r="I2" s="77" t="s">
        <v>125</v>
      </c>
      <c r="J2" s="77">
        <f>MAX(G3:G42)</f>
        <v>1.3911016949152373</v>
      </c>
      <c r="R2" t="s">
        <v>126</v>
      </c>
    </row>
    <row r="3" spans="1:38">
      <c r="A3">
        <f>'MODELO 1'!S10</f>
        <v>-1.1070974576271357</v>
      </c>
      <c r="F3">
        <v>1</v>
      </c>
      <c r="G3">
        <f>SMALL($A$3:$A$5000, F3)</f>
        <v>-1.2815677966101866</v>
      </c>
      <c r="I3" s="77" t="s">
        <v>127</v>
      </c>
      <c r="J3" s="77">
        <f>MIN(G3:G42)</f>
        <v>-1.2815677966101866</v>
      </c>
      <c r="M3" s="94" t="s">
        <v>128</v>
      </c>
      <c r="N3" s="94"/>
      <c r="R3" t="s">
        <v>168</v>
      </c>
      <c r="S3" s="4">
        <f>SUM(R5:R5000)</f>
        <v>8</v>
      </c>
    </row>
    <row r="4" spans="1:38" ht="15.75">
      <c r="A4">
        <f>'MODELO 1'!S11</f>
        <v>-0.27796610169493263</v>
      </c>
      <c r="C4" t="s">
        <v>129</v>
      </c>
      <c r="D4" s="9">
        <v>2</v>
      </c>
      <c r="F4">
        <f>F3+1</f>
        <v>2</v>
      </c>
      <c r="G4">
        <f t="shared" ref="G4:G10" si="0">SMALL($A$3:$A$5000, F4)</f>
        <v>-1.2671610169491716</v>
      </c>
      <c r="M4" t="s">
        <v>130</v>
      </c>
      <c r="N4" t="s">
        <v>131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</row>
    <row r="5" spans="1:38">
      <c r="A5">
        <f>'MODELO 1'!S12</f>
        <v>-1.2671610169491716</v>
      </c>
      <c r="C5" t="s">
        <v>139</v>
      </c>
      <c r="D5" s="23">
        <v>3</v>
      </c>
      <c r="F5">
        <f t="shared" ref="F5:F10" si="1">F4+1</f>
        <v>3</v>
      </c>
      <c r="G5">
        <f t="shared" si="0"/>
        <v>-1.1070974576271357</v>
      </c>
      <c r="J5">
        <f>J2-J3</f>
        <v>2.6726694915254239</v>
      </c>
      <c r="K5" t="s">
        <v>140</v>
      </c>
      <c r="M5">
        <f>$J$3-10^(-$D$4)</f>
        <v>-1.2915677966101866</v>
      </c>
      <c r="N5">
        <f>M5+J6-10^(-D4)</f>
        <v>-1.2515677966101866</v>
      </c>
      <c r="O5">
        <f>M5-5*10^-($D$4+1)</f>
        <v>-1.2965677966101865</v>
      </c>
      <c r="P5">
        <f>N5+5*10^-($D$4+1)</f>
        <v>-1.2465677966101867</v>
      </c>
      <c r="Q5">
        <f>AVERAGE(O5:P5)</f>
        <v>-1.2715677966101866</v>
      </c>
      <c r="R5">
        <f>COUNTIFS($G$3:$G$5000, "&gt;="&amp;O5,$G$3:$G$5000, "&lt;="&amp;P5)</f>
        <v>2</v>
      </c>
      <c r="S5" s="12">
        <f>R5/$S$3</f>
        <v>0.25</v>
      </c>
      <c r="T5">
        <f>R5</f>
        <v>2</v>
      </c>
      <c r="U5">
        <f>COUNTIF($G$3:$G$1000, "&lt;="&amp;O5)</f>
        <v>0</v>
      </c>
    </row>
    <row r="6" spans="1:38">
      <c r="A6">
        <f>'MODELO 1'!S13</f>
        <v>1.3911016949152373</v>
      </c>
      <c r="C6" t="s">
        <v>166</v>
      </c>
      <c r="F6">
        <f t="shared" si="1"/>
        <v>4</v>
      </c>
      <c r="G6">
        <f t="shared" si="0"/>
        <v>-1.1034957627118818</v>
      </c>
      <c r="I6" t="s">
        <v>141</v>
      </c>
      <c r="J6" s="23">
        <v>0.05</v>
      </c>
      <c r="K6" t="s">
        <v>167</v>
      </c>
      <c r="M6">
        <f>N5+10^(-$D$4)</f>
        <v>-1.2415677966101866</v>
      </c>
      <c r="N6">
        <f>N5+$J$6</f>
        <v>-1.2015677966101865</v>
      </c>
      <c r="O6">
        <f t="shared" ref="O6:O69" si="2">M6-5*10^-($D$4+1)</f>
        <v>-1.2465677966101865</v>
      </c>
      <c r="P6">
        <f t="shared" ref="P6:P69" si="3">N6+5*10^-($D$4+1)</f>
        <v>-1.1965677966101866</v>
      </c>
      <c r="Q6">
        <f t="shared" ref="Q6:Q44" si="4">AVERAGE(O6:P6)</f>
        <v>-1.2215677966101866</v>
      </c>
      <c r="R6">
        <f t="shared" ref="R6:R69" si="5">COUNTIFS($G$3:$G$5000, "&gt;="&amp;O6,$G$3:$G$5000, "&lt;="&amp;P6)</f>
        <v>0</v>
      </c>
      <c r="S6" s="12">
        <f t="shared" ref="S6:S44" si="6">R6/$S$3</f>
        <v>0</v>
      </c>
      <c r="T6">
        <f>R6+T5</f>
        <v>2</v>
      </c>
      <c r="U6">
        <f t="shared" ref="U6:U44" si="7">COUNTIF($G$3:$G$1000, "&lt;="&amp;O6)</f>
        <v>2</v>
      </c>
    </row>
    <row r="7" spans="1:38">
      <c r="A7">
        <f>'MODELO 1'!S14</f>
        <v>0.39830508474574433</v>
      </c>
      <c r="F7">
        <f t="shared" si="1"/>
        <v>5</v>
      </c>
      <c r="G7">
        <f t="shared" si="0"/>
        <v>-0.27796610169493263</v>
      </c>
      <c r="M7">
        <f>N6+10^(-$D$4)</f>
        <v>-1.1915677966101865</v>
      </c>
      <c r="N7">
        <f>N6+$J$6</f>
        <v>-1.1515677966101865</v>
      </c>
      <c r="O7">
        <f t="shared" si="2"/>
        <v>-1.1965677966101864</v>
      </c>
      <c r="P7">
        <f t="shared" si="3"/>
        <v>-1.1465677966101866</v>
      </c>
      <c r="Q7">
        <f t="shared" si="4"/>
        <v>-1.1715677966101865</v>
      </c>
      <c r="R7">
        <f t="shared" si="5"/>
        <v>0</v>
      </c>
      <c r="S7" s="12">
        <f t="shared" si="6"/>
        <v>0</v>
      </c>
      <c r="T7">
        <f t="shared" ref="T7:T43" si="8">R7+T6</f>
        <v>2</v>
      </c>
      <c r="U7">
        <f t="shared" si="7"/>
        <v>2</v>
      </c>
    </row>
    <row r="8" spans="1:38">
      <c r="A8">
        <f>'MODELO 1'!S15</f>
        <v>-1.1034957627118818</v>
      </c>
      <c r="F8">
        <f t="shared" si="1"/>
        <v>6</v>
      </c>
      <c r="G8">
        <f t="shared" si="0"/>
        <v>0.39830508474574433</v>
      </c>
      <c r="I8" t="s">
        <v>142</v>
      </c>
      <c r="J8">
        <f>P5-O5</f>
        <v>4.9999999999999822E-2</v>
      </c>
      <c r="M8">
        <f t="shared" ref="M8:M71" si="9">N7+10^(-$D$4)</f>
        <v>-1.1415677966101865</v>
      </c>
      <c r="N8">
        <f t="shared" ref="N8:N71" si="10">N7+$J$6</f>
        <v>-1.1015677966101864</v>
      </c>
      <c r="O8">
        <f t="shared" si="2"/>
        <v>-1.1465677966101864</v>
      </c>
      <c r="P8">
        <f t="shared" si="3"/>
        <v>-1.0965677966101866</v>
      </c>
      <c r="Q8">
        <f t="shared" si="4"/>
        <v>-1.1215677966101865</v>
      </c>
      <c r="R8">
        <f t="shared" si="5"/>
        <v>2</v>
      </c>
      <c r="S8" s="12">
        <f t="shared" si="6"/>
        <v>0.25</v>
      </c>
      <c r="T8">
        <f t="shared" si="8"/>
        <v>4</v>
      </c>
      <c r="U8">
        <f t="shared" si="7"/>
        <v>2</v>
      </c>
    </row>
    <row r="9" spans="1:38">
      <c r="A9">
        <f>'MODELO 1'!S16</f>
        <v>-1.2815677966101866</v>
      </c>
      <c r="F9">
        <f t="shared" si="1"/>
        <v>7</v>
      </c>
      <c r="G9">
        <f t="shared" si="0"/>
        <v>1.0637711864406603</v>
      </c>
      <c r="M9">
        <f t="shared" si="9"/>
        <v>-1.0915677966101864</v>
      </c>
      <c r="N9">
        <f t="shared" si="10"/>
        <v>-1.0515677966101864</v>
      </c>
      <c r="O9">
        <f t="shared" si="2"/>
        <v>-1.0965677966101863</v>
      </c>
      <c r="P9">
        <f t="shared" si="3"/>
        <v>-1.0465677966101865</v>
      </c>
      <c r="Q9">
        <f t="shared" si="4"/>
        <v>-1.0715677966101864</v>
      </c>
      <c r="R9">
        <f t="shared" si="5"/>
        <v>0</v>
      </c>
      <c r="S9" s="12">
        <f t="shared" si="6"/>
        <v>0</v>
      </c>
      <c r="T9">
        <f t="shared" si="8"/>
        <v>4</v>
      </c>
      <c r="U9">
        <f t="shared" si="7"/>
        <v>4</v>
      </c>
    </row>
    <row r="10" spans="1:38">
      <c r="A10">
        <f>'MODELO 1'!S17</f>
        <v>1.0637711864406603</v>
      </c>
      <c r="F10">
        <f t="shared" si="1"/>
        <v>8</v>
      </c>
      <c r="G10">
        <f t="shared" si="0"/>
        <v>1.3911016949152373</v>
      </c>
      <c r="M10">
        <f t="shared" si="9"/>
        <v>-1.0415677966101864</v>
      </c>
      <c r="N10">
        <f t="shared" si="10"/>
        <v>-1.0015677966101864</v>
      </c>
      <c r="O10">
        <f t="shared" si="2"/>
        <v>-1.0465677966101863</v>
      </c>
      <c r="P10">
        <f t="shared" si="3"/>
        <v>-0.99656779661018635</v>
      </c>
      <c r="Q10">
        <f t="shared" si="4"/>
        <v>-1.0215677966101864</v>
      </c>
      <c r="R10">
        <f t="shared" si="5"/>
        <v>0</v>
      </c>
      <c r="S10" s="12">
        <f t="shared" si="6"/>
        <v>0</v>
      </c>
      <c r="T10">
        <f t="shared" si="8"/>
        <v>4</v>
      </c>
      <c r="U10">
        <f t="shared" si="7"/>
        <v>4</v>
      </c>
      <c r="AG10" t="s">
        <v>143</v>
      </c>
    </row>
    <row r="11" spans="1:38">
      <c r="M11">
        <f t="shared" si="9"/>
        <v>-0.99156779661018635</v>
      </c>
      <c r="N11">
        <f t="shared" si="10"/>
        <v>-0.95156779661018631</v>
      </c>
      <c r="O11">
        <f t="shared" si="2"/>
        <v>-0.99656779661018635</v>
      </c>
      <c r="P11">
        <f t="shared" si="3"/>
        <v>-0.94656779661018631</v>
      </c>
      <c r="Q11">
        <f t="shared" si="4"/>
        <v>-0.97156779661018633</v>
      </c>
      <c r="R11">
        <f t="shared" si="5"/>
        <v>0</v>
      </c>
      <c r="S11" s="12">
        <f t="shared" si="6"/>
        <v>0</v>
      </c>
      <c r="T11">
        <f t="shared" si="8"/>
        <v>4</v>
      </c>
      <c r="U11">
        <f t="shared" si="7"/>
        <v>4</v>
      </c>
      <c r="AG11" t="s">
        <v>144</v>
      </c>
    </row>
    <row r="12" spans="1:38">
      <c r="M12">
        <f t="shared" si="9"/>
        <v>-0.9415677966101863</v>
      </c>
      <c r="N12">
        <f t="shared" si="10"/>
        <v>-0.90156779661018627</v>
      </c>
      <c r="O12">
        <f t="shared" si="2"/>
        <v>-0.94656779661018631</v>
      </c>
      <c r="P12">
        <f t="shared" si="3"/>
        <v>-0.89656779661018626</v>
      </c>
      <c r="Q12">
        <f t="shared" si="4"/>
        <v>-0.92156779661018629</v>
      </c>
      <c r="R12">
        <f t="shared" si="5"/>
        <v>0</v>
      </c>
      <c r="S12" s="12">
        <f t="shared" si="6"/>
        <v>0</v>
      </c>
      <c r="T12">
        <f t="shared" si="8"/>
        <v>4</v>
      </c>
      <c r="U12">
        <f t="shared" si="7"/>
        <v>4</v>
      </c>
      <c r="AG12" t="s">
        <v>145</v>
      </c>
    </row>
    <row r="13" spans="1:38">
      <c r="M13">
        <f t="shared" si="9"/>
        <v>-0.89156779661018626</v>
      </c>
      <c r="N13">
        <f t="shared" si="10"/>
        <v>-0.85156779661018622</v>
      </c>
      <c r="O13">
        <f t="shared" si="2"/>
        <v>-0.89656779661018626</v>
      </c>
      <c r="P13">
        <f t="shared" si="3"/>
        <v>-0.84656779661018622</v>
      </c>
      <c r="Q13">
        <f t="shared" si="4"/>
        <v>-0.87156779661018624</v>
      </c>
      <c r="R13">
        <f t="shared" si="5"/>
        <v>0</v>
      </c>
      <c r="S13" s="12">
        <f t="shared" si="6"/>
        <v>0</v>
      </c>
      <c r="T13">
        <f t="shared" si="8"/>
        <v>4</v>
      </c>
      <c r="U13">
        <f t="shared" si="7"/>
        <v>4</v>
      </c>
      <c r="AG13" t="s">
        <v>146</v>
      </c>
    </row>
    <row r="14" spans="1:38">
      <c r="M14">
        <f t="shared" si="9"/>
        <v>-0.84156779661018621</v>
      </c>
      <c r="N14">
        <f t="shared" si="10"/>
        <v>-0.80156779661018618</v>
      </c>
      <c r="O14">
        <f t="shared" si="2"/>
        <v>-0.84656779661018622</v>
      </c>
      <c r="P14">
        <f t="shared" si="3"/>
        <v>-0.79656779661018617</v>
      </c>
      <c r="Q14">
        <f t="shared" si="4"/>
        <v>-0.8215677966101862</v>
      </c>
      <c r="R14">
        <f t="shared" si="5"/>
        <v>0</v>
      </c>
      <c r="S14" s="12">
        <f t="shared" si="6"/>
        <v>0</v>
      </c>
      <c r="T14">
        <f t="shared" si="8"/>
        <v>4</v>
      </c>
      <c r="U14">
        <f t="shared" si="7"/>
        <v>4</v>
      </c>
      <c r="AJ14" t="s">
        <v>147</v>
      </c>
    </row>
    <row r="15" spans="1:38">
      <c r="M15">
        <f t="shared" si="9"/>
        <v>-0.79156779661018617</v>
      </c>
      <c r="N15">
        <f t="shared" si="10"/>
        <v>-0.75156779661018613</v>
      </c>
      <c r="O15">
        <f t="shared" si="2"/>
        <v>-0.79656779661018617</v>
      </c>
      <c r="P15">
        <f t="shared" si="3"/>
        <v>-0.74656779661018613</v>
      </c>
      <c r="Q15">
        <f t="shared" si="4"/>
        <v>-0.77156779661018615</v>
      </c>
      <c r="R15">
        <f t="shared" si="5"/>
        <v>0</v>
      </c>
      <c r="S15" s="12">
        <f t="shared" si="6"/>
        <v>0</v>
      </c>
      <c r="T15">
        <f t="shared" si="8"/>
        <v>4</v>
      </c>
      <c r="U15">
        <f t="shared" si="7"/>
        <v>4</v>
      </c>
      <c r="AD15" s="93" t="s">
        <v>148</v>
      </c>
      <c r="AE15" s="93"/>
    </row>
    <row r="16" spans="1:38">
      <c r="M16">
        <f t="shared" si="9"/>
        <v>-0.74156779661018613</v>
      </c>
      <c r="N16">
        <f t="shared" si="10"/>
        <v>-0.70156779661018609</v>
      </c>
      <c r="O16">
        <f t="shared" si="2"/>
        <v>-0.74656779661018613</v>
      </c>
      <c r="P16">
        <f t="shared" si="3"/>
        <v>-0.69656779661018609</v>
      </c>
      <c r="Q16">
        <f t="shared" si="4"/>
        <v>-0.72156779661018611</v>
      </c>
      <c r="R16">
        <f t="shared" si="5"/>
        <v>0</v>
      </c>
      <c r="S16" s="12">
        <f t="shared" si="6"/>
        <v>0</v>
      </c>
      <c r="T16">
        <f t="shared" si="8"/>
        <v>4</v>
      </c>
      <c r="U16">
        <f t="shared" si="7"/>
        <v>4</v>
      </c>
      <c r="AD16" s="4" t="s">
        <v>149</v>
      </c>
      <c r="AG16" s="4" t="s">
        <v>150</v>
      </c>
      <c r="AL16" s="4" t="s">
        <v>151</v>
      </c>
    </row>
    <row r="17" spans="13:43">
      <c r="M17">
        <f t="shared" si="9"/>
        <v>-0.69156779661018608</v>
      </c>
      <c r="N17">
        <f t="shared" si="10"/>
        <v>-0.65156779661018605</v>
      </c>
      <c r="O17">
        <f t="shared" si="2"/>
        <v>-0.69656779661018609</v>
      </c>
      <c r="P17">
        <f t="shared" si="3"/>
        <v>-0.64656779661018604</v>
      </c>
      <c r="Q17">
        <f t="shared" si="4"/>
        <v>-0.67156779661018606</v>
      </c>
      <c r="R17">
        <f t="shared" si="5"/>
        <v>0</v>
      </c>
      <c r="S17" s="12">
        <f t="shared" si="6"/>
        <v>0</v>
      </c>
      <c r="T17">
        <f t="shared" si="8"/>
        <v>4</v>
      </c>
      <c r="U17">
        <f t="shared" si="7"/>
        <v>4</v>
      </c>
      <c r="AH17" t="s">
        <v>152</v>
      </c>
      <c r="AL17" t="s">
        <v>153</v>
      </c>
      <c r="AM17">
        <f>$D$2*(POWER($AH$18,2)/6+POWER(AH19-3,2)/24)</f>
        <v>7.3996985917388116</v>
      </c>
    </row>
    <row r="18" spans="13:43">
      <c r="M18">
        <f t="shared" si="9"/>
        <v>-0.64156779661018604</v>
      </c>
      <c r="N18">
        <f t="shared" si="10"/>
        <v>-0.601567796610186</v>
      </c>
      <c r="O18">
        <f t="shared" si="2"/>
        <v>-0.64656779661018604</v>
      </c>
      <c r="P18">
        <f t="shared" si="3"/>
        <v>-0.596567796610186</v>
      </c>
      <c r="Q18">
        <f t="shared" si="4"/>
        <v>-0.62156779661018602</v>
      </c>
      <c r="R18">
        <f t="shared" si="5"/>
        <v>0</v>
      </c>
      <c r="S18" s="12">
        <f t="shared" si="6"/>
        <v>0</v>
      </c>
      <c r="T18">
        <f t="shared" si="8"/>
        <v>4</v>
      </c>
      <c r="U18">
        <f t="shared" si="7"/>
        <v>4</v>
      </c>
      <c r="AD18" t="s">
        <v>154</v>
      </c>
      <c r="AE18" s="78">
        <f>AVERAGE(G3:G42)</f>
        <v>-0.27301377118645831</v>
      </c>
      <c r="AG18" t="s">
        <v>155</v>
      </c>
      <c r="AH18" s="79">
        <f>SKEW(G3:G1000)</f>
        <v>0.59986698345970313</v>
      </c>
      <c r="AL18" t="s">
        <v>156</v>
      </c>
      <c r="AM18" s="80">
        <v>0.99980000000000002</v>
      </c>
      <c r="AN18" t="s">
        <v>157</v>
      </c>
    </row>
    <row r="19" spans="13:43">
      <c r="M19">
        <f t="shared" si="9"/>
        <v>-0.59156779661018599</v>
      </c>
      <c r="N19">
        <f t="shared" si="10"/>
        <v>-0.55156779661018596</v>
      </c>
      <c r="O19">
        <f t="shared" si="2"/>
        <v>-0.596567796610186</v>
      </c>
      <c r="P19">
        <f t="shared" si="3"/>
        <v>-0.54656779661018595</v>
      </c>
      <c r="Q19">
        <f t="shared" si="4"/>
        <v>-0.57156779661018597</v>
      </c>
      <c r="R19">
        <f t="shared" si="5"/>
        <v>0</v>
      </c>
      <c r="S19" s="12">
        <f t="shared" si="6"/>
        <v>0</v>
      </c>
      <c r="T19">
        <f t="shared" si="8"/>
        <v>4</v>
      </c>
      <c r="U19">
        <f t="shared" si="7"/>
        <v>4</v>
      </c>
      <c r="AD19" t="s">
        <v>158</v>
      </c>
      <c r="AE19">
        <f>MEDIAN(G3:G42)</f>
        <v>-0.6907309322034072</v>
      </c>
      <c r="AG19" t="s">
        <v>159</v>
      </c>
      <c r="AH19" s="79">
        <f>KURT(G3:G1000)</f>
        <v>-1.5562851297780149</v>
      </c>
      <c r="AL19" t="s">
        <v>160</v>
      </c>
      <c r="AM19" t="e">
        <f ca="1">_xlfn.CHISQ.INV(AM18,2)</f>
        <v>#NAME?</v>
      </c>
      <c r="AN19" t="s">
        <v>161</v>
      </c>
    </row>
    <row r="20" spans="13:43">
      <c r="M20">
        <f t="shared" si="9"/>
        <v>-0.54156779661018595</v>
      </c>
      <c r="N20">
        <f t="shared" si="10"/>
        <v>-0.50156779661018591</v>
      </c>
      <c r="O20">
        <f t="shared" si="2"/>
        <v>-0.54656779661018595</v>
      </c>
      <c r="P20">
        <f t="shared" si="3"/>
        <v>-0.49656779661018591</v>
      </c>
      <c r="Q20">
        <f t="shared" si="4"/>
        <v>-0.52156779661018593</v>
      </c>
      <c r="R20">
        <f t="shared" si="5"/>
        <v>0</v>
      </c>
      <c r="S20" s="12">
        <f t="shared" si="6"/>
        <v>0</v>
      </c>
      <c r="T20">
        <f t="shared" si="8"/>
        <v>4</v>
      </c>
      <c r="U20">
        <f t="shared" si="7"/>
        <v>4</v>
      </c>
      <c r="AD20" t="s">
        <v>162</v>
      </c>
      <c r="AE20" t="e">
        <f>MODE(G3:G42)</f>
        <v>#N/A</v>
      </c>
      <c r="AM20" t="s">
        <v>163</v>
      </c>
      <c r="AQ20" t="e">
        <f ca="1">IF($AM$17&gt;$AM$19, "FALSO", "VERDADERO")</f>
        <v>#NAME?</v>
      </c>
    </row>
    <row r="21" spans="13:43">
      <c r="M21">
        <f t="shared" si="9"/>
        <v>-0.4915677966101859</v>
      </c>
      <c r="N21">
        <f t="shared" si="10"/>
        <v>-0.45156779661018592</v>
      </c>
      <c r="O21">
        <f t="shared" si="2"/>
        <v>-0.49656779661018591</v>
      </c>
      <c r="P21">
        <f t="shared" si="3"/>
        <v>-0.44656779661018592</v>
      </c>
      <c r="Q21">
        <f t="shared" si="4"/>
        <v>-0.47156779661018589</v>
      </c>
      <c r="R21">
        <f t="shared" si="5"/>
        <v>0</v>
      </c>
      <c r="S21" s="12">
        <f t="shared" si="6"/>
        <v>0</v>
      </c>
      <c r="T21">
        <f t="shared" si="8"/>
        <v>4</v>
      </c>
      <c r="U21">
        <f t="shared" si="7"/>
        <v>4</v>
      </c>
      <c r="AM21" t="s">
        <v>164</v>
      </c>
      <c r="AQ21" t="e">
        <f ca="1">IF($AM$17&lt;=$AM$19, "FALSO", "VERDADERO")</f>
        <v>#NAME?</v>
      </c>
    </row>
    <row r="22" spans="13:43">
      <c r="M22">
        <f t="shared" si="9"/>
        <v>-0.44156779661018591</v>
      </c>
      <c r="N22">
        <f t="shared" si="10"/>
        <v>-0.40156779661018593</v>
      </c>
      <c r="O22">
        <f t="shared" si="2"/>
        <v>-0.44656779661018592</v>
      </c>
      <c r="P22">
        <f t="shared" si="3"/>
        <v>-0.39656779661018593</v>
      </c>
      <c r="Q22">
        <f t="shared" si="4"/>
        <v>-0.42156779661018595</v>
      </c>
      <c r="R22">
        <f t="shared" si="5"/>
        <v>0</v>
      </c>
      <c r="S22" s="12">
        <f t="shared" si="6"/>
        <v>0</v>
      </c>
      <c r="T22">
        <f t="shared" si="8"/>
        <v>4</v>
      </c>
      <c r="U22">
        <f t="shared" si="7"/>
        <v>4</v>
      </c>
      <c r="AD22" t="s">
        <v>165</v>
      </c>
    </row>
    <row r="23" spans="13:43">
      <c r="M23">
        <f t="shared" si="9"/>
        <v>-0.39156779661018593</v>
      </c>
      <c r="N23">
        <f t="shared" si="10"/>
        <v>-0.35156779661018595</v>
      </c>
      <c r="O23">
        <f t="shared" si="2"/>
        <v>-0.39656779661018593</v>
      </c>
      <c r="P23">
        <f t="shared" si="3"/>
        <v>-0.34656779661018594</v>
      </c>
      <c r="Q23">
        <f t="shared" si="4"/>
        <v>-0.37156779661018591</v>
      </c>
      <c r="R23">
        <f t="shared" si="5"/>
        <v>0</v>
      </c>
      <c r="S23" s="12">
        <f t="shared" si="6"/>
        <v>0</v>
      </c>
      <c r="T23">
        <f t="shared" si="8"/>
        <v>4</v>
      </c>
      <c r="U23">
        <f t="shared" si="7"/>
        <v>4</v>
      </c>
    </row>
    <row r="24" spans="13:43">
      <c r="M24">
        <f t="shared" si="9"/>
        <v>-0.34156779661018594</v>
      </c>
      <c r="N24">
        <f t="shared" si="10"/>
        <v>-0.30156779661018596</v>
      </c>
      <c r="O24">
        <f t="shared" si="2"/>
        <v>-0.34656779661018594</v>
      </c>
      <c r="P24">
        <f t="shared" si="3"/>
        <v>-0.29656779661018595</v>
      </c>
      <c r="Q24">
        <f t="shared" si="4"/>
        <v>-0.32156779661018597</v>
      </c>
      <c r="R24">
        <f t="shared" si="5"/>
        <v>0</v>
      </c>
      <c r="S24" s="12">
        <f t="shared" si="6"/>
        <v>0</v>
      </c>
      <c r="T24">
        <f t="shared" si="8"/>
        <v>4</v>
      </c>
      <c r="U24">
        <f t="shared" si="7"/>
        <v>4</v>
      </c>
    </row>
    <row r="25" spans="13:43">
      <c r="M25">
        <f t="shared" si="9"/>
        <v>-0.29156779661018595</v>
      </c>
      <c r="N25">
        <f t="shared" si="10"/>
        <v>-0.25156779661018597</v>
      </c>
      <c r="O25">
        <f t="shared" si="2"/>
        <v>-0.29656779661018595</v>
      </c>
      <c r="P25">
        <f t="shared" si="3"/>
        <v>-0.24656779661018596</v>
      </c>
      <c r="Q25">
        <f t="shared" si="4"/>
        <v>-0.27156779661018593</v>
      </c>
      <c r="R25">
        <f t="shared" si="5"/>
        <v>1</v>
      </c>
      <c r="S25" s="12">
        <f t="shared" si="6"/>
        <v>0.125</v>
      </c>
      <c r="T25">
        <f t="shared" si="8"/>
        <v>5</v>
      </c>
      <c r="U25">
        <f t="shared" si="7"/>
        <v>4</v>
      </c>
    </row>
    <row r="26" spans="13:43">
      <c r="M26">
        <f t="shared" si="9"/>
        <v>-0.24156779661018596</v>
      </c>
      <c r="N26">
        <f t="shared" si="10"/>
        <v>-0.20156779661018598</v>
      </c>
      <c r="O26">
        <f t="shared" si="2"/>
        <v>-0.24656779661018596</v>
      </c>
      <c r="P26">
        <f t="shared" si="3"/>
        <v>-0.19656779661018597</v>
      </c>
      <c r="Q26">
        <f t="shared" si="4"/>
        <v>-0.22156779661018597</v>
      </c>
      <c r="R26">
        <f t="shared" si="5"/>
        <v>0</v>
      </c>
      <c r="S26" s="12">
        <f t="shared" si="6"/>
        <v>0</v>
      </c>
      <c r="T26">
        <f t="shared" si="8"/>
        <v>5</v>
      </c>
      <c r="U26">
        <f t="shared" si="7"/>
        <v>5</v>
      </c>
      <c r="AC26" t="s">
        <v>9</v>
      </c>
    </row>
    <row r="27" spans="13:43">
      <c r="M27">
        <f t="shared" si="9"/>
        <v>-0.19156779661018597</v>
      </c>
      <c r="N27">
        <f t="shared" si="10"/>
        <v>-0.15156779661018599</v>
      </c>
      <c r="O27">
        <f t="shared" si="2"/>
        <v>-0.19656779661018597</v>
      </c>
      <c r="P27">
        <f t="shared" si="3"/>
        <v>-0.14656779661018599</v>
      </c>
      <c r="Q27">
        <f t="shared" si="4"/>
        <v>-0.17156779661018598</v>
      </c>
      <c r="R27">
        <f t="shared" si="5"/>
        <v>0</v>
      </c>
      <c r="S27" s="12">
        <f t="shared" si="6"/>
        <v>0</v>
      </c>
      <c r="T27">
        <f t="shared" si="8"/>
        <v>5</v>
      </c>
      <c r="U27">
        <f t="shared" si="7"/>
        <v>5</v>
      </c>
    </row>
    <row r="28" spans="13:43">
      <c r="M28">
        <f t="shared" si="9"/>
        <v>-0.14156779661018598</v>
      </c>
      <c r="N28">
        <f t="shared" si="10"/>
        <v>-0.10156779661018599</v>
      </c>
      <c r="O28">
        <f t="shared" si="2"/>
        <v>-0.14656779661018599</v>
      </c>
      <c r="P28">
        <f t="shared" si="3"/>
        <v>-9.6567796610185982E-2</v>
      </c>
      <c r="Q28">
        <f t="shared" si="4"/>
        <v>-0.12156779661018599</v>
      </c>
      <c r="R28">
        <f t="shared" si="5"/>
        <v>0</v>
      </c>
      <c r="S28" s="12">
        <f t="shared" si="6"/>
        <v>0</v>
      </c>
      <c r="T28">
        <f t="shared" si="8"/>
        <v>5</v>
      </c>
      <c r="U28">
        <f t="shared" si="7"/>
        <v>5</v>
      </c>
    </row>
    <row r="29" spans="13:43">
      <c r="M29">
        <f t="shared" si="9"/>
        <v>-9.1567796610185992E-2</v>
      </c>
      <c r="N29">
        <f t="shared" si="10"/>
        <v>-5.1567796610185984E-2</v>
      </c>
      <c r="O29">
        <f t="shared" si="2"/>
        <v>-9.6567796610185996E-2</v>
      </c>
      <c r="P29">
        <f t="shared" si="3"/>
        <v>-4.6567796610185987E-2</v>
      </c>
      <c r="Q29">
        <f t="shared" si="4"/>
        <v>-7.1567796610185988E-2</v>
      </c>
      <c r="R29">
        <f t="shared" si="5"/>
        <v>0</v>
      </c>
      <c r="S29" s="12">
        <f t="shared" si="6"/>
        <v>0</v>
      </c>
      <c r="T29">
        <f t="shared" si="8"/>
        <v>5</v>
      </c>
      <c r="U29">
        <f t="shared" si="7"/>
        <v>5</v>
      </c>
    </row>
    <row r="30" spans="13:43">
      <c r="M30">
        <f t="shared" si="9"/>
        <v>-4.1567796610185982E-2</v>
      </c>
      <c r="N30">
        <f t="shared" si="10"/>
        <v>-1.5677966101859814E-3</v>
      </c>
      <c r="O30">
        <f t="shared" si="2"/>
        <v>-4.656779661018598E-2</v>
      </c>
      <c r="P30">
        <f t="shared" si="3"/>
        <v>3.4322033898140187E-3</v>
      </c>
      <c r="Q30">
        <f t="shared" si="4"/>
        <v>-2.1567796610185982E-2</v>
      </c>
      <c r="R30">
        <f t="shared" si="5"/>
        <v>0</v>
      </c>
      <c r="S30" s="12">
        <f t="shared" si="6"/>
        <v>0</v>
      </c>
      <c r="T30">
        <f t="shared" si="8"/>
        <v>5</v>
      </c>
      <c r="U30">
        <f t="shared" si="7"/>
        <v>5</v>
      </c>
    </row>
    <row r="31" spans="13:43">
      <c r="M31">
        <f t="shared" si="9"/>
        <v>8.4322033898140188E-3</v>
      </c>
      <c r="N31">
        <f t="shared" si="10"/>
        <v>4.8432203389814021E-2</v>
      </c>
      <c r="O31">
        <f t="shared" si="2"/>
        <v>3.4322033898140187E-3</v>
      </c>
      <c r="P31">
        <f t="shared" si="3"/>
        <v>5.3432203389814019E-2</v>
      </c>
      <c r="Q31">
        <f t="shared" si="4"/>
        <v>2.8432203389814018E-2</v>
      </c>
      <c r="R31">
        <f t="shared" si="5"/>
        <v>0</v>
      </c>
      <c r="S31" s="12">
        <f t="shared" si="6"/>
        <v>0</v>
      </c>
      <c r="T31">
        <f t="shared" si="8"/>
        <v>5</v>
      </c>
      <c r="U31">
        <f t="shared" si="7"/>
        <v>5</v>
      </c>
    </row>
    <row r="32" spans="13:43">
      <c r="M32">
        <f t="shared" si="9"/>
        <v>5.8432203389814023E-2</v>
      </c>
      <c r="N32">
        <f t="shared" si="10"/>
        <v>9.8432203389814024E-2</v>
      </c>
      <c r="O32">
        <f t="shared" si="2"/>
        <v>5.3432203389814026E-2</v>
      </c>
      <c r="P32">
        <f t="shared" si="3"/>
        <v>0.10343220338981403</v>
      </c>
      <c r="Q32">
        <f t="shared" si="4"/>
        <v>7.843220338981402E-2</v>
      </c>
      <c r="R32">
        <f t="shared" si="5"/>
        <v>0</v>
      </c>
      <c r="S32" s="12">
        <f t="shared" si="6"/>
        <v>0</v>
      </c>
      <c r="T32">
        <f t="shared" si="8"/>
        <v>5</v>
      </c>
      <c r="U32">
        <f t="shared" si="7"/>
        <v>5</v>
      </c>
    </row>
    <row r="33" spans="13:21">
      <c r="M33">
        <f t="shared" si="9"/>
        <v>0.10843220338981402</v>
      </c>
      <c r="N33">
        <f t="shared" si="10"/>
        <v>0.14843220338981403</v>
      </c>
      <c r="O33">
        <f t="shared" si="2"/>
        <v>0.10343220338981401</v>
      </c>
      <c r="P33">
        <f t="shared" si="3"/>
        <v>0.15343220338981403</v>
      </c>
      <c r="Q33">
        <f t="shared" si="4"/>
        <v>0.12843220338981404</v>
      </c>
      <c r="R33">
        <f t="shared" si="5"/>
        <v>0</v>
      </c>
      <c r="S33" s="12">
        <f t="shared" si="6"/>
        <v>0</v>
      </c>
      <c r="T33">
        <f t="shared" si="8"/>
        <v>5</v>
      </c>
      <c r="U33">
        <f t="shared" si="7"/>
        <v>5</v>
      </c>
    </row>
    <row r="34" spans="13:21">
      <c r="M34">
        <f t="shared" si="9"/>
        <v>0.15843220338981404</v>
      </c>
      <c r="N34">
        <f t="shared" si="10"/>
        <v>0.19843220338981404</v>
      </c>
      <c r="O34">
        <f t="shared" si="2"/>
        <v>0.15343220338981403</v>
      </c>
      <c r="P34">
        <f t="shared" si="3"/>
        <v>0.20343220338981405</v>
      </c>
      <c r="Q34">
        <f t="shared" si="4"/>
        <v>0.17843220338981403</v>
      </c>
      <c r="R34">
        <f t="shared" si="5"/>
        <v>0</v>
      </c>
      <c r="S34" s="12">
        <f t="shared" si="6"/>
        <v>0</v>
      </c>
      <c r="T34">
        <f t="shared" si="8"/>
        <v>5</v>
      </c>
      <c r="U34">
        <f t="shared" si="7"/>
        <v>5</v>
      </c>
    </row>
    <row r="35" spans="13:21">
      <c r="M35">
        <f t="shared" si="9"/>
        <v>0.20843220338981405</v>
      </c>
      <c r="N35">
        <f t="shared" si="10"/>
        <v>0.24843220338981403</v>
      </c>
      <c r="O35">
        <f t="shared" si="2"/>
        <v>0.20343220338981405</v>
      </c>
      <c r="P35">
        <f t="shared" si="3"/>
        <v>0.25343220338981404</v>
      </c>
      <c r="Q35">
        <f t="shared" si="4"/>
        <v>0.22843220338981404</v>
      </c>
      <c r="R35">
        <f t="shared" si="5"/>
        <v>0</v>
      </c>
      <c r="S35" s="12">
        <f t="shared" si="6"/>
        <v>0</v>
      </c>
      <c r="T35">
        <f t="shared" si="8"/>
        <v>5</v>
      </c>
      <c r="U35">
        <f t="shared" si="7"/>
        <v>5</v>
      </c>
    </row>
    <row r="36" spans="13:21">
      <c r="M36">
        <f t="shared" si="9"/>
        <v>0.25843220338981404</v>
      </c>
      <c r="N36">
        <f t="shared" si="10"/>
        <v>0.29843220338981402</v>
      </c>
      <c r="O36">
        <f t="shared" si="2"/>
        <v>0.25343220338981404</v>
      </c>
      <c r="P36">
        <f t="shared" si="3"/>
        <v>0.30343220338981403</v>
      </c>
      <c r="Q36">
        <f t="shared" si="4"/>
        <v>0.278432203389814</v>
      </c>
      <c r="R36">
        <f t="shared" si="5"/>
        <v>0</v>
      </c>
      <c r="S36" s="12">
        <f t="shared" si="6"/>
        <v>0</v>
      </c>
      <c r="T36">
        <f t="shared" si="8"/>
        <v>5</v>
      </c>
      <c r="U36">
        <f t="shared" si="7"/>
        <v>5</v>
      </c>
    </row>
    <row r="37" spans="13:21">
      <c r="M37">
        <f t="shared" si="9"/>
        <v>0.30843220338981403</v>
      </c>
      <c r="N37">
        <f t="shared" si="10"/>
        <v>0.34843220338981401</v>
      </c>
      <c r="O37">
        <f t="shared" si="2"/>
        <v>0.30343220338981403</v>
      </c>
      <c r="P37">
        <f t="shared" si="3"/>
        <v>0.35343220338981401</v>
      </c>
      <c r="Q37">
        <f t="shared" si="4"/>
        <v>0.32843220338981405</v>
      </c>
      <c r="R37">
        <f t="shared" si="5"/>
        <v>0</v>
      </c>
      <c r="S37" s="12">
        <f t="shared" si="6"/>
        <v>0</v>
      </c>
      <c r="T37">
        <f t="shared" si="8"/>
        <v>5</v>
      </c>
      <c r="U37">
        <f t="shared" si="7"/>
        <v>5</v>
      </c>
    </row>
    <row r="38" spans="13:21">
      <c r="M38">
        <f t="shared" si="9"/>
        <v>0.35843220338981402</v>
      </c>
      <c r="N38">
        <f t="shared" si="10"/>
        <v>0.398432203389814</v>
      </c>
      <c r="O38">
        <f t="shared" si="2"/>
        <v>0.35343220338981401</v>
      </c>
      <c r="P38">
        <f t="shared" si="3"/>
        <v>0.403432203389814</v>
      </c>
      <c r="Q38">
        <f t="shared" si="4"/>
        <v>0.37843220338981398</v>
      </c>
      <c r="R38">
        <f t="shared" si="5"/>
        <v>1</v>
      </c>
      <c r="S38" s="12">
        <f t="shared" si="6"/>
        <v>0.125</v>
      </c>
      <c r="T38">
        <f t="shared" si="8"/>
        <v>6</v>
      </c>
      <c r="U38">
        <f t="shared" si="7"/>
        <v>5</v>
      </c>
    </row>
    <row r="39" spans="13:21">
      <c r="M39">
        <f t="shared" si="9"/>
        <v>0.40843220338981401</v>
      </c>
      <c r="N39">
        <f t="shared" si="10"/>
        <v>0.44843220338981399</v>
      </c>
      <c r="O39">
        <f t="shared" si="2"/>
        <v>0.403432203389814</v>
      </c>
      <c r="P39">
        <f t="shared" si="3"/>
        <v>0.45343220338981399</v>
      </c>
      <c r="Q39">
        <f t="shared" si="4"/>
        <v>0.42843220338981403</v>
      </c>
      <c r="R39">
        <f t="shared" si="5"/>
        <v>0</v>
      </c>
      <c r="S39" s="12">
        <f t="shared" si="6"/>
        <v>0</v>
      </c>
      <c r="T39">
        <f t="shared" si="8"/>
        <v>6</v>
      </c>
      <c r="U39">
        <f t="shared" si="7"/>
        <v>6</v>
      </c>
    </row>
    <row r="40" spans="13:21">
      <c r="M40">
        <f t="shared" si="9"/>
        <v>0.458432203389814</v>
      </c>
      <c r="N40">
        <f t="shared" si="10"/>
        <v>0.49843220338981398</v>
      </c>
      <c r="O40">
        <f t="shared" si="2"/>
        <v>0.45343220338981399</v>
      </c>
      <c r="P40">
        <f t="shared" si="3"/>
        <v>0.50343220338981398</v>
      </c>
      <c r="Q40">
        <f t="shared" si="4"/>
        <v>0.47843220338981396</v>
      </c>
      <c r="R40">
        <f t="shared" si="5"/>
        <v>0</v>
      </c>
      <c r="S40" s="12">
        <f t="shared" si="6"/>
        <v>0</v>
      </c>
      <c r="T40">
        <f t="shared" si="8"/>
        <v>6</v>
      </c>
      <c r="U40">
        <f t="shared" si="7"/>
        <v>6</v>
      </c>
    </row>
    <row r="41" spans="13:21">
      <c r="M41">
        <f t="shared" si="9"/>
        <v>0.50843220338981399</v>
      </c>
      <c r="N41">
        <f t="shared" si="10"/>
        <v>0.54843220338981402</v>
      </c>
      <c r="O41">
        <f t="shared" si="2"/>
        <v>0.50343220338981398</v>
      </c>
      <c r="P41">
        <f t="shared" si="3"/>
        <v>0.55343220338981403</v>
      </c>
      <c r="Q41">
        <f t="shared" si="4"/>
        <v>0.528432203389814</v>
      </c>
      <c r="R41">
        <f t="shared" si="5"/>
        <v>0</v>
      </c>
      <c r="S41" s="12">
        <f t="shared" si="6"/>
        <v>0</v>
      </c>
      <c r="T41">
        <f t="shared" si="8"/>
        <v>6</v>
      </c>
      <c r="U41">
        <f t="shared" si="7"/>
        <v>6</v>
      </c>
    </row>
    <row r="42" spans="13:21">
      <c r="M42">
        <f t="shared" si="9"/>
        <v>0.55843220338981403</v>
      </c>
      <c r="N42">
        <f t="shared" si="10"/>
        <v>0.59843220338981407</v>
      </c>
      <c r="O42">
        <f t="shared" si="2"/>
        <v>0.55343220338981403</v>
      </c>
      <c r="P42">
        <f t="shared" si="3"/>
        <v>0.60343220338981407</v>
      </c>
      <c r="Q42">
        <f t="shared" si="4"/>
        <v>0.57843220338981405</v>
      </c>
      <c r="R42">
        <f t="shared" si="5"/>
        <v>0</v>
      </c>
      <c r="S42" s="12">
        <f t="shared" si="6"/>
        <v>0</v>
      </c>
      <c r="T42">
        <f t="shared" si="8"/>
        <v>6</v>
      </c>
      <c r="U42">
        <f t="shared" si="7"/>
        <v>6</v>
      </c>
    </row>
    <row r="43" spans="13:21">
      <c r="M43">
        <f t="shared" si="9"/>
        <v>0.60843220338981407</v>
      </c>
      <c r="N43">
        <f t="shared" si="10"/>
        <v>0.64843220338981411</v>
      </c>
      <c r="O43">
        <f t="shared" si="2"/>
        <v>0.60343220338981407</v>
      </c>
      <c r="P43">
        <f t="shared" si="3"/>
        <v>0.65343220338981411</v>
      </c>
      <c r="Q43">
        <f t="shared" si="4"/>
        <v>0.62843220338981409</v>
      </c>
      <c r="R43">
        <f t="shared" si="5"/>
        <v>0</v>
      </c>
      <c r="S43" s="12">
        <f t="shared" si="6"/>
        <v>0</v>
      </c>
      <c r="T43">
        <f t="shared" si="8"/>
        <v>6</v>
      </c>
      <c r="U43">
        <f t="shared" si="7"/>
        <v>6</v>
      </c>
    </row>
    <row r="44" spans="13:21">
      <c r="M44">
        <f t="shared" si="9"/>
        <v>0.65843220338981412</v>
      </c>
      <c r="N44">
        <f t="shared" si="10"/>
        <v>0.69843220338981415</v>
      </c>
      <c r="O44">
        <f t="shared" si="2"/>
        <v>0.65343220338981411</v>
      </c>
      <c r="P44">
        <f t="shared" si="3"/>
        <v>0.70343220338981416</v>
      </c>
      <c r="Q44">
        <f t="shared" si="4"/>
        <v>0.67843220338981414</v>
      </c>
      <c r="R44">
        <f t="shared" si="5"/>
        <v>0</v>
      </c>
      <c r="S44" s="12">
        <f t="shared" si="6"/>
        <v>0</v>
      </c>
      <c r="T44">
        <f>R44</f>
        <v>0</v>
      </c>
      <c r="U44">
        <f t="shared" si="7"/>
        <v>6</v>
      </c>
    </row>
    <row r="45" spans="13:21">
      <c r="M45">
        <f t="shared" si="9"/>
        <v>0.70843220338981416</v>
      </c>
      <c r="N45">
        <f t="shared" si="10"/>
        <v>0.7484322033898142</v>
      </c>
      <c r="O45">
        <f t="shared" si="2"/>
        <v>0.70343220338981416</v>
      </c>
      <c r="P45">
        <f t="shared" si="3"/>
        <v>0.7534322033898142</v>
      </c>
      <c r="Q45">
        <f t="shared" ref="Q45:Q108" si="11">AVERAGE(O45:P45)</f>
        <v>0.72843220338981418</v>
      </c>
      <c r="R45">
        <f t="shared" si="5"/>
        <v>0</v>
      </c>
      <c r="S45" s="12">
        <f t="shared" ref="S45:S108" si="12">R45/$S$3</f>
        <v>0</v>
      </c>
      <c r="T45">
        <f t="shared" ref="T45:T82" si="13">R45+T44</f>
        <v>0</v>
      </c>
      <c r="U45">
        <f t="shared" ref="U45:U108" si="14">COUNTIF($G$3:$G$1000, "&lt;="&amp;O45)</f>
        <v>6</v>
      </c>
    </row>
    <row r="46" spans="13:21">
      <c r="M46">
        <f t="shared" si="9"/>
        <v>0.75843220338981421</v>
      </c>
      <c r="N46">
        <f t="shared" si="10"/>
        <v>0.79843220338981424</v>
      </c>
      <c r="O46">
        <f t="shared" si="2"/>
        <v>0.7534322033898142</v>
      </c>
      <c r="P46">
        <f t="shared" si="3"/>
        <v>0.80343220338981425</v>
      </c>
      <c r="Q46">
        <f t="shared" si="11"/>
        <v>0.77843220338981423</v>
      </c>
      <c r="R46">
        <f t="shared" si="5"/>
        <v>0</v>
      </c>
      <c r="S46" s="12">
        <f t="shared" si="12"/>
        <v>0</v>
      </c>
      <c r="T46">
        <f t="shared" si="13"/>
        <v>0</v>
      </c>
      <c r="U46">
        <f t="shared" si="14"/>
        <v>6</v>
      </c>
    </row>
    <row r="47" spans="13:21">
      <c r="M47">
        <f t="shared" si="9"/>
        <v>0.80843220338981425</v>
      </c>
      <c r="N47">
        <f t="shared" si="10"/>
        <v>0.84843220338981429</v>
      </c>
      <c r="O47">
        <f t="shared" si="2"/>
        <v>0.80343220338981425</v>
      </c>
      <c r="P47">
        <f t="shared" si="3"/>
        <v>0.85343220338981429</v>
      </c>
      <c r="Q47">
        <f t="shared" si="11"/>
        <v>0.82843220338981427</v>
      </c>
      <c r="R47">
        <f t="shared" si="5"/>
        <v>0</v>
      </c>
      <c r="S47" s="12">
        <f t="shared" si="12"/>
        <v>0</v>
      </c>
      <c r="T47">
        <f t="shared" si="13"/>
        <v>0</v>
      </c>
      <c r="U47">
        <f t="shared" si="14"/>
        <v>6</v>
      </c>
    </row>
    <row r="48" spans="13:21">
      <c r="M48">
        <f t="shared" si="9"/>
        <v>0.8584322033898143</v>
      </c>
      <c r="N48">
        <f t="shared" si="10"/>
        <v>0.89843220338981433</v>
      </c>
      <c r="O48">
        <f t="shared" si="2"/>
        <v>0.85343220338981429</v>
      </c>
      <c r="P48">
        <f t="shared" si="3"/>
        <v>0.90343220338981434</v>
      </c>
      <c r="Q48">
        <f t="shared" si="11"/>
        <v>0.87843220338981431</v>
      </c>
      <c r="R48">
        <f t="shared" si="5"/>
        <v>0</v>
      </c>
      <c r="S48" s="12">
        <f t="shared" si="12"/>
        <v>0</v>
      </c>
      <c r="T48">
        <f t="shared" si="13"/>
        <v>0</v>
      </c>
      <c r="U48">
        <f t="shared" si="14"/>
        <v>6</v>
      </c>
    </row>
    <row r="49" spans="13:21">
      <c r="M49">
        <f t="shared" si="9"/>
        <v>0.90843220338981434</v>
      </c>
      <c r="N49">
        <f t="shared" si="10"/>
        <v>0.94843220338981438</v>
      </c>
      <c r="O49">
        <f t="shared" si="2"/>
        <v>0.90343220338981434</v>
      </c>
      <c r="P49">
        <f t="shared" si="3"/>
        <v>0.95343220338981438</v>
      </c>
      <c r="Q49">
        <f t="shared" si="11"/>
        <v>0.92843220338981436</v>
      </c>
      <c r="R49">
        <f t="shared" si="5"/>
        <v>0</v>
      </c>
      <c r="S49" s="12">
        <f t="shared" si="12"/>
        <v>0</v>
      </c>
      <c r="T49">
        <f t="shared" si="13"/>
        <v>0</v>
      </c>
      <c r="U49">
        <f t="shared" si="14"/>
        <v>6</v>
      </c>
    </row>
    <row r="50" spans="13:21">
      <c r="M50">
        <f t="shared" si="9"/>
        <v>0.95843220338981439</v>
      </c>
      <c r="N50">
        <f t="shared" si="10"/>
        <v>0.99843220338981442</v>
      </c>
      <c r="O50">
        <f t="shared" si="2"/>
        <v>0.95343220338981438</v>
      </c>
      <c r="P50">
        <f t="shared" si="3"/>
        <v>1.0034322033898144</v>
      </c>
      <c r="Q50">
        <f t="shared" si="11"/>
        <v>0.9784322033898144</v>
      </c>
      <c r="R50">
        <f t="shared" si="5"/>
        <v>0</v>
      </c>
      <c r="S50" s="12">
        <f t="shared" si="12"/>
        <v>0</v>
      </c>
      <c r="T50">
        <f t="shared" si="13"/>
        <v>0</v>
      </c>
      <c r="U50">
        <f t="shared" si="14"/>
        <v>6</v>
      </c>
    </row>
    <row r="51" spans="13:21">
      <c r="M51">
        <f t="shared" si="9"/>
        <v>1.0084322033898143</v>
      </c>
      <c r="N51">
        <f t="shared" si="10"/>
        <v>1.0484322033898144</v>
      </c>
      <c r="O51">
        <f t="shared" si="2"/>
        <v>1.0034322033898144</v>
      </c>
      <c r="P51">
        <f t="shared" si="3"/>
        <v>1.0534322033898142</v>
      </c>
      <c r="Q51">
        <f t="shared" si="11"/>
        <v>1.0284322033898143</v>
      </c>
      <c r="R51">
        <f t="shared" si="5"/>
        <v>0</v>
      </c>
      <c r="S51" s="12">
        <f t="shared" si="12"/>
        <v>0</v>
      </c>
      <c r="T51">
        <f t="shared" si="13"/>
        <v>0</v>
      </c>
      <c r="U51">
        <f t="shared" si="14"/>
        <v>6</v>
      </c>
    </row>
    <row r="52" spans="13:21">
      <c r="M52">
        <f t="shared" si="9"/>
        <v>1.0584322033898144</v>
      </c>
      <c r="N52">
        <f t="shared" si="10"/>
        <v>1.0984322033898144</v>
      </c>
      <c r="O52">
        <f t="shared" si="2"/>
        <v>1.0534322033898145</v>
      </c>
      <c r="P52">
        <f t="shared" si="3"/>
        <v>1.1034322033898143</v>
      </c>
      <c r="Q52">
        <f t="shared" si="11"/>
        <v>1.0784322033898144</v>
      </c>
      <c r="R52">
        <f t="shared" si="5"/>
        <v>1</v>
      </c>
      <c r="S52" s="12">
        <f t="shared" si="12"/>
        <v>0.125</v>
      </c>
      <c r="T52">
        <f t="shared" si="13"/>
        <v>1</v>
      </c>
      <c r="U52">
        <f t="shared" si="14"/>
        <v>6</v>
      </c>
    </row>
    <row r="53" spans="13:21">
      <c r="M53">
        <f t="shared" si="9"/>
        <v>1.1084322033898144</v>
      </c>
      <c r="N53">
        <f t="shared" si="10"/>
        <v>1.1484322033898144</v>
      </c>
      <c r="O53">
        <f t="shared" si="2"/>
        <v>1.1034322033898145</v>
      </c>
      <c r="P53">
        <f t="shared" si="3"/>
        <v>1.1534322033898143</v>
      </c>
      <c r="Q53">
        <f t="shared" si="11"/>
        <v>1.1284322033898144</v>
      </c>
      <c r="R53">
        <f t="shared" si="5"/>
        <v>0</v>
      </c>
      <c r="S53" s="12">
        <f t="shared" si="12"/>
        <v>0</v>
      </c>
      <c r="T53">
        <f t="shared" si="13"/>
        <v>1</v>
      </c>
      <c r="U53">
        <f t="shared" si="14"/>
        <v>7</v>
      </c>
    </row>
    <row r="54" spans="13:21">
      <c r="M54">
        <f t="shared" si="9"/>
        <v>1.1584322033898145</v>
      </c>
      <c r="N54">
        <f t="shared" si="10"/>
        <v>1.1984322033898145</v>
      </c>
      <c r="O54">
        <f t="shared" si="2"/>
        <v>1.1534322033898146</v>
      </c>
      <c r="P54">
        <f t="shared" si="3"/>
        <v>1.2034322033898144</v>
      </c>
      <c r="Q54">
        <f t="shared" si="11"/>
        <v>1.1784322033898145</v>
      </c>
      <c r="R54">
        <f t="shared" si="5"/>
        <v>0</v>
      </c>
      <c r="S54" s="12">
        <f t="shared" si="12"/>
        <v>0</v>
      </c>
      <c r="T54">
        <f t="shared" si="13"/>
        <v>1</v>
      </c>
      <c r="U54">
        <f t="shared" si="14"/>
        <v>7</v>
      </c>
    </row>
    <row r="55" spans="13:21">
      <c r="M55">
        <f t="shared" si="9"/>
        <v>1.2084322033898145</v>
      </c>
      <c r="N55">
        <f t="shared" si="10"/>
        <v>1.2484322033898145</v>
      </c>
      <c r="O55">
        <f t="shared" si="2"/>
        <v>1.2034322033898146</v>
      </c>
      <c r="P55">
        <f t="shared" si="3"/>
        <v>1.2534322033898144</v>
      </c>
      <c r="Q55">
        <f t="shared" si="11"/>
        <v>1.2284322033898145</v>
      </c>
      <c r="R55">
        <f t="shared" si="5"/>
        <v>0</v>
      </c>
      <c r="S55" s="12">
        <f t="shared" si="12"/>
        <v>0</v>
      </c>
      <c r="T55">
        <f t="shared" si="13"/>
        <v>1</v>
      </c>
      <c r="U55">
        <f t="shared" si="14"/>
        <v>7</v>
      </c>
    </row>
    <row r="56" spans="13:21">
      <c r="M56">
        <f t="shared" si="9"/>
        <v>1.2584322033898145</v>
      </c>
      <c r="N56">
        <f t="shared" si="10"/>
        <v>1.2984322033898146</v>
      </c>
      <c r="O56">
        <f t="shared" si="2"/>
        <v>1.2534322033898146</v>
      </c>
      <c r="P56">
        <f t="shared" si="3"/>
        <v>1.3034322033898145</v>
      </c>
      <c r="Q56">
        <f t="shared" si="11"/>
        <v>1.2784322033898146</v>
      </c>
      <c r="R56">
        <f t="shared" si="5"/>
        <v>0</v>
      </c>
      <c r="S56" s="12">
        <f t="shared" si="12"/>
        <v>0</v>
      </c>
      <c r="T56">
        <f t="shared" si="13"/>
        <v>1</v>
      </c>
      <c r="U56">
        <f t="shared" si="14"/>
        <v>7</v>
      </c>
    </row>
    <row r="57" spans="13:21">
      <c r="M57">
        <f t="shared" si="9"/>
        <v>1.3084322033898146</v>
      </c>
      <c r="N57">
        <f t="shared" si="10"/>
        <v>1.3484322033898146</v>
      </c>
      <c r="O57">
        <f t="shared" si="2"/>
        <v>1.3034322033898147</v>
      </c>
      <c r="P57">
        <f t="shared" si="3"/>
        <v>1.3534322033898145</v>
      </c>
      <c r="Q57">
        <f t="shared" si="11"/>
        <v>1.3284322033898146</v>
      </c>
      <c r="R57">
        <f t="shared" si="5"/>
        <v>0</v>
      </c>
      <c r="S57" s="12">
        <f t="shared" si="12"/>
        <v>0</v>
      </c>
      <c r="T57">
        <f t="shared" si="13"/>
        <v>1</v>
      </c>
      <c r="U57">
        <f t="shared" si="14"/>
        <v>7</v>
      </c>
    </row>
    <row r="58" spans="13:21">
      <c r="M58">
        <f t="shared" si="9"/>
        <v>1.3584322033898146</v>
      </c>
      <c r="N58">
        <f t="shared" si="10"/>
        <v>1.3984322033898147</v>
      </c>
      <c r="O58">
        <f t="shared" si="2"/>
        <v>1.3534322033898147</v>
      </c>
      <c r="P58">
        <f t="shared" si="3"/>
        <v>1.4034322033898146</v>
      </c>
      <c r="Q58">
        <f t="shared" si="11"/>
        <v>1.3784322033898146</v>
      </c>
      <c r="R58">
        <f t="shared" si="5"/>
        <v>1</v>
      </c>
      <c r="S58" s="12">
        <f t="shared" si="12"/>
        <v>0.125</v>
      </c>
      <c r="T58">
        <f t="shared" si="13"/>
        <v>2</v>
      </c>
      <c r="U58">
        <f t="shared" si="14"/>
        <v>7</v>
      </c>
    </row>
    <row r="59" spans="13:21">
      <c r="M59">
        <f t="shared" si="9"/>
        <v>1.4084322033898147</v>
      </c>
      <c r="N59">
        <f t="shared" si="10"/>
        <v>1.4484322033898147</v>
      </c>
      <c r="O59">
        <f t="shared" si="2"/>
        <v>1.4034322033898148</v>
      </c>
      <c r="P59">
        <f t="shared" si="3"/>
        <v>1.4534322033898146</v>
      </c>
      <c r="Q59">
        <f t="shared" si="11"/>
        <v>1.4284322033898147</v>
      </c>
      <c r="R59">
        <f t="shared" si="5"/>
        <v>0</v>
      </c>
      <c r="S59" s="12">
        <f t="shared" si="12"/>
        <v>0</v>
      </c>
      <c r="T59">
        <f t="shared" si="13"/>
        <v>2</v>
      </c>
      <c r="U59">
        <f t="shared" si="14"/>
        <v>8</v>
      </c>
    </row>
    <row r="60" spans="13:21">
      <c r="M60">
        <f t="shared" si="9"/>
        <v>1.4584322033898147</v>
      </c>
      <c r="N60">
        <f t="shared" si="10"/>
        <v>1.4984322033898148</v>
      </c>
      <c r="O60">
        <f t="shared" si="2"/>
        <v>1.4534322033898148</v>
      </c>
      <c r="P60">
        <f t="shared" si="3"/>
        <v>1.5034322033898146</v>
      </c>
      <c r="Q60">
        <f t="shared" si="11"/>
        <v>1.4784322033898147</v>
      </c>
      <c r="R60">
        <f t="shared" si="5"/>
        <v>0</v>
      </c>
      <c r="S60" s="12">
        <f t="shared" si="12"/>
        <v>0</v>
      </c>
      <c r="T60">
        <f t="shared" si="13"/>
        <v>2</v>
      </c>
      <c r="U60">
        <f t="shared" si="14"/>
        <v>8</v>
      </c>
    </row>
    <row r="61" spans="13:21">
      <c r="M61">
        <f t="shared" si="9"/>
        <v>1.5084322033898148</v>
      </c>
      <c r="N61">
        <f t="shared" si="10"/>
        <v>1.5484322033898148</v>
      </c>
      <c r="O61">
        <f t="shared" si="2"/>
        <v>1.5034322033898149</v>
      </c>
      <c r="P61">
        <f t="shared" si="3"/>
        <v>1.5534322033898147</v>
      </c>
      <c r="Q61">
        <f t="shared" si="11"/>
        <v>1.5284322033898148</v>
      </c>
      <c r="R61">
        <f t="shared" si="5"/>
        <v>0</v>
      </c>
      <c r="S61" s="12">
        <f t="shared" si="12"/>
        <v>0</v>
      </c>
      <c r="T61">
        <f t="shared" si="13"/>
        <v>2</v>
      </c>
      <c r="U61">
        <f t="shared" si="14"/>
        <v>8</v>
      </c>
    </row>
    <row r="62" spans="13:21">
      <c r="M62">
        <f t="shared" si="9"/>
        <v>1.5584322033898148</v>
      </c>
      <c r="N62">
        <f t="shared" si="10"/>
        <v>1.5984322033898148</v>
      </c>
      <c r="O62">
        <f t="shared" si="2"/>
        <v>1.5534322033898149</v>
      </c>
      <c r="P62">
        <f t="shared" si="3"/>
        <v>1.6034322033898147</v>
      </c>
      <c r="Q62">
        <f t="shared" si="11"/>
        <v>1.5784322033898148</v>
      </c>
      <c r="R62">
        <f t="shared" si="5"/>
        <v>0</v>
      </c>
      <c r="S62" s="12">
        <f t="shared" si="12"/>
        <v>0</v>
      </c>
      <c r="T62">
        <f t="shared" si="13"/>
        <v>2</v>
      </c>
      <c r="U62">
        <f t="shared" si="14"/>
        <v>8</v>
      </c>
    </row>
    <row r="63" spans="13:21">
      <c r="M63">
        <f t="shared" si="9"/>
        <v>1.6084322033898149</v>
      </c>
      <c r="N63">
        <f t="shared" si="10"/>
        <v>1.6484322033898149</v>
      </c>
      <c r="O63">
        <f t="shared" si="2"/>
        <v>1.603432203389815</v>
      </c>
      <c r="P63">
        <f t="shared" si="3"/>
        <v>1.6534322033898148</v>
      </c>
      <c r="Q63">
        <f t="shared" si="11"/>
        <v>1.6284322033898149</v>
      </c>
      <c r="R63">
        <f t="shared" si="5"/>
        <v>0</v>
      </c>
      <c r="S63" s="12">
        <f t="shared" si="12"/>
        <v>0</v>
      </c>
      <c r="T63">
        <f t="shared" si="13"/>
        <v>2</v>
      </c>
      <c r="U63">
        <f t="shared" si="14"/>
        <v>8</v>
      </c>
    </row>
    <row r="64" spans="13:21">
      <c r="M64">
        <f t="shared" si="9"/>
        <v>1.6584322033898149</v>
      </c>
      <c r="N64">
        <f t="shared" si="10"/>
        <v>1.6984322033898149</v>
      </c>
      <c r="O64">
        <f t="shared" si="2"/>
        <v>1.653432203389815</v>
      </c>
      <c r="P64">
        <f t="shared" si="3"/>
        <v>1.7034322033898148</v>
      </c>
      <c r="Q64">
        <f t="shared" si="11"/>
        <v>1.6784322033898149</v>
      </c>
      <c r="R64">
        <f t="shared" si="5"/>
        <v>0</v>
      </c>
      <c r="S64" s="12">
        <f t="shared" si="12"/>
        <v>0</v>
      </c>
      <c r="T64">
        <f t="shared" si="13"/>
        <v>2</v>
      </c>
      <c r="U64">
        <f t="shared" si="14"/>
        <v>8</v>
      </c>
    </row>
    <row r="65" spans="13:21">
      <c r="M65">
        <f t="shared" si="9"/>
        <v>1.7084322033898149</v>
      </c>
      <c r="N65">
        <f t="shared" si="10"/>
        <v>1.748432203389815</v>
      </c>
      <c r="O65">
        <f t="shared" si="2"/>
        <v>1.703432203389815</v>
      </c>
      <c r="P65">
        <f t="shared" si="3"/>
        <v>1.7534322033898149</v>
      </c>
      <c r="Q65">
        <f t="shared" si="11"/>
        <v>1.728432203389815</v>
      </c>
      <c r="R65">
        <f t="shared" si="5"/>
        <v>0</v>
      </c>
      <c r="S65" s="12">
        <f t="shared" si="12"/>
        <v>0</v>
      </c>
      <c r="T65">
        <f t="shared" si="13"/>
        <v>2</v>
      </c>
      <c r="U65">
        <f t="shared" si="14"/>
        <v>8</v>
      </c>
    </row>
    <row r="66" spans="13:21">
      <c r="M66">
        <f t="shared" si="9"/>
        <v>1.758432203389815</v>
      </c>
      <c r="N66">
        <f t="shared" si="10"/>
        <v>1.798432203389815</v>
      </c>
      <c r="O66">
        <f t="shared" si="2"/>
        <v>1.7534322033898151</v>
      </c>
      <c r="P66">
        <f t="shared" si="3"/>
        <v>1.8034322033898149</v>
      </c>
      <c r="Q66">
        <f t="shared" si="11"/>
        <v>1.778432203389815</v>
      </c>
      <c r="R66">
        <f t="shared" si="5"/>
        <v>0</v>
      </c>
      <c r="S66" s="12">
        <f t="shared" si="12"/>
        <v>0</v>
      </c>
      <c r="T66">
        <f t="shared" si="13"/>
        <v>2</v>
      </c>
      <c r="U66">
        <f t="shared" si="14"/>
        <v>8</v>
      </c>
    </row>
    <row r="67" spans="13:21">
      <c r="M67">
        <f t="shared" si="9"/>
        <v>1.808432203389815</v>
      </c>
      <c r="N67">
        <f t="shared" si="10"/>
        <v>1.8484322033898151</v>
      </c>
      <c r="O67">
        <f t="shared" si="2"/>
        <v>1.8034322033898151</v>
      </c>
      <c r="P67">
        <f t="shared" si="3"/>
        <v>1.853432203389815</v>
      </c>
      <c r="Q67">
        <f t="shared" si="11"/>
        <v>1.828432203389815</v>
      </c>
      <c r="R67">
        <f t="shared" si="5"/>
        <v>0</v>
      </c>
      <c r="S67" s="12">
        <f t="shared" si="12"/>
        <v>0</v>
      </c>
      <c r="T67">
        <f t="shared" si="13"/>
        <v>2</v>
      </c>
      <c r="U67">
        <f t="shared" si="14"/>
        <v>8</v>
      </c>
    </row>
    <row r="68" spans="13:21">
      <c r="M68">
        <f t="shared" si="9"/>
        <v>1.8584322033898151</v>
      </c>
      <c r="N68">
        <f t="shared" si="10"/>
        <v>1.8984322033898151</v>
      </c>
      <c r="O68">
        <f t="shared" si="2"/>
        <v>1.8534322033898152</v>
      </c>
      <c r="P68">
        <f t="shared" si="3"/>
        <v>1.903432203389815</v>
      </c>
      <c r="Q68">
        <f t="shared" si="11"/>
        <v>1.8784322033898151</v>
      </c>
      <c r="R68">
        <f t="shared" si="5"/>
        <v>0</v>
      </c>
      <c r="S68" s="12">
        <f t="shared" si="12"/>
        <v>0</v>
      </c>
      <c r="T68">
        <f t="shared" si="13"/>
        <v>2</v>
      </c>
      <c r="U68">
        <f t="shared" si="14"/>
        <v>8</v>
      </c>
    </row>
    <row r="69" spans="13:21">
      <c r="M69">
        <f t="shared" si="9"/>
        <v>1.9084322033898151</v>
      </c>
      <c r="N69">
        <f t="shared" si="10"/>
        <v>1.9484322033898152</v>
      </c>
      <c r="O69">
        <f t="shared" si="2"/>
        <v>1.9034322033898152</v>
      </c>
      <c r="P69">
        <f t="shared" si="3"/>
        <v>1.953432203389815</v>
      </c>
      <c r="Q69">
        <f t="shared" si="11"/>
        <v>1.9284322033898151</v>
      </c>
      <c r="R69">
        <f t="shared" si="5"/>
        <v>0</v>
      </c>
      <c r="S69" s="12">
        <f t="shared" si="12"/>
        <v>0</v>
      </c>
      <c r="T69">
        <f t="shared" si="13"/>
        <v>2</v>
      </c>
      <c r="U69">
        <f t="shared" si="14"/>
        <v>8</v>
      </c>
    </row>
    <row r="70" spans="13:21">
      <c r="M70">
        <f t="shared" si="9"/>
        <v>1.9584322033898152</v>
      </c>
      <c r="N70">
        <f t="shared" si="10"/>
        <v>1.9984322033898152</v>
      </c>
      <c r="O70">
        <f t="shared" ref="O70:O133" si="15">M70-5*10^-($D$4+1)</f>
        <v>1.9534322033898153</v>
      </c>
      <c r="P70">
        <f t="shared" ref="P70:P133" si="16">N70+5*10^-($D$4+1)</f>
        <v>2.0034322033898153</v>
      </c>
      <c r="Q70">
        <f t="shared" si="11"/>
        <v>1.9784322033898154</v>
      </c>
      <c r="R70">
        <f t="shared" ref="R70:R133" si="17">COUNTIFS($G$3:$G$5000, "&gt;="&amp;O70,$G$3:$G$5000, "&lt;="&amp;P70)</f>
        <v>0</v>
      </c>
      <c r="S70" s="12">
        <f t="shared" si="12"/>
        <v>0</v>
      </c>
      <c r="T70">
        <f t="shared" si="13"/>
        <v>2</v>
      </c>
      <c r="U70">
        <f t="shared" si="14"/>
        <v>8</v>
      </c>
    </row>
    <row r="71" spans="13:21">
      <c r="M71">
        <f t="shared" si="9"/>
        <v>2.0084322033898152</v>
      </c>
      <c r="N71">
        <f t="shared" si="10"/>
        <v>2.0484322033898152</v>
      </c>
      <c r="O71">
        <f t="shared" si="15"/>
        <v>2.0034322033898153</v>
      </c>
      <c r="P71">
        <f t="shared" si="16"/>
        <v>2.0534322033898151</v>
      </c>
      <c r="Q71">
        <f t="shared" si="11"/>
        <v>2.0284322033898152</v>
      </c>
      <c r="R71">
        <f t="shared" si="17"/>
        <v>0</v>
      </c>
      <c r="S71" s="12">
        <f t="shared" si="12"/>
        <v>0</v>
      </c>
      <c r="T71">
        <f t="shared" si="13"/>
        <v>2</v>
      </c>
      <c r="U71">
        <f t="shared" si="14"/>
        <v>8</v>
      </c>
    </row>
    <row r="72" spans="13:21">
      <c r="M72">
        <f t="shared" ref="M72:M135" si="18">N71+10^(-$D$4)</f>
        <v>2.058432203389815</v>
      </c>
      <c r="N72">
        <f t="shared" ref="N72:N135" si="19">N71+$J$6</f>
        <v>2.0984322033898151</v>
      </c>
      <c r="O72">
        <f t="shared" si="15"/>
        <v>2.0534322033898151</v>
      </c>
      <c r="P72">
        <f t="shared" si="16"/>
        <v>2.103432203389815</v>
      </c>
      <c r="Q72">
        <f t="shared" si="11"/>
        <v>2.078432203389815</v>
      </c>
      <c r="R72">
        <f t="shared" si="17"/>
        <v>0</v>
      </c>
      <c r="S72" s="12">
        <f t="shared" si="12"/>
        <v>0</v>
      </c>
      <c r="T72">
        <f t="shared" si="13"/>
        <v>2</v>
      </c>
      <c r="U72">
        <f t="shared" si="14"/>
        <v>8</v>
      </c>
    </row>
    <row r="73" spans="13:21">
      <c r="M73">
        <f t="shared" si="18"/>
        <v>2.1084322033898149</v>
      </c>
      <c r="N73">
        <f t="shared" si="19"/>
        <v>2.1484322033898149</v>
      </c>
      <c r="O73">
        <f t="shared" si="15"/>
        <v>2.103432203389815</v>
      </c>
      <c r="P73">
        <f t="shared" si="16"/>
        <v>2.1534322033898148</v>
      </c>
      <c r="Q73">
        <f t="shared" si="11"/>
        <v>2.1284322033898149</v>
      </c>
      <c r="R73">
        <f t="shared" si="17"/>
        <v>0</v>
      </c>
      <c r="S73" s="12">
        <f t="shared" si="12"/>
        <v>0</v>
      </c>
      <c r="T73">
        <f t="shared" si="13"/>
        <v>2</v>
      </c>
      <c r="U73">
        <f t="shared" si="14"/>
        <v>8</v>
      </c>
    </row>
    <row r="74" spans="13:21">
      <c r="M74">
        <f t="shared" si="18"/>
        <v>2.1584322033898147</v>
      </c>
      <c r="N74">
        <f t="shared" si="19"/>
        <v>2.1984322033898147</v>
      </c>
      <c r="O74">
        <f t="shared" si="15"/>
        <v>2.1534322033898148</v>
      </c>
      <c r="P74">
        <f t="shared" si="16"/>
        <v>2.2034322033898146</v>
      </c>
      <c r="Q74">
        <f t="shared" si="11"/>
        <v>2.1784322033898147</v>
      </c>
      <c r="R74">
        <f t="shared" si="17"/>
        <v>0</v>
      </c>
      <c r="S74" s="12">
        <f t="shared" si="12"/>
        <v>0</v>
      </c>
      <c r="T74">
        <f t="shared" si="13"/>
        <v>2</v>
      </c>
      <c r="U74">
        <f t="shared" si="14"/>
        <v>8</v>
      </c>
    </row>
    <row r="75" spans="13:21">
      <c r="M75">
        <f t="shared" si="18"/>
        <v>2.2084322033898145</v>
      </c>
      <c r="N75">
        <f t="shared" si="19"/>
        <v>2.2484322033898145</v>
      </c>
      <c r="O75">
        <f t="shared" si="15"/>
        <v>2.2034322033898146</v>
      </c>
      <c r="P75">
        <f t="shared" si="16"/>
        <v>2.2534322033898144</v>
      </c>
      <c r="Q75">
        <f t="shared" si="11"/>
        <v>2.2284322033898145</v>
      </c>
      <c r="R75">
        <f t="shared" si="17"/>
        <v>0</v>
      </c>
      <c r="S75" s="12">
        <f t="shared" si="12"/>
        <v>0</v>
      </c>
      <c r="T75">
        <f t="shared" si="13"/>
        <v>2</v>
      </c>
      <c r="U75">
        <f t="shared" si="14"/>
        <v>8</v>
      </c>
    </row>
    <row r="76" spans="13:21">
      <c r="M76">
        <f t="shared" si="18"/>
        <v>2.2584322033898143</v>
      </c>
      <c r="N76">
        <f t="shared" si="19"/>
        <v>2.2984322033898144</v>
      </c>
      <c r="O76">
        <f t="shared" si="15"/>
        <v>2.2534322033898144</v>
      </c>
      <c r="P76">
        <f t="shared" si="16"/>
        <v>2.3034322033898142</v>
      </c>
      <c r="Q76">
        <f t="shared" si="11"/>
        <v>2.2784322033898143</v>
      </c>
      <c r="R76">
        <f t="shared" si="17"/>
        <v>0</v>
      </c>
      <c r="S76" s="12">
        <f t="shared" si="12"/>
        <v>0</v>
      </c>
      <c r="T76">
        <f t="shared" si="13"/>
        <v>2</v>
      </c>
      <c r="U76">
        <f t="shared" si="14"/>
        <v>8</v>
      </c>
    </row>
    <row r="77" spans="13:21">
      <c r="M77">
        <f t="shared" si="18"/>
        <v>2.3084322033898141</v>
      </c>
      <c r="N77">
        <f t="shared" si="19"/>
        <v>2.3484322033898142</v>
      </c>
      <c r="O77">
        <f t="shared" si="15"/>
        <v>2.3034322033898142</v>
      </c>
      <c r="P77">
        <f t="shared" si="16"/>
        <v>2.3534322033898141</v>
      </c>
      <c r="Q77">
        <f t="shared" si="11"/>
        <v>2.3284322033898142</v>
      </c>
      <c r="R77">
        <f t="shared" si="17"/>
        <v>0</v>
      </c>
      <c r="S77" s="12">
        <f t="shared" si="12"/>
        <v>0</v>
      </c>
      <c r="T77">
        <f t="shared" si="13"/>
        <v>2</v>
      </c>
      <c r="U77">
        <f t="shared" si="14"/>
        <v>8</v>
      </c>
    </row>
    <row r="78" spans="13:21">
      <c r="M78">
        <f t="shared" si="18"/>
        <v>2.358432203389814</v>
      </c>
      <c r="N78">
        <f t="shared" si="19"/>
        <v>2.398432203389814</v>
      </c>
      <c r="O78">
        <f t="shared" si="15"/>
        <v>2.3534322033898141</v>
      </c>
      <c r="P78">
        <f t="shared" si="16"/>
        <v>2.4034322033898139</v>
      </c>
      <c r="Q78">
        <f t="shared" si="11"/>
        <v>2.378432203389814</v>
      </c>
      <c r="R78">
        <f t="shared" si="17"/>
        <v>0</v>
      </c>
      <c r="S78" s="12">
        <f t="shared" si="12"/>
        <v>0</v>
      </c>
      <c r="T78">
        <f t="shared" si="13"/>
        <v>2</v>
      </c>
      <c r="U78">
        <f t="shared" si="14"/>
        <v>8</v>
      </c>
    </row>
    <row r="79" spans="13:21">
      <c r="M79">
        <f t="shared" si="18"/>
        <v>2.4084322033898138</v>
      </c>
      <c r="N79">
        <f t="shared" si="19"/>
        <v>2.4484322033898138</v>
      </c>
      <c r="O79">
        <f t="shared" si="15"/>
        <v>2.4034322033898139</v>
      </c>
      <c r="P79">
        <f t="shared" si="16"/>
        <v>2.4534322033898137</v>
      </c>
      <c r="Q79">
        <f t="shared" si="11"/>
        <v>2.4284322033898138</v>
      </c>
      <c r="R79">
        <f t="shared" si="17"/>
        <v>0</v>
      </c>
      <c r="S79" s="12">
        <f t="shared" si="12"/>
        <v>0</v>
      </c>
      <c r="T79">
        <f t="shared" si="13"/>
        <v>2</v>
      </c>
      <c r="U79">
        <f t="shared" si="14"/>
        <v>8</v>
      </c>
    </row>
    <row r="80" spans="13:21">
      <c r="M80">
        <f t="shared" si="18"/>
        <v>2.4584322033898136</v>
      </c>
      <c r="N80">
        <f t="shared" si="19"/>
        <v>2.4984322033898136</v>
      </c>
      <c r="O80">
        <f t="shared" si="15"/>
        <v>2.4534322033898137</v>
      </c>
      <c r="P80">
        <f t="shared" si="16"/>
        <v>2.5034322033898135</v>
      </c>
      <c r="Q80">
        <f t="shared" si="11"/>
        <v>2.4784322033898136</v>
      </c>
      <c r="R80">
        <f t="shared" si="17"/>
        <v>0</v>
      </c>
      <c r="S80" s="12">
        <f t="shared" si="12"/>
        <v>0</v>
      </c>
      <c r="T80">
        <f t="shared" si="13"/>
        <v>2</v>
      </c>
      <c r="U80">
        <f t="shared" si="14"/>
        <v>8</v>
      </c>
    </row>
    <row r="81" spans="13:21">
      <c r="M81">
        <f t="shared" si="18"/>
        <v>2.5084322033898134</v>
      </c>
      <c r="N81">
        <f t="shared" si="19"/>
        <v>2.5484322033898135</v>
      </c>
      <c r="O81">
        <f t="shared" si="15"/>
        <v>2.5034322033898135</v>
      </c>
      <c r="P81">
        <f t="shared" si="16"/>
        <v>2.5534322033898134</v>
      </c>
      <c r="Q81">
        <f t="shared" si="11"/>
        <v>2.5284322033898134</v>
      </c>
      <c r="R81">
        <f t="shared" si="17"/>
        <v>0</v>
      </c>
      <c r="S81" s="12">
        <f t="shared" si="12"/>
        <v>0</v>
      </c>
      <c r="T81">
        <f t="shared" si="13"/>
        <v>2</v>
      </c>
      <c r="U81">
        <f t="shared" si="14"/>
        <v>8</v>
      </c>
    </row>
    <row r="82" spans="13:21">
      <c r="M82">
        <f t="shared" si="18"/>
        <v>2.5584322033898133</v>
      </c>
      <c r="N82">
        <f t="shared" si="19"/>
        <v>2.5984322033898133</v>
      </c>
      <c r="O82">
        <f t="shared" si="15"/>
        <v>2.5534322033898134</v>
      </c>
      <c r="P82">
        <f t="shared" si="16"/>
        <v>2.6034322033898132</v>
      </c>
      <c r="Q82">
        <f t="shared" si="11"/>
        <v>2.5784322033898133</v>
      </c>
      <c r="R82">
        <f t="shared" si="17"/>
        <v>0</v>
      </c>
      <c r="S82" s="12">
        <f t="shared" si="12"/>
        <v>0</v>
      </c>
      <c r="T82">
        <f t="shared" si="13"/>
        <v>2</v>
      </c>
      <c r="U82">
        <f t="shared" si="14"/>
        <v>8</v>
      </c>
    </row>
    <row r="83" spans="13:21">
      <c r="M83">
        <f t="shared" si="18"/>
        <v>2.6084322033898131</v>
      </c>
      <c r="N83">
        <f t="shared" si="19"/>
        <v>2.6484322033898131</v>
      </c>
      <c r="O83">
        <f t="shared" si="15"/>
        <v>2.6034322033898132</v>
      </c>
      <c r="P83">
        <f t="shared" si="16"/>
        <v>2.653432203389813</v>
      </c>
      <c r="Q83">
        <f t="shared" si="11"/>
        <v>2.6284322033898131</v>
      </c>
      <c r="R83">
        <f t="shared" si="17"/>
        <v>0</v>
      </c>
      <c r="S83" s="12">
        <f t="shared" si="12"/>
        <v>0</v>
      </c>
      <c r="T83">
        <f>R83</f>
        <v>0</v>
      </c>
      <c r="U83">
        <f t="shared" si="14"/>
        <v>8</v>
      </c>
    </row>
    <row r="84" spans="13:21">
      <c r="M84">
        <f t="shared" si="18"/>
        <v>2.6584322033898129</v>
      </c>
      <c r="N84">
        <f t="shared" si="19"/>
        <v>2.6984322033898129</v>
      </c>
      <c r="O84">
        <f t="shared" si="15"/>
        <v>2.653432203389813</v>
      </c>
      <c r="P84">
        <f t="shared" si="16"/>
        <v>2.7034322033898128</v>
      </c>
      <c r="Q84">
        <f t="shared" si="11"/>
        <v>2.6784322033898129</v>
      </c>
      <c r="R84">
        <f t="shared" si="17"/>
        <v>0</v>
      </c>
      <c r="S84" s="12">
        <f t="shared" si="12"/>
        <v>0</v>
      </c>
      <c r="T84">
        <f t="shared" ref="T84:T121" si="20">R84+T83</f>
        <v>0</v>
      </c>
      <c r="U84">
        <f t="shared" si="14"/>
        <v>8</v>
      </c>
    </row>
    <row r="85" spans="13:21">
      <c r="M85">
        <f t="shared" si="18"/>
        <v>2.7084322033898127</v>
      </c>
      <c r="N85">
        <f t="shared" si="19"/>
        <v>2.7484322033898128</v>
      </c>
      <c r="O85">
        <f t="shared" si="15"/>
        <v>2.7034322033898128</v>
      </c>
      <c r="P85">
        <f t="shared" si="16"/>
        <v>2.7534322033898126</v>
      </c>
      <c r="Q85">
        <f t="shared" si="11"/>
        <v>2.7284322033898127</v>
      </c>
      <c r="R85">
        <f t="shared" si="17"/>
        <v>0</v>
      </c>
      <c r="S85" s="12">
        <f t="shared" si="12"/>
        <v>0</v>
      </c>
      <c r="T85">
        <f t="shared" si="20"/>
        <v>0</v>
      </c>
      <c r="U85">
        <f t="shared" si="14"/>
        <v>8</v>
      </c>
    </row>
    <row r="86" spans="13:21">
      <c r="M86">
        <f t="shared" si="18"/>
        <v>2.7584322033898125</v>
      </c>
      <c r="N86">
        <f t="shared" si="19"/>
        <v>2.7984322033898126</v>
      </c>
      <c r="O86">
        <f t="shared" si="15"/>
        <v>2.7534322033898126</v>
      </c>
      <c r="P86">
        <f t="shared" si="16"/>
        <v>2.8034322033898125</v>
      </c>
      <c r="Q86">
        <f t="shared" si="11"/>
        <v>2.7784322033898126</v>
      </c>
      <c r="R86">
        <f t="shared" si="17"/>
        <v>0</v>
      </c>
      <c r="S86" s="12">
        <f t="shared" si="12"/>
        <v>0</v>
      </c>
      <c r="T86">
        <f t="shared" si="20"/>
        <v>0</v>
      </c>
      <c r="U86">
        <f t="shared" si="14"/>
        <v>8</v>
      </c>
    </row>
    <row r="87" spans="13:21">
      <c r="M87">
        <f t="shared" si="18"/>
        <v>2.8084322033898124</v>
      </c>
      <c r="N87">
        <f t="shared" si="19"/>
        <v>2.8484322033898124</v>
      </c>
      <c r="O87">
        <f t="shared" si="15"/>
        <v>2.8034322033898125</v>
      </c>
      <c r="P87">
        <f t="shared" si="16"/>
        <v>2.8534322033898123</v>
      </c>
      <c r="Q87">
        <f t="shared" si="11"/>
        <v>2.8284322033898124</v>
      </c>
      <c r="R87">
        <f t="shared" si="17"/>
        <v>0</v>
      </c>
      <c r="S87" s="12">
        <f t="shared" si="12"/>
        <v>0</v>
      </c>
      <c r="T87">
        <f t="shared" si="20"/>
        <v>0</v>
      </c>
      <c r="U87">
        <f t="shared" si="14"/>
        <v>8</v>
      </c>
    </row>
    <row r="88" spans="13:21">
      <c r="M88">
        <f t="shared" si="18"/>
        <v>2.8584322033898122</v>
      </c>
      <c r="N88">
        <f t="shared" si="19"/>
        <v>2.8984322033898122</v>
      </c>
      <c r="O88">
        <f t="shared" si="15"/>
        <v>2.8534322033898123</v>
      </c>
      <c r="P88">
        <f t="shared" si="16"/>
        <v>2.9034322033898121</v>
      </c>
      <c r="Q88">
        <f t="shared" si="11"/>
        <v>2.8784322033898122</v>
      </c>
      <c r="R88">
        <f t="shared" si="17"/>
        <v>0</v>
      </c>
      <c r="S88" s="12">
        <f t="shared" si="12"/>
        <v>0</v>
      </c>
      <c r="T88">
        <f t="shared" si="20"/>
        <v>0</v>
      </c>
      <c r="U88">
        <f t="shared" si="14"/>
        <v>8</v>
      </c>
    </row>
    <row r="89" spans="13:21">
      <c r="M89">
        <f t="shared" si="18"/>
        <v>2.908432203389812</v>
      </c>
      <c r="N89">
        <f t="shared" si="19"/>
        <v>2.948432203389812</v>
      </c>
      <c r="O89">
        <f t="shared" si="15"/>
        <v>2.9034322033898121</v>
      </c>
      <c r="P89">
        <f t="shared" si="16"/>
        <v>2.9534322033898119</v>
      </c>
      <c r="Q89">
        <f t="shared" si="11"/>
        <v>2.928432203389812</v>
      </c>
      <c r="R89">
        <f t="shared" si="17"/>
        <v>0</v>
      </c>
      <c r="S89" s="12">
        <f t="shared" si="12"/>
        <v>0</v>
      </c>
      <c r="T89">
        <f t="shared" si="20"/>
        <v>0</v>
      </c>
      <c r="U89">
        <f t="shared" si="14"/>
        <v>8</v>
      </c>
    </row>
    <row r="90" spans="13:21">
      <c r="M90">
        <f t="shared" si="18"/>
        <v>2.9584322033898118</v>
      </c>
      <c r="N90">
        <f t="shared" si="19"/>
        <v>2.9984322033898119</v>
      </c>
      <c r="O90">
        <f t="shared" si="15"/>
        <v>2.9534322033898119</v>
      </c>
      <c r="P90">
        <f t="shared" si="16"/>
        <v>3.0034322033898118</v>
      </c>
      <c r="Q90">
        <f t="shared" si="11"/>
        <v>2.9784322033898118</v>
      </c>
      <c r="R90">
        <f t="shared" si="17"/>
        <v>0</v>
      </c>
      <c r="S90" s="12">
        <f t="shared" si="12"/>
        <v>0</v>
      </c>
      <c r="T90">
        <f t="shared" si="20"/>
        <v>0</v>
      </c>
      <c r="U90">
        <f t="shared" si="14"/>
        <v>8</v>
      </c>
    </row>
    <row r="91" spans="13:21">
      <c r="M91">
        <f t="shared" si="18"/>
        <v>3.0084322033898117</v>
      </c>
      <c r="N91">
        <f t="shared" si="19"/>
        <v>3.0484322033898117</v>
      </c>
      <c r="O91">
        <f t="shared" si="15"/>
        <v>3.0034322033898118</v>
      </c>
      <c r="P91">
        <f t="shared" si="16"/>
        <v>3.0534322033898116</v>
      </c>
      <c r="Q91">
        <f t="shared" si="11"/>
        <v>3.0284322033898117</v>
      </c>
      <c r="R91">
        <f t="shared" si="17"/>
        <v>0</v>
      </c>
      <c r="S91" s="12">
        <f t="shared" si="12"/>
        <v>0</v>
      </c>
      <c r="T91">
        <f t="shared" si="20"/>
        <v>0</v>
      </c>
      <c r="U91">
        <f t="shared" si="14"/>
        <v>8</v>
      </c>
    </row>
    <row r="92" spans="13:21">
      <c r="M92">
        <f t="shared" si="18"/>
        <v>3.0584322033898115</v>
      </c>
      <c r="N92">
        <f t="shared" si="19"/>
        <v>3.0984322033898115</v>
      </c>
      <c r="O92">
        <f t="shared" si="15"/>
        <v>3.0534322033898116</v>
      </c>
      <c r="P92">
        <f t="shared" si="16"/>
        <v>3.1034322033898114</v>
      </c>
      <c r="Q92">
        <f t="shared" si="11"/>
        <v>3.0784322033898115</v>
      </c>
      <c r="R92">
        <f t="shared" si="17"/>
        <v>0</v>
      </c>
      <c r="S92" s="12">
        <f t="shared" si="12"/>
        <v>0</v>
      </c>
      <c r="T92">
        <f t="shared" si="20"/>
        <v>0</v>
      </c>
      <c r="U92">
        <f t="shared" si="14"/>
        <v>8</v>
      </c>
    </row>
    <row r="93" spans="13:21">
      <c r="M93">
        <f t="shared" si="18"/>
        <v>3.1084322033898113</v>
      </c>
      <c r="N93">
        <f t="shared" si="19"/>
        <v>3.1484322033898113</v>
      </c>
      <c r="O93">
        <f t="shared" si="15"/>
        <v>3.1034322033898114</v>
      </c>
      <c r="P93">
        <f t="shared" si="16"/>
        <v>3.1534322033898112</v>
      </c>
      <c r="Q93">
        <f t="shared" si="11"/>
        <v>3.1284322033898113</v>
      </c>
      <c r="R93">
        <f t="shared" si="17"/>
        <v>0</v>
      </c>
      <c r="S93" s="12">
        <f t="shared" si="12"/>
        <v>0</v>
      </c>
      <c r="T93">
        <f t="shared" si="20"/>
        <v>0</v>
      </c>
      <c r="U93">
        <f t="shared" si="14"/>
        <v>8</v>
      </c>
    </row>
    <row r="94" spans="13:21">
      <c r="M94">
        <f t="shared" si="18"/>
        <v>3.1584322033898111</v>
      </c>
      <c r="N94">
        <f t="shared" si="19"/>
        <v>3.1984322033898112</v>
      </c>
      <c r="O94">
        <f t="shared" si="15"/>
        <v>3.1534322033898112</v>
      </c>
      <c r="P94">
        <f t="shared" si="16"/>
        <v>3.2034322033898111</v>
      </c>
      <c r="Q94">
        <f t="shared" si="11"/>
        <v>3.1784322033898111</v>
      </c>
      <c r="R94">
        <f t="shared" si="17"/>
        <v>0</v>
      </c>
      <c r="S94" s="12">
        <f t="shared" si="12"/>
        <v>0</v>
      </c>
      <c r="T94">
        <f t="shared" si="20"/>
        <v>0</v>
      </c>
      <c r="U94">
        <f t="shared" si="14"/>
        <v>8</v>
      </c>
    </row>
    <row r="95" spans="13:21">
      <c r="M95">
        <f t="shared" si="18"/>
        <v>3.2084322033898109</v>
      </c>
      <c r="N95">
        <f t="shared" si="19"/>
        <v>3.248432203389811</v>
      </c>
      <c r="O95">
        <f t="shared" si="15"/>
        <v>3.2034322033898111</v>
      </c>
      <c r="P95">
        <f t="shared" si="16"/>
        <v>3.2534322033898109</v>
      </c>
      <c r="Q95">
        <f t="shared" si="11"/>
        <v>3.228432203389811</v>
      </c>
      <c r="R95">
        <f t="shared" si="17"/>
        <v>0</v>
      </c>
      <c r="S95" s="12">
        <f t="shared" si="12"/>
        <v>0</v>
      </c>
      <c r="T95">
        <f t="shared" si="20"/>
        <v>0</v>
      </c>
      <c r="U95">
        <f t="shared" si="14"/>
        <v>8</v>
      </c>
    </row>
    <row r="96" spans="13:21">
      <c r="M96">
        <f t="shared" si="18"/>
        <v>3.2584322033898108</v>
      </c>
      <c r="N96">
        <f t="shared" si="19"/>
        <v>3.2984322033898108</v>
      </c>
      <c r="O96">
        <f t="shared" si="15"/>
        <v>3.2534322033898109</v>
      </c>
      <c r="P96">
        <f t="shared" si="16"/>
        <v>3.3034322033898107</v>
      </c>
      <c r="Q96">
        <f t="shared" si="11"/>
        <v>3.2784322033898108</v>
      </c>
      <c r="R96">
        <f t="shared" si="17"/>
        <v>0</v>
      </c>
      <c r="S96" s="12">
        <f t="shared" si="12"/>
        <v>0</v>
      </c>
      <c r="T96">
        <f t="shared" si="20"/>
        <v>0</v>
      </c>
      <c r="U96">
        <f t="shared" si="14"/>
        <v>8</v>
      </c>
    </row>
    <row r="97" spans="13:21">
      <c r="M97">
        <f t="shared" si="18"/>
        <v>3.3084322033898106</v>
      </c>
      <c r="N97">
        <f t="shared" si="19"/>
        <v>3.3484322033898106</v>
      </c>
      <c r="O97">
        <f t="shared" si="15"/>
        <v>3.3034322033898107</v>
      </c>
      <c r="P97">
        <f t="shared" si="16"/>
        <v>3.3534322033898105</v>
      </c>
      <c r="Q97">
        <f t="shared" si="11"/>
        <v>3.3284322033898106</v>
      </c>
      <c r="R97">
        <f t="shared" si="17"/>
        <v>0</v>
      </c>
      <c r="S97" s="12">
        <f t="shared" si="12"/>
        <v>0</v>
      </c>
      <c r="T97">
        <f t="shared" si="20"/>
        <v>0</v>
      </c>
      <c r="U97">
        <f t="shared" si="14"/>
        <v>8</v>
      </c>
    </row>
    <row r="98" spans="13:21">
      <c r="M98">
        <f t="shared" si="18"/>
        <v>3.3584322033898104</v>
      </c>
      <c r="N98">
        <f t="shared" si="19"/>
        <v>3.3984322033898104</v>
      </c>
      <c r="O98">
        <f t="shared" si="15"/>
        <v>3.3534322033898105</v>
      </c>
      <c r="P98">
        <f t="shared" si="16"/>
        <v>3.4034322033898103</v>
      </c>
      <c r="Q98">
        <f t="shared" si="11"/>
        <v>3.3784322033898104</v>
      </c>
      <c r="R98">
        <f t="shared" si="17"/>
        <v>0</v>
      </c>
      <c r="S98" s="12">
        <f t="shared" si="12"/>
        <v>0</v>
      </c>
      <c r="T98">
        <f t="shared" si="20"/>
        <v>0</v>
      </c>
      <c r="U98">
        <f t="shared" si="14"/>
        <v>8</v>
      </c>
    </row>
    <row r="99" spans="13:21">
      <c r="M99">
        <f t="shared" si="18"/>
        <v>3.4084322033898102</v>
      </c>
      <c r="N99">
        <f t="shared" si="19"/>
        <v>3.4484322033898103</v>
      </c>
      <c r="O99">
        <f t="shared" si="15"/>
        <v>3.4034322033898103</v>
      </c>
      <c r="P99">
        <f t="shared" si="16"/>
        <v>3.4534322033898102</v>
      </c>
      <c r="Q99">
        <f t="shared" si="11"/>
        <v>3.4284322033898103</v>
      </c>
      <c r="R99">
        <f t="shared" si="17"/>
        <v>0</v>
      </c>
      <c r="S99" s="12">
        <f t="shared" si="12"/>
        <v>0</v>
      </c>
      <c r="T99">
        <f t="shared" si="20"/>
        <v>0</v>
      </c>
      <c r="U99">
        <f t="shared" si="14"/>
        <v>8</v>
      </c>
    </row>
    <row r="100" spans="13:21">
      <c r="M100">
        <f t="shared" si="18"/>
        <v>3.4584322033898101</v>
      </c>
      <c r="N100">
        <f t="shared" si="19"/>
        <v>3.4984322033898101</v>
      </c>
      <c r="O100">
        <f t="shared" si="15"/>
        <v>3.4534322033898102</v>
      </c>
      <c r="P100">
        <f t="shared" si="16"/>
        <v>3.50343220338981</v>
      </c>
      <c r="Q100">
        <f t="shared" si="11"/>
        <v>3.4784322033898101</v>
      </c>
      <c r="R100">
        <f t="shared" si="17"/>
        <v>0</v>
      </c>
      <c r="S100" s="12">
        <f t="shared" si="12"/>
        <v>0</v>
      </c>
      <c r="T100">
        <f t="shared" si="20"/>
        <v>0</v>
      </c>
      <c r="U100">
        <f t="shared" si="14"/>
        <v>8</v>
      </c>
    </row>
    <row r="101" spans="13:21">
      <c r="M101">
        <f t="shared" si="18"/>
        <v>3.5084322033898099</v>
      </c>
      <c r="N101">
        <f t="shared" si="19"/>
        <v>3.5484322033898099</v>
      </c>
      <c r="O101">
        <f t="shared" si="15"/>
        <v>3.50343220338981</v>
      </c>
      <c r="P101">
        <f t="shared" si="16"/>
        <v>3.5534322033898098</v>
      </c>
      <c r="Q101">
        <f t="shared" si="11"/>
        <v>3.5284322033898099</v>
      </c>
      <c r="R101">
        <f t="shared" si="17"/>
        <v>0</v>
      </c>
      <c r="S101" s="12">
        <f t="shared" si="12"/>
        <v>0</v>
      </c>
      <c r="T101">
        <f t="shared" si="20"/>
        <v>0</v>
      </c>
      <c r="U101">
        <f t="shared" si="14"/>
        <v>8</v>
      </c>
    </row>
    <row r="102" spans="13:21">
      <c r="M102">
        <f t="shared" si="18"/>
        <v>3.5584322033898097</v>
      </c>
      <c r="N102">
        <f t="shared" si="19"/>
        <v>3.5984322033898097</v>
      </c>
      <c r="O102">
        <f t="shared" si="15"/>
        <v>3.5534322033898098</v>
      </c>
      <c r="P102">
        <f t="shared" si="16"/>
        <v>3.6034322033898096</v>
      </c>
      <c r="Q102">
        <f t="shared" si="11"/>
        <v>3.5784322033898097</v>
      </c>
      <c r="R102">
        <f t="shared" si="17"/>
        <v>0</v>
      </c>
      <c r="S102" s="12">
        <f t="shared" si="12"/>
        <v>0</v>
      </c>
      <c r="T102">
        <f t="shared" si="20"/>
        <v>0</v>
      </c>
      <c r="U102">
        <f t="shared" si="14"/>
        <v>8</v>
      </c>
    </row>
    <row r="103" spans="13:21">
      <c r="M103">
        <f t="shared" si="18"/>
        <v>3.6084322033898095</v>
      </c>
      <c r="N103">
        <f t="shared" si="19"/>
        <v>3.6484322033898096</v>
      </c>
      <c r="O103">
        <f t="shared" si="15"/>
        <v>3.6034322033898096</v>
      </c>
      <c r="P103">
        <f t="shared" si="16"/>
        <v>3.6534322033898095</v>
      </c>
      <c r="Q103">
        <f t="shared" si="11"/>
        <v>3.6284322033898095</v>
      </c>
      <c r="R103">
        <f t="shared" si="17"/>
        <v>0</v>
      </c>
      <c r="S103" s="12">
        <f t="shared" si="12"/>
        <v>0</v>
      </c>
      <c r="T103">
        <f t="shared" si="20"/>
        <v>0</v>
      </c>
      <c r="U103">
        <f t="shared" si="14"/>
        <v>8</v>
      </c>
    </row>
    <row r="104" spans="13:21">
      <c r="M104">
        <f t="shared" si="18"/>
        <v>3.6584322033898093</v>
      </c>
      <c r="N104">
        <f t="shared" si="19"/>
        <v>3.6984322033898094</v>
      </c>
      <c r="O104">
        <f t="shared" si="15"/>
        <v>3.6534322033898095</v>
      </c>
      <c r="P104">
        <f t="shared" si="16"/>
        <v>3.7034322033898093</v>
      </c>
      <c r="Q104">
        <f t="shared" si="11"/>
        <v>3.6784322033898094</v>
      </c>
      <c r="R104">
        <f t="shared" si="17"/>
        <v>0</v>
      </c>
      <c r="S104" s="12">
        <f t="shared" si="12"/>
        <v>0</v>
      </c>
      <c r="T104">
        <f t="shared" si="20"/>
        <v>0</v>
      </c>
      <c r="U104">
        <f t="shared" si="14"/>
        <v>8</v>
      </c>
    </row>
    <row r="105" spans="13:21">
      <c r="M105">
        <f t="shared" si="18"/>
        <v>3.7084322033898092</v>
      </c>
      <c r="N105">
        <f t="shared" si="19"/>
        <v>3.7484322033898092</v>
      </c>
      <c r="O105">
        <f t="shared" si="15"/>
        <v>3.7034322033898093</v>
      </c>
      <c r="P105">
        <f t="shared" si="16"/>
        <v>3.7534322033898091</v>
      </c>
      <c r="Q105">
        <f t="shared" si="11"/>
        <v>3.7284322033898092</v>
      </c>
      <c r="R105">
        <f t="shared" si="17"/>
        <v>0</v>
      </c>
      <c r="S105" s="12">
        <f t="shared" si="12"/>
        <v>0</v>
      </c>
      <c r="T105">
        <f t="shared" si="20"/>
        <v>0</v>
      </c>
      <c r="U105">
        <f t="shared" si="14"/>
        <v>8</v>
      </c>
    </row>
    <row r="106" spans="13:21">
      <c r="M106">
        <f t="shared" si="18"/>
        <v>3.758432203389809</v>
      </c>
      <c r="N106">
        <f t="shared" si="19"/>
        <v>3.798432203389809</v>
      </c>
      <c r="O106">
        <f t="shared" si="15"/>
        <v>3.7534322033898091</v>
      </c>
      <c r="P106">
        <f t="shared" si="16"/>
        <v>3.8034322033898089</v>
      </c>
      <c r="Q106">
        <f t="shared" si="11"/>
        <v>3.778432203389809</v>
      </c>
      <c r="R106">
        <f t="shared" si="17"/>
        <v>0</v>
      </c>
      <c r="S106" s="12">
        <f t="shared" si="12"/>
        <v>0</v>
      </c>
      <c r="T106">
        <f t="shared" si="20"/>
        <v>0</v>
      </c>
      <c r="U106">
        <f t="shared" si="14"/>
        <v>8</v>
      </c>
    </row>
    <row r="107" spans="13:21">
      <c r="M107">
        <f t="shared" si="18"/>
        <v>3.8084322033898088</v>
      </c>
      <c r="N107">
        <f t="shared" si="19"/>
        <v>3.8484322033898088</v>
      </c>
      <c r="O107">
        <f t="shared" si="15"/>
        <v>3.8034322033898089</v>
      </c>
      <c r="P107">
        <f t="shared" si="16"/>
        <v>3.8534322033898087</v>
      </c>
      <c r="Q107">
        <f t="shared" si="11"/>
        <v>3.8284322033898088</v>
      </c>
      <c r="R107">
        <f t="shared" si="17"/>
        <v>0</v>
      </c>
      <c r="S107" s="12">
        <f t="shared" si="12"/>
        <v>0</v>
      </c>
      <c r="T107">
        <f t="shared" si="20"/>
        <v>0</v>
      </c>
      <c r="U107">
        <f t="shared" si="14"/>
        <v>8</v>
      </c>
    </row>
    <row r="108" spans="13:21">
      <c r="M108">
        <f t="shared" si="18"/>
        <v>3.8584322033898086</v>
      </c>
      <c r="N108">
        <f t="shared" si="19"/>
        <v>3.8984322033898087</v>
      </c>
      <c r="O108">
        <f t="shared" si="15"/>
        <v>3.8534322033898087</v>
      </c>
      <c r="P108">
        <f t="shared" si="16"/>
        <v>3.9034322033898086</v>
      </c>
      <c r="Q108">
        <f t="shared" si="11"/>
        <v>3.8784322033898087</v>
      </c>
      <c r="R108">
        <f t="shared" si="17"/>
        <v>0</v>
      </c>
      <c r="S108" s="12">
        <f t="shared" si="12"/>
        <v>0</v>
      </c>
      <c r="T108">
        <f t="shared" si="20"/>
        <v>0</v>
      </c>
      <c r="U108">
        <f t="shared" si="14"/>
        <v>8</v>
      </c>
    </row>
    <row r="109" spans="13:21">
      <c r="M109">
        <f t="shared" si="18"/>
        <v>3.9084322033898085</v>
      </c>
      <c r="N109">
        <f t="shared" si="19"/>
        <v>3.9484322033898085</v>
      </c>
      <c r="O109">
        <f t="shared" si="15"/>
        <v>3.9034322033898086</v>
      </c>
      <c r="P109">
        <f t="shared" si="16"/>
        <v>3.9534322033898084</v>
      </c>
      <c r="Q109">
        <f t="shared" ref="Q109:Q172" si="21">AVERAGE(O109:P109)</f>
        <v>3.9284322033898085</v>
      </c>
      <c r="R109">
        <f t="shared" si="17"/>
        <v>0</v>
      </c>
      <c r="S109" s="12">
        <f t="shared" ref="S109:S172" si="22">R109/$S$3</f>
        <v>0</v>
      </c>
      <c r="T109">
        <f t="shared" si="20"/>
        <v>0</v>
      </c>
      <c r="U109">
        <f t="shared" ref="U109:U172" si="23">COUNTIF($G$3:$G$1000, "&lt;="&amp;O109)</f>
        <v>8</v>
      </c>
    </row>
    <row r="110" spans="13:21">
      <c r="M110">
        <f t="shared" si="18"/>
        <v>3.9584322033898083</v>
      </c>
      <c r="N110">
        <f t="shared" si="19"/>
        <v>3.9984322033898083</v>
      </c>
      <c r="O110">
        <f t="shared" si="15"/>
        <v>3.9534322033898084</v>
      </c>
      <c r="P110">
        <f t="shared" si="16"/>
        <v>4.0034322033898082</v>
      </c>
      <c r="Q110">
        <f t="shared" si="21"/>
        <v>3.9784322033898083</v>
      </c>
      <c r="R110">
        <f t="shared" si="17"/>
        <v>0</v>
      </c>
      <c r="S110" s="12">
        <f t="shared" si="22"/>
        <v>0</v>
      </c>
      <c r="T110">
        <f t="shared" si="20"/>
        <v>0</v>
      </c>
      <c r="U110">
        <f t="shared" si="23"/>
        <v>8</v>
      </c>
    </row>
    <row r="111" spans="13:21">
      <c r="M111">
        <f t="shared" si="18"/>
        <v>4.0084322033898081</v>
      </c>
      <c r="N111">
        <f t="shared" si="19"/>
        <v>4.0484322033898081</v>
      </c>
      <c r="O111">
        <f t="shared" si="15"/>
        <v>4.0034322033898082</v>
      </c>
      <c r="P111">
        <f t="shared" si="16"/>
        <v>4.053432203389808</v>
      </c>
      <c r="Q111">
        <f t="shared" si="21"/>
        <v>4.0284322033898086</v>
      </c>
      <c r="R111">
        <f t="shared" si="17"/>
        <v>0</v>
      </c>
      <c r="S111" s="12">
        <f t="shared" si="22"/>
        <v>0</v>
      </c>
      <c r="T111">
        <f t="shared" si="20"/>
        <v>0</v>
      </c>
      <c r="U111">
        <f t="shared" si="23"/>
        <v>8</v>
      </c>
    </row>
    <row r="112" spans="13:21">
      <c r="M112">
        <f t="shared" si="18"/>
        <v>4.0584322033898079</v>
      </c>
      <c r="N112">
        <f t="shared" si="19"/>
        <v>4.098432203389808</v>
      </c>
      <c r="O112">
        <f t="shared" si="15"/>
        <v>4.053432203389808</v>
      </c>
      <c r="P112">
        <f t="shared" si="16"/>
        <v>4.1034322033898079</v>
      </c>
      <c r="Q112">
        <f t="shared" si="21"/>
        <v>4.0784322033898075</v>
      </c>
      <c r="R112">
        <f t="shared" si="17"/>
        <v>0</v>
      </c>
      <c r="S112" s="12">
        <f t="shared" si="22"/>
        <v>0</v>
      </c>
      <c r="T112">
        <f t="shared" si="20"/>
        <v>0</v>
      </c>
      <c r="U112">
        <f t="shared" si="23"/>
        <v>8</v>
      </c>
    </row>
    <row r="113" spans="13:21">
      <c r="M113">
        <f t="shared" si="18"/>
        <v>4.1084322033898077</v>
      </c>
      <c r="N113">
        <f t="shared" si="19"/>
        <v>4.1484322033898078</v>
      </c>
      <c r="O113">
        <f t="shared" si="15"/>
        <v>4.1034322033898079</v>
      </c>
      <c r="P113">
        <f t="shared" si="16"/>
        <v>4.1534322033898077</v>
      </c>
      <c r="Q113">
        <f t="shared" si="21"/>
        <v>4.1284322033898082</v>
      </c>
      <c r="R113">
        <f t="shared" si="17"/>
        <v>0</v>
      </c>
      <c r="S113" s="12">
        <f t="shared" si="22"/>
        <v>0</v>
      </c>
      <c r="T113">
        <f t="shared" si="20"/>
        <v>0</v>
      </c>
      <c r="U113">
        <f t="shared" si="23"/>
        <v>8</v>
      </c>
    </row>
    <row r="114" spans="13:21">
      <c r="M114">
        <f t="shared" si="18"/>
        <v>4.1584322033898076</v>
      </c>
      <c r="N114">
        <f t="shared" si="19"/>
        <v>4.1984322033898076</v>
      </c>
      <c r="O114">
        <f t="shared" si="15"/>
        <v>4.1534322033898077</v>
      </c>
      <c r="P114">
        <f t="shared" si="16"/>
        <v>4.2034322033898075</v>
      </c>
      <c r="Q114">
        <f t="shared" si="21"/>
        <v>4.1784322033898071</v>
      </c>
      <c r="R114">
        <f t="shared" si="17"/>
        <v>0</v>
      </c>
      <c r="S114" s="12">
        <f t="shared" si="22"/>
        <v>0</v>
      </c>
      <c r="T114">
        <f t="shared" si="20"/>
        <v>0</v>
      </c>
      <c r="U114">
        <f t="shared" si="23"/>
        <v>8</v>
      </c>
    </row>
    <row r="115" spans="13:21">
      <c r="M115">
        <f t="shared" si="18"/>
        <v>4.2084322033898074</v>
      </c>
      <c r="N115">
        <f t="shared" si="19"/>
        <v>4.2484322033898074</v>
      </c>
      <c r="O115">
        <f t="shared" si="15"/>
        <v>4.2034322033898075</v>
      </c>
      <c r="P115">
        <f t="shared" si="16"/>
        <v>4.2534322033898073</v>
      </c>
      <c r="Q115">
        <f t="shared" si="21"/>
        <v>4.2284322033898079</v>
      </c>
      <c r="R115">
        <f t="shared" si="17"/>
        <v>0</v>
      </c>
      <c r="S115" s="12">
        <f t="shared" si="22"/>
        <v>0</v>
      </c>
      <c r="T115">
        <f t="shared" si="20"/>
        <v>0</v>
      </c>
      <c r="U115">
        <f t="shared" si="23"/>
        <v>8</v>
      </c>
    </row>
    <row r="116" spans="13:21">
      <c r="M116">
        <f t="shared" si="18"/>
        <v>4.2584322033898072</v>
      </c>
      <c r="N116">
        <f t="shared" si="19"/>
        <v>4.2984322033898072</v>
      </c>
      <c r="O116">
        <f t="shared" si="15"/>
        <v>4.2534322033898073</v>
      </c>
      <c r="P116">
        <f t="shared" si="16"/>
        <v>4.3034322033898071</v>
      </c>
      <c r="Q116">
        <f t="shared" si="21"/>
        <v>4.2784322033898068</v>
      </c>
      <c r="R116">
        <f t="shared" si="17"/>
        <v>0</v>
      </c>
      <c r="S116" s="12">
        <f t="shared" si="22"/>
        <v>0</v>
      </c>
      <c r="T116">
        <f t="shared" si="20"/>
        <v>0</v>
      </c>
      <c r="U116">
        <f t="shared" si="23"/>
        <v>8</v>
      </c>
    </row>
    <row r="117" spans="13:21">
      <c r="M117">
        <f t="shared" si="18"/>
        <v>4.308432203389807</v>
      </c>
      <c r="N117">
        <f t="shared" si="19"/>
        <v>4.3484322033898071</v>
      </c>
      <c r="O117">
        <f t="shared" si="15"/>
        <v>4.3034322033898071</v>
      </c>
      <c r="P117">
        <f t="shared" si="16"/>
        <v>4.353432203389807</v>
      </c>
      <c r="Q117">
        <f t="shared" si="21"/>
        <v>4.3284322033898075</v>
      </c>
      <c r="R117">
        <f t="shared" si="17"/>
        <v>0</v>
      </c>
      <c r="S117" s="12">
        <f t="shared" si="22"/>
        <v>0</v>
      </c>
      <c r="T117">
        <f t="shared" si="20"/>
        <v>0</v>
      </c>
      <c r="U117">
        <f t="shared" si="23"/>
        <v>8</v>
      </c>
    </row>
    <row r="118" spans="13:21">
      <c r="M118">
        <f t="shared" si="18"/>
        <v>4.3584322033898069</v>
      </c>
      <c r="N118">
        <f t="shared" si="19"/>
        <v>4.3984322033898069</v>
      </c>
      <c r="O118">
        <f t="shared" si="15"/>
        <v>4.353432203389807</v>
      </c>
      <c r="P118">
        <f t="shared" si="16"/>
        <v>4.4034322033898068</v>
      </c>
      <c r="Q118">
        <f t="shared" si="21"/>
        <v>4.3784322033898064</v>
      </c>
      <c r="R118">
        <f t="shared" si="17"/>
        <v>0</v>
      </c>
      <c r="S118" s="12">
        <f t="shared" si="22"/>
        <v>0</v>
      </c>
      <c r="T118">
        <f t="shared" si="20"/>
        <v>0</v>
      </c>
      <c r="U118">
        <f t="shared" si="23"/>
        <v>8</v>
      </c>
    </row>
    <row r="119" spans="13:21">
      <c r="M119">
        <f t="shared" si="18"/>
        <v>4.4084322033898067</v>
      </c>
      <c r="N119">
        <f t="shared" si="19"/>
        <v>4.4484322033898067</v>
      </c>
      <c r="O119">
        <f t="shared" si="15"/>
        <v>4.4034322033898068</v>
      </c>
      <c r="P119">
        <f t="shared" si="16"/>
        <v>4.4534322033898066</v>
      </c>
      <c r="Q119">
        <f t="shared" si="21"/>
        <v>4.4284322033898071</v>
      </c>
      <c r="R119">
        <f t="shared" si="17"/>
        <v>0</v>
      </c>
      <c r="S119" s="12">
        <f t="shared" si="22"/>
        <v>0</v>
      </c>
      <c r="T119">
        <f t="shared" si="20"/>
        <v>0</v>
      </c>
      <c r="U119">
        <f t="shared" si="23"/>
        <v>8</v>
      </c>
    </row>
    <row r="120" spans="13:21">
      <c r="M120">
        <f t="shared" si="18"/>
        <v>4.4584322033898065</v>
      </c>
      <c r="N120">
        <f t="shared" si="19"/>
        <v>4.4984322033898065</v>
      </c>
      <c r="O120">
        <f t="shared" si="15"/>
        <v>4.4534322033898066</v>
      </c>
      <c r="P120">
        <f t="shared" si="16"/>
        <v>4.5034322033898064</v>
      </c>
      <c r="Q120">
        <f t="shared" si="21"/>
        <v>4.4784322033898061</v>
      </c>
      <c r="R120">
        <f t="shared" si="17"/>
        <v>0</v>
      </c>
      <c r="S120" s="12">
        <f t="shared" si="22"/>
        <v>0</v>
      </c>
      <c r="T120">
        <f t="shared" si="20"/>
        <v>0</v>
      </c>
      <c r="U120">
        <f t="shared" si="23"/>
        <v>8</v>
      </c>
    </row>
    <row r="121" spans="13:21">
      <c r="M121">
        <f t="shared" si="18"/>
        <v>4.5084322033898063</v>
      </c>
      <c r="N121">
        <f t="shared" si="19"/>
        <v>4.5484322033898064</v>
      </c>
      <c r="O121">
        <f t="shared" si="15"/>
        <v>4.5034322033898064</v>
      </c>
      <c r="P121">
        <f t="shared" si="16"/>
        <v>4.5534322033898063</v>
      </c>
      <c r="Q121">
        <f t="shared" si="21"/>
        <v>4.5284322033898068</v>
      </c>
      <c r="R121">
        <f t="shared" si="17"/>
        <v>0</v>
      </c>
      <c r="S121" s="12">
        <f t="shared" si="22"/>
        <v>0</v>
      </c>
      <c r="T121">
        <f t="shared" si="20"/>
        <v>0</v>
      </c>
      <c r="U121">
        <f t="shared" si="23"/>
        <v>8</v>
      </c>
    </row>
    <row r="122" spans="13:21">
      <c r="M122">
        <f t="shared" si="18"/>
        <v>4.5584322033898061</v>
      </c>
      <c r="N122">
        <f t="shared" si="19"/>
        <v>4.5984322033898062</v>
      </c>
      <c r="O122">
        <f t="shared" si="15"/>
        <v>4.5534322033898063</v>
      </c>
      <c r="P122">
        <f t="shared" si="16"/>
        <v>4.6034322033898061</v>
      </c>
      <c r="Q122">
        <f t="shared" si="21"/>
        <v>4.5784322033898057</v>
      </c>
      <c r="R122">
        <f t="shared" si="17"/>
        <v>0</v>
      </c>
      <c r="S122" s="12">
        <f t="shared" si="22"/>
        <v>0</v>
      </c>
      <c r="T122">
        <f>R122</f>
        <v>0</v>
      </c>
      <c r="U122">
        <f t="shared" si="23"/>
        <v>8</v>
      </c>
    </row>
    <row r="123" spans="13:21">
      <c r="M123">
        <f t="shared" si="18"/>
        <v>4.608432203389806</v>
      </c>
      <c r="N123">
        <f t="shared" si="19"/>
        <v>4.648432203389806</v>
      </c>
      <c r="O123">
        <f t="shared" si="15"/>
        <v>4.6034322033898061</v>
      </c>
      <c r="P123">
        <f t="shared" si="16"/>
        <v>4.6534322033898059</v>
      </c>
      <c r="Q123">
        <f t="shared" si="21"/>
        <v>4.6284322033898064</v>
      </c>
      <c r="R123">
        <f t="shared" si="17"/>
        <v>0</v>
      </c>
      <c r="S123" s="12">
        <f t="shared" si="22"/>
        <v>0</v>
      </c>
      <c r="T123">
        <f t="shared" ref="T123:T160" si="24">R123+T122</f>
        <v>0</v>
      </c>
      <c r="U123">
        <f t="shared" si="23"/>
        <v>8</v>
      </c>
    </row>
    <row r="124" spans="13:21">
      <c r="M124">
        <f t="shared" si="18"/>
        <v>4.6584322033898058</v>
      </c>
      <c r="N124">
        <f t="shared" si="19"/>
        <v>4.6984322033898058</v>
      </c>
      <c r="O124">
        <f t="shared" si="15"/>
        <v>4.6534322033898059</v>
      </c>
      <c r="P124">
        <f t="shared" si="16"/>
        <v>4.7034322033898057</v>
      </c>
      <c r="Q124">
        <f t="shared" si="21"/>
        <v>4.6784322033898054</v>
      </c>
      <c r="R124">
        <f t="shared" si="17"/>
        <v>0</v>
      </c>
      <c r="S124" s="12">
        <f t="shared" si="22"/>
        <v>0</v>
      </c>
      <c r="T124">
        <f t="shared" si="24"/>
        <v>0</v>
      </c>
      <c r="U124">
        <f t="shared" si="23"/>
        <v>8</v>
      </c>
    </row>
    <row r="125" spans="13:21">
      <c r="M125">
        <f t="shared" si="18"/>
        <v>4.7084322033898056</v>
      </c>
      <c r="N125">
        <f t="shared" si="19"/>
        <v>4.7484322033898057</v>
      </c>
      <c r="O125">
        <f t="shared" si="15"/>
        <v>4.7034322033898057</v>
      </c>
      <c r="P125">
        <f t="shared" si="16"/>
        <v>4.7534322033898055</v>
      </c>
      <c r="Q125">
        <f t="shared" si="21"/>
        <v>4.7284322033898061</v>
      </c>
      <c r="R125">
        <f t="shared" si="17"/>
        <v>0</v>
      </c>
      <c r="S125" s="12">
        <f t="shared" si="22"/>
        <v>0</v>
      </c>
      <c r="T125">
        <f t="shared" si="24"/>
        <v>0</v>
      </c>
      <c r="U125">
        <f t="shared" si="23"/>
        <v>8</v>
      </c>
    </row>
    <row r="126" spans="13:21">
      <c r="M126">
        <f t="shared" si="18"/>
        <v>4.7584322033898054</v>
      </c>
      <c r="N126">
        <f t="shared" si="19"/>
        <v>4.7984322033898055</v>
      </c>
      <c r="O126">
        <f t="shared" si="15"/>
        <v>4.7534322033898055</v>
      </c>
      <c r="P126">
        <f t="shared" si="16"/>
        <v>4.8034322033898054</v>
      </c>
      <c r="Q126">
        <f t="shared" si="21"/>
        <v>4.778432203389805</v>
      </c>
      <c r="R126">
        <f t="shared" si="17"/>
        <v>0</v>
      </c>
      <c r="S126" s="12">
        <f t="shared" si="22"/>
        <v>0</v>
      </c>
      <c r="T126">
        <f t="shared" si="24"/>
        <v>0</v>
      </c>
      <c r="U126">
        <f t="shared" si="23"/>
        <v>8</v>
      </c>
    </row>
    <row r="127" spans="13:21">
      <c r="M127">
        <f t="shared" si="18"/>
        <v>4.8084322033898053</v>
      </c>
      <c r="N127">
        <f t="shared" si="19"/>
        <v>4.8484322033898053</v>
      </c>
      <c r="O127">
        <f t="shared" si="15"/>
        <v>4.8034322033898054</v>
      </c>
      <c r="P127">
        <f t="shared" si="16"/>
        <v>4.8534322033898052</v>
      </c>
      <c r="Q127">
        <f t="shared" si="21"/>
        <v>4.8284322033898057</v>
      </c>
      <c r="R127">
        <f t="shared" si="17"/>
        <v>0</v>
      </c>
      <c r="S127" s="12">
        <f t="shared" si="22"/>
        <v>0</v>
      </c>
      <c r="T127">
        <f t="shared" si="24"/>
        <v>0</v>
      </c>
      <c r="U127">
        <f t="shared" si="23"/>
        <v>8</v>
      </c>
    </row>
    <row r="128" spans="13:21">
      <c r="M128">
        <f t="shared" si="18"/>
        <v>4.8584322033898051</v>
      </c>
      <c r="N128">
        <f t="shared" si="19"/>
        <v>4.8984322033898051</v>
      </c>
      <c r="O128">
        <f t="shared" si="15"/>
        <v>4.8534322033898052</v>
      </c>
      <c r="P128">
        <f t="shared" si="16"/>
        <v>4.903432203389805</v>
      </c>
      <c r="Q128">
        <f t="shared" si="21"/>
        <v>4.8784322033898047</v>
      </c>
      <c r="R128">
        <f t="shared" si="17"/>
        <v>0</v>
      </c>
      <c r="S128" s="12">
        <f t="shared" si="22"/>
        <v>0</v>
      </c>
      <c r="T128">
        <f t="shared" si="24"/>
        <v>0</v>
      </c>
      <c r="U128">
        <f t="shared" si="23"/>
        <v>8</v>
      </c>
    </row>
    <row r="129" spans="13:21">
      <c r="M129">
        <f t="shared" si="18"/>
        <v>4.9084322033898049</v>
      </c>
      <c r="N129">
        <f t="shared" si="19"/>
        <v>4.9484322033898049</v>
      </c>
      <c r="O129">
        <f t="shared" si="15"/>
        <v>4.903432203389805</v>
      </c>
      <c r="P129">
        <f t="shared" si="16"/>
        <v>4.9534322033898048</v>
      </c>
      <c r="Q129">
        <f t="shared" si="21"/>
        <v>4.9284322033898054</v>
      </c>
      <c r="R129">
        <f t="shared" si="17"/>
        <v>0</v>
      </c>
      <c r="S129" s="12">
        <f t="shared" si="22"/>
        <v>0</v>
      </c>
      <c r="T129">
        <f t="shared" si="24"/>
        <v>0</v>
      </c>
      <c r="U129">
        <f t="shared" si="23"/>
        <v>8</v>
      </c>
    </row>
    <row r="130" spans="13:21">
      <c r="M130">
        <f t="shared" si="18"/>
        <v>4.9584322033898047</v>
      </c>
      <c r="N130">
        <f t="shared" si="19"/>
        <v>4.9984322033898048</v>
      </c>
      <c r="O130">
        <f t="shared" si="15"/>
        <v>4.9534322033898048</v>
      </c>
      <c r="P130">
        <f t="shared" si="16"/>
        <v>5.0034322033898047</v>
      </c>
      <c r="Q130">
        <f t="shared" si="21"/>
        <v>4.9784322033898043</v>
      </c>
      <c r="R130">
        <f t="shared" si="17"/>
        <v>0</v>
      </c>
      <c r="S130" s="12">
        <f t="shared" si="22"/>
        <v>0</v>
      </c>
      <c r="T130">
        <f t="shared" si="24"/>
        <v>0</v>
      </c>
      <c r="U130">
        <f t="shared" si="23"/>
        <v>8</v>
      </c>
    </row>
    <row r="131" spans="13:21">
      <c r="M131">
        <f t="shared" si="18"/>
        <v>5.0084322033898045</v>
      </c>
      <c r="N131">
        <f t="shared" si="19"/>
        <v>5.0484322033898046</v>
      </c>
      <c r="O131">
        <f t="shared" si="15"/>
        <v>5.0034322033898047</v>
      </c>
      <c r="P131">
        <f t="shared" si="16"/>
        <v>5.0534322033898045</v>
      </c>
      <c r="Q131">
        <f t="shared" si="21"/>
        <v>5.028432203389805</v>
      </c>
      <c r="R131">
        <f t="shared" si="17"/>
        <v>0</v>
      </c>
      <c r="S131" s="12">
        <f t="shared" si="22"/>
        <v>0</v>
      </c>
      <c r="T131">
        <f t="shared" si="24"/>
        <v>0</v>
      </c>
      <c r="U131">
        <f t="shared" si="23"/>
        <v>8</v>
      </c>
    </row>
    <row r="132" spans="13:21">
      <c r="M132">
        <f t="shared" si="18"/>
        <v>5.0584322033898044</v>
      </c>
      <c r="N132">
        <f t="shared" si="19"/>
        <v>5.0984322033898044</v>
      </c>
      <c r="O132">
        <f t="shared" si="15"/>
        <v>5.0534322033898045</v>
      </c>
      <c r="P132">
        <f t="shared" si="16"/>
        <v>5.1034322033898043</v>
      </c>
      <c r="Q132">
        <f t="shared" si="21"/>
        <v>5.0784322033898039</v>
      </c>
      <c r="R132">
        <f t="shared" si="17"/>
        <v>0</v>
      </c>
      <c r="S132" s="12">
        <f t="shared" si="22"/>
        <v>0</v>
      </c>
      <c r="T132">
        <f t="shared" si="24"/>
        <v>0</v>
      </c>
      <c r="U132">
        <f t="shared" si="23"/>
        <v>8</v>
      </c>
    </row>
    <row r="133" spans="13:21">
      <c r="M133">
        <f t="shared" si="18"/>
        <v>5.1084322033898042</v>
      </c>
      <c r="N133">
        <f t="shared" si="19"/>
        <v>5.1484322033898042</v>
      </c>
      <c r="O133">
        <f t="shared" si="15"/>
        <v>5.1034322033898043</v>
      </c>
      <c r="P133">
        <f t="shared" si="16"/>
        <v>5.1534322033898041</v>
      </c>
      <c r="Q133">
        <f t="shared" si="21"/>
        <v>5.1284322033898047</v>
      </c>
      <c r="R133">
        <f t="shared" si="17"/>
        <v>0</v>
      </c>
      <c r="S133" s="12">
        <f t="shared" si="22"/>
        <v>0</v>
      </c>
      <c r="T133">
        <f t="shared" si="24"/>
        <v>0</v>
      </c>
      <c r="U133">
        <f t="shared" si="23"/>
        <v>8</v>
      </c>
    </row>
    <row r="134" spans="13:21">
      <c r="M134">
        <f t="shared" si="18"/>
        <v>5.158432203389804</v>
      </c>
      <c r="N134">
        <f t="shared" si="19"/>
        <v>5.1984322033898041</v>
      </c>
      <c r="O134">
        <f t="shared" ref="O134:O197" si="25">M134-5*10^-($D$4+1)</f>
        <v>5.1534322033898041</v>
      </c>
      <c r="P134">
        <f t="shared" ref="P134:P197" si="26">N134+5*10^-($D$4+1)</f>
        <v>5.2034322033898039</v>
      </c>
      <c r="Q134">
        <f t="shared" si="21"/>
        <v>5.1784322033898036</v>
      </c>
      <c r="R134">
        <f t="shared" ref="R134:R197" si="27">COUNTIFS($G$3:$G$5000, "&gt;="&amp;O134,$G$3:$G$5000, "&lt;="&amp;P134)</f>
        <v>0</v>
      </c>
      <c r="S134" s="12">
        <f t="shared" si="22"/>
        <v>0</v>
      </c>
      <c r="T134">
        <f t="shared" si="24"/>
        <v>0</v>
      </c>
      <c r="U134">
        <f t="shared" si="23"/>
        <v>8</v>
      </c>
    </row>
    <row r="135" spans="13:21">
      <c r="M135">
        <f t="shared" si="18"/>
        <v>5.2084322033898038</v>
      </c>
      <c r="N135">
        <f t="shared" si="19"/>
        <v>5.2484322033898039</v>
      </c>
      <c r="O135">
        <f t="shared" si="25"/>
        <v>5.2034322033898039</v>
      </c>
      <c r="P135">
        <f t="shared" si="26"/>
        <v>5.2534322033898038</v>
      </c>
      <c r="Q135">
        <f t="shared" si="21"/>
        <v>5.2284322033898043</v>
      </c>
      <c r="R135">
        <f t="shared" si="27"/>
        <v>0</v>
      </c>
      <c r="S135" s="12">
        <f t="shared" si="22"/>
        <v>0</v>
      </c>
      <c r="T135">
        <f t="shared" si="24"/>
        <v>0</v>
      </c>
      <c r="U135">
        <f t="shared" si="23"/>
        <v>8</v>
      </c>
    </row>
    <row r="136" spans="13:21">
      <c r="M136">
        <f t="shared" ref="M136:M199" si="28">N135+10^(-$D$4)</f>
        <v>5.2584322033898037</v>
      </c>
      <c r="N136">
        <f t="shared" ref="N136:N199" si="29">N135+$J$6</f>
        <v>5.2984322033898037</v>
      </c>
      <c r="O136">
        <f t="shared" si="25"/>
        <v>5.2534322033898038</v>
      </c>
      <c r="P136">
        <f t="shared" si="26"/>
        <v>5.3034322033898036</v>
      </c>
      <c r="Q136">
        <f t="shared" si="21"/>
        <v>5.2784322033898032</v>
      </c>
      <c r="R136">
        <f t="shared" si="27"/>
        <v>0</v>
      </c>
      <c r="S136" s="12">
        <f t="shared" si="22"/>
        <v>0</v>
      </c>
      <c r="T136">
        <f t="shared" si="24"/>
        <v>0</v>
      </c>
      <c r="U136">
        <f t="shared" si="23"/>
        <v>8</v>
      </c>
    </row>
    <row r="137" spans="13:21">
      <c r="M137">
        <f t="shared" si="28"/>
        <v>5.3084322033898035</v>
      </c>
      <c r="N137">
        <f t="shared" si="29"/>
        <v>5.3484322033898035</v>
      </c>
      <c r="O137">
        <f t="shared" si="25"/>
        <v>5.3034322033898036</v>
      </c>
      <c r="P137">
        <f t="shared" si="26"/>
        <v>5.3534322033898034</v>
      </c>
      <c r="Q137">
        <f t="shared" si="21"/>
        <v>5.3284322033898039</v>
      </c>
      <c r="R137">
        <f t="shared" si="27"/>
        <v>0</v>
      </c>
      <c r="S137" s="12">
        <f t="shared" si="22"/>
        <v>0</v>
      </c>
      <c r="T137">
        <f t="shared" si="24"/>
        <v>0</v>
      </c>
      <c r="U137">
        <f t="shared" si="23"/>
        <v>8</v>
      </c>
    </row>
    <row r="138" spans="13:21">
      <c r="M138">
        <f t="shared" si="28"/>
        <v>5.3584322033898033</v>
      </c>
      <c r="N138">
        <f t="shared" si="29"/>
        <v>5.3984322033898033</v>
      </c>
      <c r="O138">
        <f t="shared" si="25"/>
        <v>5.3534322033898034</v>
      </c>
      <c r="P138">
        <f t="shared" si="26"/>
        <v>5.4034322033898032</v>
      </c>
      <c r="Q138">
        <f t="shared" si="21"/>
        <v>5.3784322033898029</v>
      </c>
      <c r="R138">
        <f t="shared" si="27"/>
        <v>0</v>
      </c>
      <c r="S138" s="12">
        <f t="shared" si="22"/>
        <v>0</v>
      </c>
      <c r="T138">
        <f t="shared" si="24"/>
        <v>0</v>
      </c>
      <c r="U138">
        <f t="shared" si="23"/>
        <v>8</v>
      </c>
    </row>
    <row r="139" spans="13:21">
      <c r="M139">
        <f t="shared" si="28"/>
        <v>5.4084322033898031</v>
      </c>
      <c r="N139">
        <f t="shared" si="29"/>
        <v>5.4484322033898032</v>
      </c>
      <c r="O139">
        <f t="shared" si="25"/>
        <v>5.4034322033898032</v>
      </c>
      <c r="P139">
        <f t="shared" si="26"/>
        <v>5.4534322033898031</v>
      </c>
      <c r="Q139">
        <f t="shared" si="21"/>
        <v>5.4284322033898036</v>
      </c>
      <c r="R139">
        <f t="shared" si="27"/>
        <v>0</v>
      </c>
      <c r="S139" s="12">
        <f t="shared" si="22"/>
        <v>0</v>
      </c>
      <c r="T139">
        <f t="shared" si="24"/>
        <v>0</v>
      </c>
      <c r="U139">
        <f t="shared" si="23"/>
        <v>8</v>
      </c>
    </row>
    <row r="140" spans="13:21">
      <c r="M140">
        <f t="shared" si="28"/>
        <v>5.458432203389803</v>
      </c>
      <c r="N140">
        <f t="shared" si="29"/>
        <v>5.498432203389803</v>
      </c>
      <c r="O140">
        <f t="shared" si="25"/>
        <v>5.4534322033898031</v>
      </c>
      <c r="P140">
        <f t="shared" si="26"/>
        <v>5.5034322033898029</v>
      </c>
      <c r="Q140">
        <f t="shared" si="21"/>
        <v>5.4784322033898025</v>
      </c>
      <c r="R140">
        <f t="shared" si="27"/>
        <v>0</v>
      </c>
      <c r="S140" s="12">
        <f t="shared" si="22"/>
        <v>0</v>
      </c>
      <c r="T140">
        <f t="shared" si="24"/>
        <v>0</v>
      </c>
      <c r="U140">
        <f t="shared" si="23"/>
        <v>8</v>
      </c>
    </row>
    <row r="141" spans="13:21">
      <c r="M141">
        <f t="shared" si="28"/>
        <v>5.5084322033898028</v>
      </c>
      <c r="N141">
        <f t="shared" si="29"/>
        <v>5.5484322033898028</v>
      </c>
      <c r="O141">
        <f t="shared" si="25"/>
        <v>5.5034322033898029</v>
      </c>
      <c r="P141">
        <f t="shared" si="26"/>
        <v>5.5534322033898027</v>
      </c>
      <c r="Q141">
        <f t="shared" si="21"/>
        <v>5.5284322033898032</v>
      </c>
      <c r="R141">
        <f t="shared" si="27"/>
        <v>0</v>
      </c>
      <c r="S141" s="12">
        <f t="shared" si="22"/>
        <v>0</v>
      </c>
      <c r="T141">
        <f t="shared" si="24"/>
        <v>0</v>
      </c>
      <c r="U141">
        <f t="shared" si="23"/>
        <v>8</v>
      </c>
    </row>
    <row r="142" spans="13:21">
      <c r="M142">
        <f t="shared" si="28"/>
        <v>5.5584322033898026</v>
      </c>
      <c r="N142">
        <f t="shared" si="29"/>
        <v>5.5984322033898026</v>
      </c>
      <c r="O142">
        <f t="shared" si="25"/>
        <v>5.5534322033898027</v>
      </c>
      <c r="P142">
        <f t="shared" si="26"/>
        <v>5.6034322033898025</v>
      </c>
      <c r="Q142">
        <f t="shared" si="21"/>
        <v>5.5784322033898022</v>
      </c>
      <c r="R142">
        <f t="shared" si="27"/>
        <v>0</v>
      </c>
      <c r="S142" s="12">
        <f t="shared" si="22"/>
        <v>0</v>
      </c>
      <c r="T142">
        <f t="shared" si="24"/>
        <v>0</v>
      </c>
      <c r="U142">
        <f t="shared" si="23"/>
        <v>8</v>
      </c>
    </row>
    <row r="143" spans="13:21">
      <c r="M143">
        <f t="shared" si="28"/>
        <v>5.6084322033898024</v>
      </c>
      <c r="N143">
        <f t="shared" si="29"/>
        <v>5.6484322033898025</v>
      </c>
      <c r="O143">
        <f t="shared" si="25"/>
        <v>5.6034322033898025</v>
      </c>
      <c r="P143">
        <f t="shared" si="26"/>
        <v>5.6534322033898023</v>
      </c>
      <c r="Q143">
        <f t="shared" si="21"/>
        <v>5.6284322033898029</v>
      </c>
      <c r="R143">
        <f t="shared" si="27"/>
        <v>0</v>
      </c>
      <c r="S143" s="12">
        <f t="shared" si="22"/>
        <v>0</v>
      </c>
      <c r="T143">
        <f t="shared" si="24"/>
        <v>0</v>
      </c>
      <c r="U143">
        <f t="shared" si="23"/>
        <v>8</v>
      </c>
    </row>
    <row r="144" spans="13:21">
      <c r="M144">
        <f t="shared" si="28"/>
        <v>5.6584322033898022</v>
      </c>
      <c r="N144">
        <f t="shared" si="29"/>
        <v>5.6984322033898023</v>
      </c>
      <c r="O144">
        <f t="shared" si="25"/>
        <v>5.6534322033898023</v>
      </c>
      <c r="P144">
        <f t="shared" si="26"/>
        <v>5.7034322033898022</v>
      </c>
      <c r="Q144">
        <f t="shared" si="21"/>
        <v>5.6784322033898018</v>
      </c>
      <c r="R144">
        <f t="shared" si="27"/>
        <v>0</v>
      </c>
      <c r="S144" s="12">
        <f t="shared" si="22"/>
        <v>0</v>
      </c>
      <c r="T144">
        <f t="shared" si="24"/>
        <v>0</v>
      </c>
      <c r="U144">
        <f t="shared" si="23"/>
        <v>8</v>
      </c>
    </row>
    <row r="145" spans="13:21">
      <c r="M145">
        <f t="shared" si="28"/>
        <v>5.7084322033898021</v>
      </c>
      <c r="N145">
        <f t="shared" si="29"/>
        <v>5.7484322033898021</v>
      </c>
      <c r="O145">
        <f t="shared" si="25"/>
        <v>5.7034322033898022</v>
      </c>
      <c r="P145">
        <f t="shared" si="26"/>
        <v>5.753432203389802</v>
      </c>
      <c r="Q145">
        <f t="shared" si="21"/>
        <v>5.7284322033898025</v>
      </c>
      <c r="R145">
        <f t="shared" si="27"/>
        <v>0</v>
      </c>
      <c r="S145" s="12">
        <f t="shared" si="22"/>
        <v>0</v>
      </c>
      <c r="T145">
        <f t="shared" si="24"/>
        <v>0</v>
      </c>
      <c r="U145">
        <f t="shared" si="23"/>
        <v>8</v>
      </c>
    </row>
    <row r="146" spans="13:21">
      <c r="M146">
        <f t="shared" si="28"/>
        <v>5.7584322033898019</v>
      </c>
      <c r="N146">
        <f t="shared" si="29"/>
        <v>5.7984322033898019</v>
      </c>
      <c r="O146">
        <f t="shared" si="25"/>
        <v>5.753432203389802</v>
      </c>
      <c r="P146">
        <f t="shared" si="26"/>
        <v>5.8034322033898018</v>
      </c>
      <c r="Q146">
        <f t="shared" si="21"/>
        <v>5.7784322033898015</v>
      </c>
      <c r="R146">
        <f t="shared" si="27"/>
        <v>0</v>
      </c>
      <c r="S146" s="12">
        <f t="shared" si="22"/>
        <v>0</v>
      </c>
      <c r="T146">
        <f t="shared" si="24"/>
        <v>0</v>
      </c>
      <c r="U146">
        <f t="shared" si="23"/>
        <v>8</v>
      </c>
    </row>
    <row r="147" spans="13:21">
      <c r="M147">
        <f t="shared" si="28"/>
        <v>5.8084322033898017</v>
      </c>
      <c r="N147">
        <f t="shared" si="29"/>
        <v>5.8484322033898017</v>
      </c>
      <c r="O147">
        <f t="shared" si="25"/>
        <v>5.8034322033898018</v>
      </c>
      <c r="P147">
        <f t="shared" si="26"/>
        <v>5.8534322033898016</v>
      </c>
      <c r="Q147">
        <f t="shared" si="21"/>
        <v>5.8284322033898022</v>
      </c>
      <c r="R147">
        <f t="shared" si="27"/>
        <v>0</v>
      </c>
      <c r="S147" s="12">
        <f t="shared" si="22"/>
        <v>0</v>
      </c>
      <c r="T147">
        <f t="shared" si="24"/>
        <v>0</v>
      </c>
      <c r="U147">
        <f t="shared" si="23"/>
        <v>8</v>
      </c>
    </row>
    <row r="148" spans="13:21">
      <c r="M148">
        <f t="shared" si="28"/>
        <v>5.8584322033898015</v>
      </c>
      <c r="N148">
        <f t="shared" si="29"/>
        <v>5.8984322033898016</v>
      </c>
      <c r="O148">
        <f t="shared" si="25"/>
        <v>5.8534322033898016</v>
      </c>
      <c r="P148">
        <f t="shared" si="26"/>
        <v>5.9034322033898015</v>
      </c>
      <c r="Q148">
        <f t="shared" si="21"/>
        <v>5.8784322033898011</v>
      </c>
      <c r="R148">
        <f t="shared" si="27"/>
        <v>0</v>
      </c>
      <c r="S148" s="12">
        <f t="shared" si="22"/>
        <v>0</v>
      </c>
      <c r="T148">
        <f t="shared" si="24"/>
        <v>0</v>
      </c>
      <c r="U148">
        <f t="shared" si="23"/>
        <v>8</v>
      </c>
    </row>
    <row r="149" spans="13:21">
      <c r="M149">
        <f t="shared" si="28"/>
        <v>5.9084322033898014</v>
      </c>
      <c r="N149">
        <f t="shared" si="29"/>
        <v>5.9484322033898014</v>
      </c>
      <c r="O149">
        <f t="shared" si="25"/>
        <v>5.9034322033898015</v>
      </c>
      <c r="P149">
        <f t="shared" si="26"/>
        <v>5.9534322033898013</v>
      </c>
      <c r="Q149">
        <f t="shared" si="21"/>
        <v>5.9284322033898018</v>
      </c>
      <c r="R149">
        <f t="shared" si="27"/>
        <v>0</v>
      </c>
      <c r="S149" s="12">
        <f t="shared" si="22"/>
        <v>0</v>
      </c>
      <c r="T149">
        <f t="shared" si="24"/>
        <v>0</v>
      </c>
      <c r="U149">
        <f t="shared" si="23"/>
        <v>8</v>
      </c>
    </row>
    <row r="150" spans="13:21">
      <c r="M150">
        <f t="shared" si="28"/>
        <v>5.9584322033898012</v>
      </c>
      <c r="N150">
        <f t="shared" si="29"/>
        <v>5.9984322033898012</v>
      </c>
      <c r="O150">
        <f t="shared" si="25"/>
        <v>5.9534322033898013</v>
      </c>
      <c r="P150">
        <f t="shared" si="26"/>
        <v>6.0034322033898011</v>
      </c>
      <c r="Q150">
        <f t="shared" si="21"/>
        <v>5.9784322033898007</v>
      </c>
      <c r="R150">
        <f t="shared" si="27"/>
        <v>0</v>
      </c>
      <c r="S150" s="12">
        <f t="shared" si="22"/>
        <v>0</v>
      </c>
      <c r="T150">
        <f t="shared" si="24"/>
        <v>0</v>
      </c>
      <c r="U150">
        <f t="shared" si="23"/>
        <v>8</v>
      </c>
    </row>
    <row r="151" spans="13:21">
      <c r="M151">
        <f t="shared" si="28"/>
        <v>6.008432203389801</v>
      </c>
      <c r="N151">
        <f t="shared" si="29"/>
        <v>6.048432203389801</v>
      </c>
      <c r="O151">
        <f t="shared" si="25"/>
        <v>6.0034322033898011</v>
      </c>
      <c r="P151">
        <f t="shared" si="26"/>
        <v>6.0534322033898009</v>
      </c>
      <c r="Q151">
        <f t="shared" si="21"/>
        <v>6.0284322033898015</v>
      </c>
      <c r="R151">
        <f t="shared" si="27"/>
        <v>0</v>
      </c>
      <c r="S151" s="12">
        <f t="shared" si="22"/>
        <v>0</v>
      </c>
      <c r="T151">
        <f t="shared" si="24"/>
        <v>0</v>
      </c>
      <c r="U151">
        <f t="shared" si="23"/>
        <v>8</v>
      </c>
    </row>
    <row r="152" spans="13:21">
      <c r="M152">
        <f t="shared" si="28"/>
        <v>6.0584322033898008</v>
      </c>
      <c r="N152">
        <f t="shared" si="29"/>
        <v>6.0984322033898009</v>
      </c>
      <c r="O152">
        <f t="shared" si="25"/>
        <v>6.0534322033898009</v>
      </c>
      <c r="P152">
        <f t="shared" si="26"/>
        <v>6.1034322033898007</v>
      </c>
      <c r="Q152">
        <f t="shared" si="21"/>
        <v>6.0784322033898004</v>
      </c>
      <c r="R152">
        <f t="shared" si="27"/>
        <v>0</v>
      </c>
      <c r="S152" s="12">
        <f t="shared" si="22"/>
        <v>0</v>
      </c>
      <c r="T152">
        <f t="shared" si="24"/>
        <v>0</v>
      </c>
      <c r="U152">
        <f t="shared" si="23"/>
        <v>8</v>
      </c>
    </row>
    <row r="153" spans="13:21">
      <c r="M153">
        <f t="shared" si="28"/>
        <v>6.1084322033898006</v>
      </c>
      <c r="N153">
        <f t="shared" si="29"/>
        <v>6.1484322033898007</v>
      </c>
      <c r="O153">
        <f t="shared" si="25"/>
        <v>6.1034322033898007</v>
      </c>
      <c r="P153">
        <f t="shared" si="26"/>
        <v>6.1534322033898006</v>
      </c>
      <c r="Q153">
        <f t="shared" si="21"/>
        <v>6.1284322033898011</v>
      </c>
      <c r="R153">
        <f t="shared" si="27"/>
        <v>0</v>
      </c>
      <c r="S153" s="12">
        <f t="shared" si="22"/>
        <v>0</v>
      </c>
      <c r="T153">
        <f t="shared" si="24"/>
        <v>0</v>
      </c>
      <c r="U153">
        <f t="shared" si="23"/>
        <v>8</v>
      </c>
    </row>
    <row r="154" spans="13:21">
      <c r="M154">
        <f t="shared" si="28"/>
        <v>6.1584322033898005</v>
      </c>
      <c r="N154">
        <f t="shared" si="29"/>
        <v>6.1984322033898005</v>
      </c>
      <c r="O154">
        <f t="shared" si="25"/>
        <v>6.1534322033898006</v>
      </c>
      <c r="P154">
        <f t="shared" si="26"/>
        <v>6.2034322033898004</v>
      </c>
      <c r="Q154">
        <f t="shared" si="21"/>
        <v>6.1784322033898</v>
      </c>
      <c r="R154">
        <f t="shared" si="27"/>
        <v>0</v>
      </c>
      <c r="S154" s="12">
        <f t="shared" si="22"/>
        <v>0</v>
      </c>
      <c r="T154">
        <f t="shared" si="24"/>
        <v>0</v>
      </c>
      <c r="U154">
        <f t="shared" si="23"/>
        <v>8</v>
      </c>
    </row>
    <row r="155" spans="13:21">
      <c r="M155">
        <f t="shared" si="28"/>
        <v>6.2084322033898003</v>
      </c>
      <c r="N155">
        <f t="shared" si="29"/>
        <v>6.2484322033898003</v>
      </c>
      <c r="O155">
        <f t="shared" si="25"/>
        <v>6.2034322033898004</v>
      </c>
      <c r="P155">
        <f t="shared" si="26"/>
        <v>6.2534322033898002</v>
      </c>
      <c r="Q155">
        <f t="shared" si="21"/>
        <v>6.2284322033898007</v>
      </c>
      <c r="R155">
        <f t="shared" si="27"/>
        <v>0</v>
      </c>
      <c r="S155" s="12">
        <f t="shared" si="22"/>
        <v>0</v>
      </c>
      <c r="T155">
        <f t="shared" si="24"/>
        <v>0</v>
      </c>
      <c r="U155">
        <f t="shared" si="23"/>
        <v>8</v>
      </c>
    </row>
    <row r="156" spans="13:21">
      <c r="M156">
        <f t="shared" si="28"/>
        <v>6.2584322033898001</v>
      </c>
      <c r="N156">
        <f t="shared" si="29"/>
        <v>6.2984322033898001</v>
      </c>
      <c r="O156">
        <f t="shared" si="25"/>
        <v>6.2534322033898002</v>
      </c>
      <c r="P156">
        <f t="shared" si="26"/>
        <v>6.3034322033898</v>
      </c>
      <c r="Q156">
        <f t="shared" si="21"/>
        <v>6.2784322033897997</v>
      </c>
      <c r="R156">
        <f t="shared" si="27"/>
        <v>0</v>
      </c>
      <c r="S156" s="12">
        <f t="shared" si="22"/>
        <v>0</v>
      </c>
      <c r="T156">
        <f t="shared" si="24"/>
        <v>0</v>
      </c>
      <c r="U156">
        <f t="shared" si="23"/>
        <v>8</v>
      </c>
    </row>
    <row r="157" spans="13:21">
      <c r="M157">
        <f t="shared" si="28"/>
        <v>6.3084322033897999</v>
      </c>
      <c r="N157">
        <f t="shared" si="29"/>
        <v>6.3484322033898</v>
      </c>
      <c r="O157">
        <f t="shared" si="25"/>
        <v>6.3034322033898</v>
      </c>
      <c r="P157">
        <f t="shared" si="26"/>
        <v>6.3534322033897999</v>
      </c>
      <c r="Q157">
        <f t="shared" si="21"/>
        <v>6.3284322033898004</v>
      </c>
      <c r="R157">
        <f t="shared" si="27"/>
        <v>0</v>
      </c>
      <c r="S157" s="12">
        <f t="shared" si="22"/>
        <v>0</v>
      </c>
      <c r="T157">
        <f t="shared" si="24"/>
        <v>0</v>
      </c>
      <c r="U157">
        <f t="shared" si="23"/>
        <v>8</v>
      </c>
    </row>
    <row r="158" spans="13:21">
      <c r="M158">
        <f t="shared" si="28"/>
        <v>6.3584322033897998</v>
      </c>
      <c r="N158">
        <f t="shared" si="29"/>
        <v>6.3984322033897998</v>
      </c>
      <c r="O158">
        <f t="shared" si="25"/>
        <v>6.3534322033897999</v>
      </c>
      <c r="P158">
        <f t="shared" si="26"/>
        <v>6.4034322033897997</v>
      </c>
      <c r="Q158">
        <f t="shared" si="21"/>
        <v>6.3784322033897993</v>
      </c>
      <c r="R158">
        <f t="shared" si="27"/>
        <v>0</v>
      </c>
      <c r="S158" s="12">
        <f t="shared" si="22"/>
        <v>0</v>
      </c>
      <c r="T158">
        <f t="shared" si="24"/>
        <v>0</v>
      </c>
      <c r="U158">
        <f t="shared" si="23"/>
        <v>8</v>
      </c>
    </row>
    <row r="159" spans="13:21">
      <c r="M159">
        <f t="shared" si="28"/>
        <v>6.4084322033897996</v>
      </c>
      <c r="N159">
        <f t="shared" si="29"/>
        <v>6.4484322033897996</v>
      </c>
      <c r="O159">
        <f t="shared" si="25"/>
        <v>6.4034322033897997</v>
      </c>
      <c r="P159">
        <f t="shared" si="26"/>
        <v>6.4534322033897995</v>
      </c>
      <c r="Q159">
        <f t="shared" si="21"/>
        <v>6.4284322033898</v>
      </c>
      <c r="R159">
        <f t="shared" si="27"/>
        <v>0</v>
      </c>
      <c r="S159" s="12">
        <f t="shared" si="22"/>
        <v>0</v>
      </c>
      <c r="T159">
        <f t="shared" si="24"/>
        <v>0</v>
      </c>
      <c r="U159">
        <f t="shared" si="23"/>
        <v>8</v>
      </c>
    </row>
    <row r="160" spans="13:21">
      <c r="M160">
        <f t="shared" si="28"/>
        <v>6.4584322033897994</v>
      </c>
      <c r="N160">
        <f t="shared" si="29"/>
        <v>6.4984322033897994</v>
      </c>
      <c r="O160">
        <f t="shared" si="25"/>
        <v>6.4534322033897995</v>
      </c>
      <c r="P160">
        <f t="shared" si="26"/>
        <v>6.5034322033897993</v>
      </c>
      <c r="Q160">
        <f t="shared" si="21"/>
        <v>6.478432203389799</v>
      </c>
      <c r="R160">
        <f t="shared" si="27"/>
        <v>0</v>
      </c>
      <c r="S160" s="12">
        <f t="shared" si="22"/>
        <v>0</v>
      </c>
      <c r="T160">
        <f t="shared" si="24"/>
        <v>0</v>
      </c>
      <c r="U160">
        <f t="shared" si="23"/>
        <v>8</v>
      </c>
    </row>
    <row r="161" spans="13:21">
      <c r="M161">
        <f t="shared" si="28"/>
        <v>6.5084322033897992</v>
      </c>
      <c r="N161">
        <f t="shared" si="29"/>
        <v>6.5484322033897993</v>
      </c>
      <c r="O161">
        <f t="shared" si="25"/>
        <v>6.5034322033897993</v>
      </c>
      <c r="P161">
        <f t="shared" si="26"/>
        <v>6.5534322033897991</v>
      </c>
      <c r="Q161">
        <f t="shared" si="21"/>
        <v>6.5284322033897997</v>
      </c>
      <c r="R161">
        <f t="shared" si="27"/>
        <v>0</v>
      </c>
      <c r="S161" s="12">
        <f t="shared" si="22"/>
        <v>0</v>
      </c>
      <c r="T161">
        <f>R161</f>
        <v>0</v>
      </c>
      <c r="U161">
        <f t="shared" si="23"/>
        <v>8</v>
      </c>
    </row>
    <row r="162" spans="13:21">
      <c r="M162">
        <f t="shared" si="28"/>
        <v>6.558432203389799</v>
      </c>
      <c r="N162">
        <f t="shared" si="29"/>
        <v>6.5984322033897991</v>
      </c>
      <c r="O162">
        <f t="shared" si="25"/>
        <v>6.5534322033897991</v>
      </c>
      <c r="P162">
        <f t="shared" si="26"/>
        <v>6.603432203389799</v>
      </c>
      <c r="Q162">
        <f t="shared" si="21"/>
        <v>6.5784322033897986</v>
      </c>
      <c r="R162">
        <f t="shared" si="27"/>
        <v>0</v>
      </c>
      <c r="S162" s="12">
        <f t="shared" si="22"/>
        <v>0</v>
      </c>
      <c r="T162">
        <f t="shared" ref="T162:T199" si="30">R162+T161</f>
        <v>0</v>
      </c>
      <c r="U162">
        <f t="shared" si="23"/>
        <v>8</v>
      </c>
    </row>
    <row r="163" spans="13:21">
      <c r="M163">
        <f t="shared" si="28"/>
        <v>6.6084322033897989</v>
      </c>
      <c r="N163">
        <f t="shared" si="29"/>
        <v>6.6484322033897989</v>
      </c>
      <c r="O163">
        <f t="shared" si="25"/>
        <v>6.603432203389799</v>
      </c>
      <c r="P163">
        <f t="shared" si="26"/>
        <v>6.6534322033897988</v>
      </c>
      <c r="Q163">
        <f t="shared" si="21"/>
        <v>6.6284322033897993</v>
      </c>
      <c r="R163">
        <f t="shared" si="27"/>
        <v>0</v>
      </c>
      <c r="S163" s="12">
        <f t="shared" si="22"/>
        <v>0</v>
      </c>
      <c r="T163">
        <f t="shared" si="30"/>
        <v>0</v>
      </c>
      <c r="U163">
        <f t="shared" si="23"/>
        <v>8</v>
      </c>
    </row>
    <row r="164" spans="13:21">
      <c r="M164">
        <f t="shared" si="28"/>
        <v>6.6584322033897987</v>
      </c>
      <c r="N164">
        <f t="shared" si="29"/>
        <v>6.6984322033897987</v>
      </c>
      <c r="O164">
        <f t="shared" si="25"/>
        <v>6.6534322033897988</v>
      </c>
      <c r="P164">
        <f t="shared" si="26"/>
        <v>6.7034322033897986</v>
      </c>
      <c r="Q164">
        <f t="shared" si="21"/>
        <v>6.6784322033897983</v>
      </c>
      <c r="R164">
        <f t="shared" si="27"/>
        <v>0</v>
      </c>
      <c r="S164" s="12">
        <f t="shared" si="22"/>
        <v>0</v>
      </c>
      <c r="T164">
        <f t="shared" si="30"/>
        <v>0</v>
      </c>
      <c r="U164">
        <f t="shared" si="23"/>
        <v>8</v>
      </c>
    </row>
    <row r="165" spans="13:21">
      <c r="M165">
        <f t="shared" si="28"/>
        <v>6.7084322033897985</v>
      </c>
      <c r="N165">
        <f t="shared" si="29"/>
        <v>6.7484322033897985</v>
      </c>
      <c r="O165">
        <f t="shared" si="25"/>
        <v>6.7034322033897986</v>
      </c>
      <c r="P165">
        <f t="shared" si="26"/>
        <v>6.7534322033897984</v>
      </c>
      <c r="Q165">
        <f t="shared" si="21"/>
        <v>6.728432203389799</v>
      </c>
      <c r="R165">
        <f t="shared" si="27"/>
        <v>0</v>
      </c>
      <c r="S165" s="12">
        <f t="shared" si="22"/>
        <v>0</v>
      </c>
      <c r="T165">
        <f t="shared" si="30"/>
        <v>0</v>
      </c>
      <c r="U165">
        <f t="shared" si="23"/>
        <v>8</v>
      </c>
    </row>
    <row r="166" spans="13:21">
      <c r="M166">
        <f t="shared" si="28"/>
        <v>6.7584322033897983</v>
      </c>
      <c r="N166">
        <f t="shared" si="29"/>
        <v>6.7984322033897984</v>
      </c>
      <c r="O166">
        <f t="shared" si="25"/>
        <v>6.7534322033897984</v>
      </c>
      <c r="P166">
        <f t="shared" si="26"/>
        <v>6.8034322033897983</v>
      </c>
      <c r="Q166">
        <f t="shared" si="21"/>
        <v>6.7784322033897979</v>
      </c>
      <c r="R166">
        <f t="shared" si="27"/>
        <v>0</v>
      </c>
      <c r="S166" s="12">
        <f t="shared" si="22"/>
        <v>0</v>
      </c>
      <c r="T166">
        <f t="shared" si="30"/>
        <v>0</v>
      </c>
      <c r="U166">
        <f t="shared" si="23"/>
        <v>8</v>
      </c>
    </row>
    <row r="167" spans="13:21">
      <c r="M167">
        <f t="shared" si="28"/>
        <v>6.8084322033897982</v>
      </c>
      <c r="N167">
        <f t="shared" si="29"/>
        <v>6.8484322033897982</v>
      </c>
      <c r="O167">
        <f t="shared" si="25"/>
        <v>6.8034322033897983</v>
      </c>
      <c r="P167">
        <f t="shared" si="26"/>
        <v>6.8534322033897981</v>
      </c>
      <c r="Q167">
        <f t="shared" si="21"/>
        <v>6.8284322033897986</v>
      </c>
      <c r="R167">
        <f t="shared" si="27"/>
        <v>0</v>
      </c>
      <c r="S167" s="12">
        <f t="shared" si="22"/>
        <v>0</v>
      </c>
      <c r="T167">
        <f t="shared" si="30"/>
        <v>0</v>
      </c>
      <c r="U167">
        <f t="shared" si="23"/>
        <v>8</v>
      </c>
    </row>
    <row r="168" spans="13:21">
      <c r="M168">
        <f t="shared" si="28"/>
        <v>6.858432203389798</v>
      </c>
      <c r="N168">
        <f t="shared" si="29"/>
        <v>6.898432203389798</v>
      </c>
      <c r="O168">
        <f t="shared" si="25"/>
        <v>6.8534322033897981</v>
      </c>
      <c r="P168">
        <f t="shared" si="26"/>
        <v>6.9034322033897979</v>
      </c>
      <c r="Q168">
        <f t="shared" si="21"/>
        <v>6.8784322033897976</v>
      </c>
      <c r="R168">
        <f t="shared" si="27"/>
        <v>0</v>
      </c>
      <c r="S168" s="12">
        <f t="shared" si="22"/>
        <v>0</v>
      </c>
      <c r="T168">
        <f t="shared" si="30"/>
        <v>0</v>
      </c>
      <c r="U168">
        <f t="shared" si="23"/>
        <v>8</v>
      </c>
    </row>
    <row r="169" spans="13:21">
      <c r="M169">
        <f t="shared" si="28"/>
        <v>6.9084322033897978</v>
      </c>
      <c r="N169">
        <f t="shared" si="29"/>
        <v>6.9484322033897978</v>
      </c>
      <c r="O169">
        <f t="shared" si="25"/>
        <v>6.9034322033897979</v>
      </c>
      <c r="P169">
        <f t="shared" si="26"/>
        <v>6.9534322033897977</v>
      </c>
      <c r="Q169">
        <f t="shared" si="21"/>
        <v>6.9284322033897983</v>
      </c>
      <c r="R169">
        <f t="shared" si="27"/>
        <v>0</v>
      </c>
      <c r="S169" s="12">
        <f t="shared" si="22"/>
        <v>0</v>
      </c>
      <c r="T169">
        <f t="shared" si="30"/>
        <v>0</v>
      </c>
      <c r="U169">
        <f t="shared" si="23"/>
        <v>8</v>
      </c>
    </row>
    <row r="170" spans="13:21">
      <c r="M170">
        <f t="shared" si="28"/>
        <v>6.9584322033897976</v>
      </c>
      <c r="N170">
        <f t="shared" si="29"/>
        <v>6.9984322033897977</v>
      </c>
      <c r="O170">
        <f t="shared" si="25"/>
        <v>6.9534322033897977</v>
      </c>
      <c r="P170">
        <f t="shared" si="26"/>
        <v>7.0034322033897976</v>
      </c>
      <c r="Q170">
        <f t="shared" si="21"/>
        <v>6.9784322033897972</v>
      </c>
      <c r="R170">
        <f t="shared" si="27"/>
        <v>0</v>
      </c>
      <c r="S170" s="12">
        <f t="shared" si="22"/>
        <v>0</v>
      </c>
      <c r="T170">
        <f t="shared" si="30"/>
        <v>0</v>
      </c>
      <c r="U170">
        <f t="shared" si="23"/>
        <v>8</v>
      </c>
    </row>
    <row r="171" spans="13:21">
      <c r="M171">
        <f t="shared" si="28"/>
        <v>7.0084322033897974</v>
      </c>
      <c r="N171">
        <f t="shared" si="29"/>
        <v>7.0484322033897975</v>
      </c>
      <c r="O171">
        <f t="shared" si="25"/>
        <v>7.0034322033897976</v>
      </c>
      <c r="P171">
        <f t="shared" si="26"/>
        <v>7.0534322033897974</v>
      </c>
      <c r="Q171">
        <f t="shared" si="21"/>
        <v>7.0284322033897979</v>
      </c>
      <c r="R171">
        <f t="shared" si="27"/>
        <v>0</v>
      </c>
      <c r="S171" s="12">
        <f t="shared" si="22"/>
        <v>0</v>
      </c>
      <c r="T171">
        <f t="shared" si="30"/>
        <v>0</v>
      </c>
      <c r="U171">
        <f t="shared" si="23"/>
        <v>8</v>
      </c>
    </row>
    <row r="172" spans="13:21">
      <c r="M172">
        <f t="shared" si="28"/>
        <v>7.0584322033897973</v>
      </c>
      <c r="N172">
        <f t="shared" si="29"/>
        <v>7.0984322033897973</v>
      </c>
      <c r="O172">
        <f t="shared" si="25"/>
        <v>7.0534322033897974</v>
      </c>
      <c r="P172">
        <f t="shared" si="26"/>
        <v>7.1034322033897972</v>
      </c>
      <c r="Q172">
        <f t="shared" si="21"/>
        <v>7.0784322033897968</v>
      </c>
      <c r="R172">
        <f t="shared" si="27"/>
        <v>0</v>
      </c>
      <c r="S172" s="12">
        <f t="shared" si="22"/>
        <v>0</v>
      </c>
      <c r="T172">
        <f t="shared" si="30"/>
        <v>0</v>
      </c>
      <c r="U172">
        <f t="shared" si="23"/>
        <v>8</v>
      </c>
    </row>
    <row r="173" spans="13:21">
      <c r="M173">
        <f t="shared" si="28"/>
        <v>7.1084322033897971</v>
      </c>
      <c r="N173">
        <f t="shared" si="29"/>
        <v>7.1484322033897971</v>
      </c>
      <c r="O173">
        <f t="shared" si="25"/>
        <v>7.1034322033897972</v>
      </c>
      <c r="P173">
        <f t="shared" si="26"/>
        <v>7.153432203389797</v>
      </c>
      <c r="Q173">
        <f t="shared" ref="Q173:Q236" si="31">AVERAGE(O173:P173)</f>
        <v>7.1284322033897976</v>
      </c>
      <c r="R173">
        <f t="shared" si="27"/>
        <v>0</v>
      </c>
      <c r="S173" s="12">
        <f t="shared" ref="S173:S236" si="32">R173/$S$3</f>
        <v>0</v>
      </c>
      <c r="T173">
        <f t="shared" si="30"/>
        <v>0</v>
      </c>
      <c r="U173">
        <f t="shared" ref="U173:U236" si="33">COUNTIF($G$3:$G$1000, "&lt;="&amp;O173)</f>
        <v>8</v>
      </c>
    </row>
    <row r="174" spans="13:21">
      <c r="M174">
        <f t="shared" si="28"/>
        <v>7.1584322033897969</v>
      </c>
      <c r="N174">
        <f t="shared" si="29"/>
        <v>7.1984322033897969</v>
      </c>
      <c r="O174">
        <f t="shared" si="25"/>
        <v>7.153432203389797</v>
      </c>
      <c r="P174">
        <f t="shared" si="26"/>
        <v>7.2034322033897968</v>
      </c>
      <c r="Q174">
        <f t="shared" si="31"/>
        <v>7.1784322033897965</v>
      </c>
      <c r="R174">
        <f t="shared" si="27"/>
        <v>0</v>
      </c>
      <c r="S174" s="12">
        <f t="shared" si="32"/>
        <v>0</v>
      </c>
      <c r="T174">
        <f t="shared" si="30"/>
        <v>0</v>
      </c>
      <c r="U174">
        <f t="shared" si="33"/>
        <v>8</v>
      </c>
    </row>
    <row r="175" spans="13:21">
      <c r="M175">
        <f t="shared" si="28"/>
        <v>7.2084322033897967</v>
      </c>
      <c r="N175">
        <f t="shared" si="29"/>
        <v>7.2484322033897968</v>
      </c>
      <c r="O175">
        <f t="shared" si="25"/>
        <v>7.2034322033897968</v>
      </c>
      <c r="P175">
        <f t="shared" si="26"/>
        <v>7.2534322033897967</v>
      </c>
      <c r="Q175">
        <f t="shared" si="31"/>
        <v>7.2284322033897972</v>
      </c>
      <c r="R175">
        <f t="shared" si="27"/>
        <v>0</v>
      </c>
      <c r="S175" s="12">
        <f t="shared" si="32"/>
        <v>0</v>
      </c>
      <c r="T175">
        <f t="shared" si="30"/>
        <v>0</v>
      </c>
      <c r="U175">
        <f t="shared" si="33"/>
        <v>8</v>
      </c>
    </row>
    <row r="176" spans="13:21">
      <c r="M176">
        <f t="shared" si="28"/>
        <v>7.2584322033897966</v>
      </c>
      <c r="N176">
        <f t="shared" si="29"/>
        <v>7.2984322033897966</v>
      </c>
      <c r="O176">
        <f t="shared" si="25"/>
        <v>7.2534322033897967</v>
      </c>
      <c r="P176">
        <f t="shared" si="26"/>
        <v>7.3034322033897965</v>
      </c>
      <c r="Q176">
        <f t="shared" si="31"/>
        <v>7.2784322033897961</v>
      </c>
      <c r="R176">
        <f t="shared" si="27"/>
        <v>0</v>
      </c>
      <c r="S176" s="12">
        <f t="shared" si="32"/>
        <v>0</v>
      </c>
      <c r="T176">
        <f t="shared" si="30"/>
        <v>0</v>
      </c>
      <c r="U176">
        <f t="shared" si="33"/>
        <v>8</v>
      </c>
    </row>
    <row r="177" spans="13:21">
      <c r="M177">
        <f t="shared" si="28"/>
        <v>7.3084322033897964</v>
      </c>
      <c r="N177">
        <f t="shared" si="29"/>
        <v>7.3484322033897964</v>
      </c>
      <c r="O177">
        <f t="shared" si="25"/>
        <v>7.3034322033897965</v>
      </c>
      <c r="P177">
        <f t="shared" si="26"/>
        <v>7.3534322033897963</v>
      </c>
      <c r="Q177">
        <f t="shared" si="31"/>
        <v>7.3284322033897968</v>
      </c>
      <c r="R177">
        <f t="shared" si="27"/>
        <v>0</v>
      </c>
      <c r="S177" s="12">
        <f t="shared" si="32"/>
        <v>0</v>
      </c>
      <c r="T177">
        <f t="shared" si="30"/>
        <v>0</v>
      </c>
      <c r="U177">
        <f t="shared" si="33"/>
        <v>8</v>
      </c>
    </row>
    <row r="178" spans="13:21">
      <c r="M178">
        <f t="shared" si="28"/>
        <v>7.3584322033897962</v>
      </c>
      <c r="N178">
        <f t="shared" si="29"/>
        <v>7.3984322033897962</v>
      </c>
      <c r="O178">
        <f t="shared" si="25"/>
        <v>7.3534322033897963</v>
      </c>
      <c r="P178">
        <f t="shared" si="26"/>
        <v>7.4034322033897961</v>
      </c>
      <c r="Q178">
        <f t="shared" si="31"/>
        <v>7.3784322033897958</v>
      </c>
      <c r="R178">
        <f t="shared" si="27"/>
        <v>0</v>
      </c>
      <c r="S178" s="12">
        <f t="shared" si="32"/>
        <v>0</v>
      </c>
      <c r="T178">
        <f t="shared" si="30"/>
        <v>0</v>
      </c>
      <c r="U178">
        <f t="shared" si="33"/>
        <v>8</v>
      </c>
    </row>
    <row r="179" spans="13:21">
      <c r="M179">
        <f t="shared" si="28"/>
        <v>7.408432203389796</v>
      </c>
      <c r="N179">
        <f t="shared" si="29"/>
        <v>7.4484322033897961</v>
      </c>
      <c r="O179">
        <f t="shared" si="25"/>
        <v>7.4034322033897961</v>
      </c>
      <c r="P179">
        <f t="shared" si="26"/>
        <v>7.453432203389796</v>
      </c>
      <c r="Q179">
        <f t="shared" si="31"/>
        <v>7.4284322033897965</v>
      </c>
      <c r="R179">
        <f t="shared" si="27"/>
        <v>0</v>
      </c>
      <c r="S179" s="12">
        <f t="shared" si="32"/>
        <v>0</v>
      </c>
      <c r="T179">
        <f t="shared" si="30"/>
        <v>0</v>
      </c>
      <c r="U179">
        <f t="shared" si="33"/>
        <v>8</v>
      </c>
    </row>
    <row r="180" spans="13:21">
      <c r="M180">
        <f t="shared" si="28"/>
        <v>7.4584322033897958</v>
      </c>
      <c r="N180">
        <f t="shared" si="29"/>
        <v>7.4984322033897959</v>
      </c>
      <c r="O180">
        <f t="shared" si="25"/>
        <v>7.453432203389796</v>
      </c>
      <c r="P180">
        <f t="shared" si="26"/>
        <v>7.5034322033897958</v>
      </c>
      <c r="Q180">
        <f t="shared" si="31"/>
        <v>7.4784322033897954</v>
      </c>
      <c r="R180">
        <f t="shared" si="27"/>
        <v>0</v>
      </c>
      <c r="S180" s="12">
        <f t="shared" si="32"/>
        <v>0</v>
      </c>
      <c r="T180">
        <f t="shared" si="30"/>
        <v>0</v>
      </c>
      <c r="U180">
        <f t="shared" si="33"/>
        <v>8</v>
      </c>
    </row>
    <row r="181" spans="13:21">
      <c r="M181">
        <f t="shared" si="28"/>
        <v>7.5084322033897957</v>
      </c>
      <c r="N181">
        <f t="shared" si="29"/>
        <v>7.5484322033897957</v>
      </c>
      <c r="O181">
        <f t="shared" si="25"/>
        <v>7.5034322033897958</v>
      </c>
      <c r="P181">
        <f t="shared" si="26"/>
        <v>7.5534322033897956</v>
      </c>
      <c r="Q181">
        <f t="shared" si="31"/>
        <v>7.5284322033897961</v>
      </c>
      <c r="R181">
        <f t="shared" si="27"/>
        <v>0</v>
      </c>
      <c r="S181" s="12">
        <f t="shared" si="32"/>
        <v>0</v>
      </c>
      <c r="T181">
        <f t="shared" si="30"/>
        <v>0</v>
      </c>
      <c r="U181">
        <f t="shared" si="33"/>
        <v>8</v>
      </c>
    </row>
    <row r="182" spans="13:21">
      <c r="M182">
        <f t="shared" si="28"/>
        <v>7.5584322033897955</v>
      </c>
      <c r="N182">
        <f t="shared" si="29"/>
        <v>7.5984322033897955</v>
      </c>
      <c r="O182">
        <f t="shared" si="25"/>
        <v>7.5534322033897956</v>
      </c>
      <c r="P182">
        <f t="shared" si="26"/>
        <v>7.6034322033897954</v>
      </c>
      <c r="Q182">
        <f t="shared" si="31"/>
        <v>7.5784322033897951</v>
      </c>
      <c r="R182">
        <f t="shared" si="27"/>
        <v>0</v>
      </c>
      <c r="S182" s="12">
        <f t="shared" si="32"/>
        <v>0</v>
      </c>
      <c r="T182">
        <f t="shared" si="30"/>
        <v>0</v>
      </c>
      <c r="U182">
        <f t="shared" si="33"/>
        <v>8</v>
      </c>
    </row>
    <row r="183" spans="13:21">
      <c r="M183">
        <f t="shared" si="28"/>
        <v>7.6084322033897953</v>
      </c>
      <c r="N183">
        <f t="shared" si="29"/>
        <v>7.6484322033897953</v>
      </c>
      <c r="O183">
        <f t="shared" si="25"/>
        <v>7.6034322033897954</v>
      </c>
      <c r="P183">
        <f t="shared" si="26"/>
        <v>7.6534322033897952</v>
      </c>
      <c r="Q183">
        <f t="shared" si="31"/>
        <v>7.6284322033897958</v>
      </c>
      <c r="R183">
        <f t="shared" si="27"/>
        <v>0</v>
      </c>
      <c r="S183" s="12">
        <f t="shared" si="32"/>
        <v>0</v>
      </c>
      <c r="T183">
        <f t="shared" si="30"/>
        <v>0</v>
      </c>
      <c r="U183">
        <f t="shared" si="33"/>
        <v>8</v>
      </c>
    </row>
    <row r="184" spans="13:21">
      <c r="M184">
        <f t="shared" si="28"/>
        <v>7.6584322033897951</v>
      </c>
      <c r="N184">
        <f t="shared" si="29"/>
        <v>7.6984322033897952</v>
      </c>
      <c r="O184">
        <f t="shared" si="25"/>
        <v>7.6534322033897952</v>
      </c>
      <c r="P184">
        <f t="shared" si="26"/>
        <v>7.7034322033897951</v>
      </c>
      <c r="Q184">
        <f t="shared" si="31"/>
        <v>7.6784322033897947</v>
      </c>
      <c r="R184">
        <f t="shared" si="27"/>
        <v>0</v>
      </c>
      <c r="S184" s="12">
        <f t="shared" si="32"/>
        <v>0</v>
      </c>
      <c r="T184">
        <f t="shared" si="30"/>
        <v>0</v>
      </c>
      <c r="U184">
        <f t="shared" si="33"/>
        <v>8</v>
      </c>
    </row>
    <row r="185" spans="13:21">
      <c r="M185">
        <f t="shared" si="28"/>
        <v>7.708432203389795</v>
      </c>
      <c r="N185">
        <f t="shared" si="29"/>
        <v>7.748432203389795</v>
      </c>
      <c r="O185">
        <f t="shared" si="25"/>
        <v>7.7034322033897951</v>
      </c>
      <c r="P185">
        <f t="shared" si="26"/>
        <v>7.7534322033897949</v>
      </c>
      <c r="Q185">
        <f t="shared" si="31"/>
        <v>7.7284322033897954</v>
      </c>
      <c r="R185">
        <f t="shared" si="27"/>
        <v>0</v>
      </c>
      <c r="S185" s="12">
        <f t="shared" si="32"/>
        <v>0</v>
      </c>
      <c r="T185">
        <f t="shared" si="30"/>
        <v>0</v>
      </c>
      <c r="U185">
        <f t="shared" si="33"/>
        <v>8</v>
      </c>
    </row>
    <row r="186" spans="13:21">
      <c r="M186">
        <f t="shared" si="28"/>
        <v>7.7584322033897948</v>
      </c>
      <c r="N186">
        <f t="shared" si="29"/>
        <v>7.7984322033897948</v>
      </c>
      <c r="O186">
        <f t="shared" si="25"/>
        <v>7.7534322033897949</v>
      </c>
      <c r="P186">
        <f t="shared" si="26"/>
        <v>7.8034322033897947</v>
      </c>
      <c r="Q186">
        <f t="shared" si="31"/>
        <v>7.7784322033897944</v>
      </c>
      <c r="R186">
        <f t="shared" si="27"/>
        <v>0</v>
      </c>
      <c r="S186" s="12">
        <f t="shared" si="32"/>
        <v>0</v>
      </c>
      <c r="T186">
        <f t="shared" si="30"/>
        <v>0</v>
      </c>
      <c r="U186">
        <f t="shared" si="33"/>
        <v>8</v>
      </c>
    </row>
    <row r="187" spans="13:21">
      <c r="M187">
        <f t="shared" si="28"/>
        <v>7.8084322033897946</v>
      </c>
      <c r="N187">
        <f t="shared" si="29"/>
        <v>7.8484322033897946</v>
      </c>
      <c r="O187">
        <f t="shared" si="25"/>
        <v>7.8034322033897947</v>
      </c>
      <c r="P187">
        <f t="shared" si="26"/>
        <v>7.8534322033897945</v>
      </c>
      <c r="Q187">
        <f t="shared" si="31"/>
        <v>7.8284322033897951</v>
      </c>
      <c r="R187">
        <f t="shared" si="27"/>
        <v>0</v>
      </c>
      <c r="S187" s="12">
        <f t="shared" si="32"/>
        <v>0</v>
      </c>
      <c r="T187">
        <f t="shared" si="30"/>
        <v>0</v>
      </c>
      <c r="U187">
        <f t="shared" si="33"/>
        <v>8</v>
      </c>
    </row>
    <row r="188" spans="13:21">
      <c r="M188">
        <f t="shared" si="28"/>
        <v>7.8584322033897944</v>
      </c>
      <c r="N188">
        <f t="shared" si="29"/>
        <v>7.8984322033897945</v>
      </c>
      <c r="O188">
        <f t="shared" si="25"/>
        <v>7.8534322033897945</v>
      </c>
      <c r="P188">
        <f t="shared" si="26"/>
        <v>7.9034322033897944</v>
      </c>
      <c r="Q188">
        <f t="shared" si="31"/>
        <v>7.878432203389794</v>
      </c>
      <c r="R188">
        <f t="shared" si="27"/>
        <v>0</v>
      </c>
      <c r="S188" s="12">
        <f t="shared" si="32"/>
        <v>0</v>
      </c>
      <c r="T188">
        <f t="shared" si="30"/>
        <v>0</v>
      </c>
      <c r="U188">
        <f t="shared" si="33"/>
        <v>8</v>
      </c>
    </row>
    <row r="189" spans="13:21">
      <c r="M189">
        <f t="shared" si="28"/>
        <v>7.9084322033897942</v>
      </c>
      <c r="N189">
        <f t="shared" si="29"/>
        <v>7.9484322033897943</v>
      </c>
      <c r="O189">
        <f t="shared" si="25"/>
        <v>7.9034322033897944</v>
      </c>
      <c r="P189">
        <f t="shared" si="26"/>
        <v>7.9534322033897942</v>
      </c>
      <c r="Q189">
        <f t="shared" si="31"/>
        <v>7.9284322033897947</v>
      </c>
      <c r="R189">
        <f t="shared" si="27"/>
        <v>0</v>
      </c>
      <c r="S189" s="12">
        <f t="shared" si="32"/>
        <v>0</v>
      </c>
      <c r="T189">
        <f t="shared" si="30"/>
        <v>0</v>
      </c>
      <c r="U189">
        <f t="shared" si="33"/>
        <v>8</v>
      </c>
    </row>
    <row r="190" spans="13:21">
      <c r="M190">
        <f t="shared" si="28"/>
        <v>7.9584322033897941</v>
      </c>
      <c r="N190">
        <f t="shared" si="29"/>
        <v>7.9984322033897941</v>
      </c>
      <c r="O190">
        <f t="shared" si="25"/>
        <v>7.9534322033897942</v>
      </c>
      <c r="P190">
        <f t="shared" si="26"/>
        <v>8.003432203389794</v>
      </c>
      <c r="Q190">
        <f t="shared" si="31"/>
        <v>7.9784322033897936</v>
      </c>
      <c r="R190">
        <f t="shared" si="27"/>
        <v>0</v>
      </c>
      <c r="S190" s="12">
        <f t="shared" si="32"/>
        <v>0</v>
      </c>
      <c r="T190">
        <f t="shared" si="30"/>
        <v>0</v>
      </c>
      <c r="U190">
        <f t="shared" si="33"/>
        <v>8</v>
      </c>
    </row>
    <row r="191" spans="13:21">
      <c r="M191">
        <f t="shared" si="28"/>
        <v>8.0084322033897948</v>
      </c>
      <c r="N191">
        <f t="shared" si="29"/>
        <v>8.0484322033897939</v>
      </c>
      <c r="O191">
        <f t="shared" si="25"/>
        <v>8.003432203389794</v>
      </c>
      <c r="P191">
        <f t="shared" si="26"/>
        <v>8.0534322033897947</v>
      </c>
      <c r="Q191">
        <f t="shared" si="31"/>
        <v>8.0284322033897944</v>
      </c>
      <c r="R191">
        <f t="shared" si="27"/>
        <v>0</v>
      </c>
      <c r="S191" s="12">
        <f t="shared" si="32"/>
        <v>0</v>
      </c>
      <c r="T191">
        <f t="shared" si="30"/>
        <v>0</v>
      </c>
      <c r="U191">
        <f t="shared" si="33"/>
        <v>8</v>
      </c>
    </row>
    <row r="192" spans="13:21">
      <c r="M192">
        <f t="shared" si="28"/>
        <v>8.0584322033897937</v>
      </c>
      <c r="N192">
        <f t="shared" si="29"/>
        <v>8.0984322033897946</v>
      </c>
      <c r="O192">
        <f t="shared" si="25"/>
        <v>8.0534322033897929</v>
      </c>
      <c r="P192">
        <f t="shared" si="26"/>
        <v>8.1034322033897954</v>
      </c>
      <c r="Q192">
        <f t="shared" si="31"/>
        <v>8.0784322033897951</v>
      </c>
      <c r="R192">
        <f t="shared" si="27"/>
        <v>0</v>
      </c>
      <c r="S192" s="12">
        <f t="shared" si="32"/>
        <v>0</v>
      </c>
      <c r="T192">
        <f t="shared" si="30"/>
        <v>0</v>
      </c>
      <c r="U192">
        <f t="shared" si="33"/>
        <v>8</v>
      </c>
    </row>
    <row r="193" spans="13:21">
      <c r="M193">
        <f t="shared" si="28"/>
        <v>8.1084322033897944</v>
      </c>
      <c r="N193">
        <f t="shared" si="29"/>
        <v>8.1484322033897953</v>
      </c>
      <c r="O193">
        <f t="shared" si="25"/>
        <v>8.1034322033897936</v>
      </c>
      <c r="P193">
        <f t="shared" si="26"/>
        <v>8.1534322033897961</v>
      </c>
      <c r="Q193">
        <f t="shared" si="31"/>
        <v>8.1284322033897958</v>
      </c>
      <c r="R193">
        <f t="shared" si="27"/>
        <v>0</v>
      </c>
      <c r="S193" s="12">
        <f t="shared" si="32"/>
        <v>0</v>
      </c>
      <c r="T193">
        <f t="shared" si="30"/>
        <v>0</v>
      </c>
      <c r="U193">
        <f t="shared" si="33"/>
        <v>8</v>
      </c>
    </row>
    <row r="194" spans="13:21">
      <c r="M194">
        <f t="shared" si="28"/>
        <v>8.1584322033897951</v>
      </c>
      <c r="N194">
        <f t="shared" si="29"/>
        <v>8.1984322033897961</v>
      </c>
      <c r="O194">
        <f t="shared" si="25"/>
        <v>8.1534322033897944</v>
      </c>
      <c r="P194">
        <f t="shared" si="26"/>
        <v>8.2034322033897968</v>
      </c>
      <c r="Q194">
        <f t="shared" si="31"/>
        <v>8.1784322033897965</v>
      </c>
      <c r="R194">
        <f t="shared" si="27"/>
        <v>0</v>
      </c>
      <c r="S194" s="12">
        <f t="shared" si="32"/>
        <v>0</v>
      </c>
      <c r="T194">
        <f t="shared" si="30"/>
        <v>0</v>
      </c>
      <c r="U194">
        <f t="shared" si="33"/>
        <v>8</v>
      </c>
    </row>
    <row r="195" spans="13:21">
      <c r="M195">
        <f t="shared" si="28"/>
        <v>8.2084322033897958</v>
      </c>
      <c r="N195">
        <f t="shared" si="29"/>
        <v>8.2484322033897968</v>
      </c>
      <c r="O195">
        <f t="shared" si="25"/>
        <v>8.2034322033897951</v>
      </c>
      <c r="P195">
        <f t="shared" si="26"/>
        <v>8.2534322033897976</v>
      </c>
      <c r="Q195">
        <f t="shared" si="31"/>
        <v>8.2284322033897972</v>
      </c>
      <c r="R195">
        <f t="shared" si="27"/>
        <v>0</v>
      </c>
      <c r="S195" s="12">
        <f t="shared" si="32"/>
        <v>0</v>
      </c>
      <c r="T195">
        <f t="shared" si="30"/>
        <v>0</v>
      </c>
      <c r="U195">
        <f t="shared" si="33"/>
        <v>8</v>
      </c>
    </row>
    <row r="196" spans="13:21">
      <c r="M196">
        <f t="shared" si="28"/>
        <v>8.2584322033897966</v>
      </c>
      <c r="N196">
        <f t="shared" si="29"/>
        <v>8.2984322033897975</v>
      </c>
      <c r="O196">
        <f t="shared" si="25"/>
        <v>8.2534322033897958</v>
      </c>
      <c r="P196">
        <f t="shared" si="26"/>
        <v>8.3034322033897983</v>
      </c>
      <c r="Q196">
        <f t="shared" si="31"/>
        <v>8.2784322033897979</v>
      </c>
      <c r="R196">
        <f t="shared" si="27"/>
        <v>0</v>
      </c>
      <c r="S196" s="12">
        <f t="shared" si="32"/>
        <v>0</v>
      </c>
      <c r="T196">
        <f t="shared" si="30"/>
        <v>0</v>
      </c>
      <c r="U196">
        <f t="shared" si="33"/>
        <v>8</v>
      </c>
    </row>
    <row r="197" spans="13:21">
      <c r="M197">
        <f t="shared" si="28"/>
        <v>8.3084322033897973</v>
      </c>
      <c r="N197">
        <f t="shared" si="29"/>
        <v>8.3484322033897982</v>
      </c>
      <c r="O197">
        <f t="shared" si="25"/>
        <v>8.3034322033897965</v>
      </c>
      <c r="P197">
        <f t="shared" si="26"/>
        <v>8.353432203389799</v>
      </c>
      <c r="Q197">
        <f t="shared" si="31"/>
        <v>8.3284322033897986</v>
      </c>
      <c r="R197">
        <f t="shared" si="27"/>
        <v>0</v>
      </c>
      <c r="S197" s="12">
        <f t="shared" si="32"/>
        <v>0</v>
      </c>
      <c r="T197">
        <f t="shared" si="30"/>
        <v>0</v>
      </c>
      <c r="U197">
        <f t="shared" si="33"/>
        <v>8</v>
      </c>
    </row>
    <row r="198" spans="13:21">
      <c r="M198">
        <f t="shared" si="28"/>
        <v>8.358432203389798</v>
      </c>
      <c r="N198">
        <f t="shared" si="29"/>
        <v>8.3984322033897989</v>
      </c>
      <c r="O198">
        <f t="shared" ref="O198:O261" si="34">M198-5*10^-($D$4+1)</f>
        <v>8.3534322033897972</v>
      </c>
      <c r="P198">
        <f t="shared" ref="P198:P261" si="35">N198+5*10^-($D$4+1)</f>
        <v>8.4034322033897997</v>
      </c>
      <c r="Q198">
        <f t="shared" si="31"/>
        <v>8.3784322033897993</v>
      </c>
      <c r="R198">
        <f t="shared" ref="R198:R261" si="36">COUNTIFS($G$3:$G$5000, "&gt;="&amp;O198,$G$3:$G$5000, "&lt;="&amp;P198)</f>
        <v>0</v>
      </c>
      <c r="S198" s="12">
        <f t="shared" si="32"/>
        <v>0</v>
      </c>
      <c r="T198">
        <f t="shared" si="30"/>
        <v>0</v>
      </c>
      <c r="U198">
        <f t="shared" si="33"/>
        <v>8</v>
      </c>
    </row>
    <row r="199" spans="13:21">
      <c r="M199">
        <f t="shared" si="28"/>
        <v>8.4084322033897987</v>
      </c>
      <c r="N199">
        <f t="shared" si="29"/>
        <v>8.4484322033897996</v>
      </c>
      <c r="O199">
        <f t="shared" si="34"/>
        <v>8.4034322033897979</v>
      </c>
      <c r="P199">
        <f t="shared" si="35"/>
        <v>8.4534322033898004</v>
      </c>
      <c r="Q199">
        <f t="shared" si="31"/>
        <v>8.4284322033898</v>
      </c>
      <c r="R199">
        <f t="shared" si="36"/>
        <v>0</v>
      </c>
      <c r="S199" s="12">
        <f t="shared" si="32"/>
        <v>0</v>
      </c>
      <c r="T199">
        <f t="shared" si="30"/>
        <v>0</v>
      </c>
      <c r="U199">
        <f t="shared" si="33"/>
        <v>8</v>
      </c>
    </row>
    <row r="200" spans="13:21">
      <c r="M200">
        <f t="shared" ref="M200:M263" si="37">N199+10^(-$D$4)</f>
        <v>8.4584322033897994</v>
      </c>
      <c r="N200">
        <f t="shared" ref="N200:N263" si="38">N199+$J$6</f>
        <v>8.4984322033898003</v>
      </c>
      <c r="O200">
        <f t="shared" si="34"/>
        <v>8.4534322033897986</v>
      </c>
      <c r="P200">
        <f t="shared" si="35"/>
        <v>8.5034322033898011</v>
      </c>
      <c r="Q200">
        <f t="shared" si="31"/>
        <v>8.4784322033898007</v>
      </c>
      <c r="R200">
        <f t="shared" si="36"/>
        <v>0</v>
      </c>
      <c r="S200" s="12">
        <f t="shared" si="32"/>
        <v>0</v>
      </c>
      <c r="T200">
        <f>R200</f>
        <v>0</v>
      </c>
      <c r="U200">
        <f t="shared" si="33"/>
        <v>8</v>
      </c>
    </row>
    <row r="201" spans="13:21">
      <c r="M201">
        <f t="shared" si="37"/>
        <v>8.5084322033898001</v>
      </c>
      <c r="N201">
        <f t="shared" si="38"/>
        <v>8.548432203389801</v>
      </c>
      <c r="O201">
        <f t="shared" si="34"/>
        <v>8.5034322033897993</v>
      </c>
      <c r="P201">
        <f t="shared" si="35"/>
        <v>8.5534322033898018</v>
      </c>
      <c r="Q201">
        <f t="shared" si="31"/>
        <v>8.5284322033898015</v>
      </c>
      <c r="R201">
        <f t="shared" si="36"/>
        <v>0</v>
      </c>
      <c r="S201" s="12">
        <f t="shared" si="32"/>
        <v>0</v>
      </c>
      <c r="T201">
        <f t="shared" ref="T201:T238" si="39">R201+T200</f>
        <v>0</v>
      </c>
      <c r="U201">
        <f t="shared" si="33"/>
        <v>8</v>
      </c>
    </row>
    <row r="202" spans="13:21">
      <c r="M202">
        <f t="shared" si="37"/>
        <v>8.5584322033898008</v>
      </c>
      <c r="N202">
        <f t="shared" si="38"/>
        <v>8.5984322033898017</v>
      </c>
      <c r="O202">
        <f t="shared" si="34"/>
        <v>8.5534322033898</v>
      </c>
      <c r="P202">
        <f t="shared" si="35"/>
        <v>8.6034322033898025</v>
      </c>
      <c r="Q202">
        <f t="shared" si="31"/>
        <v>8.5784322033898022</v>
      </c>
      <c r="R202">
        <f t="shared" si="36"/>
        <v>0</v>
      </c>
      <c r="S202" s="12">
        <f t="shared" si="32"/>
        <v>0</v>
      </c>
      <c r="T202">
        <f t="shared" si="39"/>
        <v>0</v>
      </c>
      <c r="U202">
        <f t="shared" si="33"/>
        <v>8</v>
      </c>
    </row>
    <row r="203" spans="13:21">
      <c r="M203">
        <f t="shared" si="37"/>
        <v>8.6084322033898015</v>
      </c>
      <c r="N203">
        <f t="shared" si="38"/>
        <v>8.6484322033898025</v>
      </c>
      <c r="O203">
        <f t="shared" si="34"/>
        <v>8.6034322033898007</v>
      </c>
      <c r="P203">
        <f t="shared" si="35"/>
        <v>8.6534322033898032</v>
      </c>
      <c r="Q203">
        <f t="shared" si="31"/>
        <v>8.6284322033898029</v>
      </c>
      <c r="R203">
        <f t="shared" si="36"/>
        <v>0</v>
      </c>
      <c r="S203" s="12">
        <f t="shared" si="32"/>
        <v>0</v>
      </c>
      <c r="T203">
        <f t="shared" si="39"/>
        <v>0</v>
      </c>
      <c r="U203">
        <f t="shared" si="33"/>
        <v>8</v>
      </c>
    </row>
    <row r="204" spans="13:21">
      <c r="M204">
        <f t="shared" si="37"/>
        <v>8.6584322033898022</v>
      </c>
      <c r="N204">
        <f t="shared" si="38"/>
        <v>8.6984322033898032</v>
      </c>
      <c r="O204">
        <f t="shared" si="34"/>
        <v>8.6534322033898015</v>
      </c>
      <c r="P204">
        <f t="shared" si="35"/>
        <v>8.7034322033898039</v>
      </c>
      <c r="Q204">
        <f t="shared" si="31"/>
        <v>8.6784322033898036</v>
      </c>
      <c r="R204">
        <f t="shared" si="36"/>
        <v>0</v>
      </c>
      <c r="S204" s="12">
        <f t="shared" si="32"/>
        <v>0</v>
      </c>
      <c r="T204">
        <f t="shared" si="39"/>
        <v>0</v>
      </c>
      <c r="U204">
        <f t="shared" si="33"/>
        <v>8</v>
      </c>
    </row>
    <row r="205" spans="13:21">
      <c r="M205">
        <f t="shared" si="37"/>
        <v>8.708432203389803</v>
      </c>
      <c r="N205">
        <f t="shared" si="38"/>
        <v>8.7484322033898039</v>
      </c>
      <c r="O205">
        <f t="shared" si="34"/>
        <v>8.7034322033898022</v>
      </c>
      <c r="P205">
        <f t="shared" si="35"/>
        <v>8.7534322033898047</v>
      </c>
      <c r="Q205">
        <f t="shared" si="31"/>
        <v>8.7284322033898043</v>
      </c>
      <c r="R205">
        <f t="shared" si="36"/>
        <v>0</v>
      </c>
      <c r="S205" s="12">
        <f t="shared" si="32"/>
        <v>0</v>
      </c>
      <c r="T205">
        <f t="shared" si="39"/>
        <v>0</v>
      </c>
      <c r="U205">
        <f t="shared" si="33"/>
        <v>8</v>
      </c>
    </row>
    <row r="206" spans="13:21">
      <c r="M206">
        <f t="shared" si="37"/>
        <v>8.7584322033898037</v>
      </c>
      <c r="N206">
        <f t="shared" si="38"/>
        <v>8.7984322033898046</v>
      </c>
      <c r="O206">
        <f t="shared" si="34"/>
        <v>8.7534322033898029</v>
      </c>
      <c r="P206">
        <f t="shared" si="35"/>
        <v>8.8034322033898054</v>
      </c>
      <c r="Q206">
        <f t="shared" si="31"/>
        <v>8.778432203389805</v>
      </c>
      <c r="R206">
        <f t="shared" si="36"/>
        <v>0</v>
      </c>
      <c r="S206" s="12">
        <f t="shared" si="32"/>
        <v>0</v>
      </c>
      <c r="T206">
        <f t="shared" si="39"/>
        <v>0</v>
      </c>
      <c r="U206">
        <f t="shared" si="33"/>
        <v>8</v>
      </c>
    </row>
    <row r="207" spans="13:21">
      <c r="M207">
        <f t="shared" si="37"/>
        <v>8.8084322033898044</v>
      </c>
      <c r="N207">
        <f t="shared" si="38"/>
        <v>8.8484322033898053</v>
      </c>
      <c r="O207">
        <f t="shared" si="34"/>
        <v>8.8034322033898036</v>
      </c>
      <c r="P207">
        <f t="shared" si="35"/>
        <v>8.8534322033898061</v>
      </c>
      <c r="Q207">
        <f t="shared" si="31"/>
        <v>8.8284322033898057</v>
      </c>
      <c r="R207">
        <f t="shared" si="36"/>
        <v>0</v>
      </c>
      <c r="S207" s="12">
        <f t="shared" si="32"/>
        <v>0</v>
      </c>
      <c r="T207">
        <f t="shared" si="39"/>
        <v>0</v>
      </c>
      <c r="U207">
        <f t="shared" si="33"/>
        <v>8</v>
      </c>
    </row>
    <row r="208" spans="13:21">
      <c r="M208">
        <f t="shared" si="37"/>
        <v>8.8584322033898051</v>
      </c>
      <c r="N208">
        <f t="shared" si="38"/>
        <v>8.898432203389806</v>
      </c>
      <c r="O208">
        <f t="shared" si="34"/>
        <v>8.8534322033898043</v>
      </c>
      <c r="P208">
        <f t="shared" si="35"/>
        <v>8.9034322033898068</v>
      </c>
      <c r="Q208">
        <f t="shared" si="31"/>
        <v>8.8784322033898064</v>
      </c>
      <c r="R208">
        <f t="shared" si="36"/>
        <v>0</v>
      </c>
      <c r="S208" s="12">
        <f t="shared" si="32"/>
        <v>0</v>
      </c>
      <c r="T208">
        <f t="shared" si="39"/>
        <v>0</v>
      </c>
      <c r="U208">
        <f t="shared" si="33"/>
        <v>8</v>
      </c>
    </row>
    <row r="209" spans="13:21">
      <c r="M209">
        <f t="shared" si="37"/>
        <v>8.9084322033898058</v>
      </c>
      <c r="N209">
        <f t="shared" si="38"/>
        <v>8.9484322033898067</v>
      </c>
      <c r="O209">
        <f t="shared" si="34"/>
        <v>8.903432203389805</v>
      </c>
      <c r="P209">
        <f t="shared" si="35"/>
        <v>8.9534322033898075</v>
      </c>
      <c r="Q209">
        <f t="shared" si="31"/>
        <v>8.9284322033898071</v>
      </c>
      <c r="R209">
        <f t="shared" si="36"/>
        <v>0</v>
      </c>
      <c r="S209" s="12">
        <f t="shared" si="32"/>
        <v>0</v>
      </c>
      <c r="T209">
        <f t="shared" si="39"/>
        <v>0</v>
      </c>
      <c r="U209">
        <f t="shared" si="33"/>
        <v>8</v>
      </c>
    </row>
    <row r="210" spans="13:21">
      <c r="M210">
        <f t="shared" si="37"/>
        <v>8.9584322033898065</v>
      </c>
      <c r="N210">
        <f t="shared" si="38"/>
        <v>8.9984322033898074</v>
      </c>
      <c r="O210">
        <f t="shared" si="34"/>
        <v>8.9534322033898057</v>
      </c>
      <c r="P210">
        <f t="shared" si="35"/>
        <v>9.0034322033898082</v>
      </c>
      <c r="Q210">
        <f t="shared" si="31"/>
        <v>8.9784322033898079</v>
      </c>
      <c r="R210">
        <f t="shared" si="36"/>
        <v>0</v>
      </c>
      <c r="S210" s="12">
        <f t="shared" si="32"/>
        <v>0</v>
      </c>
      <c r="T210">
        <f t="shared" si="39"/>
        <v>0</v>
      </c>
      <c r="U210">
        <f t="shared" si="33"/>
        <v>8</v>
      </c>
    </row>
    <row r="211" spans="13:21">
      <c r="M211">
        <f t="shared" si="37"/>
        <v>9.0084322033898072</v>
      </c>
      <c r="N211">
        <f t="shared" si="38"/>
        <v>9.0484322033898081</v>
      </c>
      <c r="O211">
        <f t="shared" si="34"/>
        <v>9.0034322033898064</v>
      </c>
      <c r="P211">
        <f t="shared" si="35"/>
        <v>9.0534322033898089</v>
      </c>
      <c r="Q211">
        <f t="shared" si="31"/>
        <v>9.0284322033898086</v>
      </c>
      <c r="R211">
        <f t="shared" si="36"/>
        <v>0</v>
      </c>
      <c r="S211" s="12">
        <f t="shared" si="32"/>
        <v>0</v>
      </c>
      <c r="T211">
        <f t="shared" si="39"/>
        <v>0</v>
      </c>
      <c r="U211">
        <f t="shared" si="33"/>
        <v>8</v>
      </c>
    </row>
    <row r="212" spans="13:21">
      <c r="M212">
        <f t="shared" si="37"/>
        <v>9.0584322033898079</v>
      </c>
      <c r="N212">
        <f t="shared" si="38"/>
        <v>9.0984322033898088</v>
      </c>
      <c r="O212">
        <f t="shared" si="34"/>
        <v>9.0534322033898071</v>
      </c>
      <c r="P212">
        <f t="shared" si="35"/>
        <v>9.1034322033898096</v>
      </c>
      <c r="Q212">
        <f t="shared" si="31"/>
        <v>9.0784322033898093</v>
      </c>
      <c r="R212">
        <f t="shared" si="36"/>
        <v>0</v>
      </c>
      <c r="S212" s="12">
        <f t="shared" si="32"/>
        <v>0</v>
      </c>
      <c r="T212">
        <f t="shared" si="39"/>
        <v>0</v>
      </c>
      <c r="U212">
        <f t="shared" si="33"/>
        <v>8</v>
      </c>
    </row>
    <row r="213" spans="13:21">
      <c r="M213">
        <f t="shared" si="37"/>
        <v>9.1084322033898086</v>
      </c>
      <c r="N213">
        <f t="shared" si="38"/>
        <v>9.1484322033898096</v>
      </c>
      <c r="O213">
        <f t="shared" si="34"/>
        <v>9.1034322033898079</v>
      </c>
      <c r="P213">
        <f t="shared" si="35"/>
        <v>9.1534322033898103</v>
      </c>
      <c r="Q213">
        <f t="shared" si="31"/>
        <v>9.12843220338981</v>
      </c>
      <c r="R213">
        <f t="shared" si="36"/>
        <v>0</v>
      </c>
      <c r="S213" s="12">
        <f t="shared" si="32"/>
        <v>0</v>
      </c>
      <c r="T213">
        <f t="shared" si="39"/>
        <v>0</v>
      </c>
      <c r="U213">
        <f t="shared" si="33"/>
        <v>8</v>
      </c>
    </row>
    <row r="214" spans="13:21">
      <c r="M214">
        <f t="shared" si="37"/>
        <v>9.1584322033898093</v>
      </c>
      <c r="N214">
        <f t="shared" si="38"/>
        <v>9.1984322033898103</v>
      </c>
      <c r="O214">
        <f t="shared" si="34"/>
        <v>9.1534322033898086</v>
      </c>
      <c r="P214">
        <f t="shared" si="35"/>
        <v>9.2034322033898111</v>
      </c>
      <c r="Q214">
        <f t="shared" si="31"/>
        <v>9.1784322033898107</v>
      </c>
      <c r="R214">
        <f t="shared" si="36"/>
        <v>0</v>
      </c>
      <c r="S214" s="12">
        <f t="shared" si="32"/>
        <v>0</v>
      </c>
      <c r="T214">
        <f t="shared" si="39"/>
        <v>0</v>
      </c>
      <c r="U214">
        <f t="shared" si="33"/>
        <v>8</v>
      </c>
    </row>
    <row r="215" spans="13:21">
      <c r="M215">
        <f t="shared" si="37"/>
        <v>9.2084322033898101</v>
      </c>
      <c r="N215">
        <f t="shared" si="38"/>
        <v>9.248432203389811</v>
      </c>
      <c r="O215">
        <f t="shared" si="34"/>
        <v>9.2034322033898093</v>
      </c>
      <c r="P215">
        <f t="shared" si="35"/>
        <v>9.2534322033898118</v>
      </c>
      <c r="Q215">
        <f t="shared" si="31"/>
        <v>9.2284322033898114</v>
      </c>
      <c r="R215">
        <f t="shared" si="36"/>
        <v>0</v>
      </c>
      <c r="S215" s="12">
        <f t="shared" si="32"/>
        <v>0</v>
      </c>
      <c r="T215">
        <f t="shared" si="39"/>
        <v>0</v>
      </c>
      <c r="U215">
        <f t="shared" si="33"/>
        <v>8</v>
      </c>
    </row>
    <row r="216" spans="13:21">
      <c r="M216">
        <f t="shared" si="37"/>
        <v>9.2584322033898108</v>
      </c>
      <c r="N216">
        <f t="shared" si="38"/>
        <v>9.2984322033898117</v>
      </c>
      <c r="O216">
        <f t="shared" si="34"/>
        <v>9.25343220338981</v>
      </c>
      <c r="P216">
        <f t="shared" si="35"/>
        <v>9.3034322033898125</v>
      </c>
      <c r="Q216">
        <f t="shared" si="31"/>
        <v>9.2784322033898121</v>
      </c>
      <c r="R216">
        <f t="shared" si="36"/>
        <v>0</v>
      </c>
      <c r="S216" s="12">
        <f t="shared" si="32"/>
        <v>0</v>
      </c>
      <c r="T216">
        <f t="shared" si="39"/>
        <v>0</v>
      </c>
      <c r="U216">
        <f t="shared" si="33"/>
        <v>8</v>
      </c>
    </row>
    <row r="217" spans="13:21">
      <c r="M217">
        <f t="shared" si="37"/>
        <v>9.3084322033898115</v>
      </c>
      <c r="N217">
        <f t="shared" si="38"/>
        <v>9.3484322033898124</v>
      </c>
      <c r="O217">
        <f t="shared" si="34"/>
        <v>9.3034322033898107</v>
      </c>
      <c r="P217">
        <f t="shared" si="35"/>
        <v>9.3534322033898132</v>
      </c>
      <c r="Q217">
        <f t="shared" si="31"/>
        <v>9.3284322033898128</v>
      </c>
      <c r="R217">
        <f t="shared" si="36"/>
        <v>0</v>
      </c>
      <c r="S217" s="12">
        <f t="shared" si="32"/>
        <v>0</v>
      </c>
      <c r="T217">
        <f t="shared" si="39"/>
        <v>0</v>
      </c>
      <c r="U217">
        <f t="shared" si="33"/>
        <v>8</v>
      </c>
    </row>
    <row r="218" spans="13:21">
      <c r="M218">
        <f t="shared" si="37"/>
        <v>9.3584322033898122</v>
      </c>
      <c r="N218">
        <f t="shared" si="38"/>
        <v>9.3984322033898131</v>
      </c>
      <c r="O218">
        <f t="shared" si="34"/>
        <v>9.3534322033898114</v>
      </c>
      <c r="P218">
        <f t="shared" si="35"/>
        <v>9.4034322033898139</v>
      </c>
      <c r="Q218">
        <f t="shared" si="31"/>
        <v>9.3784322033898135</v>
      </c>
      <c r="R218">
        <f t="shared" si="36"/>
        <v>0</v>
      </c>
      <c r="S218" s="12">
        <f t="shared" si="32"/>
        <v>0</v>
      </c>
      <c r="T218">
        <f t="shared" si="39"/>
        <v>0</v>
      </c>
      <c r="U218">
        <f t="shared" si="33"/>
        <v>8</v>
      </c>
    </row>
    <row r="219" spans="13:21">
      <c r="M219">
        <f t="shared" si="37"/>
        <v>9.4084322033898129</v>
      </c>
      <c r="N219">
        <f t="shared" si="38"/>
        <v>9.4484322033898138</v>
      </c>
      <c r="O219">
        <f t="shared" si="34"/>
        <v>9.4034322033898121</v>
      </c>
      <c r="P219">
        <f t="shared" si="35"/>
        <v>9.4534322033898146</v>
      </c>
      <c r="Q219">
        <f t="shared" si="31"/>
        <v>9.4284322033898142</v>
      </c>
      <c r="R219">
        <f t="shared" si="36"/>
        <v>0</v>
      </c>
      <c r="S219" s="12">
        <f t="shared" si="32"/>
        <v>0</v>
      </c>
      <c r="T219">
        <f t="shared" si="39"/>
        <v>0</v>
      </c>
      <c r="U219">
        <f t="shared" si="33"/>
        <v>8</v>
      </c>
    </row>
    <row r="220" spans="13:21">
      <c r="M220">
        <f t="shared" si="37"/>
        <v>9.4584322033898136</v>
      </c>
      <c r="N220">
        <f t="shared" si="38"/>
        <v>9.4984322033898145</v>
      </c>
      <c r="O220">
        <f t="shared" si="34"/>
        <v>9.4534322033898128</v>
      </c>
      <c r="P220">
        <f t="shared" si="35"/>
        <v>9.5034322033898153</v>
      </c>
      <c r="Q220">
        <f t="shared" si="31"/>
        <v>9.478432203389815</v>
      </c>
      <c r="R220">
        <f t="shared" si="36"/>
        <v>0</v>
      </c>
      <c r="S220" s="12">
        <f t="shared" si="32"/>
        <v>0</v>
      </c>
      <c r="T220">
        <f t="shared" si="39"/>
        <v>0</v>
      </c>
      <c r="U220">
        <f t="shared" si="33"/>
        <v>8</v>
      </c>
    </row>
    <row r="221" spans="13:21">
      <c r="M221">
        <f t="shared" si="37"/>
        <v>9.5084322033898143</v>
      </c>
      <c r="N221">
        <f t="shared" si="38"/>
        <v>9.5484322033898152</v>
      </c>
      <c r="O221">
        <f t="shared" si="34"/>
        <v>9.5034322033898135</v>
      </c>
      <c r="P221">
        <f t="shared" si="35"/>
        <v>9.553432203389816</v>
      </c>
      <c r="Q221">
        <f t="shared" si="31"/>
        <v>9.5284322033898157</v>
      </c>
      <c r="R221">
        <f t="shared" si="36"/>
        <v>0</v>
      </c>
      <c r="S221" s="12">
        <f t="shared" si="32"/>
        <v>0</v>
      </c>
      <c r="T221">
        <f t="shared" si="39"/>
        <v>0</v>
      </c>
      <c r="U221">
        <f t="shared" si="33"/>
        <v>8</v>
      </c>
    </row>
    <row r="222" spans="13:21">
      <c r="M222">
        <f t="shared" si="37"/>
        <v>9.558432203389815</v>
      </c>
      <c r="N222">
        <f t="shared" si="38"/>
        <v>9.598432203389816</v>
      </c>
      <c r="O222">
        <f t="shared" si="34"/>
        <v>9.5534322033898142</v>
      </c>
      <c r="P222">
        <f t="shared" si="35"/>
        <v>9.6034322033898167</v>
      </c>
      <c r="Q222">
        <f t="shared" si="31"/>
        <v>9.5784322033898164</v>
      </c>
      <c r="R222">
        <f t="shared" si="36"/>
        <v>0</v>
      </c>
      <c r="S222" s="12">
        <f t="shared" si="32"/>
        <v>0</v>
      </c>
      <c r="T222">
        <f t="shared" si="39"/>
        <v>0</v>
      </c>
      <c r="U222">
        <f t="shared" si="33"/>
        <v>8</v>
      </c>
    </row>
    <row r="223" spans="13:21">
      <c r="M223">
        <f t="shared" si="37"/>
        <v>9.6084322033898157</v>
      </c>
      <c r="N223">
        <f t="shared" si="38"/>
        <v>9.6484322033898167</v>
      </c>
      <c r="O223">
        <f t="shared" si="34"/>
        <v>9.603432203389815</v>
      </c>
      <c r="P223">
        <f t="shared" si="35"/>
        <v>9.6534322033898174</v>
      </c>
      <c r="Q223">
        <f t="shared" si="31"/>
        <v>9.6284322033898171</v>
      </c>
      <c r="R223">
        <f t="shared" si="36"/>
        <v>0</v>
      </c>
      <c r="S223" s="12">
        <f t="shared" si="32"/>
        <v>0</v>
      </c>
      <c r="T223">
        <f t="shared" si="39"/>
        <v>0</v>
      </c>
      <c r="U223">
        <f t="shared" si="33"/>
        <v>8</v>
      </c>
    </row>
    <row r="224" spans="13:21">
      <c r="M224">
        <f t="shared" si="37"/>
        <v>9.6584322033898165</v>
      </c>
      <c r="N224">
        <f t="shared" si="38"/>
        <v>9.6984322033898174</v>
      </c>
      <c r="O224">
        <f t="shared" si="34"/>
        <v>9.6534322033898157</v>
      </c>
      <c r="P224">
        <f t="shared" si="35"/>
        <v>9.7034322033898182</v>
      </c>
      <c r="Q224">
        <f t="shared" si="31"/>
        <v>9.6784322033898178</v>
      </c>
      <c r="R224">
        <f t="shared" si="36"/>
        <v>0</v>
      </c>
      <c r="S224" s="12">
        <f t="shared" si="32"/>
        <v>0</v>
      </c>
      <c r="T224">
        <f t="shared" si="39"/>
        <v>0</v>
      </c>
      <c r="U224">
        <f t="shared" si="33"/>
        <v>8</v>
      </c>
    </row>
    <row r="225" spans="13:21">
      <c r="M225">
        <f t="shared" si="37"/>
        <v>9.7084322033898172</v>
      </c>
      <c r="N225">
        <f t="shared" si="38"/>
        <v>9.7484322033898181</v>
      </c>
      <c r="O225">
        <f t="shared" si="34"/>
        <v>9.7034322033898164</v>
      </c>
      <c r="P225">
        <f t="shared" si="35"/>
        <v>9.7534322033898189</v>
      </c>
      <c r="Q225">
        <f t="shared" si="31"/>
        <v>9.7284322033898185</v>
      </c>
      <c r="R225">
        <f t="shared" si="36"/>
        <v>0</v>
      </c>
      <c r="S225" s="12">
        <f t="shared" si="32"/>
        <v>0</v>
      </c>
      <c r="T225">
        <f t="shared" si="39"/>
        <v>0</v>
      </c>
      <c r="U225">
        <f t="shared" si="33"/>
        <v>8</v>
      </c>
    </row>
    <row r="226" spans="13:21">
      <c r="M226">
        <f t="shared" si="37"/>
        <v>9.7584322033898179</v>
      </c>
      <c r="N226">
        <f t="shared" si="38"/>
        <v>9.7984322033898188</v>
      </c>
      <c r="O226">
        <f t="shared" si="34"/>
        <v>9.7534322033898171</v>
      </c>
      <c r="P226">
        <f t="shared" si="35"/>
        <v>9.8034322033898196</v>
      </c>
      <c r="Q226">
        <f t="shared" si="31"/>
        <v>9.7784322033898192</v>
      </c>
      <c r="R226">
        <f t="shared" si="36"/>
        <v>0</v>
      </c>
      <c r="S226" s="12">
        <f t="shared" si="32"/>
        <v>0</v>
      </c>
      <c r="T226">
        <f t="shared" si="39"/>
        <v>0</v>
      </c>
      <c r="U226">
        <f t="shared" si="33"/>
        <v>8</v>
      </c>
    </row>
    <row r="227" spans="13:21">
      <c r="M227">
        <f t="shared" si="37"/>
        <v>9.8084322033898186</v>
      </c>
      <c r="N227">
        <f t="shared" si="38"/>
        <v>9.8484322033898195</v>
      </c>
      <c r="O227">
        <f t="shared" si="34"/>
        <v>9.8034322033898178</v>
      </c>
      <c r="P227">
        <f t="shared" si="35"/>
        <v>9.8534322033898203</v>
      </c>
      <c r="Q227">
        <f t="shared" si="31"/>
        <v>9.8284322033898199</v>
      </c>
      <c r="R227">
        <f t="shared" si="36"/>
        <v>0</v>
      </c>
      <c r="S227" s="12">
        <f t="shared" si="32"/>
        <v>0</v>
      </c>
      <c r="T227">
        <f t="shared" si="39"/>
        <v>0</v>
      </c>
      <c r="U227">
        <f t="shared" si="33"/>
        <v>8</v>
      </c>
    </row>
    <row r="228" spans="13:21">
      <c r="M228">
        <f t="shared" si="37"/>
        <v>9.8584322033898193</v>
      </c>
      <c r="N228">
        <f t="shared" si="38"/>
        <v>9.8984322033898202</v>
      </c>
      <c r="O228">
        <f t="shared" si="34"/>
        <v>9.8534322033898185</v>
      </c>
      <c r="P228">
        <f t="shared" si="35"/>
        <v>9.903432203389821</v>
      </c>
      <c r="Q228">
        <f t="shared" si="31"/>
        <v>9.8784322033898206</v>
      </c>
      <c r="R228">
        <f t="shared" si="36"/>
        <v>0</v>
      </c>
      <c r="S228" s="12">
        <f t="shared" si="32"/>
        <v>0</v>
      </c>
      <c r="T228">
        <f t="shared" si="39"/>
        <v>0</v>
      </c>
      <c r="U228">
        <f t="shared" si="33"/>
        <v>8</v>
      </c>
    </row>
    <row r="229" spans="13:21">
      <c r="M229">
        <f t="shared" si="37"/>
        <v>9.90843220338982</v>
      </c>
      <c r="N229">
        <f t="shared" si="38"/>
        <v>9.9484322033898209</v>
      </c>
      <c r="O229">
        <f t="shared" si="34"/>
        <v>9.9034322033898192</v>
      </c>
      <c r="P229">
        <f t="shared" si="35"/>
        <v>9.9534322033898217</v>
      </c>
      <c r="Q229">
        <f t="shared" si="31"/>
        <v>9.9284322033898214</v>
      </c>
      <c r="R229">
        <f t="shared" si="36"/>
        <v>0</v>
      </c>
      <c r="S229" s="12">
        <f t="shared" si="32"/>
        <v>0</v>
      </c>
      <c r="T229">
        <f t="shared" si="39"/>
        <v>0</v>
      </c>
      <c r="U229">
        <f t="shared" si="33"/>
        <v>8</v>
      </c>
    </row>
    <row r="230" spans="13:21">
      <c r="M230">
        <f t="shared" si="37"/>
        <v>9.9584322033898207</v>
      </c>
      <c r="N230">
        <f t="shared" si="38"/>
        <v>9.9984322033898216</v>
      </c>
      <c r="O230">
        <f t="shared" si="34"/>
        <v>9.9534322033898199</v>
      </c>
      <c r="P230">
        <f t="shared" si="35"/>
        <v>10.003432203389822</v>
      </c>
      <c r="Q230">
        <f t="shared" si="31"/>
        <v>9.9784322033898221</v>
      </c>
      <c r="R230">
        <f t="shared" si="36"/>
        <v>0</v>
      </c>
      <c r="S230" s="12">
        <f t="shared" si="32"/>
        <v>0</v>
      </c>
      <c r="T230">
        <f t="shared" si="39"/>
        <v>0</v>
      </c>
      <c r="U230">
        <f t="shared" si="33"/>
        <v>8</v>
      </c>
    </row>
    <row r="231" spans="13:21">
      <c r="M231">
        <f t="shared" si="37"/>
        <v>10.008432203389821</v>
      </c>
      <c r="N231">
        <f t="shared" si="38"/>
        <v>10.048432203389822</v>
      </c>
      <c r="O231">
        <f t="shared" si="34"/>
        <v>10.003432203389821</v>
      </c>
      <c r="P231">
        <f t="shared" si="35"/>
        <v>10.053432203389823</v>
      </c>
      <c r="Q231">
        <f t="shared" si="31"/>
        <v>10.028432203389823</v>
      </c>
      <c r="R231">
        <f t="shared" si="36"/>
        <v>0</v>
      </c>
      <c r="S231" s="12">
        <f t="shared" si="32"/>
        <v>0</v>
      </c>
      <c r="T231">
        <f t="shared" si="39"/>
        <v>0</v>
      </c>
      <c r="U231">
        <f t="shared" si="33"/>
        <v>8</v>
      </c>
    </row>
    <row r="232" spans="13:21">
      <c r="M232">
        <f t="shared" si="37"/>
        <v>10.058432203389822</v>
      </c>
      <c r="N232">
        <f t="shared" si="38"/>
        <v>10.098432203389823</v>
      </c>
      <c r="O232">
        <f t="shared" si="34"/>
        <v>10.053432203389821</v>
      </c>
      <c r="P232">
        <f t="shared" si="35"/>
        <v>10.103432203389824</v>
      </c>
      <c r="Q232">
        <f t="shared" si="31"/>
        <v>10.078432203389823</v>
      </c>
      <c r="R232">
        <f t="shared" si="36"/>
        <v>0</v>
      </c>
      <c r="S232" s="12">
        <f t="shared" si="32"/>
        <v>0</v>
      </c>
      <c r="T232">
        <f t="shared" si="39"/>
        <v>0</v>
      </c>
      <c r="U232">
        <f t="shared" si="33"/>
        <v>8</v>
      </c>
    </row>
    <row r="233" spans="13:21">
      <c r="M233">
        <f t="shared" si="37"/>
        <v>10.108432203389823</v>
      </c>
      <c r="N233">
        <f t="shared" si="38"/>
        <v>10.148432203389824</v>
      </c>
      <c r="O233">
        <f t="shared" si="34"/>
        <v>10.103432203389822</v>
      </c>
      <c r="P233">
        <f t="shared" si="35"/>
        <v>10.153432203389825</v>
      </c>
      <c r="Q233">
        <f t="shared" si="31"/>
        <v>10.128432203389824</v>
      </c>
      <c r="R233">
        <f t="shared" si="36"/>
        <v>0</v>
      </c>
      <c r="S233" s="12">
        <f t="shared" si="32"/>
        <v>0</v>
      </c>
      <c r="T233">
        <f t="shared" si="39"/>
        <v>0</v>
      </c>
      <c r="U233">
        <f t="shared" si="33"/>
        <v>8</v>
      </c>
    </row>
    <row r="234" spans="13:21">
      <c r="M234">
        <f t="shared" si="37"/>
        <v>10.158432203389824</v>
      </c>
      <c r="N234">
        <f t="shared" si="38"/>
        <v>10.198432203389824</v>
      </c>
      <c r="O234">
        <f t="shared" si="34"/>
        <v>10.153432203389823</v>
      </c>
      <c r="P234">
        <f t="shared" si="35"/>
        <v>10.203432203389825</v>
      </c>
      <c r="Q234">
        <f t="shared" si="31"/>
        <v>10.178432203389825</v>
      </c>
      <c r="R234">
        <f t="shared" si="36"/>
        <v>0</v>
      </c>
      <c r="S234" s="12">
        <f t="shared" si="32"/>
        <v>0</v>
      </c>
      <c r="T234">
        <f t="shared" si="39"/>
        <v>0</v>
      </c>
      <c r="U234">
        <f t="shared" si="33"/>
        <v>8</v>
      </c>
    </row>
    <row r="235" spans="13:21">
      <c r="M235">
        <f t="shared" si="37"/>
        <v>10.208432203389824</v>
      </c>
      <c r="N235">
        <f t="shared" si="38"/>
        <v>10.248432203389825</v>
      </c>
      <c r="O235">
        <f t="shared" si="34"/>
        <v>10.203432203389823</v>
      </c>
      <c r="P235">
        <f t="shared" si="35"/>
        <v>10.253432203389826</v>
      </c>
      <c r="Q235">
        <f t="shared" si="31"/>
        <v>10.228432203389826</v>
      </c>
      <c r="R235">
        <f t="shared" si="36"/>
        <v>0</v>
      </c>
      <c r="S235" s="12">
        <f t="shared" si="32"/>
        <v>0</v>
      </c>
      <c r="T235">
        <f t="shared" si="39"/>
        <v>0</v>
      </c>
      <c r="U235">
        <f t="shared" si="33"/>
        <v>8</v>
      </c>
    </row>
    <row r="236" spans="13:21">
      <c r="M236">
        <f t="shared" si="37"/>
        <v>10.258432203389825</v>
      </c>
      <c r="N236">
        <f t="shared" si="38"/>
        <v>10.298432203389826</v>
      </c>
      <c r="O236">
        <f t="shared" si="34"/>
        <v>10.253432203389824</v>
      </c>
      <c r="P236">
        <f t="shared" si="35"/>
        <v>10.303432203389827</v>
      </c>
      <c r="Q236">
        <f t="shared" si="31"/>
        <v>10.278432203389826</v>
      </c>
      <c r="R236">
        <f t="shared" si="36"/>
        <v>0</v>
      </c>
      <c r="S236" s="12">
        <f t="shared" si="32"/>
        <v>0</v>
      </c>
      <c r="T236">
        <f t="shared" si="39"/>
        <v>0</v>
      </c>
      <c r="U236">
        <f t="shared" si="33"/>
        <v>8</v>
      </c>
    </row>
    <row r="237" spans="13:21">
      <c r="M237">
        <f t="shared" si="37"/>
        <v>10.308432203389826</v>
      </c>
      <c r="N237">
        <f t="shared" si="38"/>
        <v>10.348432203389827</v>
      </c>
      <c r="O237">
        <f t="shared" si="34"/>
        <v>10.303432203389825</v>
      </c>
      <c r="P237">
        <f t="shared" si="35"/>
        <v>10.353432203389827</v>
      </c>
      <c r="Q237">
        <f t="shared" ref="Q237:Q300" si="40">AVERAGE(O237:P237)</f>
        <v>10.328432203389827</v>
      </c>
      <c r="R237">
        <f t="shared" si="36"/>
        <v>0</v>
      </c>
      <c r="S237" s="12">
        <f t="shared" ref="S237:S300" si="41">R237/$S$3</f>
        <v>0</v>
      </c>
      <c r="T237">
        <f t="shared" si="39"/>
        <v>0</v>
      </c>
      <c r="U237">
        <f t="shared" ref="U237:U300" si="42">COUNTIF($G$3:$G$1000, "&lt;="&amp;O237)</f>
        <v>8</v>
      </c>
    </row>
    <row r="238" spans="13:21">
      <c r="M238">
        <f t="shared" si="37"/>
        <v>10.358432203389826</v>
      </c>
      <c r="N238">
        <f t="shared" si="38"/>
        <v>10.398432203389827</v>
      </c>
      <c r="O238">
        <f t="shared" si="34"/>
        <v>10.353432203389826</v>
      </c>
      <c r="P238">
        <f t="shared" si="35"/>
        <v>10.403432203389828</v>
      </c>
      <c r="Q238">
        <f t="shared" si="40"/>
        <v>10.378432203389828</v>
      </c>
      <c r="R238">
        <f t="shared" si="36"/>
        <v>0</v>
      </c>
      <c r="S238" s="12">
        <f t="shared" si="41"/>
        <v>0</v>
      </c>
      <c r="T238">
        <f t="shared" si="39"/>
        <v>0</v>
      </c>
      <c r="U238">
        <f t="shared" si="42"/>
        <v>8</v>
      </c>
    </row>
    <row r="239" spans="13:21">
      <c r="M239">
        <f t="shared" si="37"/>
        <v>10.408432203389827</v>
      </c>
      <c r="N239">
        <f t="shared" si="38"/>
        <v>10.448432203389828</v>
      </c>
      <c r="O239">
        <f t="shared" si="34"/>
        <v>10.403432203389826</v>
      </c>
      <c r="P239">
        <f t="shared" si="35"/>
        <v>10.453432203389829</v>
      </c>
      <c r="Q239">
        <f t="shared" si="40"/>
        <v>10.428432203389828</v>
      </c>
      <c r="R239">
        <f t="shared" si="36"/>
        <v>0</v>
      </c>
      <c r="S239" s="12">
        <f t="shared" si="41"/>
        <v>0</v>
      </c>
      <c r="T239">
        <f>R239</f>
        <v>0</v>
      </c>
      <c r="U239">
        <f t="shared" si="42"/>
        <v>8</v>
      </c>
    </row>
    <row r="240" spans="13:21">
      <c r="M240">
        <f t="shared" si="37"/>
        <v>10.458432203389828</v>
      </c>
      <c r="N240">
        <f t="shared" si="38"/>
        <v>10.498432203389829</v>
      </c>
      <c r="O240">
        <f t="shared" si="34"/>
        <v>10.453432203389827</v>
      </c>
      <c r="P240">
        <f t="shared" si="35"/>
        <v>10.50343220338983</v>
      </c>
      <c r="Q240">
        <f t="shared" si="40"/>
        <v>10.478432203389829</v>
      </c>
      <c r="R240">
        <f t="shared" si="36"/>
        <v>0</v>
      </c>
      <c r="S240" s="12">
        <f t="shared" si="41"/>
        <v>0</v>
      </c>
      <c r="T240">
        <f t="shared" ref="T240:T277" si="43">R240+T239</f>
        <v>0</v>
      </c>
      <c r="U240">
        <f t="shared" si="42"/>
        <v>8</v>
      </c>
    </row>
    <row r="241" spans="13:21">
      <c r="M241">
        <f t="shared" si="37"/>
        <v>10.508432203389829</v>
      </c>
      <c r="N241">
        <f t="shared" si="38"/>
        <v>10.548432203389829</v>
      </c>
      <c r="O241">
        <f t="shared" si="34"/>
        <v>10.503432203389828</v>
      </c>
      <c r="P241">
        <f t="shared" si="35"/>
        <v>10.55343220338983</v>
      </c>
      <c r="Q241">
        <f t="shared" si="40"/>
        <v>10.52843220338983</v>
      </c>
      <c r="R241">
        <f t="shared" si="36"/>
        <v>0</v>
      </c>
      <c r="S241" s="12">
        <f t="shared" si="41"/>
        <v>0</v>
      </c>
      <c r="T241">
        <f t="shared" si="43"/>
        <v>0</v>
      </c>
      <c r="U241">
        <f t="shared" si="42"/>
        <v>8</v>
      </c>
    </row>
    <row r="242" spans="13:21">
      <c r="M242">
        <f t="shared" si="37"/>
        <v>10.558432203389829</v>
      </c>
      <c r="N242">
        <f t="shared" si="38"/>
        <v>10.59843220338983</v>
      </c>
      <c r="O242">
        <f t="shared" si="34"/>
        <v>10.553432203389828</v>
      </c>
      <c r="P242">
        <f t="shared" si="35"/>
        <v>10.603432203389831</v>
      </c>
      <c r="Q242">
        <f t="shared" si="40"/>
        <v>10.578432203389831</v>
      </c>
      <c r="R242">
        <f t="shared" si="36"/>
        <v>0</v>
      </c>
      <c r="S242" s="12">
        <f t="shared" si="41"/>
        <v>0</v>
      </c>
      <c r="T242">
        <f t="shared" si="43"/>
        <v>0</v>
      </c>
      <c r="U242">
        <f t="shared" si="42"/>
        <v>8</v>
      </c>
    </row>
    <row r="243" spans="13:21">
      <c r="M243">
        <f t="shared" si="37"/>
        <v>10.60843220338983</v>
      </c>
      <c r="N243">
        <f t="shared" si="38"/>
        <v>10.648432203389831</v>
      </c>
      <c r="O243">
        <f t="shared" si="34"/>
        <v>10.603432203389829</v>
      </c>
      <c r="P243">
        <f t="shared" si="35"/>
        <v>10.653432203389832</v>
      </c>
      <c r="Q243">
        <f t="shared" si="40"/>
        <v>10.628432203389831</v>
      </c>
      <c r="R243">
        <f t="shared" si="36"/>
        <v>0</v>
      </c>
      <c r="S243" s="12">
        <f t="shared" si="41"/>
        <v>0</v>
      </c>
      <c r="T243">
        <f t="shared" si="43"/>
        <v>0</v>
      </c>
      <c r="U243">
        <f t="shared" si="42"/>
        <v>8</v>
      </c>
    </row>
    <row r="244" spans="13:21">
      <c r="M244">
        <f t="shared" si="37"/>
        <v>10.658432203389831</v>
      </c>
      <c r="N244">
        <f t="shared" si="38"/>
        <v>10.698432203389832</v>
      </c>
      <c r="O244">
        <f t="shared" si="34"/>
        <v>10.65343220338983</v>
      </c>
      <c r="P244">
        <f t="shared" si="35"/>
        <v>10.703432203389832</v>
      </c>
      <c r="Q244">
        <f t="shared" si="40"/>
        <v>10.678432203389832</v>
      </c>
      <c r="R244">
        <f t="shared" si="36"/>
        <v>0</v>
      </c>
      <c r="S244" s="12">
        <f t="shared" si="41"/>
        <v>0</v>
      </c>
      <c r="T244">
        <f t="shared" si="43"/>
        <v>0</v>
      </c>
      <c r="U244">
        <f t="shared" si="42"/>
        <v>8</v>
      </c>
    </row>
    <row r="245" spans="13:21">
      <c r="M245">
        <f t="shared" si="37"/>
        <v>10.708432203389831</v>
      </c>
      <c r="N245">
        <f t="shared" si="38"/>
        <v>10.748432203389832</v>
      </c>
      <c r="O245">
        <f t="shared" si="34"/>
        <v>10.703432203389831</v>
      </c>
      <c r="P245">
        <f t="shared" si="35"/>
        <v>10.753432203389833</v>
      </c>
      <c r="Q245">
        <f t="shared" si="40"/>
        <v>10.728432203389833</v>
      </c>
      <c r="R245">
        <f t="shared" si="36"/>
        <v>0</v>
      </c>
      <c r="S245" s="12">
        <f t="shared" si="41"/>
        <v>0</v>
      </c>
      <c r="T245">
        <f t="shared" si="43"/>
        <v>0</v>
      </c>
      <c r="U245">
        <f t="shared" si="42"/>
        <v>8</v>
      </c>
    </row>
    <row r="246" spans="13:21">
      <c r="M246">
        <f t="shared" si="37"/>
        <v>10.758432203389832</v>
      </c>
      <c r="N246">
        <f t="shared" si="38"/>
        <v>10.798432203389833</v>
      </c>
      <c r="O246">
        <f t="shared" si="34"/>
        <v>10.753432203389831</v>
      </c>
      <c r="P246">
        <f t="shared" si="35"/>
        <v>10.803432203389834</v>
      </c>
      <c r="Q246">
        <f t="shared" si="40"/>
        <v>10.778432203389833</v>
      </c>
      <c r="R246">
        <f t="shared" si="36"/>
        <v>0</v>
      </c>
      <c r="S246" s="12">
        <f t="shared" si="41"/>
        <v>0</v>
      </c>
      <c r="T246">
        <f t="shared" si="43"/>
        <v>0</v>
      </c>
      <c r="U246">
        <f t="shared" si="42"/>
        <v>8</v>
      </c>
    </row>
    <row r="247" spans="13:21">
      <c r="M247">
        <f t="shared" si="37"/>
        <v>10.808432203389833</v>
      </c>
      <c r="N247">
        <f t="shared" si="38"/>
        <v>10.848432203389834</v>
      </c>
      <c r="O247">
        <f t="shared" si="34"/>
        <v>10.803432203389832</v>
      </c>
      <c r="P247">
        <f t="shared" si="35"/>
        <v>10.853432203389834</v>
      </c>
      <c r="Q247">
        <f t="shared" si="40"/>
        <v>10.828432203389834</v>
      </c>
      <c r="R247">
        <f t="shared" si="36"/>
        <v>0</v>
      </c>
      <c r="S247" s="12">
        <f t="shared" si="41"/>
        <v>0</v>
      </c>
      <c r="T247">
        <f t="shared" si="43"/>
        <v>0</v>
      </c>
      <c r="U247">
        <f t="shared" si="42"/>
        <v>8</v>
      </c>
    </row>
    <row r="248" spans="13:21">
      <c r="M248">
        <f t="shared" si="37"/>
        <v>10.858432203389834</v>
      </c>
      <c r="N248">
        <f t="shared" si="38"/>
        <v>10.898432203389834</v>
      </c>
      <c r="O248">
        <f t="shared" si="34"/>
        <v>10.853432203389833</v>
      </c>
      <c r="P248">
        <f t="shared" si="35"/>
        <v>10.903432203389835</v>
      </c>
      <c r="Q248">
        <f t="shared" si="40"/>
        <v>10.878432203389835</v>
      </c>
      <c r="R248">
        <f t="shared" si="36"/>
        <v>0</v>
      </c>
      <c r="S248" s="12">
        <f t="shared" si="41"/>
        <v>0</v>
      </c>
      <c r="T248">
        <f t="shared" si="43"/>
        <v>0</v>
      </c>
      <c r="U248">
        <f t="shared" si="42"/>
        <v>8</v>
      </c>
    </row>
    <row r="249" spans="13:21">
      <c r="M249">
        <f t="shared" si="37"/>
        <v>10.908432203389834</v>
      </c>
      <c r="N249">
        <f t="shared" si="38"/>
        <v>10.948432203389835</v>
      </c>
      <c r="O249">
        <f t="shared" si="34"/>
        <v>10.903432203389833</v>
      </c>
      <c r="P249">
        <f t="shared" si="35"/>
        <v>10.953432203389836</v>
      </c>
      <c r="Q249">
        <f t="shared" si="40"/>
        <v>10.928432203389836</v>
      </c>
      <c r="R249">
        <f t="shared" si="36"/>
        <v>0</v>
      </c>
      <c r="S249" s="12">
        <f t="shared" si="41"/>
        <v>0</v>
      </c>
      <c r="T249">
        <f t="shared" si="43"/>
        <v>0</v>
      </c>
      <c r="U249">
        <f t="shared" si="42"/>
        <v>8</v>
      </c>
    </row>
    <row r="250" spans="13:21">
      <c r="M250">
        <f t="shared" si="37"/>
        <v>10.958432203389835</v>
      </c>
      <c r="N250">
        <f t="shared" si="38"/>
        <v>10.998432203389836</v>
      </c>
      <c r="O250">
        <f t="shared" si="34"/>
        <v>10.953432203389834</v>
      </c>
      <c r="P250">
        <f t="shared" si="35"/>
        <v>11.003432203389837</v>
      </c>
      <c r="Q250">
        <f t="shared" si="40"/>
        <v>10.978432203389836</v>
      </c>
      <c r="R250">
        <f t="shared" si="36"/>
        <v>0</v>
      </c>
      <c r="S250" s="12">
        <f t="shared" si="41"/>
        <v>0</v>
      </c>
      <c r="T250">
        <f t="shared" si="43"/>
        <v>0</v>
      </c>
      <c r="U250">
        <f t="shared" si="42"/>
        <v>8</v>
      </c>
    </row>
    <row r="251" spans="13:21">
      <c r="M251">
        <f t="shared" si="37"/>
        <v>11.008432203389836</v>
      </c>
      <c r="N251">
        <f t="shared" si="38"/>
        <v>11.048432203389837</v>
      </c>
      <c r="O251">
        <f t="shared" si="34"/>
        <v>11.003432203389835</v>
      </c>
      <c r="P251">
        <f t="shared" si="35"/>
        <v>11.053432203389837</v>
      </c>
      <c r="Q251">
        <f t="shared" si="40"/>
        <v>11.028432203389837</v>
      </c>
      <c r="R251">
        <f t="shared" si="36"/>
        <v>0</v>
      </c>
      <c r="S251" s="12">
        <f t="shared" si="41"/>
        <v>0</v>
      </c>
      <c r="T251">
        <f t="shared" si="43"/>
        <v>0</v>
      </c>
      <c r="U251">
        <f t="shared" si="42"/>
        <v>8</v>
      </c>
    </row>
    <row r="252" spans="13:21">
      <c r="M252">
        <f t="shared" si="37"/>
        <v>11.058432203389836</v>
      </c>
      <c r="N252">
        <f t="shared" si="38"/>
        <v>11.098432203389837</v>
      </c>
      <c r="O252">
        <f t="shared" si="34"/>
        <v>11.053432203389836</v>
      </c>
      <c r="P252">
        <f t="shared" si="35"/>
        <v>11.103432203389838</v>
      </c>
      <c r="Q252">
        <f t="shared" si="40"/>
        <v>11.078432203389838</v>
      </c>
      <c r="R252">
        <f t="shared" si="36"/>
        <v>0</v>
      </c>
      <c r="S252" s="12">
        <f t="shared" si="41"/>
        <v>0</v>
      </c>
      <c r="T252">
        <f t="shared" si="43"/>
        <v>0</v>
      </c>
      <c r="U252">
        <f t="shared" si="42"/>
        <v>8</v>
      </c>
    </row>
    <row r="253" spans="13:21">
      <c r="M253">
        <f t="shared" si="37"/>
        <v>11.108432203389837</v>
      </c>
      <c r="N253">
        <f t="shared" si="38"/>
        <v>11.148432203389838</v>
      </c>
      <c r="O253">
        <f t="shared" si="34"/>
        <v>11.103432203389836</v>
      </c>
      <c r="P253">
        <f t="shared" si="35"/>
        <v>11.153432203389839</v>
      </c>
      <c r="Q253">
        <f t="shared" si="40"/>
        <v>11.128432203389838</v>
      </c>
      <c r="R253">
        <f t="shared" si="36"/>
        <v>0</v>
      </c>
      <c r="S253" s="12">
        <f t="shared" si="41"/>
        <v>0</v>
      </c>
      <c r="T253">
        <f t="shared" si="43"/>
        <v>0</v>
      </c>
      <c r="U253">
        <f t="shared" si="42"/>
        <v>8</v>
      </c>
    </row>
    <row r="254" spans="13:21">
      <c r="M254">
        <f t="shared" si="37"/>
        <v>11.158432203389838</v>
      </c>
      <c r="N254">
        <f t="shared" si="38"/>
        <v>11.198432203389839</v>
      </c>
      <c r="O254">
        <f t="shared" si="34"/>
        <v>11.153432203389837</v>
      </c>
      <c r="P254">
        <f t="shared" si="35"/>
        <v>11.203432203389839</v>
      </c>
      <c r="Q254">
        <f t="shared" si="40"/>
        <v>11.178432203389839</v>
      </c>
      <c r="R254">
        <f t="shared" si="36"/>
        <v>0</v>
      </c>
      <c r="S254" s="12">
        <f t="shared" si="41"/>
        <v>0</v>
      </c>
      <c r="T254">
        <f t="shared" si="43"/>
        <v>0</v>
      </c>
      <c r="U254">
        <f t="shared" si="42"/>
        <v>8</v>
      </c>
    </row>
    <row r="255" spans="13:21">
      <c r="M255">
        <f t="shared" si="37"/>
        <v>11.208432203389838</v>
      </c>
      <c r="N255">
        <f t="shared" si="38"/>
        <v>11.248432203389839</v>
      </c>
      <c r="O255">
        <f t="shared" si="34"/>
        <v>11.203432203389838</v>
      </c>
      <c r="P255">
        <f t="shared" si="35"/>
        <v>11.25343220338984</v>
      </c>
      <c r="Q255">
        <f t="shared" si="40"/>
        <v>11.22843220338984</v>
      </c>
      <c r="R255">
        <f t="shared" si="36"/>
        <v>0</v>
      </c>
      <c r="S255" s="12">
        <f t="shared" si="41"/>
        <v>0</v>
      </c>
      <c r="T255">
        <f t="shared" si="43"/>
        <v>0</v>
      </c>
      <c r="U255">
        <f t="shared" si="42"/>
        <v>8</v>
      </c>
    </row>
    <row r="256" spans="13:21">
      <c r="M256">
        <f t="shared" si="37"/>
        <v>11.258432203389839</v>
      </c>
      <c r="N256">
        <f t="shared" si="38"/>
        <v>11.29843220338984</v>
      </c>
      <c r="O256">
        <f t="shared" si="34"/>
        <v>11.253432203389838</v>
      </c>
      <c r="P256">
        <f t="shared" si="35"/>
        <v>11.303432203389841</v>
      </c>
      <c r="Q256">
        <f t="shared" si="40"/>
        <v>11.278432203389841</v>
      </c>
      <c r="R256">
        <f t="shared" si="36"/>
        <v>0</v>
      </c>
      <c r="S256" s="12">
        <f t="shared" si="41"/>
        <v>0</v>
      </c>
      <c r="T256">
        <f t="shared" si="43"/>
        <v>0</v>
      </c>
      <c r="U256">
        <f t="shared" si="42"/>
        <v>8</v>
      </c>
    </row>
    <row r="257" spans="13:21">
      <c r="M257">
        <f t="shared" si="37"/>
        <v>11.30843220338984</v>
      </c>
      <c r="N257">
        <f t="shared" si="38"/>
        <v>11.348432203389841</v>
      </c>
      <c r="O257">
        <f t="shared" si="34"/>
        <v>11.303432203389839</v>
      </c>
      <c r="P257">
        <f t="shared" si="35"/>
        <v>11.353432203389842</v>
      </c>
      <c r="Q257">
        <f t="shared" si="40"/>
        <v>11.328432203389841</v>
      </c>
      <c r="R257">
        <f t="shared" si="36"/>
        <v>0</v>
      </c>
      <c r="S257" s="12">
        <f t="shared" si="41"/>
        <v>0</v>
      </c>
      <c r="T257">
        <f t="shared" si="43"/>
        <v>0</v>
      </c>
      <c r="U257">
        <f t="shared" si="42"/>
        <v>8</v>
      </c>
    </row>
    <row r="258" spans="13:21">
      <c r="M258">
        <f t="shared" si="37"/>
        <v>11.358432203389841</v>
      </c>
      <c r="N258">
        <f t="shared" si="38"/>
        <v>11.398432203389842</v>
      </c>
      <c r="O258">
        <f t="shared" si="34"/>
        <v>11.35343220338984</v>
      </c>
      <c r="P258">
        <f t="shared" si="35"/>
        <v>11.403432203389842</v>
      </c>
      <c r="Q258">
        <f t="shared" si="40"/>
        <v>11.378432203389842</v>
      </c>
      <c r="R258">
        <f t="shared" si="36"/>
        <v>0</v>
      </c>
      <c r="S258" s="12">
        <f t="shared" si="41"/>
        <v>0</v>
      </c>
      <c r="T258">
        <f t="shared" si="43"/>
        <v>0</v>
      </c>
      <c r="U258">
        <f t="shared" si="42"/>
        <v>8</v>
      </c>
    </row>
    <row r="259" spans="13:21">
      <c r="M259">
        <f t="shared" si="37"/>
        <v>11.408432203389841</v>
      </c>
      <c r="N259">
        <f t="shared" si="38"/>
        <v>11.448432203389842</v>
      </c>
      <c r="O259">
        <f t="shared" si="34"/>
        <v>11.403432203389841</v>
      </c>
      <c r="P259">
        <f t="shared" si="35"/>
        <v>11.453432203389843</v>
      </c>
      <c r="Q259">
        <f t="shared" si="40"/>
        <v>11.428432203389843</v>
      </c>
      <c r="R259">
        <f t="shared" si="36"/>
        <v>0</v>
      </c>
      <c r="S259" s="12">
        <f t="shared" si="41"/>
        <v>0</v>
      </c>
      <c r="T259">
        <f t="shared" si="43"/>
        <v>0</v>
      </c>
      <c r="U259">
        <f t="shared" si="42"/>
        <v>8</v>
      </c>
    </row>
    <row r="260" spans="13:21">
      <c r="M260">
        <f t="shared" si="37"/>
        <v>11.458432203389842</v>
      </c>
      <c r="N260">
        <f t="shared" si="38"/>
        <v>11.498432203389843</v>
      </c>
      <c r="O260">
        <f t="shared" si="34"/>
        <v>11.453432203389841</v>
      </c>
      <c r="P260">
        <f t="shared" si="35"/>
        <v>11.503432203389844</v>
      </c>
      <c r="Q260">
        <f t="shared" si="40"/>
        <v>11.478432203389843</v>
      </c>
      <c r="R260">
        <f t="shared" si="36"/>
        <v>0</v>
      </c>
      <c r="S260" s="12">
        <f t="shared" si="41"/>
        <v>0</v>
      </c>
      <c r="T260">
        <f t="shared" si="43"/>
        <v>0</v>
      </c>
      <c r="U260">
        <f t="shared" si="42"/>
        <v>8</v>
      </c>
    </row>
    <row r="261" spans="13:21">
      <c r="M261">
        <f t="shared" si="37"/>
        <v>11.508432203389843</v>
      </c>
      <c r="N261">
        <f t="shared" si="38"/>
        <v>11.548432203389844</v>
      </c>
      <c r="O261">
        <f t="shared" si="34"/>
        <v>11.503432203389842</v>
      </c>
      <c r="P261">
        <f t="shared" si="35"/>
        <v>11.553432203389844</v>
      </c>
      <c r="Q261">
        <f t="shared" si="40"/>
        <v>11.528432203389844</v>
      </c>
      <c r="R261">
        <f t="shared" si="36"/>
        <v>0</v>
      </c>
      <c r="S261" s="12">
        <f t="shared" si="41"/>
        <v>0</v>
      </c>
      <c r="T261">
        <f t="shared" si="43"/>
        <v>0</v>
      </c>
      <c r="U261">
        <f t="shared" si="42"/>
        <v>8</v>
      </c>
    </row>
    <row r="262" spans="13:21">
      <c r="M262">
        <f t="shared" si="37"/>
        <v>11.558432203389843</v>
      </c>
      <c r="N262">
        <f t="shared" si="38"/>
        <v>11.598432203389844</v>
      </c>
      <c r="O262">
        <f t="shared" ref="O262:O325" si="44">M262-5*10^-($D$4+1)</f>
        <v>11.553432203389843</v>
      </c>
      <c r="P262">
        <f t="shared" ref="P262:P325" si="45">N262+5*10^-($D$4+1)</f>
        <v>11.603432203389845</v>
      </c>
      <c r="Q262">
        <f t="shared" si="40"/>
        <v>11.578432203389845</v>
      </c>
      <c r="R262">
        <f t="shared" ref="R262:R325" si="46">COUNTIFS($G$3:$G$5000, "&gt;="&amp;O262,$G$3:$G$5000, "&lt;="&amp;P262)</f>
        <v>0</v>
      </c>
      <c r="S262" s="12">
        <f t="shared" si="41"/>
        <v>0</v>
      </c>
      <c r="T262">
        <f t="shared" si="43"/>
        <v>0</v>
      </c>
      <c r="U262">
        <f t="shared" si="42"/>
        <v>8</v>
      </c>
    </row>
    <row r="263" spans="13:21">
      <c r="M263">
        <f t="shared" si="37"/>
        <v>11.608432203389844</v>
      </c>
      <c r="N263">
        <f t="shared" si="38"/>
        <v>11.648432203389845</v>
      </c>
      <c r="O263">
        <f t="shared" si="44"/>
        <v>11.603432203389843</v>
      </c>
      <c r="P263">
        <f t="shared" si="45"/>
        <v>11.653432203389846</v>
      </c>
      <c r="Q263">
        <f t="shared" si="40"/>
        <v>11.628432203389846</v>
      </c>
      <c r="R263">
        <f t="shared" si="46"/>
        <v>0</v>
      </c>
      <c r="S263" s="12">
        <f t="shared" si="41"/>
        <v>0</v>
      </c>
      <c r="T263">
        <f t="shared" si="43"/>
        <v>0</v>
      </c>
      <c r="U263">
        <f t="shared" si="42"/>
        <v>8</v>
      </c>
    </row>
    <row r="264" spans="13:21">
      <c r="M264">
        <f t="shared" ref="M264:M327" si="47">N263+10^(-$D$4)</f>
        <v>11.658432203389845</v>
      </c>
      <c r="N264">
        <f t="shared" ref="N264:N327" si="48">N263+$J$6</f>
        <v>11.698432203389846</v>
      </c>
      <c r="O264">
        <f t="shared" si="44"/>
        <v>11.653432203389844</v>
      </c>
      <c r="P264">
        <f t="shared" si="45"/>
        <v>11.703432203389847</v>
      </c>
      <c r="Q264">
        <f t="shared" si="40"/>
        <v>11.678432203389846</v>
      </c>
      <c r="R264">
        <f t="shared" si="46"/>
        <v>0</v>
      </c>
      <c r="S264" s="12">
        <f t="shared" si="41"/>
        <v>0</v>
      </c>
      <c r="T264">
        <f t="shared" si="43"/>
        <v>0</v>
      </c>
      <c r="U264">
        <f t="shared" si="42"/>
        <v>8</v>
      </c>
    </row>
    <row r="265" spans="13:21">
      <c r="M265">
        <f t="shared" si="47"/>
        <v>11.708432203389846</v>
      </c>
      <c r="N265">
        <f t="shared" si="48"/>
        <v>11.748432203389847</v>
      </c>
      <c r="O265">
        <f t="shared" si="44"/>
        <v>11.703432203389845</v>
      </c>
      <c r="P265">
        <f t="shared" si="45"/>
        <v>11.753432203389847</v>
      </c>
      <c r="Q265">
        <f t="shared" si="40"/>
        <v>11.728432203389847</v>
      </c>
      <c r="R265">
        <f t="shared" si="46"/>
        <v>0</v>
      </c>
      <c r="S265" s="12">
        <f t="shared" si="41"/>
        <v>0</v>
      </c>
      <c r="T265">
        <f t="shared" si="43"/>
        <v>0</v>
      </c>
      <c r="U265">
        <f t="shared" si="42"/>
        <v>8</v>
      </c>
    </row>
    <row r="266" spans="13:21">
      <c r="M266">
        <f t="shared" si="47"/>
        <v>11.758432203389846</v>
      </c>
      <c r="N266">
        <f t="shared" si="48"/>
        <v>11.798432203389847</v>
      </c>
      <c r="O266">
        <f t="shared" si="44"/>
        <v>11.753432203389846</v>
      </c>
      <c r="P266">
        <f t="shared" si="45"/>
        <v>11.803432203389848</v>
      </c>
      <c r="Q266">
        <f t="shared" si="40"/>
        <v>11.778432203389848</v>
      </c>
      <c r="R266">
        <f t="shared" si="46"/>
        <v>0</v>
      </c>
      <c r="S266" s="12">
        <f t="shared" si="41"/>
        <v>0</v>
      </c>
      <c r="T266">
        <f t="shared" si="43"/>
        <v>0</v>
      </c>
      <c r="U266">
        <f t="shared" si="42"/>
        <v>8</v>
      </c>
    </row>
    <row r="267" spans="13:21">
      <c r="M267">
        <f t="shared" si="47"/>
        <v>11.808432203389847</v>
      </c>
      <c r="N267">
        <f t="shared" si="48"/>
        <v>11.848432203389848</v>
      </c>
      <c r="O267">
        <f t="shared" si="44"/>
        <v>11.803432203389846</v>
      </c>
      <c r="P267">
        <f t="shared" si="45"/>
        <v>11.853432203389849</v>
      </c>
      <c r="Q267">
        <f t="shared" si="40"/>
        <v>11.828432203389848</v>
      </c>
      <c r="R267">
        <f t="shared" si="46"/>
        <v>0</v>
      </c>
      <c r="S267" s="12">
        <f t="shared" si="41"/>
        <v>0</v>
      </c>
      <c r="T267">
        <f t="shared" si="43"/>
        <v>0</v>
      </c>
      <c r="U267">
        <f t="shared" si="42"/>
        <v>8</v>
      </c>
    </row>
    <row r="268" spans="13:21">
      <c r="M268">
        <f t="shared" si="47"/>
        <v>11.858432203389848</v>
      </c>
      <c r="N268">
        <f t="shared" si="48"/>
        <v>11.898432203389849</v>
      </c>
      <c r="O268">
        <f t="shared" si="44"/>
        <v>11.853432203389847</v>
      </c>
      <c r="P268">
        <f t="shared" si="45"/>
        <v>11.903432203389849</v>
      </c>
      <c r="Q268">
        <f t="shared" si="40"/>
        <v>11.878432203389849</v>
      </c>
      <c r="R268">
        <f t="shared" si="46"/>
        <v>0</v>
      </c>
      <c r="S268" s="12">
        <f t="shared" si="41"/>
        <v>0</v>
      </c>
      <c r="T268">
        <f t="shared" si="43"/>
        <v>0</v>
      </c>
      <c r="U268">
        <f t="shared" si="42"/>
        <v>8</v>
      </c>
    </row>
    <row r="269" spans="13:21">
      <c r="M269">
        <f t="shared" si="47"/>
        <v>11.908432203389848</v>
      </c>
      <c r="N269">
        <f t="shared" si="48"/>
        <v>11.948432203389849</v>
      </c>
      <c r="O269">
        <f t="shared" si="44"/>
        <v>11.903432203389848</v>
      </c>
      <c r="P269">
        <f t="shared" si="45"/>
        <v>11.95343220338985</v>
      </c>
      <c r="Q269">
        <f t="shared" si="40"/>
        <v>11.92843220338985</v>
      </c>
      <c r="R269">
        <f t="shared" si="46"/>
        <v>0</v>
      </c>
      <c r="S269" s="12">
        <f t="shared" si="41"/>
        <v>0</v>
      </c>
      <c r="T269">
        <f t="shared" si="43"/>
        <v>0</v>
      </c>
      <c r="U269">
        <f t="shared" si="42"/>
        <v>8</v>
      </c>
    </row>
    <row r="270" spans="13:21">
      <c r="M270">
        <f t="shared" si="47"/>
        <v>11.958432203389849</v>
      </c>
      <c r="N270">
        <f t="shared" si="48"/>
        <v>11.99843220338985</v>
      </c>
      <c r="O270">
        <f t="shared" si="44"/>
        <v>11.953432203389848</v>
      </c>
      <c r="P270">
        <f t="shared" si="45"/>
        <v>12.003432203389851</v>
      </c>
      <c r="Q270">
        <f t="shared" si="40"/>
        <v>11.97843220338985</v>
      </c>
      <c r="R270">
        <f t="shared" si="46"/>
        <v>0</v>
      </c>
      <c r="S270" s="12">
        <f t="shared" si="41"/>
        <v>0</v>
      </c>
      <c r="T270">
        <f t="shared" si="43"/>
        <v>0</v>
      </c>
      <c r="U270">
        <f t="shared" si="42"/>
        <v>8</v>
      </c>
    </row>
    <row r="271" spans="13:21">
      <c r="M271">
        <f t="shared" si="47"/>
        <v>12.00843220338985</v>
      </c>
      <c r="N271">
        <f t="shared" si="48"/>
        <v>12.048432203389851</v>
      </c>
      <c r="O271">
        <f t="shared" si="44"/>
        <v>12.003432203389849</v>
      </c>
      <c r="P271">
        <f t="shared" si="45"/>
        <v>12.053432203389852</v>
      </c>
      <c r="Q271">
        <f t="shared" si="40"/>
        <v>12.028432203389851</v>
      </c>
      <c r="R271">
        <f t="shared" si="46"/>
        <v>0</v>
      </c>
      <c r="S271" s="12">
        <f t="shared" si="41"/>
        <v>0</v>
      </c>
      <c r="T271">
        <f t="shared" si="43"/>
        <v>0</v>
      </c>
      <c r="U271">
        <f t="shared" si="42"/>
        <v>8</v>
      </c>
    </row>
    <row r="272" spans="13:21">
      <c r="M272">
        <f t="shared" si="47"/>
        <v>12.058432203389851</v>
      </c>
      <c r="N272">
        <f t="shared" si="48"/>
        <v>12.098432203389851</v>
      </c>
      <c r="O272">
        <f t="shared" si="44"/>
        <v>12.05343220338985</v>
      </c>
      <c r="P272">
        <f t="shared" si="45"/>
        <v>12.103432203389852</v>
      </c>
      <c r="Q272">
        <f t="shared" si="40"/>
        <v>12.078432203389852</v>
      </c>
      <c r="R272">
        <f t="shared" si="46"/>
        <v>0</v>
      </c>
      <c r="S272" s="12">
        <f t="shared" si="41"/>
        <v>0</v>
      </c>
      <c r="T272">
        <f t="shared" si="43"/>
        <v>0</v>
      </c>
      <c r="U272">
        <f t="shared" si="42"/>
        <v>8</v>
      </c>
    </row>
    <row r="273" spans="13:21">
      <c r="M273">
        <f t="shared" si="47"/>
        <v>12.108432203389851</v>
      </c>
      <c r="N273">
        <f t="shared" si="48"/>
        <v>12.148432203389852</v>
      </c>
      <c r="O273">
        <f t="shared" si="44"/>
        <v>12.10343220338985</v>
      </c>
      <c r="P273">
        <f t="shared" si="45"/>
        <v>12.153432203389853</v>
      </c>
      <c r="Q273">
        <f t="shared" si="40"/>
        <v>12.128432203389853</v>
      </c>
      <c r="R273">
        <f t="shared" si="46"/>
        <v>0</v>
      </c>
      <c r="S273" s="12">
        <f t="shared" si="41"/>
        <v>0</v>
      </c>
      <c r="T273">
        <f t="shared" si="43"/>
        <v>0</v>
      </c>
      <c r="U273">
        <f t="shared" si="42"/>
        <v>8</v>
      </c>
    </row>
    <row r="274" spans="13:21">
      <c r="M274">
        <f t="shared" si="47"/>
        <v>12.158432203389852</v>
      </c>
      <c r="N274">
        <f t="shared" si="48"/>
        <v>12.198432203389853</v>
      </c>
      <c r="O274">
        <f t="shared" si="44"/>
        <v>12.153432203389851</v>
      </c>
      <c r="P274">
        <f t="shared" si="45"/>
        <v>12.203432203389854</v>
      </c>
      <c r="Q274">
        <f t="shared" si="40"/>
        <v>12.178432203389853</v>
      </c>
      <c r="R274">
        <f t="shared" si="46"/>
        <v>0</v>
      </c>
      <c r="S274" s="12">
        <f t="shared" si="41"/>
        <v>0</v>
      </c>
      <c r="T274">
        <f t="shared" si="43"/>
        <v>0</v>
      </c>
      <c r="U274">
        <f t="shared" si="42"/>
        <v>8</v>
      </c>
    </row>
    <row r="275" spans="13:21">
      <c r="M275">
        <f t="shared" si="47"/>
        <v>12.208432203389853</v>
      </c>
      <c r="N275">
        <f t="shared" si="48"/>
        <v>12.248432203389854</v>
      </c>
      <c r="O275">
        <f t="shared" si="44"/>
        <v>12.203432203389852</v>
      </c>
      <c r="P275">
        <f t="shared" si="45"/>
        <v>12.253432203389854</v>
      </c>
      <c r="Q275">
        <f t="shared" si="40"/>
        <v>12.228432203389854</v>
      </c>
      <c r="R275">
        <f t="shared" si="46"/>
        <v>0</v>
      </c>
      <c r="S275" s="12">
        <f t="shared" si="41"/>
        <v>0</v>
      </c>
      <c r="T275">
        <f t="shared" si="43"/>
        <v>0</v>
      </c>
      <c r="U275">
        <f t="shared" si="42"/>
        <v>8</v>
      </c>
    </row>
    <row r="276" spans="13:21">
      <c r="M276">
        <f t="shared" si="47"/>
        <v>12.258432203389853</v>
      </c>
      <c r="N276">
        <f t="shared" si="48"/>
        <v>12.298432203389854</v>
      </c>
      <c r="O276">
        <f t="shared" si="44"/>
        <v>12.253432203389853</v>
      </c>
      <c r="P276">
        <f t="shared" si="45"/>
        <v>12.303432203389855</v>
      </c>
      <c r="Q276">
        <f t="shared" si="40"/>
        <v>12.278432203389855</v>
      </c>
      <c r="R276">
        <f t="shared" si="46"/>
        <v>0</v>
      </c>
      <c r="S276" s="12">
        <f t="shared" si="41"/>
        <v>0</v>
      </c>
      <c r="T276">
        <f t="shared" si="43"/>
        <v>0</v>
      </c>
      <c r="U276">
        <f t="shared" si="42"/>
        <v>8</v>
      </c>
    </row>
    <row r="277" spans="13:21">
      <c r="M277">
        <f t="shared" si="47"/>
        <v>12.308432203389854</v>
      </c>
      <c r="N277">
        <f t="shared" si="48"/>
        <v>12.348432203389855</v>
      </c>
      <c r="O277">
        <f t="shared" si="44"/>
        <v>12.303432203389853</v>
      </c>
      <c r="P277">
        <f t="shared" si="45"/>
        <v>12.353432203389856</v>
      </c>
      <c r="Q277">
        <f t="shared" si="40"/>
        <v>12.328432203389855</v>
      </c>
      <c r="R277">
        <f t="shared" si="46"/>
        <v>0</v>
      </c>
      <c r="S277" s="12">
        <f t="shared" si="41"/>
        <v>0</v>
      </c>
      <c r="T277">
        <f t="shared" si="43"/>
        <v>0</v>
      </c>
      <c r="U277">
        <f t="shared" si="42"/>
        <v>8</v>
      </c>
    </row>
    <row r="278" spans="13:21">
      <c r="M278">
        <f t="shared" si="47"/>
        <v>12.358432203389855</v>
      </c>
      <c r="N278">
        <f t="shared" si="48"/>
        <v>12.398432203389856</v>
      </c>
      <c r="O278">
        <f t="shared" si="44"/>
        <v>12.353432203389854</v>
      </c>
      <c r="P278">
        <f t="shared" si="45"/>
        <v>12.403432203389857</v>
      </c>
      <c r="Q278">
        <f t="shared" si="40"/>
        <v>12.378432203389856</v>
      </c>
      <c r="R278">
        <f t="shared" si="46"/>
        <v>0</v>
      </c>
      <c r="S278" s="12">
        <f t="shared" si="41"/>
        <v>0</v>
      </c>
      <c r="T278">
        <f>R278</f>
        <v>0</v>
      </c>
      <c r="U278">
        <f t="shared" si="42"/>
        <v>8</v>
      </c>
    </row>
    <row r="279" spans="13:21">
      <c r="M279">
        <f t="shared" si="47"/>
        <v>12.408432203389856</v>
      </c>
      <c r="N279">
        <f t="shared" si="48"/>
        <v>12.448432203389856</v>
      </c>
      <c r="O279">
        <f t="shared" si="44"/>
        <v>12.403432203389855</v>
      </c>
      <c r="P279">
        <f t="shared" si="45"/>
        <v>12.453432203389857</v>
      </c>
      <c r="Q279">
        <f t="shared" si="40"/>
        <v>12.428432203389857</v>
      </c>
      <c r="R279">
        <f t="shared" si="46"/>
        <v>0</v>
      </c>
      <c r="S279" s="12">
        <f t="shared" si="41"/>
        <v>0</v>
      </c>
      <c r="T279">
        <f t="shared" ref="T279:T316" si="49">R279+T278</f>
        <v>0</v>
      </c>
      <c r="U279">
        <f t="shared" si="42"/>
        <v>8</v>
      </c>
    </row>
    <row r="280" spans="13:21">
      <c r="M280">
        <f t="shared" si="47"/>
        <v>12.458432203389856</v>
      </c>
      <c r="N280">
        <f t="shared" si="48"/>
        <v>12.498432203389857</v>
      </c>
      <c r="O280">
        <f t="shared" si="44"/>
        <v>12.453432203389855</v>
      </c>
      <c r="P280">
        <f t="shared" si="45"/>
        <v>12.503432203389858</v>
      </c>
      <c r="Q280">
        <f t="shared" si="40"/>
        <v>12.478432203389858</v>
      </c>
      <c r="R280">
        <f t="shared" si="46"/>
        <v>0</v>
      </c>
      <c r="S280" s="12">
        <f t="shared" si="41"/>
        <v>0</v>
      </c>
      <c r="T280">
        <f t="shared" si="49"/>
        <v>0</v>
      </c>
      <c r="U280">
        <f t="shared" si="42"/>
        <v>8</v>
      </c>
    </row>
    <row r="281" spans="13:21">
      <c r="M281">
        <f t="shared" si="47"/>
        <v>12.508432203389857</v>
      </c>
      <c r="N281">
        <f t="shared" si="48"/>
        <v>12.548432203389858</v>
      </c>
      <c r="O281">
        <f t="shared" si="44"/>
        <v>12.503432203389856</v>
      </c>
      <c r="P281">
        <f t="shared" si="45"/>
        <v>12.553432203389859</v>
      </c>
      <c r="Q281">
        <f t="shared" si="40"/>
        <v>12.528432203389858</v>
      </c>
      <c r="R281">
        <f t="shared" si="46"/>
        <v>0</v>
      </c>
      <c r="S281" s="12">
        <f t="shared" si="41"/>
        <v>0</v>
      </c>
      <c r="T281">
        <f t="shared" si="49"/>
        <v>0</v>
      </c>
      <c r="U281">
        <f t="shared" si="42"/>
        <v>8</v>
      </c>
    </row>
    <row r="282" spans="13:21">
      <c r="M282">
        <f t="shared" si="47"/>
        <v>12.558432203389858</v>
      </c>
      <c r="N282">
        <f t="shared" si="48"/>
        <v>12.598432203389859</v>
      </c>
      <c r="O282">
        <f t="shared" si="44"/>
        <v>12.553432203389857</v>
      </c>
      <c r="P282">
        <f t="shared" si="45"/>
        <v>12.603432203389859</v>
      </c>
      <c r="Q282">
        <f t="shared" si="40"/>
        <v>12.578432203389859</v>
      </c>
      <c r="R282">
        <f t="shared" si="46"/>
        <v>0</v>
      </c>
      <c r="S282" s="12">
        <f t="shared" si="41"/>
        <v>0</v>
      </c>
      <c r="T282">
        <f t="shared" si="49"/>
        <v>0</v>
      </c>
      <c r="U282">
        <f t="shared" si="42"/>
        <v>8</v>
      </c>
    </row>
    <row r="283" spans="13:21">
      <c r="M283">
        <f t="shared" si="47"/>
        <v>12.608432203389858</v>
      </c>
      <c r="N283">
        <f t="shared" si="48"/>
        <v>12.648432203389859</v>
      </c>
      <c r="O283">
        <f t="shared" si="44"/>
        <v>12.603432203389858</v>
      </c>
      <c r="P283">
        <f t="shared" si="45"/>
        <v>12.65343220338986</v>
      </c>
      <c r="Q283">
        <f t="shared" si="40"/>
        <v>12.62843220338986</v>
      </c>
      <c r="R283">
        <f t="shared" si="46"/>
        <v>0</v>
      </c>
      <c r="S283" s="12">
        <f t="shared" si="41"/>
        <v>0</v>
      </c>
      <c r="T283">
        <f t="shared" si="49"/>
        <v>0</v>
      </c>
      <c r="U283">
        <f t="shared" si="42"/>
        <v>8</v>
      </c>
    </row>
    <row r="284" spans="13:21">
      <c r="M284">
        <f t="shared" si="47"/>
        <v>12.658432203389859</v>
      </c>
      <c r="N284">
        <f t="shared" si="48"/>
        <v>12.69843220338986</v>
      </c>
      <c r="O284">
        <f t="shared" si="44"/>
        <v>12.653432203389858</v>
      </c>
      <c r="P284">
        <f t="shared" si="45"/>
        <v>12.703432203389861</v>
      </c>
      <c r="Q284">
        <f t="shared" si="40"/>
        <v>12.67843220338986</v>
      </c>
      <c r="R284">
        <f t="shared" si="46"/>
        <v>0</v>
      </c>
      <c r="S284" s="12">
        <f t="shared" si="41"/>
        <v>0</v>
      </c>
      <c r="T284">
        <f t="shared" si="49"/>
        <v>0</v>
      </c>
      <c r="U284">
        <f t="shared" si="42"/>
        <v>8</v>
      </c>
    </row>
    <row r="285" spans="13:21">
      <c r="M285">
        <f t="shared" si="47"/>
        <v>12.70843220338986</v>
      </c>
      <c r="N285">
        <f t="shared" si="48"/>
        <v>12.748432203389861</v>
      </c>
      <c r="O285">
        <f t="shared" si="44"/>
        <v>12.703432203389859</v>
      </c>
      <c r="P285">
        <f t="shared" si="45"/>
        <v>12.753432203389861</v>
      </c>
      <c r="Q285">
        <f t="shared" si="40"/>
        <v>12.728432203389861</v>
      </c>
      <c r="R285">
        <f t="shared" si="46"/>
        <v>0</v>
      </c>
      <c r="S285" s="12">
        <f t="shared" si="41"/>
        <v>0</v>
      </c>
      <c r="T285">
        <f t="shared" si="49"/>
        <v>0</v>
      </c>
      <c r="U285">
        <f t="shared" si="42"/>
        <v>8</v>
      </c>
    </row>
    <row r="286" spans="13:21">
      <c r="M286">
        <f t="shared" si="47"/>
        <v>12.758432203389861</v>
      </c>
      <c r="N286">
        <f t="shared" si="48"/>
        <v>12.798432203389861</v>
      </c>
      <c r="O286">
        <f t="shared" si="44"/>
        <v>12.75343220338986</v>
      </c>
      <c r="P286">
        <f t="shared" si="45"/>
        <v>12.803432203389862</v>
      </c>
      <c r="Q286">
        <f t="shared" si="40"/>
        <v>12.778432203389862</v>
      </c>
      <c r="R286">
        <f t="shared" si="46"/>
        <v>0</v>
      </c>
      <c r="S286" s="12">
        <f t="shared" si="41"/>
        <v>0</v>
      </c>
      <c r="T286">
        <f t="shared" si="49"/>
        <v>0</v>
      </c>
      <c r="U286">
        <f t="shared" si="42"/>
        <v>8</v>
      </c>
    </row>
    <row r="287" spans="13:21">
      <c r="M287">
        <f t="shared" si="47"/>
        <v>12.808432203389861</v>
      </c>
      <c r="N287">
        <f t="shared" si="48"/>
        <v>12.848432203389862</v>
      </c>
      <c r="O287">
        <f t="shared" si="44"/>
        <v>12.80343220338986</v>
      </c>
      <c r="P287">
        <f t="shared" si="45"/>
        <v>12.853432203389863</v>
      </c>
      <c r="Q287">
        <f t="shared" si="40"/>
        <v>12.828432203389863</v>
      </c>
      <c r="R287">
        <f t="shared" si="46"/>
        <v>0</v>
      </c>
      <c r="S287" s="12">
        <f t="shared" si="41"/>
        <v>0</v>
      </c>
      <c r="T287">
        <f t="shared" si="49"/>
        <v>0</v>
      </c>
      <c r="U287">
        <f t="shared" si="42"/>
        <v>8</v>
      </c>
    </row>
    <row r="288" spans="13:21">
      <c r="M288">
        <f t="shared" si="47"/>
        <v>12.858432203389862</v>
      </c>
      <c r="N288">
        <f t="shared" si="48"/>
        <v>12.898432203389863</v>
      </c>
      <c r="O288">
        <f t="shared" si="44"/>
        <v>12.853432203389861</v>
      </c>
      <c r="P288">
        <f t="shared" si="45"/>
        <v>12.903432203389864</v>
      </c>
      <c r="Q288">
        <f t="shared" si="40"/>
        <v>12.878432203389863</v>
      </c>
      <c r="R288">
        <f t="shared" si="46"/>
        <v>0</v>
      </c>
      <c r="S288" s="12">
        <f t="shared" si="41"/>
        <v>0</v>
      </c>
      <c r="T288">
        <f t="shared" si="49"/>
        <v>0</v>
      </c>
      <c r="U288">
        <f t="shared" si="42"/>
        <v>8</v>
      </c>
    </row>
    <row r="289" spans="13:21">
      <c r="M289">
        <f t="shared" si="47"/>
        <v>12.908432203389863</v>
      </c>
      <c r="N289">
        <f t="shared" si="48"/>
        <v>12.948432203389864</v>
      </c>
      <c r="O289">
        <f t="shared" si="44"/>
        <v>12.903432203389862</v>
      </c>
      <c r="P289">
        <f t="shared" si="45"/>
        <v>12.953432203389864</v>
      </c>
      <c r="Q289">
        <f t="shared" si="40"/>
        <v>12.928432203389864</v>
      </c>
      <c r="R289">
        <f t="shared" si="46"/>
        <v>0</v>
      </c>
      <c r="S289" s="12">
        <f t="shared" si="41"/>
        <v>0</v>
      </c>
      <c r="T289">
        <f t="shared" si="49"/>
        <v>0</v>
      </c>
      <c r="U289">
        <f t="shared" si="42"/>
        <v>8</v>
      </c>
    </row>
    <row r="290" spans="13:21">
      <c r="M290">
        <f t="shared" si="47"/>
        <v>12.958432203389863</v>
      </c>
      <c r="N290">
        <f t="shared" si="48"/>
        <v>12.998432203389864</v>
      </c>
      <c r="O290">
        <f t="shared" si="44"/>
        <v>12.953432203389863</v>
      </c>
      <c r="P290">
        <f t="shared" si="45"/>
        <v>13.003432203389865</v>
      </c>
      <c r="Q290">
        <f t="shared" si="40"/>
        <v>12.978432203389865</v>
      </c>
      <c r="R290">
        <f t="shared" si="46"/>
        <v>0</v>
      </c>
      <c r="S290" s="12">
        <f t="shared" si="41"/>
        <v>0</v>
      </c>
      <c r="T290">
        <f t="shared" si="49"/>
        <v>0</v>
      </c>
      <c r="U290">
        <f t="shared" si="42"/>
        <v>8</v>
      </c>
    </row>
    <row r="291" spans="13:21">
      <c r="M291">
        <f t="shared" si="47"/>
        <v>13.008432203389864</v>
      </c>
      <c r="N291">
        <f t="shared" si="48"/>
        <v>13.048432203389865</v>
      </c>
      <c r="O291">
        <f t="shared" si="44"/>
        <v>13.003432203389863</v>
      </c>
      <c r="P291">
        <f t="shared" si="45"/>
        <v>13.053432203389866</v>
      </c>
      <c r="Q291">
        <f t="shared" si="40"/>
        <v>13.028432203389865</v>
      </c>
      <c r="R291">
        <f t="shared" si="46"/>
        <v>0</v>
      </c>
      <c r="S291" s="12">
        <f t="shared" si="41"/>
        <v>0</v>
      </c>
      <c r="T291">
        <f t="shared" si="49"/>
        <v>0</v>
      </c>
      <c r="U291">
        <f t="shared" si="42"/>
        <v>8</v>
      </c>
    </row>
    <row r="292" spans="13:21">
      <c r="M292">
        <f t="shared" si="47"/>
        <v>13.058432203389865</v>
      </c>
      <c r="N292">
        <f t="shared" si="48"/>
        <v>13.098432203389866</v>
      </c>
      <c r="O292">
        <f t="shared" si="44"/>
        <v>13.053432203389864</v>
      </c>
      <c r="P292">
        <f t="shared" si="45"/>
        <v>13.103432203389866</v>
      </c>
      <c r="Q292">
        <f t="shared" si="40"/>
        <v>13.078432203389866</v>
      </c>
      <c r="R292">
        <f t="shared" si="46"/>
        <v>0</v>
      </c>
      <c r="S292" s="12">
        <f t="shared" si="41"/>
        <v>0</v>
      </c>
      <c r="T292">
        <f t="shared" si="49"/>
        <v>0</v>
      </c>
      <c r="U292">
        <f t="shared" si="42"/>
        <v>8</v>
      </c>
    </row>
    <row r="293" spans="13:21">
      <c r="M293">
        <f t="shared" si="47"/>
        <v>13.108432203389865</v>
      </c>
      <c r="N293">
        <f t="shared" si="48"/>
        <v>13.148432203389866</v>
      </c>
      <c r="O293">
        <f t="shared" si="44"/>
        <v>13.103432203389865</v>
      </c>
      <c r="P293">
        <f t="shared" si="45"/>
        <v>13.153432203389867</v>
      </c>
      <c r="Q293">
        <f t="shared" si="40"/>
        <v>13.128432203389867</v>
      </c>
      <c r="R293">
        <f t="shared" si="46"/>
        <v>0</v>
      </c>
      <c r="S293" s="12">
        <f t="shared" si="41"/>
        <v>0</v>
      </c>
      <c r="T293">
        <f t="shared" si="49"/>
        <v>0</v>
      </c>
      <c r="U293">
        <f t="shared" si="42"/>
        <v>8</v>
      </c>
    </row>
    <row r="294" spans="13:21">
      <c r="M294">
        <f t="shared" si="47"/>
        <v>13.158432203389866</v>
      </c>
      <c r="N294">
        <f t="shared" si="48"/>
        <v>13.198432203389867</v>
      </c>
      <c r="O294">
        <f t="shared" si="44"/>
        <v>13.153432203389865</v>
      </c>
      <c r="P294">
        <f t="shared" si="45"/>
        <v>13.203432203389868</v>
      </c>
      <c r="Q294">
        <f t="shared" si="40"/>
        <v>13.178432203389868</v>
      </c>
      <c r="R294">
        <f t="shared" si="46"/>
        <v>0</v>
      </c>
      <c r="S294" s="12">
        <f t="shared" si="41"/>
        <v>0</v>
      </c>
      <c r="T294">
        <f t="shared" si="49"/>
        <v>0</v>
      </c>
      <c r="U294">
        <f t="shared" si="42"/>
        <v>8</v>
      </c>
    </row>
    <row r="295" spans="13:21">
      <c r="M295">
        <f t="shared" si="47"/>
        <v>13.208432203389867</v>
      </c>
      <c r="N295">
        <f t="shared" si="48"/>
        <v>13.248432203389868</v>
      </c>
      <c r="O295">
        <f t="shared" si="44"/>
        <v>13.203432203389866</v>
      </c>
      <c r="P295">
        <f t="shared" si="45"/>
        <v>13.253432203389869</v>
      </c>
      <c r="Q295">
        <f t="shared" si="40"/>
        <v>13.228432203389868</v>
      </c>
      <c r="R295">
        <f t="shared" si="46"/>
        <v>0</v>
      </c>
      <c r="S295" s="12">
        <f t="shared" si="41"/>
        <v>0</v>
      </c>
      <c r="T295">
        <f t="shared" si="49"/>
        <v>0</v>
      </c>
      <c r="U295">
        <f t="shared" si="42"/>
        <v>8</v>
      </c>
    </row>
    <row r="296" spans="13:21">
      <c r="M296">
        <f t="shared" si="47"/>
        <v>13.258432203389868</v>
      </c>
      <c r="N296">
        <f t="shared" si="48"/>
        <v>13.298432203389869</v>
      </c>
      <c r="O296">
        <f t="shared" si="44"/>
        <v>13.253432203389867</v>
      </c>
      <c r="P296">
        <f t="shared" si="45"/>
        <v>13.303432203389869</v>
      </c>
      <c r="Q296">
        <f t="shared" si="40"/>
        <v>13.278432203389869</v>
      </c>
      <c r="R296">
        <f t="shared" si="46"/>
        <v>0</v>
      </c>
      <c r="S296" s="12">
        <f t="shared" si="41"/>
        <v>0</v>
      </c>
      <c r="T296">
        <f t="shared" si="49"/>
        <v>0</v>
      </c>
      <c r="U296">
        <f t="shared" si="42"/>
        <v>8</v>
      </c>
    </row>
    <row r="297" spans="13:21">
      <c r="M297">
        <f t="shared" si="47"/>
        <v>13.308432203389868</v>
      </c>
      <c r="N297">
        <f t="shared" si="48"/>
        <v>13.348432203389869</v>
      </c>
      <c r="O297">
        <f t="shared" si="44"/>
        <v>13.303432203389868</v>
      </c>
      <c r="P297">
        <f t="shared" si="45"/>
        <v>13.35343220338987</v>
      </c>
      <c r="Q297">
        <f t="shared" si="40"/>
        <v>13.32843220338987</v>
      </c>
      <c r="R297">
        <f t="shared" si="46"/>
        <v>0</v>
      </c>
      <c r="S297" s="12">
        <f t="shared" si="41"/>
        <v>0</v>
      </c>
      <c r="T297">
        <f t="shared" si="49"/>
        <v>0</v>
      </c>
      <c r="U297">
        <f t="shared" si="42"/>
        <v>8</v>
      </c>
    </row>
    <row r="298" spans="13:21">
      <c r="M298">
        <f t="shared" si="47"/>
        <v>13.358432203389869</v>
      </c>
      <c r="N298">
        <f t="shared" si="48"/>
        <v>13.39843220338987</v>
      </c>
      <c r="O298">
        <f t="shared" si="44"/>
        <v>13.353432203389868</v>
      </c>
      <c r="P298">
        <f t="shared" si="45"/>
        <v>13.403432203389871</v>
      </c>
      <c r="Q298">
        <f t="shared" si="40"/>
        <v>13.37843220338987</v>
      </c>
      <c r="R298">
        <f t="shared" si="46"/>
        <v>0</v>
      </c>
      <c r="S298" s="12">
        <f t="shared" si="41"/>
        <v>0</v>
      </c>
      <c r="T298">
        <f t="shared" si="49"/>
        <v>0</v>
      </c>
      <c r="U298">
        <f t="shared" si="42"/>
        <v>8</v>
      </c>
    </row>
    <row r="299" spans="13:21">
      <c r="M299">
        <f t="shared" si="47"/>
        <v>13.40843220338987</v>
      </c>
      <c r="N299">
        <f t="shared" si="48"/>
        <v>13.448432203389871</v>
      </c>
      <c r="O299">
        <f t="shared" si="44"/>
        <v>13.403432203389869</v>
      </c>
      <c r="P299">
        <f t="shared" si="45"/>
        <v>13.453432203389871</v>
      </c>
      <c r="Q299">
        <f t="shared" si="40"/>
        <v>13.428432203389871</v>
      </c>
      <c r="R299">
        <f t="shared" si="46"/>
        <v>0</v>
      </c>
      <c r="S299" s="12">
        <f t="shared" si="41"/>
        <v>0</v>
      </c>
      <c r="T299">
        <f t="shared" si="49"/>
        <v>0</v>
      </c>
      <c r="U299">
        <f t="shared" si="42"/>
        <v>8</v>
      </c>
    </row>
    <row r="300" spans="13:21">
      <c r="M300">
        <f t="shared" si="47"/>
        <v>13.45843220338987</v>
      </c>
      <c r="N300">
        <f t="shared" si="48"/>
        <v>13.498432203389871</v>
      </c>
      <c r="O300">
        <f t="shared" si="44"/>
        <v>13.45343220338987</v>
      </c>
      <c r="P300">
        <f t="shared" si="45"/>
        <v>13.503432203389872</v>
      </c>
      <c r="Q300">
        <f t="shared" si="40"/>
        <v>13.478432203389872</v>
      </c>
      <c r="R300">
        <f t="shared" si="46"/>
        <v>0</v>
      </c>
      <c r="S300" s="12">
        <f t="shared" si="41"/>
        <v>0</v>
      </c>
      <c r="T300">
        <f t="shared" si="49"/>
        <v>0</v>
      </c>
      <c r="U300">
        <f t="shared" si="42"/>
        <v>8</v>
      </c>
    </row>
    <row r="301" spans="13:21">
      <c r="M301">
        <f t="shared" si="47"/>
        <v>13.508432203389871</v>
      </c>
      <c r="N301">
        <f t="shared" si="48"/>
        <v>13.548432203389872</v>
      </c>
      <c r="O301">
        <f t="shared" si="44"/>
        <v>13.50343220338987</v>
      </c>
      <c r="P301">
        <f t="shared" si="45"/>
        <v>13.553432203389873</v>
      </c>
      <c r="Q301">
        <f t="shared" ref="Q301:Q364" si="50">AVERAGE(O301:P301)</f>
        <v>13.528432203389873</v>
      </c>
      <c r="R301">
        <f t="shared" si="46"/>
        <v>0</v>
      </c>
      <c r="S301" s="12">
        <f t="shared" ref="S301:S364" si="51">R301/$S$3</f>
        <v>0</v>
      </c>
      <c r="T301">
        <f t="shared" si="49"/>
        <v>0</v>
      </c>
      <c r="U301">
        <f t="shared" ref="U301:U364" si="52">COUNTIF($G$3:$G$1000, "&lt;="&amp;O301)</f>
        <v>8</v>
      </c>
    </row>
    <row r="302" spans="13:21">
      <c r="M302">
        <f t="shared" si="47"/>
        <v>13.558432203389872</v>
      </c>
      <c r="N302">
        <f t="shared" si="48"/>
        <v>13.598432203389873</v>
      </c>
      <c r="O302">
        <f t="shared" si="44"/>
        <v>13.553432203389871</v>
      </c>
      <c r="P302">
        <f t="shared" si="45"/>
        <v>13.603432203389874</v>
      </c>
      <c r="Q302">
        <f t="shared" si="50"/>
        <v>13.578432203389873</v>
      </c>
      <c r="R302">
        <f t="shared" si="46"/>
        <v>0</v>
      </c>
      <c r="S302" s="12">
        <f t="shared" si="51"/>
        <v>0</v>
      </c>
      <c r="T302">
        <f t="shared" si="49"/>
        <v>0</v>
      </c>
      <c r="U302">
        <f t="shared" si="52"/>
        <v>8</v>
      </c>
    </row>
    <row r="303" spans="13:21">
      <c r="M303">
        <f t="shared" si="47"/>
        <v>13.608432203389873</v>
      </c>
      <c r="N303">
        <f t="shared" si="48"/>
        <v>13.648432203389874</v>
      </c>
      <c r="O303">
        <f t="shared" si="44"/>
        <v>13.603432203389872</v>
      </c>
      <c r="P303">
        <f t="shared" si="45"/>
        <v>13.653432203389874</v>
      </c>
      <c r="Q303">
        <f t="shared" si="50"/>
        <v>13.628432203389874</v>
      </c>
      <c r="R303">
        <f t="shared" si="46"/>
        <v>0</v>
      </c>
      <c r="S303" s="12">
        <f t="shared" si="51"/>
        <v>0</v>
      </c>
      <c r="T303">
        <f t="shared" si="49"/>
        <v>0</v>
      </c>
      <c r="U303">
        <f t="shared" si="52"/>
        <v>8</v>
      </c>
    </row>
    <row r="304" spans="13:21">
      <c r="M304">
        <f t="shared" si="47"/>
        <v>13.658432203389873</v>
      </c>
      <c r="N304">
        <f t="shared" si="48"/>
        <v>13.698432203389874</v>
      </c>
      <c r="O304">
        <f t="shared" si="44"/>
        <v>13.653432203389873</v>
      </c>
      <c r="P304">
        <f t="shared" si="45"/>
        <v>13.703432203389875</v>
      </c>
      <c r="Q304">
        <f t="shared" si="50"/>
        <v>13.678432203389875</v>
      </c>
      <c r="R304">
        <f t="shared" si="46"/>
        <v>0</v>
      </c>
      <c r="S304" s="12">
        <f t="shared" si="51"/>
        <v>0</v>
      </c>
      <c r="T304">
        <f t="shared" si="49"/>
        <v>0</v>
      </c>
      <c r="U304">
        <f t="shared" si="52"/>
        <v>8</v>
      </c>
    </row>
    <row r="305" spans="13:21">
      <c r="M305">
        <f t="shared" si="47"/>
        <v>13.708432203389874</v>
      </c>
      <c r="N305">
        <f t="shared" si="48"/>
        <v>13.748432203389875</v>
      </c>
      <c r="O305">
        <f t="shared" si="44"/>
        <v>13.703432203389873</v>
      </c>
      <c r="P305">
        <f t="shared" si="45"/>
        <v>13.753432203389876</v>
      </c>
      <c r="Q305">
        <f t="shared" si="50"/>
        <v>13.728432203389875</v>
      </c>
      <c r="R305">
        <f t="shared" si="46"/>
        <v>0</v>
      </c>
      <c r="S305" s="12">
        <f t="shared" si="51"/>
        <v>0</v>
      </c>
      <c r="T305">
        <f t="shared" si="49"/>
        <v>0</v>
      </c>
      <c r="U305">
        <f t="shared" si="52"/>
        <v>8</v>
      </c>
    </row>
    <row r="306" spans="13:21">
      <c r="M306">
        <f t="shared" si="47"/>
        <v>13.758432203389875</v>
      </c>
      <c r="N306">
        <f t="shared" si="48"/>
        <v>13.798432203389876</v>
      </c>
      <c r="O306">
        <f t="shared" si="44"/>
        <v>13.753432203389874</v>
      </c>
      <c r="P306">
        <f t="shared" si="45"/>
        <v>13.803432203389876</v>
      </c>
      <c r="Q306">
        <f t="shared" si="50"/>
        <v>13.778432203389876</v>
      </c>
      <c r="R306">
        <f t="shared" si="46"/>
        <v>0</v>
      </c>
      <c r="S306" s="12">
        <f t="shared" si="51"/>
        <v>0</v>
      </c>
      <c r="T306">
        <f t="shared" si="49"/>
        <v>0</v>
      </c>
      <c r="U306">
        <f t="shared" si="52"/>
        <v>8</v>
      </c>
    </row>
    <row r="307" spans="13:21">
      <c r="M307">
        <f t="shared" si="47"/>
        <v>13.808432203389875</v>
      </c>
      <c r="N307">
        <f t="shared" si="48"/>
        <v>13.848432203389876</v>
      </c>
      <c r="O307">
        <f t="shared" si="44"/>
        <v>13.803432203389875</v>
      </c>
      <c r="P307">
        <f t="shared" si="45"/>
        <v>13.853432203389877</v>
      </c>
      <c r="Q307">
        <f t="shared" si="50"/>
        <v>13.828432203389877</v>
      </c>
      <c r="R307">
        <f t="shared" si="46"/>
        <v>0</v>
      </c>
      <c r="S307" s="12">
        <f t="shared" si="51"/>
        <v>0</v>
      </c>
      <c r="T307">
        <f t="shared" si="49"/>
        <v>0</v>
      </c>
      <c r="U307">
        <f t="shared" si="52"/>
        <v>8</v>
      </c>
    </row>
    <row r="308" spans="13:21">
      <c r="M308">
        <f t="shared" si="47"/>
        <v>13.858432203389876</v>
      </c>
      <c r="N308">
        <f t="shared" si="48"/>
        <v>13.898432203389877</v>
      </c>
      <c r="O308">
        <f t="shared" si="44"/>
        <v>13.853432203389875</v>
      </c>
      <c r="P308">
        <f t="shared" si="45"/>
        <v>13.903432203389878</v>
      </c>
      <c r="Q308">
        <f t="shared" si="50"/>
        <v>13.878432203389877</v>
      </c>
      <c r="R308">
        <f t="shared" si="46"/>
        <v>0</v>
      </c>
      <c r="S308" s="12">
        <f t="shared" si="51"/>
        <v>0</v>
      </c>
      <c r="T308">
        <f t="shared" si="49"/>
        <v>0</v>
      </c>
      <c r="U308">
        <f t="shared" si="52"/>
        <v>8</v>
      </c>
    </row>
    <row r="309" spans="13:21">
      <c r="M309">
        <f t="shared" si="47"/>
        <v>13.908432203389877</v>
      </c>
      <c r="N309">
        <f t="shared" si="48"/>
        <v>13.948432203389878</v>
      </c>
      <c r="O309">
        <f t="shared" si="44"/>
        <v>13.903432203389876</v>
      </c>
      <c r="P309">
        <f t="shared" si="45"/>
        <v>13.953432203389879</v>
      </c>
      <c r="Q309">
        <f t="shared" si="50"/>
        <v>13.928432203389878</v>
      </c>
      <c r="R309">
        <f t="shared" si="46"/>
        <v>0</v>
      </c>
      <c r="S309" s="12">
        <f t="shared" si="51"/>
        <v>0</v>
      </c>
      <c r="T309">
        <f t="shared" si="49"/>
        <v>0</v>
      </c>
      <c r="U309">
        <f t="shared" si="52"/>
        <v>8</v>
      </c>
    </row>
    <row r="310" spans="13:21">
      <c r="M310">
        <f t="shared" si="47"/>
        <v>13.958432203389878</v>
      </c>
      <c r="N310">
        <f t="shared" si="48"/>
        <v>13.998432203389878</v>
      </c>
      <c r="O310">
        <f t="shared" si="44"/>
        <v>13.953432203389877</v>
      </c>
      <c r="P310">
        <f t="shared" si="45"/>
        <v>14.003432203389879</v>
      </c>
      <c r="Q310">
        <f t="shared" si="50"/>
        <v>13.978432203389879</v>
      </c>
      <c r="R310">
        <f t="shared" si="46"/>
        <v>0</v>
      </c>
      <c r="S310" s="12">
        <f t="shared" si="51"/>
        <v>0</v>
      </c>
      <c r="T310">
        <f t="shared" si="49"/>
        <v>0</v>
      </c>
      <c r="U310">
        <f t="shared" si="52"/>
        <v>8</v>
      </c>
    </row>
    <row r="311" spans="13:21">
      <c r="M311">
        <f t="shared" si="47"/>
        <v>14.008432203389878</v>
      </c>
      <c r="N311">
        <f t="shared" si="48"/>
        <v>14.048432203389879</v>
      </c>
      <c r="O311">
        <f t="shared" si="44"/>
        <v>14.003432203389877</v>
      </c>
      <c r="P311">
        <f t="shared" si="45"/>
        <v>14.05343220338988</v>
      </c>
      <c r="Q311">
        <f t="shared" si="50"/>
        <v>14.02843220338988</v>
      </c>
      <c r="R311">
        <f t="shared" si="46"/>
        <v>0</v>
      </c>
      <c r="S311" s="12">
        <f t="shared" si="51"/>
        <v>0</v>
      </c>
      <c r="T311">
        <f t="shared" si="49"/>
        <v>0</v>
      </c>
      <c r="U311">
        <f t="shared" si="52"/>
        <v>8</v>
      </c>
    </row>
    <row r="312" spans="13:21">
      <c r="M312">
        <f t="shared" si="47"/>
        <v>14.058432203389879</v>
      </c>
      <c r="N312">
        <f t="shared" si="48"/>
        <v>14.09843220338988</v>
      </c>
      <c r="O312">
        <f t="shared" si="44"/>
        <v>14.053432203389878</v>
      </c>
      <c r="P312">
        <f t="shared" si="45"/>
        <v>14.103432203389881</v>
      </c>
      <c r="Q312">
        <f t="shared" si="50"/>
        <v>14.07843220338988</v>
      </c>
      <c r="R312">
        <f t="shared" si="46"/>
        <v>0</v>
      </c>
      <c r="S312" s="12">
        <f t="shared" si="51"/>
        <v>0</v>
      </c>
      <c r="T312">
        <f t="shared" si="49"/>
        <v>0</v>
      </c>
      <c r="U312">
        <f t="shared" si="52"/>
        <v>8</v>
      </c>
    </row>
    <row r="313" spans="13:21">
      <c r="M313">
        <f t="shared" si="47"/>
        <v>14.10843220338988</v>
      </c>
      <c r="N313">
        <f t="shared" si="48"/>
        <v>14.148432203389881</v>
      </c>
      <c r="O313">
        <f t="shared" si="44"/>
        <v>14.103432203389879</v>
      </c>
      <c r="P313">
        <f t="shared" si="45"/>
        <v>14.153432203389881</v>
      </c>
      <c r="Q313">
        <f t="shared" si="50"/>
        <v>14.128432203389881</v>
      </c>
      <c r="R313">
        <f t="shared" si="46"/>
        <v>0</v>
      </c>
      <c r="S313" s="12">
        <f t="shared" si="51"/>
        <v>0</v>
      </c>
      <c r="T313">
        <f t="shared" si="49"/>
        <v>0</v>
      </c>
      <c r="U313">
        <f t="shared" si="52"/>
        <v>8</v>
      </c>
    </row>
    <row r="314" spans="13:21">
      <c r="M314">
        <f t="shared" si="47"/>
        <v>14.15843220338988</v>
      </c>
      <c r="N314">
        <f t="shared" si="48"/>
        <v>14.198432203389881</v>
      </c>
      <c r="O314">
        <f t="shared" si="44"/>
        <v>14.15343220338988</v>
      </c>
      <c r="P314">
        <f t="shared" si="45"/>
        <v>14.203432203389882</v>
      </c>
      <c r="Q314">
        <f t="shared" si="50"/>
        <v>14.178432203389882</v>
      </c>
      <c r="R314">
        <f t="shared" si="46"/>
        <v>0</v>
      </c>
      <c r="S314" s="12">
        <f t="shared" si="51"/>
        <v>0</v>
      </c>
      <c r="T314">
        <f t="shared" si="49"/>
        <v>0</v>
      </c>
      <c r="U314">
        <f t="shared" si="52"/>
        <v>8</v>
      </c>
    </row>
    <row r="315" spans="13:21">
      <c r="M315">
        <f t="shared" si="47"/>
        <v>14.208432203389881</v>
      </c>
      <c r="N315">
        <f t="shared" si="48"/>
        <v>14.248432203389882</v>
      </c>
      <c r="O315">
        <f t="shared" si="44"/>
        <v>14.20343220338988</v>
      </c>
      <c r="P315">
        <f t="shared" si="45"/>
        <v>14.253432203389883</v>
      </c>
      <c r="Q315">
        <f t="shared" si="50"/>
        <v>14.228432203389882</v>
      </c>
      <c r="R315">
        <f t="shared" si="46"/>
        <v>0</v>
      </c>
      <c r="S315" s="12">
        <f t="shared" si="51"/>
        <v>0</v>
      </c>
      <c r="T315">
        <f t="shared" si="49"/>
        <v>0</v>
      </c>
      <c r="U315">
        <f t="shared" si="52"/>
        <v>8</v>
      </c>
    </row>
    <row r="316" spans="13:21">
      <c r="M316">
        <f t="shared" si="47"/>
        <v>14.258432203389882</v>
      </c>
      <c r="N316">
        <f t="shared" si="48"/>
        <v>14.298432203389883</v>
      </c>
      <c r="O316">
        <f t="shared" si="44"/>
        <v>14.253432203389881</v>
      </c>
      <c r="P316">
        <f t="shared" si="45"/>
        <v>14.303432203389884</v>
      </c>
      <c r="Q316">
        <f t="shared" si="50"/>
        <v>14.278432203389883</v>
      </c>
      <c r="R316">
        <f t="shared" si="46"/>
        <v>0</v>
      </c>
      <c r="S316" s="12">
        <f t="shared" si="51"/>
        <v>0</v>
      </c>
      <c r="T316">
        <f t="shared" si="49"/>
        <v>0</v>
      </c>
      <c r="U316">
        <f t="shared" si="52"/>
        <v>8</v>
      </c>
    </row>
    <row r="317" spans="13:21">
      <c r="M317">
        <f t="shared" si="47"/>
        <v>14.308432203389883</v>
      </c>
      <c r="N317">
        <f t="shared" si="48"/>
        <v>14.348432203389883</v>
      </c>
      <c r="O317">
        <f t="shared" si="44"/>
        <v>14.303432203389882</v>
      </c>
      <c r="P317">
        <f t="shared" si="45"/>
        <v>14.353432203389884</v>
      </c>
      <c r="Q317">
        <f t="shared" si="50"/>
        <v>14.328432203389884</v>
      </c>
      <c r="R317">
        <f t="shared" si="46"/>
        <v>0</v>
      </c>
      <c r="S317" s="12">
        <f t="shared" si="51"/>
        <v>0</v>
      </c>
      <c r="T317">
        <f>R317</f>
        <v>0</v>
      </c>
      <c r="U317">
        <f t="shared" si="52"/>
        <v>8</v>
      </c>
    </row>
    <row r="318" spans="13:21">
      <c r="M318">
        <f t="shared" si="47"/>
        <v>14.358432203389883</v>
      </c>
      <c r="N318">
        <f t="shared" si="48"/>
        <v>14.398432203389884</v>
      </c>
      <c r="O318">
        <f t="shared" si="44"/>
        <v>14.353432203389882</v>
      </c>
      <c r="P318">
        <f t="shared" si="45"/>
        <v>14.403432203389885</v>
      </c>
      <c r="Q318">
        <f t="shared" si="50"/>
        <v>14.378432203389885</v>
      </c>
      <c r="R318">
        <f t="shared" si="46"/>
        <v>0</v>
      </c>
      <c r="S318" s="12">
        <f t="shared" si="51"/>
        <v>0</v>
      </c>
      <c r="T318">
        <f t="shared" ref="T318:T355" si="53">R318+T317</f>
        <v>0</v>
      </c>
      <c r="U318">
        <f t="shared" si="52"/>
        <v>8</v>
      </c>
    </row>
    <row r="319" spans="13:21">
      <c r="M319">
        <f t="shared" si="47"/>
        <v>14.408432203389884</v>
      </c>
      <c r="N319">
        <f t="shared" si="48"/>
        <v>14.448432203389885</v>
      </c>
      <c r="O319">
        <f t="shared" si="44"/>
        <v>14.403432203389883</v>
      </c>
      <c r="P319">
        <f t="shared" si="45"/>
        <v>14.453432203389886</v>
      </c>
      <c r="Q319">
        <f t="shared" si="50"/>
        <v>14.428432203389885</v>
      </c>
      <c r="R319">
        <f t="shared" si="46"/>
        <v>0</v>
      </c>
      <c r="S319" s="12">
        <f t="shared" si="51"/>
        <v>0</v>
      </c>
      <c r="T319">
        <f t="shared" si="53"/>
        <v>0</v>
      </c>
      <c r="U319">
        <f t="shared" si="52"/>
        <v>8</v>
      </c>
    </row>
    <row r="320" spans="13:21">
      <c r="M320">
        <f t="shared" si="47"/>
        <v>14.458432203389885</v>
      </c>
      <c r="N320">
        <f t="shared" si="48"/>
        <v>14.498432203389886</v>
      </c>
      <c r="O320">
        <f t="shared" si="44"/>
        <v>14.453432203389884</v>
      </c>
      <c r="P320">
        <f t="shared" si="45"/>
        <v>14.503432203389886</v>
      </c>
      <c r="Q320">
        <f t="shared" si="50"/>
        <v>14.478432203389886</v>
      </c>
      <c r="R320">
        <f t="shared" si="46"/>
        <v>0</v>
      </c>
      <c r="S320" s="12">
        <f t="shared" si="51"/>
        <v>0</v>
      </c>
      <c r="T320">
        <f t="shared" si="53"/>
        <v>0</v>
      </c>
      <c r="U320">
        <f t="shared" si="52"/>
        <v>8</v>
      </c>
    </row>
    <row r="321" spans="13:21">
      <c r="M321">
        <f t="shared" si="47"/>
        <v>14.508432203389885</v>
      </c>
      <c r="N321">
        <f t="shared" si="48"/>
        <v>14.548432203389886</v>
      </c>
      <c r="O321">
        <f t="shared" si="44"/>
        <v>14.503432203389885</v>
      </c>
      <c r="P321">
        <f t="shared" si="45"/>
        <v>14.553432203389887</v>
      </c>
      <c r="Q321">
        <f t="shared" si="50"/>
        <v>14.528432203389887</v>
      </c>
      <c r="R321">
        <f t="shared" si="46"/>
        <v>0</v>
      </c>
      <c r="S321" s="12">
        <f t="shared" si="51"/>
        <v>0</v>
      </c>
      <c r="T321">
        <f t="shared" si="53"/>
        <v>0</v>
      </c>
      <c r="U321">
        <f t="shared" si="52"/>
        <v>8</v>
      </c>
    </row>
    <row r="322" spans="13:21">
      <c r="M322">
        <f t="shared" si="47"/>
        <v>14.558432203389886</v>
      </c>
      <c r="N322">
        <f t="shared" si="48"/>
        <v>14.598432203389887</v>
      </c>
      <c r="O322">
        <f t="shared" si="44"/>
        <v>14.553432203389885</v>
      </c>
      <c r="P322">
        <f t="shared" si="45"/>
        <v>14.603432203389888</v>
      </c>
      <c r="Q322">
        <f t="shared" si="50"/>
        <v>14.578432203389887</v>
      </c>
      <c r="R322">
        <f t="shared" si="46"/>
        <v>0</v>
      </c>
      <c r="S322" s="12">
        <f t="shared" si="51"/>
        <v>0</v>
      </c>
      <c r="T322">
        <f t="shared" si="53"/>
        <v>0</v>
      </c>
      <c r="U322">
        <f t="shared" si="52"/>
        <v>8</v>
      </c>
    </row>
    <row r="323" spans="13:21">
      <c r="M323">
        <f t="shared" si="47"/>
        <v>14.608432203389887</v>
      </c>
      <c r="N323">
        <f t="shared" si="48"/>
        <v>14.648432203389888</v>
      </c>
      <c r="O323">
        <f t="shared" si="44"/>
        <v>14.603432203389886</v>
      </c>
      <c r="P323">
        <f t="shared" si="45"/>
        <v>14.653432203389888</v>
      </c>
      <c r="Q323">
        <f t="shared" si="50"/>
        <v>14.628432203389888</v>
      </c>
      <c r="R323">
        <f t="shared" si="46"/>
        <v>0</v>
      </c>
      <c r="S323" s="12">
        <f t="shared" si="51"/>
        <v>0</v>
      </c>
      <c r="T323">
        <f t="shared" si="53"/>
        <v>0</v>
      </c>
      <c r="U323">
        <f t="shared" si="52"/>
        <v>8</v>
      </c>
    </row>
    <row r="324" spans="13:21">
      <c r="M324">
        <f t="shared" si="47"/>
        <v>14.658432203389888</v>
      </c>
      <c r="N324">
        <f t="shared" si="48"/>
        <v>14.698432203389888</v>
      </c>
      <c r="O324">
        <f t="shared" si="44"/>
        <v>14.653432203389887</v>
      </c>
      <c r="P324">
        <f t="shared" si="45"/>
        <v>14.703432203389889</v>
      </c>
      <c r="Q324">
        <f t="shared" si="50"/>
        <v>14.678432203389889</v>
      </c>
      <c r="R324">
        <f t="shared" si="46"/>
        <v>0</v>
      </c>
      <c r="S324" s="12">
        <f t="shared" si="51"/>
        <v>0</v>
      </c>
      <c r="T324">
        <f t="shared" si="53"/>
        <v>0</v>
      </c>
      <c r="U324">
        <f t="shared" si="52"/>
        <v>8</v>
      </c>
    </row>
    <row r="325" spans="13:21">
      <c r="M325">
        <f t="shared" si="47"/>
        <v>14.708432203389888</v>
      </c>
      <c r="N325">
        <f t="shared" si="48"/>
        <v>14.748432203389889</v>
      </c>
      <c r="O325">
        <f t="shared" si="44"/>
        <v>14.703432203389887</v>
      </c>
      <c r="P325">
        <f t="shared" si="45"/>
        <v>14.75343220338989</v>
      </c>
      <c r="Q325">
        <f t="shared" si="50"/>
        <v>14.72843220338989</v>
      </c>
      <c r="R325">
        <f t="shared" si="46"/>
        <v>0</v>
      </c>
      <c r="S325" s="12">
        <f t="shared" si="51"/>
        <v>0</v>
      </c>
      <c r="T325">
        <f t="shared" si="53"/>
        <v>0</v>
      </c>
      <c r="U325">
        <f t="shared" si="52"/>
        <v>8</v>
      </c>
    </row>
    <row r="326" spans="13:21">
      <c r="M326">
        <f t="shared" si="47"/>
        <v>14.758432203389889</v>
      </c>
      <c r="N326">
        <f t="shared" si="48"/>
        <v>14.79843220338989</v>
      </c>
      <c r="O326">
        <f t="shared" ref="O326:O389" si="54">M326-5*10^-($D$4+1)</f>
        <v>14.753432203389888</v>
      </c>
      <c r="P326">
        <f t="shared" ref="P326:P389" si="55">N326+5*10^-($D$4+1)</f>
        <v>14.803432203389891</v>
      </c>
      <c r="Q326">
        <f t="shared" si="50"/>
        <v>14.77843220338989</v>
      </c>
      <c r="R326">
        <f t="shared" ref="R326:R389" si="56">COUNTIFS($G$3:$G$5000, "&gt;="&amp;O326,$G$3:$G$5000, "&lt;="&amp;P326)</f>
        <v>0</v>
      </c>
      <c r="S326" s="12">
        <f t="shared" si="51"/>
        <v>0</v>
      </c>
      <c r="T326">
        <f t="shared" si="53"/>
        <v>0</v>
      </c>
      <c r="U326">
        <f t="shared" si="52"/>
        <v>8</v>
      </c>
    </row>
    <row r="327" spans="13:21">
      <c r="M327">
        <f t="shared" si="47"/>
        <v>14.80843220338989</v>
      </c>
      <c r="N327">
        <f t="shared" si="48"/>
        <v>14.848432203389891</v>
      </c>
      <c r="O327">
        <f t="shared" si="54"/>
        <v>14.803432203389889</v>
      </c>
      <c r="P327">
        <f t="shared" si="55"/>
        <v>14.853432203389891</v>
      </c>
      <c r="Q327">
        <f t="shared" si="50"/>
        <v>14.828432203389891</v>
      </c>
      <c r="R327">
        <f t="shared" si="56"/>
        <v>0</v>
      </c>
      <c r="S327" s="12">
        <f t="shared" si="51"/>
        <v>0</v>
      </c>
      <c r="T327">
        <f t="shared" si="53"/>
        <v>0</v>
      </c>
      <c r="U327">
        <f t="shared" si="52"/>
        <v>8</v>
      </c>
    </row>
    <row r="328" spans="13:21">
      <c r="M328">
        <f t="shared" ref="M328:M391" si="57">N327+10^(-$D$4)</f>
        <v>14.85843220338989</v>
      </c>
      <c r="N328">
        <f t="shared" ref="N328:N391" si="58">N327+$J$6</f>
        <v>14.898432203389891</v>
      </c>
      <c r="O328">
        <f t="shared" si="54"/>
        <v>14.85343220338989</v>
      </c>
      <c r="P328">
        <f t="shared" si="55"/>
        <v>14.903432203389892</v>
      </c>
      <c r="Q328">
        <f t="shared" si="50"/>
        <v>14.878432203389892</v>
      </c>
      <c r="R328">
        <f t="shared" si="56"/>
        <v>0</v>
      </c>
      <c r="S328" s="12">
        <f t="shared" si="51"/>
        <v>0</v>
      </c>
      <c r="T328">
        <f t="shared" si="53"/>
        <v>0</v>
      </c>
      <c r="U328">
        <f t="shared" si="52"/>
        <v>8</v>
      </c>
    </row>
    <row r="329" spans="13:21">
      <c r="M329">
        <f t="shared" si="57"/>
        <v>14.908432203389891</v>
      </c>
      <c r="N329">
        <f t="shared" si="58"/>
        <v>14.948432203389892</v>
      </c>
      <c r="O329">
        <f t="shared" si="54"/>
        <v>14.90343220338989</v>
      </c>
      <c r="P329">
        <f t="shared" si="55"/>
        <v>14.953432203389893</v>
      </c>
      <c r="Q329">
        <f t="shared" si="50"/>
        <v>14.928432203389892</v>
      </c>
      <c r="R329">
        <f t="shared" si="56"/>
        <v>0</v>
      </c>
      <c r="S329" s="12">
        <f t="shared" si="51"/>
        <v>0</v>
      </c>
      <c r="T329">
        <f t="shared" si="53"/>
        <v>0</v>
      </c>
      <c r="U329">
        <f t="shared" si="52"/>
        <v>8</v>
      </c>
    </row>
    <row r="330" spans="13:21">
      <c r="M330">
        <f t="shared" si="57"/>
        <v>14.958432203389892</v>
      </c>
      <c r="N330">
        <f t="shared" si="58"/>
        <v>14.998432203389893</v>
      </c>
      <c r="O330">
        <f t="shared" si="54"/>
        <v>14.953432203389891</v>
      </c>
      <c r="P330">
        <f t="shared" si="55"/>
        <v>15.003432203389893</v>
      </c>
      <c r="Q330">
        <f t="shared" si="50"/>
        <v>14.978432203389893</v>
      </c>
      <c r="R330">
        <f t="shared" si="56"/>
        <v>0</v>
      </c>
      <c r="S330" s="12">
        <f t="shared" si="51"/>
        <v>0</v>
      </c>
      <c r="T330">
        <f t="shared" si="53"/>
        <v>0</v>
      </c>
      <c r="U330">
        <f t="shared" si="52"/>
        <v>8</v>
      </c>
    </row>
    <row r="331" spans="13:21">
      <c r="M331">
        <f t="shared" si="57"/>
        <v>15.008432203389892</v>
      </c>
      <c r="N331">
        <f t="shared" si="58"/>
        <v>15.048432203389893</v>
      </c>
      <c r="O331">
        <f t="shared" si="54"/>
        <v>15.003432203389892</v>
      </c>
      <c r="P331">
        <f t="shared" si="55"/>
        <v>15.053432203389894</v>
      </c>
      <c r="Q331">
        <f t="shared" si="50"/>
        <v>15.028432203389894</v>
      </c>
      <c r="R331">
        <f t="shared" si="56"/>
        <v>0</v>
      </c>
      <c r="S331" s="12">
        <f t="shared" si="51"/>
        <v>0</v>
      </c>
      <c r="T331">
        <f t="shared" si="53"/>
        <v>0</v>
      </c>
      <c r="U331">
        <f t="shared" si="52"/>
        <v>8</v>
      </c>
    </row>
    <row r="332" spans="13:21">
      <c r="M332">
        <f t="shared" si="57"/>
        <v>15.058432203389893</v>
      </c>
      <c r="N332">
        <f t="shared" si="58"/>
        <v>15.098432203389894</v>
      </c>
      <c r="O332">
        <f t="shared" si="54"/>
        <v>15.053432203389892</v>
      </c>
      <c r="P332">
        <f t="shared" si="55"/>
        <v>15.103432203389895</v>
      </c>
      <c r="Q332">
        <f t="shared" si="50"/>
        <v>15.078432203389895</v>
      </c>
      <c r="R332">
        <f t="shared" si="56"/>
        <v>0</v>
      </c>
      <c r="S332" s="12">
        <f t="shared" si="51"/>
        <v>0</v>
      </c>
      <c r="T332">
        <f t="shared" si="53"/>
        <v>0</v>
      </c>
      <c r="U332">
        <f t="shared" si="52"/>
        <v>8</v>
      </c>
    </row>
    <row r="333" spans="13:21">
      <c r="M333">
        <f t="shared" si="57"/>
        <v>15.108432203389894</v>
      </c>
      <c r="N333">
        <f t="shared" si="58"/>
        <v>15.148432203389895</v>
      </c>
      <c r="O333">
        <f t="shared" si="54"/>
        <v>15.103432203389893</v>
      </c>
      <c r="P333">
        <f t="shared" si="55"/>
        <v>15.153432203389896</v>
      </c>
      <c r="Q333">
        <f t="shared" si="50"/>
        <v>15.128432203389895</v>
      </c>
      <c r="R333">
        <f t="shared" si="56"/>
        <v>0</v>
      </c>
      <c r="S333" s="12">
        <f t="shared" si="51"/>
        <v>0</v>
      </c>
      <c r="T333">
        <f t="shared" si="53"/>
        <v>0</v>
      </c>
      <c r="U333">
        <f t="shared" si="52"/>
        <v>8</v>
      </c>
    </row>
    <row r="334" spans="13:21">
      <c r="M334">
        <f t="shared" si="57"/>
        <v>15.158432203389895</v>
      </c>
      <c r="N334">
        <f t="shared" si="58"/>
        <v>15.198432203389896</v>
      </c>
      <c r="O334">
        <f t="shared" si="54"/>
        <v>15.153432203389894</v>
      </c>
      <c r="P334">
        <f t="shared" si="55"/>
        <v>15.203432203389896</v>
      </c>
      <c r="Q334">
        <f t="shared" si="50"/>
        <v>15.178432203389896</v>
      </c>
      <c r="R334">
        <f t="shared" si="56"/>
        <v>0</v>
      </c>
      <c r="S334" s="12">
        <f t="shared" si="51"/>
        <v>0</v>
      </c>
      <c r="T334">
        <f t="shared" si="53"/>
        <v>0</v>
      </c>
      <c r="U334">
        <f t="shared" si="52"/>
        <v>8</v>
      </c>
    </row>
    <row r="335" spans="13:21">
      <c r="M335">
        <f t="shared" si="57"/>
        <v>15.208432203389895</v>
      </c>
      <c r="N335">
        <f t="shared" si="58"/>
        <v>15.248432203389896</v>
      </c>
      <c r="O335">
        <f t="shared" si="54"/>
        <v>15.203432203389895</v>
      </c>
      <c r="P335">
        <f t="shared" si="55"/>
        <v>15.253432203389897</v>
      </c>
      <c r="Q335">
        <f t="shared" si="50"/>
        <v>15.228432203389897</v>
      </c>
      <c r="R335">
        <f t="shared" si="56"/>
        <v>0</v>
      </c>
      <c r="S335" s="12">
        <f t="shared" si="51"/>
        <v>0</v>
      </c>
      <c r="T335">
        <f t="shared" si="53"/>
        <v>0</v>
      </c>
      <c r="U335">
        <f t="shared" si="52"/>
        <v>8</v>
      </c>
    </row>
    <row r="336" spans="13:21">
      <c r="M336">
        <f t="shared" si="57"/>
        <v>15.258432203389896</v>
      </c>
      <c r="N336">
        <f t="shared" si="58"/>
        <v>15.298432203389897</v>
      </c>
      <c r="O336">
        <f t="shared" si="54"/>
        <v>15.253432203389895</v>
      </c>
      <c r="P336">
        <f t="shared" si="55"/>
        <v>15.303432203389898</v>
      </c>
      <c r="Q336">
        <f t="shared" si="50"/>
        <v>15.278432203389897</v>
      </c>
      <c r="R336">
        <f t="shared" si="56"/>
        <v>0</v>
      </c>
      <c r="S336" s="12">
        <f t="shared" si="51"/>
        <v>0</v>
      </c>
      <c r="T336">
        <f t="shared" si="53"/>
        <v>0</v>
      </c>
      <c r="U336">
        <f t="shared" si="52"/>
        <v>8</v>
      </c>
    </row>
    <row r="337" spans="13:21">
      <c r="M337">
        <f t="shared" si="57"/>
        <v>15.308432203389897</v>
      </c>
      <c r="N337">
        <f t="shared" si="58"/>
        <v>15.348432203389898</v>
      </c>
      <c r="O337">
        <f t="shared" si="54"/>
        <v>15.303432203389896</v>
      </c>
      <c r="P337">
        <f t="shared" si="55"/>
        <v>15.353432203389898</v>
      </c>
      <c r="Q337">
        <f t="shared" si="50"/>
        <v>15.328432203389898</v>
      </c>
      <c r="R337">
        <f t="shared" si="56"/>
        <v>0</v>
      </c>
      <c r="S337" s="12">
        <f t="shared" si="51"/>
        <v>0</v>
      </c>
      <c r="T337">
        <f t="shared" si="53"/>
        <v>0</v>
      </c>
      <c r="U337">
        <f t="shared" si="52"/>
        <v>8</v>
      </c>
    </row>
    <row r="338" spans="13:21">
      <c r="M338">
        <f t="shared" si="57"/>
        <v>15.358432203389897</v>
      </c>
      <c r="N338">
        <f t="shared" si="58"/>
        <v>15.398432203389898</v>
      </c>
      <c r="O338">
        <f t="shared" si="54"/>
        <v>15.353432203389897</v>
      </c>
      <c r="P338">
        <f t="shared" si="55"/>
        <v>15.403432203389899</v>
      </c>
      <c r="Q338">
        <f t="shared" si="50"/>
        <v>15.378432203389899</v>
      </c>
      <c r="R338">
        <f t="shared" si="56"/>
        <v>0</v>
      </c>
      <c r="S338" s="12">
        <f t="shared" si="51"/>
        <v>0</v>
      </c>
      <c r="T338">
        <f t="shared" si="53"/>
        <v>0</v>
      </c>
      <c r="U338">
        <f t="shared" si="52"/>
        <v>8</v>
      </c>
    </row>
    <row r="339" spans="13:21">
      <c r="M339">
        <f t="shared" si="57"/>
        <v>15.408432203389898</v>
      </c>
      <c r="N339">
        <f t="shared" si="58"/>
        <v>15.448432203389899</v>
      </c>
      <c r="O339">
        <f t="shared" si="54"/>
        <v>15.403432203389897</v>
      </c>
      <c r="P339">
        <f t="shared" si="55"/>
        <v>15.4534322033899</v>
      </c>
      <c r="Q339">
        <f t="shared" si="50"/>
        <v>15.4284322033899</v>
      </c>
      <c r="R339">
        <f t="shared" si="56"/>
        <v>0</v>
      </c>
      <c r="S339" s="12">
        <f t="shared" si="51"/>
        <v>0</v>
      </c>
      <c r="T339">
        <f t="shared" si="53"/>
        <v>0</v>
      </c>
      <c r="U339">
        <f t="shared" si="52"/>
        <v>8</v>
      </c>
    </row>
    <row r="340" spans="13:21">
      <c r="M340">
        <f t="shared" si="57"/>
        <v>15.458432203389899</v>
      </c>
      <c r="N340">
        <f t="shared" si="58"/>
        <v>15.4984322033899</v>
      </c>
      <c r="O340">
        <f t="shared" si="54"/>
        <v>15.453432203389898</v>
      </c>
      <c r="P340">
        <f t="shared" si="55"/>
        <v>15.503432203389901</v>
      </c>
      <c r="Q340">
        <f t="shared" si="50"/>
        <v>15.4784322033899</v>
      </c>
      <c r="R340">
        <f t="shared" si="56"/>
        <v>0</v>
      </c>
      <c r="S340" s="12">
        <f t="shared" si="51"/>
        <v>0</v>
      </c>
      <c r="T340">
        <f t="shared" si="53"/>
        <v>0</v>
      </c>
      <c r="U340">
        <f t="shared" si="52"/>
        <v>8</v>
      </c>
    </row>
    <row r="341" spans="13:21">
      <c r="M341">
        <f t="shared" si="57"/>
        <v>15.5084322033899</v>
      </c>
      <c r="N341">
        <f t="shared" si="58"/>
        <v>15.548432203389901</v>
      </c>
      <c r="O341">
        <f t="shared" si="54"/>
        <v>15.503432203389899</v>
      </c>
      <c r="P341">
        <f t="shared" si="55"/>
        <v>15.553432203389901</v>
      </c>
      <c r="Q341">
        <f t="shared" si="50"/>
        <v>15.528432203389901</v>
      </c>
      <c r="R341">
        <f t="shared" si="56"/>
        <v>0</v>
      </c>
      <c r="S341" s="12">
        <f t="shared" si="51"/>
        <v>0</v>
      </c>
      <c r="T341">
        <f t="shared" si="53"/>
        <v>0</v>
      </c>
      <c r="U341">
        <f t="shared" si="52"/>
        <v>8</v>
      </c>
    </row>
    <row r="342" spans="13:21">
      <c r="M342">
        <f t="shared" si="57"/>
        <v>15.5584322033899</v>
      </c>
      <c r="N342">
        <f t="shared" si="58"/>
        <v>15.598432203389901</v>
      </c>
      <c r="O342">
        <f t="shared" si="54"/>
        <v>15.5534322033899</v>
      </c>
      <c r="P342">
        <f t="shared" si="55"/>
        <v>15.603432203389902</v>
      </c>
      <c r="Q342">
        <f t="shared" si="50"/>
        <v>15.578432203389902</v>
      </c>
      <c r="R342">
        <f t="shared" si="56"/>
        <v>0</v>
      </c>
      <c r="S342" s="12">
        <f t="shared" si="51"/>
        <v>0</v>
      </c>
      <c r="T342">
        <f t="shared" si="53"/>
        <v>0</v>
      </c>
      <c r="U342">
        <f t="shared" si="52"/>
        <v>8</v>
      </c>
    </row>
    <row r="343" spans="13:21">
      <c r="M343">
        <f t="shared" si="57"/>
        <v>15.608432203389901</v>
      </c>
      <c r="N343">
        <f t="shared" si="58"/>
        <v>15.648432203389902</v>
      </c>
      <c r="O343">
        <f t="shared" si="54"/>
        <v>15.6034322033899</v>
      </c>
      <c r="P343">
        <f t="shared" si="55"/>
        <v>15.653432203389903</v>
      </c>
      <c r="Q343">
        <f t="shared" si="50"/>
        <v>15.628432203389902</v>
      </c>
      <c r="R343">
        <f t="shared" si="56"/>
        <v>0</v>
      </c>
      <c r="S343" s="12">
        <f t="shared" si="51"/>
        <v>0</v>
      </c>
      <c r="T343">
        <f t="shared" si="53"/>
        <v>0</v>
      </c>
      <c r="U343">
        <f t="shared" si="52"/>
        <v>8</v>
      </c>
    </row>
    <row r="344" spans="13:21">
      <c r="M344">
        <f t="shared" si="57"/>
        <v>15.658432203389902</v>
      </c>
      <c r="N344">
        <f t="shared" si="58"/>
        <v>15.698432203389903</v>
      </c>
      <c r="O344">
        <f t="shared" si="54"/>
        <v>15.653432203389901</v>
      </c>
      <c r="P344">
        <f t="shared" si="55"/>
        <v>15.703432203389903</v>
      </c>
      <c r="Q344">
        <f t="shared" si="50"/>
        <v>15.678432203389903</v>
      </c>
      <c r="R344">
        <f t="shared" si="56"/>
        <v>0</v>
      </c>
      <c r="S344" s="12">
        <f t="shared" si="51"/>
        <v>0</v>
      </c>
      <c r="T344">
        <f t="shared" si="53"/>
        <v>0</v>
      </c>
      <c r="U344">
        <f t="shared" si="52"/>
        <v>8</v>
      </c>
    </row>
    <row r="345" spans="13:21">
      <c r="M345">
        <f t="shared" si="57"/>
        <v>15.708432203389902</v>
      </c>
      <c r="N345">
        <f t="shared" si="58"/>
        <v>15.748432203389903</v>
      </c>
      <c r="O345">
        <f t="shared" si="54"/>
        <v>15.703432203389902</v>
      </c>
      <c r="P345">
        <f t="shared" si="55"/>
        <v>15.753432203389904</v>
      </c>
      <c r="Q345">
        <f t="shared" si="50"/>
        <v>15.728432203389904</v>
      </c>
      <c r="R345">
        <f t="shared" si="56"/>
        <v>0</v>
      </c>
      <c r="S345" s="12">
        <f t="shared" si="51"/>
        <v>0</v>
      </c>
      <c r="T345">
        <f t="shared" si="53"/>
        <v>0</v>
      </c>
      <c r="U345">
        <f t="shared" si="52"/>
        <v>8</v>
      </c>
    </row>
    <row r="346" spans="13:21">
      <c r="M346">
        <f t="shared" si="57"/>
        <v>15.758432203389903</v>
      </c>
      <c r="N346">
        <f t="shared" si="58"/>
        <v>15.798432203389904</v>
      </c>
      <c r="O346">
        <f t="shared" si="54"/>
        <v>15.753432203389902</v>
      </c>
      <c r="P346">
        <f t="shared" si="55"/>
        <v>15.803432203389905</v>
      </c>
      <c r="Q346">
        <f t="shared" si="50"/>
        <v>15.778432203389904</v>
      </c>
      <c r="R346">
        <f t="shared" si="56"/>
        <v>0</v>
      </c>
      <c r="S346" s="12">
        <f t="shared" si="51"/>
        <v>0</v>
      </c>
      <c r="T346">
        <f t="shared" si="53"/>
        <v>0</v>
      </c>
      <c r="U346">
        <f t="shared" si="52"/>
        <v>8</v>
      </c>
    </row>
    <row r="347" spans="13:21">
      <c r="M347">
        <f t="shared" si="57"/>
        <v>15.808432203389904</v>
      </c>
      <c r="N347">
        <f t="shared" si="58"/>
        <v>15.848432203389905</v>
      </c>
      <c r="O347">
        <f t="shared" si="54"/>
        <v>15.803432203389903</v>
      </c>
      <c r="P347">
        <f t="shared" si="55"/>
        <v>15.853432203389906</v>
      </c>
      <c r="Q347">
        <f t="shared" si="50"/>
        <v>15.828432203389905</v>
      </c>
      <c r="R347">
        <f t="shared" si="56"/>
        <v>0</v>
      </c>
      <c r="S347" s="12">
        <f t="shared" si="51"/>
        <v>0</v>
      </c>
      <c r="T347">
        <f t="shared" si="53"/>
        <v>0</v>
      </c>
      <c r="U347">
        <f t="shared" si="52"/>
        <v>8</v>
      </c>
    </row>
    <row r="348" spans="13:21">
      <c r="M348">
        <f t="shared" si="57"/>
        <v>15.858432203389905</v>
      </c>
      <c r="N348">
        <f t="shared" si="58"/>
        <v>15.898432203389905</v>
      </c>
      <c r="O348">
        <f t="shared" si="54"/>
        <v>15.853432203389904</v>
      </c>
      <c r="P348">
        <f t="shared" si="55"/>
        <v>15.903432203389906</v>
      </c>
      <c r="Q348">
        <f t="shared" si="50"/>
        <v>15.878432203389906</v>
      </c>
      <c r="R348">
        <f t="shared" si="56"/>
        <v>0</v>
      </c>
      <c r="S348" s="12">
        <f t="shared" si="51"/>
        <v>0</v>
      </c>
      <c r="T348">
        <f t="shared" si="53"/>
        <v>0</v>
      </c>
      <c r="U348">
        <f t="shared" si="52"/>
        <v>8</v>
      </c>
    </row>
    <row r="349" spans="13:21">
      <c r="M349">
        <f t="shared" si="57"/>
        <v>15.908432203389905</v>
      </c>
      <c r="N349">
        <f t="shared" si="58"/>
        <v>15.948432203389906</v>
      </c>
      <c r="O349">
        <f t="shared" si="54"/>
        <v>15.903432203389904</v>
      </c>
      <c r="P349">
        <f t="shared" si="55"/>
        <v>15.953432203389907</v>
      </c>
      <c r="Q349">
        <f t="shared" si="50"/>
        <v>15.928432203389907</v>
      </c>
      <c r="R349">
        <f t="shared" si="56"/>
        <v>0</v>
      </c>
      <c r="S349" s="12">
        <f t="shared" si="51"/>
        <v>0</v>
      </c>
      <c r="T349">
        <f t="shared" si="53"/>
        <v>0</v>
      </c>
      <c r="U349">
        <f t="shared" si="52"/>
        <v>8</v>
      </c>
    </row>
    <row r="350" spans="13:21">
      <c r="M350">
        <f t="shared" si="57"/>
        <v>15.958432203389906</v>
      </c>
      <c r="N350">
        <f t="shared" si="58"/>
        <v>15.998432203389907</v>
      </c>
      <c r="O350">
        <f t="shared" si="54"/>
        <v>15.953432203389905</v>
      </c>
      <c r="P350">
        <f t="shared" si="55"/>
        <v>16.003432203389906</v>
      </c>
      <c r="Q350">
        <f t="shared" si="50"/>
        <v>15.978432203389906</v>
      </c>
      <c r="R350">
        <f t="shared" si="56"/>
        <v>0</v>
      </c>
      <c r="S350" s="12">
        <f t="shared" si="51"/>
        <v>0</v>
      </c>
      <c r="T350">
        <f t="shared" si="53"/>
        <v>0</v>
      </c>
      <c r="U350">
        <f t="shared" si="52"/>
        <v>8</v>
      </c>
    </row>
    <row r="351" spans="13:21">
      <c r="M351">
        <f t="shared" si="57"/>
        <v>16.008432203389908</v>
      </c>
      <c r="N351">
        <f t="shared" si="58"/>
        <v>16.048432203389908</v>
      </c>
      <c r="O351">
        <f t="shared" si="54"/>
        <v>16.003432203389909</v>
      </c>
      <c r="P351">
        <f t="shared" si="55"/>
        <v>16.053432203389907</v>
      </c>
      <c r="Q351">
        <f t="shared" si="50"/>
        <v>16.028432203389908</v>
      </c>
      <c r="R351">
        <f t="shared" si="56"/>
        <v>0</v>
      </c>
      <c r="S351" s="12">
        <f t="shared" si="51"/>
        <v>0</v>
      </c>
      <c r="T351">
        <f t="shared" si="53"/>
        <v>0</v>
      </c>
      <c r="U351">
        <f t="shared" si="52"/>
        <v>8</v>
      </c>
    </row>
    <row r="352" spans="13:21">
      <c r="M352">
        <f t="shared" si="57"/>
        <v>16.058432203389909</v>
      </c>
      <c r="N352">
        <f t="shared" si="58"/>
        <v>16.098432203389908</v>
      </c>
      <c r="O352">
        <f t="shared" si="54"/>
        <v>16.05343220338991</v>
      </c>
      <c r="P352">
        <f t="shared" si="55"/>
        <v>16.103432203389907</v>
      </c>
      <c r="Q352">
        <f t="shared" si="50"/>
        <v>16.078432203389909</v>
      </c>
      <c r="R352">
        <f t="shared" si="56"/>
        <v>0</v>
      </c>
      <c r="S352" s="12">
        <f t="shared" si="51"/>
        <v>0</v>
      </c>
      <c r="T352">
        <f t="shared" si="53"/>
        <v>0</v>
      </c>
      <c r="U352">
        <f t="shared" si="52"/>
        <v>8</v>
      </c>
    </row>
    <row r="353" spans="13:21">
      <c r="M353">
        <f t="shared" si="57"/>
        <v>16.10843220338991</v>
      </c>
      <c r="N353">
        <f t="shared" si="58"/>
        <v>16.148432203389909</v>
      </c>
      <c r="O353">
        <f t="shared" si="54"/>
        <v>16.103432203389911</v>
      </c>
      <c r="P353">
        <f t="shared" si="55"/>
        <v>16.153432203389908</v>
      </c>
      <c r="Q353">
        <f t="shared" si="50"/>
        <v>16.128432203389909</v>
      </c>
      <c r="R353">
        <f t="shared" si="56"/>
        <v>0</v>
      </c>
      <c r="S353" s="12">
        <f t="shared" si="51"/>
        <v>0</v>
      </c>
      <c r="T353">
        <f t="shared" si="53"/>
        <v>0</v>
      </c>
      <c r="U353">
        <f t="shared" si="52"/>
        <v>8</v>
      </c>
    </row>
    <row r="354" spans="13:21">
      <c r="M354">
        <f t="shared" si="57"/>
        <v>16.158432203389911</v>
      </c>
      <c r="N354">
        <f t="shared" si="58"/>
        <v>16.19843220338991</v>
      </c>
      <c r="O354">
        <f t="shared" si="54"/>
        <v>16.153432203389912</v>
      </c>
      <c r="P354">
        <f t="shared" si="55"/>
        <v>16.203432203389909</v>
      </c>
      <c r="Q354">
        <f t="shared" si="50"/>
        <v>16.17843220338991</v>
      </c>
      <c r="R354">
        <f t="shared" si="56"/>
        <v>0</v>
      </c>
      <c r="S354" s="12">
        <f t="shared" si="51"/>
        <v>0</v>
      </c>
      <c r="T354">
        <f t="shared" si="53"/>
        <v>0</v>
      </c>
      <c r="U354">
        <f t="shared" si="52"/>
        <v>8</v>
      </c>
    </row>
    <row r="355" spans="13:21">
      <c r="M355">
        <f t="shared" si="57"/>
        <v>16.208432203389911</v>
      </c>
      <c r="N355">
        <f t="shared" si="58"/>
        <v>16.24843220338991</v>
      </c>
      <c r="O355">
        <f t="shared" si="54"/>
        <v>16.203432203389912</v>
      </c>
      <c r="P355">
        <f t="shared" si="55"/>
        <v>16.253432203389909</v>
      </c>
      <c r="Q355">
        <f t="shared" si="50"/>
        <v>16.228432203389911</v>
      </c>
      <c r="R355">
        <f t="shared" si="56"/>
        <v>0</v>
      </c>
      <c r="S355" s="12">
        <f t="shared" si="51"/>
        <v>0</v>
      </c>
      <c r="T355">
        <f t="shared" si="53"/>
        <v>0</v>
      </c>
      <c r="U355">
        <f t="shared" si="52"/>
        <v>8</v>
      </c>
    </row>
    <row r="356" spans="13:21">
      <c r="M356">
        <f t="shared" si="57"/>
        <v>16.258432203389912</v>
      </c>
      <c r="N356">
        <f t="shared" si="58"/>
        <v>16.298432203389911</v>
      </c>
      <c r="O356">
        <f t="shared" si="54"/>
        <v>16.253432203389913</v>
      </c>
      <c r="P356">
        <f t="shared" si="55"/>
        <v>16.30343220338991</v>
      </c>
      <c r="Q356">
        <f t="shared" si="50"/>
        <v>16.278432203389912</v>
      </c>
      <c r="R356">
        <f t="shared" si="56"/>
        <v>0</v>
      </c>
      <c r="S356" s="12">
        <f t="shared" si="51"/>
        <v>0</v>
      </c>
      <c r="T356">
        <f>R356</f>
        <v>0</v>
      </c>
      <c r="U356">
        <f t="shared" si="52"/>
        <v>8</v>
      </c>
    </row>
    <row r="357" spans="13:21">
      <c r="M357">
        <f t="shared" si="57"/>
        <v>16.308432203389913</v>
      </c>
      <c r="N357">
        <f t="shared" si="58"/>
        <v>16.348432203389912</v>
      </c>
      <c r="O357">
        <f t="shared" si="54"/>
        <v>16.303432203389914</v>
      </c>
      <c r="P357">
        <f t="shared" si="55"/>
        <v>16.353432203389911</v>
      </c>
      <c r="Q357">
        <f t="shared" si="50"/>
        <v>16.328432203389912</v>
      </c>
      <c r="R357">
        <f t="shared" si="56"/>
        <v>0</v>
      </c>
      <c r="S357" s="12">
        <f t="shared" si="51"/>
        <v>0</v>
      </c>
      <c r="T357">
        <f t="shared" ref="T357:T394" si="59">R357+T356</f>
        <v>0</v>
      </c>
      <c r="U357">
        <f t="shared" si="52"/>
        <v>8</v>
      </c>
    </row>
    <row r="358" spans="13:21">
      <c r="M358">
        <f t="shared" si="57"/>
        <v>16.358432203389913</v>
      </c>
      <c r="N358">
        <f t="shared" si="58"/>
        <v>16.398432203389913</v>
      </c>
      <c r="O358">
        <f t="shared" si="54"/>
        <v>16.353432203389914</v>
      </c>
      <c r="P358">
        <f t="shared" si="55"/>
        <v>16.403432203389912</v>
      </c>
      <c r="Q358">
        <f t="shared" si="50"/>
        <v>16.378432203389913</v>
      </c>
      <c r="R358">
        <f t="shared" si="56"/>
        <v>0</v>
      </c>
      <c r="S358" s="12">
        <f t="shared" si="51"/>
        <v>0</v>
      </c>
      <c r="T358">
        <f t="shared" si="59"/>
        <v>0</v>
      </c>
      <c r="U358">
        <f t="shared" si="52"/>
        <v>8</v>
      </c>
    </row>
    <row r="359" spans="13:21">
      <c r="M359">
        <f t="shared" si="57"/>
        <v>16.408432203389914</v>
      </c>
      <c r="N359">
        <f t="shared" si="58"/>
        <v>16.448432203389913</v>
      </c>
      <c r="O359">
        <f t="shared" si="54"/>
        <v>16.403432203389915</v>
      </c>
      <c r="P359">
        <f t="shared" si="55"/>
        <v>16.453432203389912</v>
      </c>
      <c r="Q359">
        <f t="shared" si="50"/>
        <v>16.428432203389914</v>
      </c>
      <c r="R359">
        <f t="shared" si="56"/>
        <v>0</v>
      </c>
      <c r="S359" s="12">
        <f t="shared" si="51"/>
        <v>0</v>
      </c>
      <c r="T359">
        <f t="shared" si="59"/>
        <v>0</v>
      </c>
      <c r="U359">
        <f t="shared" si="52"/>
        <v>8</v>
      </c>
    </row>
    <row r="360" spans="13:21">
      <c r="M360">
        <f t="shared" si="57"/>
        <v>16.458432203389915</v>
      </c>
      <c r="N360">
        <f t="shared" si="58"/>
        <v>16.498432203389914</v>
      </c>
      <c r="O360">
        <f t="shared" si="54"/>
        <v>16.453432203389916</v>
      </c>
      <c r="P360">
        <f t="shared" si="55"/>
        <v>16.503432203389913</v>
      </c>
      <c r="Q360">
        <f t="shared" si="50"/>
        <v>16.478432203389914</v>
      </c>
      <c r="R360">
        <f t="shared" si="56"/>
        <v>0</v>
      </c>
      <c r="S360" s="12">
        <f t="shared" si="51"/>
        <v>0</v>
      </c>
      <c r="T360">
        <f t="shared" si="59"/>
        <v>0</v>
      </c>
      <c r="U360">
        <f t="shared" si="52"/>
        <v>8</v>
      </c>
    </row>
    <row r="361" spans="13:21">
      <c r="M361">
        <f t="shared" si="57"/>
        <v>16.508432203389916</v>
      </c>
      <c r="N361">
        <f t="shared" si="58"/>
        <v>16.548432203389915</v>
      </c>
      <c r="O361">
        <f t="shared" si="54"/>
        <v>16.503432203389917</v>
      </c>
      <c r="P361">
        <f t="shared" si="55"/>
        <v>16.553432203389914</v>
      </c>
      <c r="Q361">
        <f t="shared" si="50"/>
        <v>16.528432203389915</v>
      </c>
      <c r="R361">
        <f t="shared" si="56"/>
        <v>0</v>
      </c>
      <c r="S361" s="12">
        <f t="shared" si="51"/>
        <v>0</v>
      </c>
      <c r="T361">
        <f t="shared" si="59"/>
        <v>0</v>
      </c>
      <c r="U361">
        <f t="shared" si="52"/>
        <v>8</v>
      </c>
    </row>
    <row r="362" spans="13:21">
      <c r="M362">
        <f t="shared" si="57"/>
        <v>16.558432203389916</v>
      </c>
      <c r="N362">
        <f t="shared" si="58"/>
        <v>16.598432203389915</v>
      </c>
      <c r="O362">
        <f t="shared" si="54"/>
        <v>16.553432203389917</v>
      </c>
      <c r="P362">
        <f t="shared" si="55"/>
        <v>16.603432203389914</v>
      </c>
      <c r="Q362">
        <f t="shared" si="50"/>
        <v>16.578432203389916</v>
      </c>
      <c r="R362">
        <f t="shared" si="56"/>
        <v>0</v>
      </c>
      <c r="S362" s="12">
        <f t="shared" si="51"/>
        <v>0</v>
      </c>
      <c r="T362">
        <f t="shared" si="59"/>
        <v>0</v>
      </c>
      <c r="U362">
        <f t="shared" si="52"/>
        <v>8</v>
      </c>
    </row>
    <row r="363" spans="13:21">
      <c r="M363">
        <f t="shared" si="57"/>
        <v>16.608432203389917</v>
      </c>
      <c r="N363">
        <f t="shared" si="58"/>
        <v>16.648432203389916</v>
      </c>
      <c r="O363">
        <f t="shared" si="54"/>
        <v>16.603432203389918</v>
      </c>
      <c r="P363">
        <f t="shared" si="55"/>
        <v>16.653432203389915</v>
      </c>
      <c r="Q363">
        <f t="shared" si="50"/>
        <v>16.628432203389917</v>
      </c>
      <c r="R363">
        <f t="shared" si="56"/>
        <v>0</v>
      </c>
      <c r="S363" s="12">
        <f t="shared" si="51"/>
        <v>0</v>
      </c>
      <c r="T363">
        <f t="shared" si="59"/>
        <v>0</v>
      </c>
      <c r="U363">
        <f t="shared" si="52"/>
        <v>8</v>
      </c>
    </row>
    <row r="364" spans="13:21">
      <c r="M364">
        <f t="shared" si="57"/>
        <v>16.658432203389918</v>
      </c>
      <c r="N364">
        <f t="shared" si="58"/>
        <v>16.698432203389917</v>
      </c>
      <c r="O364">
        <f t="shared" si="54"/>
        <v>16.653432203389919</v>
      </c>
      <c r="P364">
        <f t="shared" si="55"/>
        <v>16.703432203389916</v>
      </c>
      <c r="Q364">
        <f t="shared" si="50"/>
        <v>16.678432203389917</v>
      </c>
      <c r="R364">
        <f t="shared" si="56"/>
        <v>0</v>
      </c>
      <c r="S364" s="12">
        <f t="shared" si="51"/>
        <v>0</v>
      </c>
      <c r="T364">
        <f t="shared" si="59"/>
        <v>0</v>
      </c>
      <c r="U364">
        <f t="shared" si="52"/>
        <v>8</v>
      </c>
    </row>
    <row r="365" spans="13:21">
      <c r="M365">
        <f t="shared" si="57"/>
        <v>16.708432203389918</v>
      </c>
      <c r="N365">
        <f t="shared" si="58"/>
        <v>16.748432203389918</v>
      </c>
      <c r="O365">
        <f t="shared" si="54"/>
        <v>16.703432203389919</v>
      </c>
      <c r="P365">
        <f t="shared" si="55"/>
        <v>16.753432203389917</v>
      </c>
      <c r="Q365">
        <f t="shared" ref="Q365:Q428" si="60">AVERAGE(O365:P365)</f>
        <v>16.728432203389918</v>
      </c>
      <c r="R365">
        <f t="shared" si="56"/>
        <v>0</v>
      </c>
      <c r="S365" s="12">
        <f t="shared" ref="S365:S428" si="61">R365/$S$3</f>
        <v>0</v>
      </c>
      <c r="T365">
        <f t="shared" si="59"/>
        <v>0</v>
      </c>
      <c r="U365">
        <f t="shared" ref="U365:U428" si="62">COUNTIF($G$3:$G$1000, "&lt;="&amp;O365)</f>
        <v>8</v>
      </c>
    </row>
    <row r="366" spans="13:21">
      <c r="M366">
        <f t="shared" si="57"/>
        <v>16.758432203389919</v>
      </c>
      <c r="N366">
        <f t="shared" si="58"/>
        <v>16.798432203389918</v>
      </c>
      <c r="O366">
        <f t="shared" si="54"/>
        <v>16.75343220338992</v>
      </c>
      <c r="P366">
        <f t="shared" si="55"/>
        <v>16.803432203389917</v>
      </c>
      <c r="Q366">
        <f t="shared" si="60"/>
        <v>16.778432203389919</v>
      </c>
      <c r="R366">
        <f t="shared" si="56"/>
        <v>0</v>
      </c>
      <c r="S366" s="12">
        <f t="shared" si="61"/>
        <v>0</v>
      </c>
      <c r="T366">
        <f t="shared" si="59"/>
        <v>0</v>
      </c>
      <c r="U366">
        <f t="shared" si="62"/>
        <v>8</v>
      </c>
    </row>
    <row r="367" spans="13:21">
      <c r="M367">
        <f t="shared" si="57"/>
        <v>16.80843220338992</v>
      </c>
      <c r="N367">
        <f t="shared" si="58"/>
        <v>16.848432203389919</v>
      </c>
      <c r="O367">
        <f t="shared" si="54"/>
        <v>16.803432203389921</v>
      </c>
      <c r="P367">
        <f t="shared" si="55"/>
        <v>16.853432203389918</v>
      </c>
      <c r="Q367">
        <f t="shared" si="60"/>
        <v>16.828432203389919</v>
      </c>
      <c r="R367">
        <f t="shared" si="56"/>
        <v>0</v>
      </c>
      <c r="S367" s="12">
        <f t="shared" si="61"/>
        <v>0</v>
      </c>
      <c r="T367">
        <f t="shared" si="59"/>
        <v>0</v>
      </c>
      <c r="U367">
        <f t="shared" si="62"/>
        <v>8</v>
      </c>
    </row>
    <row r="368" spans="13:21">
      <c r="M368">
        <f t="shared" si="57"/>
        <v>16.858432203389921</v>
      </c>
      <c r="N368">
        <f t="shared" si="58"/>
        <v>16.89843220338992</v>
      </c>
      <c r="O368">
        <f t="shared" si="54"/>
        <v>16.853432203389922</v>
      </c>
      <c r="P368">
        <f t="shared" si="55"/>
        <v>16.903432203389919</v>
      </c>
      <c r="Q368">
        <f t="shared" si="60"/>
        <v>16.87843220338992</v>
      </c>
      <c r="R368">
        <f t="shared" si="56"/>
        <v>0</v>
      </c>
      <c r="S368" s="12">
        <f t="shared" si="61"/>
        <v>0</v>
      </c>
      <c r="T368">
        <f t="shared" si="59"/>
        <v>0</v>
      </c>
      <c r="U368">
        <f t="shared" si="62"/>
        <v>8</v>
      </c>
    </row>
    <row r="369" spans="13:21">
      <c r="M369">
        <f t="shared" si="57"/>
        <v>16.908432203389921</v>
      </c>
      <c r="N369">
        <f t="shared" si="58"/>
        <v>16.94843220338992</v>
      </c>
      <c r="O369">
        <f t="shared" si="54"/>
        <v>16.903432203389922</v>
      </c>
      <c r="P369">
        <f t="shared" si="55"/>
        <v>16.953432203389919</v>
      </c>
      <c r="Q369">
        <f t="shared" si="60"/>
        <v>16.928432203389921</v>
      </c>
      <c r="R369">
        <f t="shared" si="56"/>
        <v>0</v>
      </c>
      <c r="S369" s="12">
        <f t="shared" si="61"/>
        <v>0</v>
      </c>
      <c r="T369">
        <f t="shared" si="59"/>
        <v>0</v>
      </c>
      <c r="U369">
        <f t="shared" si="62"/>
        <v>8</v>
      </c>
    </row>
    <row r="370" spans="13:21">
      <c r="M370">
        <f t="shared" si="57"/>
        <v>16.958432203389922</v>
      </c>
      <c r="N370">
        <f t="shared" si="58"/>
        <v>16.998432203389921</v>
      </c>
      <c r="O370">
        <f t="shared" si="54"/>
        <v>16.953432203389923</v>
      </c>
      <c r="P370">
        <f t="shared" si="55"/>
        <v>17.00343220338992</v>
      </c>
      <c r="Q370">
        <f t="shared" si="60"/>
        <v>16.978432203389922</v>
      </c>
      <c r="R370">
        <f t="shared" si="56"/>
        <v>0</v>
      </c>
      <c r="S370" s="12">
        <f t="shared" si="61"/>
        <v>0</v>
      </c>
      <c r="T370">
        <f t="shared" si="59"/>
        <v>0</v>
      </c>
      <c r="U370">
        <f t="shared" si="62"/>
        <v>8</v>
      </c>
    </row>
    <row r="371" spans="13:21">
      <c r="M371">
        <f t="shared" si="57"/>
        <v>17.008432203389923</v>
      </c>
      <c r="N371">
        <f t="shared" si="58"/>
        <v>17.048432203389922</v>
      </c>
      <c r="O371">
        <f t="shared" si="54"/>
        <v>17.003432203389924</v>
      </c>
      <c r="P371">
        <f t="shared" si="55"/>
        <v>17.053432203389921</v>
      </c>
      <c r="Q371">
        <f t="shared" si="60"/>
        <v>17.028432203389922</v>
      </c>
      <c r="R371">
        <f t="shared" si="56"/>
        <v>0</v>
      </c>
      <c r="S371" s="12">
        <f t="shared" si="61"/>
        <v>0</v>
      </c>
      <c r="T371">
        <f t="shared" si="59"/>
        <v>0</v>
      </c>
      <c r="U371">
        <f t="shared" si="62"/>
        <v>8</v>
      </c>
    </row>
    <row r="372" spans="13:21">
      <c r="M372">
        <f t="shared" si="57"/>
        <v>17.058432203389923</v>
      </c>
      <c r="N372">
        <f t="shared" si="58"/>
        <v>17.098432203389923</v>
      </c>
      <c r="O372">
        <f t="shared" si="54"/>
        <v>17.053432203389924</v>
      </c>
      <c r="P372">
        <f t="shared" si="55"/>
        <v>17.103432203389922</v>
      </c>
      <c r="Q372">
        <f t="shared" si="60"/>
        <v>17.078432203389923</v>
      </c>
      <c r="R372">
        <f t="shared" si="56"/>
        <v>0</v>
      </c>
      <c r="S372" s="12">
        <f t="shared" si="61"/>
        <v>0</v>
      </c>
      <c r="T372">
        <f t="shared" si="59"/>
        <v>0</v>
      </c>
      <c r="U372">
        <f t="shared" si="62"/>
        <v>8</v>
      </c>
    </row>
    <row r="373" spans="13:21">
      <c r="M373">
        <f t="shared" si="57"/>
        <v>17.108432203389924</v>
      </c>
      <c r="N373">
        <f t="shared" si="58"/>
        <v>17.148432203389923</v>
      </c>
      <c r="O373">
        <f t="shared" si="54"/>
        <v>17.103432203389925</v>
      </c>
      <c r="P373">
        <f t="shared" si="55"/>
        <v>17.153432203389922</v>
      </c>
      <c r="Q373">
        <f t="shared" si="60"/>
        <v>17.128432203389924</v>
      </c>
      <c r="R373">
        <f t="shared" si="56"/>
        <v>0</v>
      </c>
      <c r="S373" s="12">
        <f t="shared" si="61"/>
        <v>0</v>
      </c>
      <c r="T373">
        <f t="shared" si="59"/>
        <v>0</v>
      </c>
      <c r="U373">
        <f t="shared" si="62"/>
        <v>8</v>
      </c>
    </row>
    <row r="374" spans="13:21">
      <c r="M374">
        <f t="shared" si="57"/>
        <v>17.158432203389925</v>
      </c>
      <c r="N374">
        <f t="shared" si="58"/>
        <v>17.198432203389924</v>
      </c>
      <c r="O374">
        <f t="shared" si="54"/>
        <v>17.153432203389926</v>
      </c>
      <c r="P374">
        <f t="shared" si="55"/>
        <v>17.203432203389923</v>
      </c>
      <c r="Q374">
        <f t="shared" si="60"/>
        <v>17.178432203389924</v>
      </c>
      <c r="R374">
        <f t="shared" si="56"/>
        <v>0</v>
      </c>
      <c r="S374" s="12">
        <f t="shared" si="61"/>
        <v>0</v>
      </c>
      <c r="T374">
        <f t="shared" si="59"/>
        <v>0</v>
      </c>
      <c r="U374">
        <f t="shared" si="62"/>
        <v>8</v>
      </c>
    </row>
    <row r="375" spans="13:21">
      <c r="M375">
        <f t="shared" si="57"/>
        <v>17.208432203389926</v>
      </c>
      <c r="N375">
        <f t="shared" si="58"/>
        <v>17.248432203389925</v>
      </c>
      <c r="O375">
        <f t="shared" si="54"/>
        <v>17.203432203389927</v>
      </c>
      <c r="P375">
        <f t="shared" si="55"/>
        <v>17.253432203389924</v>
      </c>
      <c r="Q375">
        <f t="shared" si="60"/>
        <v>17.228432203389925</v>
      </c>
      <c r="R375">
        <f t="shared" si="56"/>
        <v>0</v>
      </c>
      <c r="S375" s="12">
        <f t="shared" si="61"/>
        <v>0</v>
      </c>
      <c r="T375">
        <f t="shared" si="59"/>
        <v>0</v>
      </c>
      <c r="U375">
        <f t="shared" si="62"/>
        <v>8</v>
      </c>
    </row>
    <row r="376" spans="13:21">
      <c r="M376">
        <f t="shared" si="57"/>
        <v>17.258432203389926</v>
      </c>
      <c r="N376">
        <f t="shared" si="58"/>
        <v>17.298432203389925</v>
      </c>
      <c r="O376">
        <f t="shared" si="54"/>
        <v>17.253432203389927</v>
      </c>
      <c r="P376">
        <f t="shared" si="55"/>
        <v>17.303432203389924</v>
      </c>
      <c r="Q376">
        <f t="shared" si="60"/>
        <v>17.278432203389926</v>
      </c>
      <c r="R376">
        <f t="shared" si="56"/>
        <v>0</v>
      </c>
      <c r="S376" s="12">
        <f t="shared" si="61"/>
        <v>0</v>
      </c>
      <c r="T376">
        <f t="shared" si="59"/>
        <v>0</v>
      </c>
      <c r="U376">
        <f t="shared" si="62"/>
        <v>8</v>
      </c>
    </row>
    <row r="377" spans="13:21">
      <c r="M377">
        <f t="shared" si="57"/>
        <v>17.308432203389927</v>
      </c>
      <c r="N377">
        <f t="shared" si="58"/>
        <v>17.348432203389926</v>
      </c>
      <c r="O377">
        <f t="shared" si="54"/>
        <v>17.303432203389928</v>
      </c>
      <c r="P377">
        <f t="shared" si="55"/>
        <v>17.353432203389925</v>
      </c>
      <c r="Q377">
        <f t="shared" si="60"/>
        <v>17.328432203389927</v>
      </c>
      <c r="R377">
        <f t="shared" si="56"/>
        <v>0</v>
      </c>
      <c r="S377" s="12">
        <f t="shared" si="61"/>
        <v>0</v>
      </c>
      <c r="T377">
        <f t="shared" si="59"/>
        <v>0</v>
      </c>
      <c r="U377">
        <f t="shared" si="62"/>
        <v>8</v>
      </c>
    </row>
    <row r="378" spans="13:21">
      <c r="M378">
        <f t="shared" si="57"/>
        <v>17.358432203389928</v>
      </c>
      <c r="N378">
        <f t="shared" si="58"/>
        <v>17.398432203389927</v>
      </c>
      <c r="O378">
        <f t="shared" si="54"/>
        <v>17.353432203389929</v>
      </c>
      <c r="P378">
        <f t="shared" si="55"/>
        <v>17.403432203389926</v>
      </c>
      <c r="Q378">
        <f t="shared" si="60"/>
        <v>17.378432203389927</v>
      </c>
      <c r="R378">
        <f t="shared" si="56"/>
        <v>0</v>
      </c>
      <c r="S378" s="12">
        <f t="shared" si="61"/>
        <v>0</v>
      </c>
      <c r="T378">
        <f t="shared" si="59"/>
        <v>0</v>
      </c>
      <c r="U378">
        <f t="shared" si="62"/>
        <v>8</v>
      </c>
    </row>
    <row r="379" spans="13:21">
      <c r="M379">
        <f t="shared" si="57"/>
        <v>17.408432203389928</v>
      </c>
      <c r="N379">
        <f t="shared" si="58"/>
        <v>17.448432203389928</v>
      </c>
      <c r="O379">
        <f t="shared" si="54"/>
        <v>17.403432203389929</v>
      </c>
      <c r="P379">
        <f t="shared" si="55"/>
        <v>17.453432203389927</v>
      </c>
      <c r="Q379">
        <f t="shared" si="60"/>
        <v>17.428432203389928</v>
      </c>
      <c r="R379">
        <f t="shared" si="56"/>
        <v>0</v>
      </c>
      <c r="S379" s="12">
        <f t="shared" si="61"/>
        <v>0</v>
      </c>
      <c r="T379">
        <f t="shared" si="59"/>
        <v>0</v>
      </c>
      <c r="U379">
        <f t="shared" si="62"/>
        <v>8</v>
      </c>
    </row>
    <row r="380" spans="13:21">
      <c r="M380">
        <f t="shared" si="57"/>
        <v>17.458432203389929</v>
      </c>
      <c r="N380">
        <f t="shared" si="58"/>
        <v>17.498432203389928</v>
      </c>
      <c r="O380">
        <f t="shared" si="54"/>
        <v>17.45343220338993</v>
      </c>
      <c r="P380">
        <f t="shared" si="55"/>
        <v>17.503432203389927</v>
      </c>
      <c r="Q380">
        <f t="shared" si="60"/>
        <v>17.478432203389929</v>
      </c>
      <c r="R380">
        <f t="shared" si="56"/>
        <v>0</v>
      </c>
      <c r="S380" s="12">
        <f t="shared" si="61"/>
        <v>0</v>
      </c>
      <c r="T380">
        <f t="shared" si="59"/>
        <v>0</v>
      </c>
      <c r="U380">
        <f t="shared" si="62"/>
        <v>8</v>
      </c>
    </row>
    <row r="381" spans="13:21">
      <c r="M381">
        <f t="shared" si="57"/>
        <v>17.50843220338993</v>
      </c>
      <c r="N381">
        <f t="shared" si="58"/>
        <v>17.548432203389929</v>
      </c>
      <c r="O381">
        <f t="shared" si="54"/>
        <v>17.503432203389931</v>
      </c>
      <c r="P381">
        <f t="shared" si="55"/>
        <v>17.553432203389928</v>
      </c>
      <c r="Q381">
        <f t="shared" si="60"/>
        <v>17.528432203389929</v>
      </c>
      <c r="R381">
        <f t="shared" si="56"/>
        <v>0</v>
      </c>
      <c r="S381" s="12">
        <f t="shared" si="61"/>
        <v>0</v>
      </c>
      <c r="T381">
        <f t="shared" si="59"/>
        <v>0</v>
      </c>
      <c r="U381">
        <f t="shared" si="62"/>
        <v>8</v>
      </c>
    </row>
    <row r="382" spans="13:21">
      <c r="M382">
        <f t="shared" si="57"/>
        <v>17.55843220338993</v>
      </c>
      <c r="N382">
        <f t="shared" si="58"/>
        <v>17.59843220338993</v>
      </c>
      <c r="O382">
        <f t="shared" si="54"/>
        <v>17.553432203389931</v>
      </c>
      <c r="P382">
        <f t="shared" si="55"/>
        <v>17.603432203389929</v>
      </c>
      <c r="Q382">
        <f t="shared" si="60"/>
        <v>17.57843220338993</v>
      </c>
      <c r="R382">
        <f t="shared" si="56"/>
        <v>0</v>
      </c>
      <c r="S382" s="12">
        <f t="shared" si="61"/>
        <v>0</v>
      </c>
      <c r="T382">
        <f t="shared" si="59"/>
        <v>0</v>
      </c>
      <c r="U382">
        <f t="shared" si="62"/>
        <v>8</v>
      </c>
    </row>
    <row r="383" spans="13:21">
      <c r="M383">
        <f t="shared" si="57"/>
        <v>17.608432203389931</v>
      </c>
      <c r="N383">
        <f t="shared" si="58"/>
        <v>17.64843220338993</v>
      </c>
      <c r="O383">
        <f t="shared" si="54"/>
        <v>17.603432203389932</v>
      </c>
      <c r="P383">
        <f t="shared" si="55"/>
        <v>17.653432203389929</v>
      </c>
      <c r="Q383">
        <f t="shared" si="60"/>
        <v>17.628432203389931</v>
      </c>
      <c r="R383">
        <f t="shared" si="56"/>
        <v>0</v>
      </c>
      <c r="S383" s="12">
        <f t="shared" si="61"/>
        <v>0</v>
      </c>
      <c r="T383">
        <f t="shared" si="59"/>
        <v>0</v>
      </c>
      <c r="U383">
        <f t="shared" si="62"/>
        <v>8</v>
      </c>
    </row>
    <row r="384" spans="13:21">
      <c r="M384">
        <f t="shared" si="57"/>
        <v>17.658432203389932</v>
      </c>
      <c r="N384">
        <f t="shared" si="58"/>
        <v>17.698432203389931</v>
      </c>
      <c r="O384">
        <f t="shared" si="54"/>
        <v>17.653432203389933</v>
      </c>
      <c r="P384">
        <f t="shared" si="55"/>
        <v>17.70343220338993</v>
      </c>
      <c r="Q384">
        <f t="shared" si="60"/>
        <v>17.678432203389931</v>
      </c>
      <c r="R384">
        <f t="shared" si="56"/>
        <v>0</v>
      </c>
      <c r="S384" s="12">
        <f t="shared" si="61"/>
        <v>0</v>
      </c>
      <c r="T384">
        <f t="shared" si="59"/>
        <v>0</v>
      </c>
      <c r="U384">
        <f t="shared" si="62"/>
        <v>8</v>
      </c>
    </row>
    <row r="385" spans="13:21">
      <c r="M385">
        <f t="shared" si="57"/>
        <v>17.708432203389933</v>
      </c>
      <c r="N385">
        <f t="shared" si="58"/>
        <v>17.748432203389932</v>
      </c>
      <c r="O385">
        <f t="shared" si="54"/>
        <v>17.703432203389934</v>
      </c>
      <c r="P385">
        <f t="shared" si="55"/>
        <v>17.753432203389931</v>
      </c>
      <c r="Q385">
        <f t="shared" si="60"/>
        <v>17.728432203389932</v>
      </c>
      <c r="R385">
        <f t="shared" si="56"/>
        <v>0</v>
      </c>
      <c r="S385" s="12">
        <f t="shared" si="61"/>
        <v>0</v>
      </c>
      <c r="T385">
        <f t="shared" si="59"/>
        <v>0</v>
      </c>
      <c r="U385">
        <f t="shared" si="62"/>
        <v>8</v>
      </c>
    </row>
    <row r="386" spans="13:21">
      <c r="M386">
        <f t="shared" si="57"/>
        <v>17.758432203389933</v>
      </c>
      <c r="N386">
        <f t="shared" si="58"/>
        <v>17.798432203389932</v>
      </c>
      <c r="O386">
        <f t="shared" si="54"/>
        <v>17.753432203389934</v>
      </c>
      <c r="P386">
        <f t="shared" si="55"/>
        <v>17.803432203389931</v>
      </c>
      <c r="Q386">
        <f t="shared" si="60"/>
        <v>17.778432203389933</v>
      </c>
      <c r="R386">
        <f t="shared" si="56"/>
        <v>0</v>
      </c>
      <c r="S386" s="12">
        <f t="shared" si="61"/>
        <v>0</v>
      </c>
      <c r="T386">
        <f t="shared" si="59"/>
        <v>0</v>
      </c>
      <c r="U386">
        <f t="shared" si="62"/>
        <v>8</v>
      </c>
    </row>
    <row r="387" spans="13:21">
      <c r="M387">
        <f t="shared" si="57"/>
        <v>17.808432203389934</v>
      </c>
      <c r="N387">
        <f t="shared" si="58"/>
        <v>17.848432203389933</v>
      </c>
      <c r="O387">
        <f t="shared" si="54"/>
        <v>17.803432203389935</v>
      </c>
      <c r="P387">
        <f t="shared" si="55"/>
        <v>17.853432203389932</v>
      </c>
      <c r="Q387">
        <f t="shared" si="60"/>
        <v>17.828432203389934</v>
      </c>
      <c r="R387">
        <f t="shared" si="56"/>
        <v>0</v>
      </c>
      <c r="S387" s="12">
        <f t="shared" si="61"/>
        <v>0</v>
      </c>
      <c r="T387">
        <f t="shared" si="59"/>
        <v>0</v>
      </c>
      <c r="U387">
        <f t="shared" si="62"/>
        <v>8</v>
      </c>
    </row>
    <row r="388" spans="13:21">
      <c r="M388">
        <f t="shared" si="57"/>
        <v>17.858432203389935</v>
      </c>
      <c r="N388">
        <f t="shared" si="58"/>
        <v>17.898432203389934</v>
      </c>
      <c r="O388">
        <f t="shared" si="54"/>
        <v>17.853432203389936</v>
      </c>
      <c r="P388">
        <f t="shared" si="55"/>
        <v>17.903432203389933</v>
      </c>
      <c r="Q388">
        <f t="shared" si="60"/>
        <v>17.878432203389934</v>
      </c>
      <c r="R388">
        <f t="shared" si="56"/>
        <v>0</v>
      </c>
      <c r="S388" s="12">
        <f t="shared" si="61"/>
        <v>0</v>
      </c>
      <c r="T388">
        <f t="shared" si="59"/>
        <v>0</v>
      </c>
      <c r="U388">
        <f t="shared" si="62"/>
        <v>8</v>
      </c>
    </row>
    <row r="389" spans="13:21">
      <c r="M389">
        <f t="shared" si="57"/>
        <v>17.908432203389935</v>
      </c>
      <c r="N389">
        <f t="shared" si="58"/>
        <v>17.948432203389935</v>
      </c>
      <c r="O389">
        <f t="shared" si="54"/>
        <v>17.903432203389936</v>
      </c>
      <c r="P389">
        <f t="shared" si="55"/>
        <v>17.953432203389934</v>
      </c>
      <c r="Q389">
        <f t="shared" si="60"/>
        <v>17.928432203389935</v>
      </c>
      <c r="R389">
        <f t="shared" si="56"/>
        <v>0</v>
      </c>
      <c r="S389" s="12">
        <f t="shared" si="61"/>
        <v>0</v>
      </c>
      <c r="T389">
        <f t="shared" si="59"/>
        <v>0</v>
      </c>
      <c r="U389">
        <f t="shared" si="62"/>
        <v>8</v>
      </c>
    </row>
    <row r="390" spans="13:21">
      <c r="M390">
        <f t="shared" si="57"/>
        <v>17.958432203389936</v>
      </c>
      <c r="N390">
        <f t="shared" si="58"/>
        <v>17.998432203389935</v>
      </c>
      <c r="O390">
        <f t="shared" ref="O390:O453" si="63">M390-5*10^-($D$4+1)</f>
        <v>17.953432203389937</v>
      </c>
      <c r="P390">
        <f t="shared" ref="P390:P453" si="64">N390+5*10^-($D$4+1)</f>
        <v>18.003432203389934</v>
      </c>
      <c r="Q390">
        <f t="shared" si="60"/>
        <v>17.978432203389936</v>
      </c>
      <c r="R390">
        <f t="shared" ref="R390:R453" si="65">COUNTIFS($G$3:$G$5000, "&gt;="&amp;O390,$G$3:$G$5000, "&lt;="&amp;P390)</f>
        <v>0</v>
      </c>
      <c r="S390" s="12">
        <f t="shared" si="61"/>
        <v>0</v>
      </c>
      <c r="T390">
        <f t="shared" si="59"/>
        <v>0</v>
      </c>
      <c r="U390">
        <f t="shared" si="62"/>
        <v>8</v>
      </c>
    </row>
    <row r="391" spans="13:21">
      <c r="M391">
        <f t="shared" si="57"/>
        <v>18.008432203389937</v>
      </c>
      <c r="N391">
        <f t="shared" si="58"/>
        <v>18.048432203389936</v>
      </c>
      <c r="O391">
        <f t="shared" si="63"/>
        <v>18.003432203389938</v>
      </c>
      <c r="P391">
        <f t="shared" si="64"/>
        <v>18.053432203389935</v>
      </c>
      <c r="Q391">
        <f t="shared" si="60"/>
        <v>18.028432203389936</v>
      </c>
      <c r="R391">
        <f t="shared" si="65"/>
        <v>0</v>
      </c>
      <c r="S391" s="12">
        <f t="shared" si="61"/>
        <v>0</v>
      </c>
      <c r="T391">
        <f t="shared" si="59"/>
        <v>0</v>
      </c>
      <c r="U391">
        <f t="shared" si="62"/>
        <v>8</v>
      </c>
    </row>
    <row r="392" spans="13:21">
      <c r="M392">
        <f t="shared" ref="M392:M455" si="66">N391+10^(-$D$4)</f>
        <v>18.058432203389938</v>
      </c>
      <c r="N392">
        <f t="shared" ref="N392:N455" si="67">N391+$J$6</f>
        <v>18.098432203389937</v>
      </c>
      <c r="O392">
        <f t="shared" si="63"/>
        <v>18.053432203389939</v>
      </c>
      <c r="P392">
        <f t="shared" si="64"/>
        <v>18.103432203389936</v>
      </c>
      <c r="Q392">
        <f t="shared" si="60"/>
        <v>18.078432203389937</v>
      </c>
      <c r="R392">
        <f t="shared" si="65"/>
        <v>0</v>
      </c>
      <c r="S392" s="12">
        <f t="shared" si="61"/>
        <v>0</v>
      </c>
      <c r="T392">
        <f t="shared" si="59"/>
        <v>0</v>
      </c>
      <c r="U392">
        <f t="shared" si="62"/>
        <v>8</v>
      </c>
    </row>
    <row r="393" spans="13:21">
      <c r="M393">
        <f t="shared" si="66"/>
        <v>18.108432203389938</v>
      </c>
      <c r="N393">
        <f t="shared" si="67"/>
        <v>18.148432203389937</v>
      </c>
      <c r="O393">
        <f t="shared" si="63"/>
        <v>18.103432203389939</v>
      </c>
      <c r="P393">
        <f t="shared" si="64"/>
        <v>18.153432203389936</v>
      </c>
      <c r="Q393">
        <f t="shared" si="60"/>
        <v>18.128432203389938</v>
      </c>
      <c r="R393">
        <f t="shared" si="65"/>
        <v>0</v>
      </c>
      <c r="S393" s="12">
        <f t="shared" si="61"/>
        <v>0</v>
      </c>
      <c r="T393">
        <f t="shared" si="59"/>
        <v>0</v>
      </c>
      <c r="U393">
        <f t="shared" si="62"/>
        <v>8</v>
      </c>
    </row>
    <row r="394" spans="13:21">
      <c r="M394">
        <f t="shared" si="66"/>
        <v>18.158432203389939</v>
      </c>
      <c r="N394">
        <f t="shared" si="67"/>
        <v>18.198432203389938</v>
      </c>
      <c r="O394">
        <f t="shared" si="63"/>
        <v>18.15343220338994</v>
      </c>
      <c r="P394">
        <f t="shared" si="64"/>
        <v>18.203432203389937</v>
      </c>
      <c r="Q394">
        <f t="shared" si="60"/>
        <v>18.178432203389939</v>
      </c>
      <c r="R394">
        <f t="shared" si="65"/>
        <v>0</v>
      </c>
      <c r="S394" s="12">
        <f t="shared" si="61"/>
        <v>0</v>
      </c>
      <c r="T394">
        <f t="shared" si="59"/>
        <v>0</v>
      </c>
      <c r="U394">
        <f t="shared" si="62"/>
        <v>8</v>
      </c>
    </row>
    <row r="395" spans="13:21">
      <c r="M395">
        <f t="shared" si="66"/>
        <v>18.20843220338994</v>
      </c>
      <c r="N395">
        <f t="shared" si="67"/>
        <v>18.248432203389939</v>
      </c>
      <c r="O395">
        <f t="shared" si="63"/>
        <v>18.203432203389941</v>
      </c>
      <c r="P395">
        <f t="shared" si="64"/>
        <v>18.253432203389938</v>
      </c>
      <c r="Q395">
        <f t="shared" si="60"/>
        <v>18.228432203389939</v>
      </c>
      <c r="R395">
        <f t="shared" si="65"/>
        <v>0</v>
      </c>
      <c r="S395" s="12">
        <f t="shared" si="61"/>
        <v>0</v>
      </c>
      <c r="T395">
        <f>R395</f>
        <v>0</v>
      </c>
      <c r="U395">
        <f t="shared" si="62"/>
        <v>8</v>
      </c>
    </row>
    <row r="396" spans="13:21">
      <c r="M396">
        <f t="shared" si="66"/>
        <v>18.25843220338994</v>
      </c>
      <c r="N396">
        <f t="shared" si="67"/>
        <v>18.29843220338994</v>
      </c>
      <c r="O396">
        <f t="shared" si="63"/>
        <v>18.253432203389941</v>
      </c>
      <c r="P396">
        <f t="shared" si="64"/>
        <v>18.303432203389939</v>
      </c>
      <c r="Q396">
        <f t="shared" si="60"/>
        <v>18.27843220338994</v>
      </c>
      <c r="R396">
        <f t="shared" si="65"/>
        <v>0</v>
      </c>
      <c r="S396" s="12">
        <f t="shared" si="61"/>
        <v>0</v>
      </c>
      <c r="T396">
        <f t="shared" ref="T396:T433" si="68">R396+T395</f>
        <v>0</v>
      </c>
      <c r="U396">
        <f t="shared" si="62"/>
        <v>8</v>
      </c>
    </row>
    <row r="397" spans="13:21">
      <c r="M397">
        <f t="shared" si="66"/>
        <v>18.308432203389941</v>
      </c>
      <c r="N397">
        <f t="shared" si="67"/>
        <v>18.34843220338994</v>
      </c>
      <c r="O397">
        <f t="shared" si="63"/>
        <v>18.303432203389942</v>
      </c>
      <c r="P397">
        <f t="shared" si="64"/>
        <v>18.353432203389939</v>
      </c>
      <c r="Q397">
        <f t="shared" si="60"/>
        <v>18.328432203389941</v>
      </c>
      <c r="R397">
        <f t="shared" si="65"/>
        <v>0</v>
      </c>
      <c r="S397" s="12">
        <f t="shared" si="61"/>
        <v>0</v>
      </c>
      <c r="T397">
        <f t="shared" si="68"/>
        <v>0</v>
      </c>
      <c r="U397">
        <f t="shared" si="62"/>
        <v>8</v>
      </c>
    </row>
    <row r="398" spans="13:21">
      <c r="M398">
        <f t="shared" si="66"/>
        <v>18.358432203389942</v>
      </c>
      <c r="N398">
        <f t="shared" si="67"/>
        <v>18.398432203389941</v>
      </c>
      <c r="O398">
        <f t="shared" si="63"/>
        <v>18.353432203389943</v>
      </c>
      <c r="P398">
        <f t="shared" si="64"/>
        <v>18.40343220338994</v>
      </c>
      <c r="Q398">
        <f t="shared" si="60"/>
        <v>18.378432203389941</v>
      </c>
      <c r="R398">
        <f t="shared" si="65"/>
        <v>0</v>
      </c>
      <c r="S398" s="12">
        <f t="shared" si="61"/>
        <v>0</v>
      </c>
      <c r="T398">
        <f t="shared" si="68"/>
        <v>0</v>
      </c>
      <c r="U398">
        <f t="shared" si="62"/>
        <v>8</v>
      </c>
    </row>
    <row r="399" spans="13:21">
      <c r="M399">
        <f t="shared" si="66"/>
        <v>18.408432203389943</v>
      </c>
      <c r="N399">
        <f t="shared" si="67"/>
        <v>18.448432203389942</v>
      </c>
      <c r="O399">
        <f t="shared" si="63"/>
        <v>18.403432203389944</v>
      </c>
      <c r="P399">
        <f t="shared" si="64"/>
        <v>18.453432203389941</v>
      </c>
      <c r="Q399">
        <f t="shared" si="60"/>
        <v>18.428432203389942</v>
      </c>
      <c r="R399">
        <f t="shared" si="65"/>
        <v>0</v>
      </c>
      <c r="S399" s="12">
        <f t="shared" si="61"/>
        <v>0</v>
      </c>
      <c r="T399">
        <f t="shared" si="68"/>
        <v>0</v>
      </c>
      <c r="U399">
        <f t="shared" si="62"/>
        <v>8</v>
      </c>
    </row>
    <row r="400" spans="13:21">
      <c r="M400">
        <f t="shared" si="66"/>
        <v>18.458432203389943</v>
      </c>
      <c r="N400">
        <f t="shared" si="67"/>
        <v>18.498432203389942</v>
      </c>
      <c r="O400">
        <f t="shared" si="63"/>
        <v>18.453432203389944</v>
      </c>
      <c r="P400">
        <f t="shared" si="64"/>
        <v>18.503432203389941</v>
      </c>
      <c r="Q400">
        <f t="shared" si="60"/>
        <v>18.478432203389943</v>
      </c>
      <c r="R400">
        <f t="shared" si="65"/>
        <v>0</v>
      </c>
      <c r="S400" s="12">
        <f t="shared" si="61"/>
        <v>0</v>
      </c>
      <c r="T400">
        <f t="shared" si="68"/>
        <v>0</v>
      </c>
      <c r="U400">
        <f t="shared" si="62"/>
        <v>8</v>
      </c>
    </row>
    <row r="401" spans="13:21">
      <c r="M401">
        <f t="shared" si="66"/>
        <v>18.508432203389944</v>
      </c>
      <c r="N401">
        <f t="shared" si="67"/>
        <v>18.548432203389943</v>
      </c>
      <c r="O401">
        <f t="shared" si="63"/>
        <v>18.503432203389945</v>
      </c>
      <c r="P401">
        <f t="shared" si="64"/>
        <v>18.553432203389942</v>
      </c>
      <c r="Q401">
        <f t="shared" si="60"/>
        <v>18.528432203389944</v>
      </c>
      <c r="R401">
        <f t="shared" si="65"/>
        <v>0</v>
      </c>
      <c r="S401" s="12">
        <f t="shared" si="61"/>
        <v>0</v>
      </c>
      <c r="T401">
        <f t="shared" si="68"/>
        <v>0</v>
      </c>
      <c r="U401">
        <f t="shared" si="62"/>
        <v>8</v>
      </c>
    </row>
    <row r="402" spans="13:21">
      <c r="M402">
        <f t="shared" si="66"/>
        <v>18.558432203389945</v>
      </c>
      <c r="N402">
        <f t="shared" si="67"/>
        <v>18.598432203389944</v>
      </c>
      <c r="O402">
        <f t="shared" si="63"/>
        <v>18.553432203389946</v>
      </c>
      <c r="P402">
        <f t="shared" si="64"/>
        <v>18.603432203389943</v>
      </c>
      <c r="Q402">
        <f t="shared" si="60"/>
        <v>18.578432203389944</v>
      </c>
      <c r="R402">
        <f t="shared" si="65"/>
        <v>0</v>
      </c>
      <c r="S402" s="12">
        <f t="shared" si="61"/>
        <v>0</v>
      </c>
      <c r="T402">
        <f t="shared" si="68"/>
        <v>0</v>
      </c>
      <c r="U402">
        <f t="shared" si="62"/>
        <v>8</v>
      </c>
    </row>
    <row r="403" spans="13:21">
      <c r="M403">
        <f t="shared" si="66"/>
        <v>18.608432203389945</v>
      </c>
      <c r="N403">
        <f t="shared" si="67"/>
        <v>18.648432203389945</v>
      </c>
      <c r="O403">
        <f t="shared" si="63"/>
        <v>18.603432203389946</v>
      </c>
      <c r="P403">
        <f t="shared" si="64"/>
        <v>18.653432203389944</v>
      </c>
      <c r="Q403">
        <f t="shared" si="60"/>
        <v>18.628432203389945</v>
      </c>
      <c r="R403">
        <f t="shared" si="65"/>
        <v>0</v>
      </c>
      <c r="S403" s="12">
        <f t="shared" si="61"/>
        <v>0</v>
      </c>
      <c r="T403">
        <f t="shared" si="68"/>
        <v>0</v>
      </c>
      <c r="U403">
        <f t="shared" si="62"/>
        <v>8</v>
      </c>
    </row>
    <row r="404" spans="13:21">
      <c r="M404">
        <f t="shared" si="66"/>
        <v>18.658432203389946</v>
      </c>
      <c r="N404">
        <f t="shared" si="67"/>
        <v>18.698432203389945</v>
      </c>
      <c r="O404">
        <f t="shared" si="63"/>
        <v>18.653432203389947</v>
      </c>
      <c r="P404">
        <f t="shared" si="64"/>
        <v>18.703432203389944</v>
      </c>
      <c r="Q404">
        <f t="shared" si="60"/>
        <v>18.678432203389946</v>
      </c>
      <c r="R404">
        <f t="shared" si="65"/>
        <v>0</v>
      </c>
      <c r="S404" s="12">
        <f t="shared" si="61"/>
        <v>0</v>
      </c>
      <c r="T404">
        <f t="shared" si="68"/>
        <v>0</v>
      </c>
      <c r="U404">
        <f t="shared" si="62"/>
        <v>8</v>
      </c>
    </row>
    <row r="405" spans="13:21">
      <c r="M405">
        <f t="shared" si="66"/>
        <v>18.708432203389947</v>
      </c>
      <c r="N405">
        <f t="shared" si="67"/>
        <v>18.748432203389946</v>
      </c>
      <c r="O405">
        <f t="shared" si="63"/>
        <v>18.703432203389948</v>
      </c>
      <c r="P405">
        <f t="shared" si="64"/>
        <v>18.753432203389945</v>
      </c>
      <c r="Q405">
        <f t="shared" si="60"/>
        <v>18.728432203389946</v>
      </c>
      <c r="R405">
        <f t="shared" si="65"/>
        <v>0</v>
      </c>
      <c r="S405" s="12">
        <f t="shared" si="61"/>
        <v>0</v>
      </c>
      <c r="T405">
        <f t="shared" si="68"/>
        <v>0</v>
      </c>
      <c r="U405">
        <f t="shared" si="62"/>
        <v>8</v>
      </c>
    </row>
    <row r="406" spans="13:21">
      <c r="M406">
        <f t="shared" si="66"/>
        <v>18.758432203389948</v>
      </c>
      <c r="N406">
        <f t="shared" si="67"/>
        <v>18.798432203389947</v>
      </c>
      <c r="O406">
        <f t="shared" si="63"/>
        <v>18.753432203389949</v>
      </c>
      <c r="P406">
        <f t="shared" si="64"/>
        <v>18.803432203389946</v>
      </c>
      <c r="Q406">
        <f t="shared" si="60"/>
        <v>18.778432203389947</v>
      </c>
      <c r="R406">
        <f t="shared" si="65"/>
        <v>0</v>
      </c>
      <c r="S406" s="12">
        <f t="shared" si="61"/>
        <v>0</v>
      </c>
      <c r="T406">
        <f t="shared" si="68"/>
        <v>0</v>
      </c>
      <c r="U406">
        <f t="shared" si="62"/>
        <v>8</v>
      </c>
    </row>
    <row r="407" spans="13:21">
      <c r="M407">
        <f t="shared" si="66"/>
        <v>18.808432203389948</v>
      </c>
      <c r="N407">
        <f t="shared" si="67"/>
        <v>18.848432203389947</v>
      </c>
      <c r="O407">
        <f t="shared" si="63"/>
        <v>18.803432203389949</v>
      </c>
      <c r="P407">
        <f t="shared" si="64"/>
        <v>18.853432203389946</v>
      </c>
      <c r="Q407">
        <f t="shared" si="60"/>
        <v>18.828432203389948</v>
      </c>
      <c r="R407">
        <f t="shared" si="65"/>
        <v>0</v>
      </c>
      <c r="S407" s="12">
        <f t="shared" si="61"/>
        <v>0</v>
      </c>
      <c r="T407">
        <f t="shared" si="68"/>
        <v>0</v>
      </c>
      <c r="U407">
        <f t="shared" si="62"/>
        <v>8</v>
      </c>
    </row>
    <row r="408" spans="13:21">
      <c r="M408">
        <f t="shared" si="66"/>
        <v>18.858432203389949</v>
      </c>
      <c r="N408">
        <f t="shared" si="67"/>
        <v>18.898432203389948</v>
      </c>
      <c r="O408">
        <f t="shared" si="63"/>
        <v>18.85343220338995</v>
      </c>
      <c r="P408">
        <f t="shared" si="64"/>
        <v>18.903432203389947</v>
      </c>
      <c r="Q408">
        <f t="shared" si="60"/>
        <v>18.878432203389949</v>
      </c>
      <c r="R408">
        <f t="shared" si="65"/>
        <v>0</v>
      </c>
      <c r="S408" s="12">
        <f t="shared" si="61"/>
        <v>0</v>
      </c>
      <c r="T408">
        <f t="shared" si="68"/>
        <v>0</v>
      </c>
      <c r="U408">
        <f t="shared" si="62"/>
        <v>8</v>
      </c>
    </row>
    <row r="409" spans="13:21">
      <c r="M409">
        <f t="shared" si="66"/>
        <v>18.90843220338995</v>
      </c>
      <c r="N409">
        <f t="shared" si="67"/>
        <v>18.948432203389949</v>
      </c>
      <c r="O409">
        <f t="shared" si="63"/>
        <v>18.903432203389951</v>
      </c>
      <c r="P409">
        <f t="shared" si="64"/>
        <v>18.953432203389948</v>
      </c>
      <c r="Q409">
        <f t="shared" si="60"/>
        <v>18.928432203389949</v>
      </c>
      <c r="R409">
        <f t="shared" si="65"/>
        <v>0</v>
      </c>
      <c r="S409" s="12">
        <f t="shared" si="61"/>
        <v>0</v>
      </c>
      <c r="T409">
        <f t="shared" si="68"/>
        <v>0</v>
      </c>
      <c r="U409">
        <f t="shared" si="62"/>
        <v>8</v>
      </c>
    </row>
    <row r="410" spans="13:21">
      <c r="M410">
        <f t="shared" si="66"/>
        <v>18.95843220338995</v>
      </c>
      <c r="N410">
        <f t="shared" si="67"/>
        <v>18.99843220338995</v>
      </c>
      <c r="O410">
        <f t="shared" si="63"/>
        <v>18.953432203389951</v>
      </c>
      <c r="P410">
        <f t="shared" si="64"/>
        <v>19.003432203389949</v>
      </c>
      <c r="Q410">
        <f t="shared" si="60"/>
        <v>18.97843220338995</v>
      </c>
      <c r="R410">
        <f t="shared" si="65"/>
        <v>0</v>
      </c>
      <c r="S410" s="12">
        <f t="shared" si="61"/>
        <v>0</v>
      </c>
      <c r="T410">
        <f t="shared" si="68"/>
        <v>0</v>
      </c>
      <c r="U410">
        <f t="shared" si="62"/>
        <v>8</v>
      </c>
    </row>
    <row r="411" spans="13:21">
      <c r="M411">
        <f t="shared" si="66"/>
        <v>19.008432203389951</v>
      </c>
      <c r="N411">
        <f t="shared" si="67"/>
        <v>19.04843220338995</v>
      </c>
      <c r="O411">
        <f t="shared" si="63"/>
        <v>19.003432203389952</v>
      </c>
      <c r="P411">
        <f t="shared" si="64"/>
        <v>19.053432203389949</v>
      </c>
      <c r="Q411">
        <f t="shared" si="60"/>
        <v>19.028432203389951</v>
      </c>
      <c r="R411">
        <f t="shared" si="65"/>
        <v>0</v>
      </c>
      <c r="S411" s="12">
        <f t="shared" si="61"/>
        <v>0</v>
      </c>
      <c r="T411">
        <f t="shared" si="68"/>
        <v>0</v>
      </c>
      <c r="U411">
        <f t="shared" si="62"/>
        <v>8</v>
      </c>
    </row>
    <row r="412" spans="13:21">
      <c r="M412">
        <f t="shared" si="66"/>
        <v>19.058432203389952</v>
      </c>
      <c r="N412">
        <f t="shared" si="67"/>
        <v>19.098432203389951</v>
      </c>
      <c r="O412">
        <f t="shared" si="63"/>
        <v>19.053432203389953</v>
      </c>
      <c r="P412">
        <f t="shared" si="64"/>
        <v>19.10343220338995</v>
      </c>
      <c r="Q412">
        <f t="shared" si="60"/>
        <v>19.078432203389951</v>
      </c>
      <c r="R412">
        <f t="shared" si="65"/>
        <v>0</v>
      </c>
      <c r="S412" s="12">
        <f t="shared" si="61"/>
        <v>0</v>
      </c>
      <c r="T412">
        <f t="shared" si="68"/>
        <v>0</v>
      </c>
      <c r="U412">
        <f t="shared" si="62"/>
        <v>8</v>
      </c>
    </row>
    <row r="413" spans="13:21">
      <c r="M413">
        <f t="shared" si="66"/>
        <v>19.108432203389953</v>
      </c>
      <c r="N413">
        <f t="shared" si="67"/>
        <v>19.148432203389952</v>
      </c>
      <c r="O413">
        <f t="shared" si="63"/>
        <v>19.103432203389954</v>
      </c>
      <c r="P413">
        <f t="shared" si="64"/>
        <v>19.153432203389951</v>
      </c>
      <c r="Q413">
        <f t="shared" si="60"/>
        <v>19.128432203389952</v>
      </c>
      <c r="R413">
        <f t="shared" si="65"/>
        <v>0</v>
      </c>
      <c r="S413" s="12">
        <f t="shared" si="61"/>
        <v>0</v>
      </c>
      <c r="T413">
        <f t="shared" si="68"/>
        <v>0</v>
      </c>
      <c r="U413">
        <f t="shared" si="62"/>
        <v>8</v>
      </c>
    </row>
    <row r="414" spans="13:21">
      <c r="M414">
        <f t="shared" si="66"/>
        <v>19.158432203389953</v>
      </c>
      <c r="N414">
        <f t="shared" si="67"/>
        <v>19.198432203389952</v>
      </c>
      <c r="O414">
        <f t="shared" si="63"/>
        <v>19.153432203389954</v>
      </c>
      <c r="P414">
        <f t="shared" si="64"/>
        <v>19.203432203389951</v>
      </c>
      <c r="Q414">
        <f t="shared" si="60"/>
        <v>19.178432203389953</v>
      </c>
      <c r="R414">
        <f t="shared" si="65"/>
        <v>0</v>
      </c>
      <c r="S414" s="12">
        <f t="shared" si="61"/>
        <v>0</v>
      </c>
      <c r="T414">
        <f t="shared" si="68"/>
        <v>0</v>
      </c>
      <c r="U414">
        <f t="shared" si="62"/>
        <v>8</v>
      </c>
    </row>
    <row r="415" spans="13:21">
      <c r="M415">
        <f t="shared" si="66"/>
        <v>19.208432203389954</v>
      </c>
      <c r="N415">
        <f t="shared" si="67"/>
        <v>19.248432203389953</v>
      </c>
      <c r="O415">
        <f t="shared" si="63"/>
        <v>19.203432203389955</v>
      </c>
      <c r="P415">
        <f t="shared" si="64"/>
        <v>19.253432203389952</v>
      </c>
      <c r="Q415">
        <f t="shared" si="60"/>
        <v>19.228432203389954</v>
      </c>
      <c r="R415">
        <f t="shared" si="65"/>
        <v>0</v>
      </c>
      <c r="S415" s="12">
        <f t="shared" si="61"/>
        <v>0</v>
      </c>
      <c r="T415">
        <f t="shared" si="68"/>
        <v>0</v>
      </c>
      <c r="U415">
        <f t="shared" si="62"/>
        <v>8</v>
      </c>
    </row>
    <row r="416" spans="13:21">
      <c r="M416">
        <f t="shared" si="66"/>
        <v>19.258432203389955</v>
      </c>
      <c r="N416">
        <f t="shared" si="67"/>
        <v>19.298432203389954</v>
      </c>
      <c r="O416">
        <f t="shared" si="63"/>
        <v>19.253432203389956</v>
      </c>
      <c r="P416">
        <f t="shared" si="64"/>
        <v>19.303432203389953</v>
      </c>
      <c r="Q416">
        <f t="shared" si="60"/>
        <v>19.278432203389954</v>
      </c>
      <c r="R416">
        <f t="shared" si="65"/>
        <v>0</v>
      </c>
      <c r="S416" s="12">
        <f t="shared" si="61"/>
        <v>0</v>
      </c>
      <c r="T416">
        <f t="shared" si="68"/>
        <v>0</v>
      </c>
      <c r="U416">
        <f t="shared" si="62"/>
        <v>8</v>
      </c>
    </row>
    <row r="417" spans="13:21">
      <c r="M417">
        <f t="shared" si="66"/>
        <v>19.308432203389955</v>
      </c>
      <c r="N417">
        <f t="shared" si="67"/>
        <v>19.348432203389955</v>
      </c>
      <c r="O417">
        <f t="shared" si="63"/>
        <v>19.303432203389956</v>
      </c>
      <c r="P417">
        <f t="shared" si="64"/>
        <v>19.353432203389954</v>
      </c>
      <c r="Q417">
        <f t="shared" si="60"/>
        <v>19.328432203389955</v>
      </c>
      <c r="R417">
        <f t="shared" si="65"/>
        <v>0</v>
      </c>
      <c r="S417" s="12">
        <f t="shared" si="61"/>
        <v>0</v>
      </c>
      <c r="T417">
        <f t="shared" si="68"/>
        <v>0</v>
      </c>
      <c r="U417">
        <f t="shared" si="62"/>
        <v>8</v>
      </c>
    </row>
    <row r="418" spans="13:21">
      <c r="M418">
        <f t="shared" si="66"/>
        <v>19.358432203389956</v>
      </c>
      <c r="N418">
        <f t="shared" si="67"/>
        <v>19.398432203389955</v>
      </c>
      <c r="O418">
        <f t="shared" si="63"/>
        <v>19.353432203389957</v>
      </c>
      <c r="P418">
        <f t="shared" si="64"/>
        <v>19.403432203389954</v>
      </c>
      <c r="Q418">
        <f t="shared" si="60"/>
        <v>19.378432203389956</v>
      </c>
      <c r="R418">
        <f t="shared" si="65"/>
        <v>0</v>
      </c>
      <c r="S418" s="12">
        <f t="shared" si="61"/>
        <v>0</v>
      </c>
      <c r="T418">
        <f t="shared" si="68"/>
        <v>0</v>
      </c>
      <c r="U418">
        <f t="shared" si="62"/>
        <v>8</v>
      </c>
    </row>
    <row r="419" spans="13:21">
      <c r="M419">
        <f t="shared" si="66"/>
        <v>19.408432203389957</v>
      </c>
      <c r="N419">
        <f t="shared" si="67"/>
        <v>19.448432203389956</v>
      </c>
      <c r="O419">
        <f t="shared" si="63"/>
        <v>19.403432203389958</v>
      </c>
      <c r="P419">
        <f t="shared" si="64"/>
        <v>19.453432203389955</v>
      </c>
      <c r="Q419">
        <f t="shared" si="60"/>
        <v>19.428432203389956</v>
      </c>
      <c r="R419">
        <f t="shared" si="65"/>
        <v>0</v>
      </c>
      <c r="S419" s="12">
        <f t="shared" si="61"/>
        <v>0</v>
      </c>
      <c r="T419">
        <f t="shared" si="68"/>
        <v>0</v>
      </c>
      <c r="U419">
        <f t="shared" si="62"/>
        <v>8</v>
      </c>
    </row>
    <row r="420" spans="13:21">
      <c r="M420">
        <f t="shared" si="66"/>
        <v>19.458432203389957</v>
      </c>
      <c r="N420">
        <f t="shared" si="67"/>
        <v>19.498432203389957</v>
      </c>
      <c r="O420">
        <f t="shared" si="63"/>
        <v>19.453432203389958</v>
      </c>
      <c r="P420">
        <f t="shared" si="64"/>
        <v>19.503432203389956</v>
      </c>
      <c r="Q420">
        <f t="shared" si="60"/>
        <v>19.478432203389957</v>
      </c>
      <c r="R420">
        <f t="shared" si="65"/>
        <v>0</v>
      </c>
      <c r="S420" s="12">
        <f t="shared" si="61"/>
        <v>0</v>
      </c>
      <c r="T420">
        <f t="shared" si="68"/>
        <v>0</v>
      </c>
      <c r="U420">
        <f t="shared" si="62"/>
        <v>8</v>
      </c>
    </row>
    <row r="421" spans="13:21">
      <c r="M421">
        <f t="shared" si="66"/>
        <v>19.508432203389958</v>
      </c>
      <c r="N421">
        <f t="shared" si="67"/>
        <v>19.548432203389957</v>
      </c>
      <c r="O421">
        <f t="shared" si="63"/>
        <v>19.503432203389959</v>
      </c>
      <c r="P421">
        <f t="shared" si="64"/>
        <v>19.553432203389956</v>
      </c>
      <c r="Q421">
        <f t="shared" si="60"/>
        <v>19.528432203389958</v>
      </c>
      <c r="R421">
        <f t="shared" si="65"/>
        <v>0</v>
      </c>
      <c r="S421" s="12">
        <f t="shared" si="61"/>
        <v>0</v>
      </c>
      <c r="T421">
        <f t="shared" si="68"/>
        <v>0</v>
      </c>
      <c r="U421">
        <f t="shared" si="62"/>
        <v>8</v>
      </c>
    </row>
    <row r="422" spans="13:21">
      <c r="M422">
        <f t="shared" si="66"/>
        <v>19.558432203389959</v>
      </c>
      <c r="N422">
        <f t="shared" si="67"/>
        <v>19.598432203389958</v>
      </c>
      <c r="O422">
        <f t="shared" si="63"/>
        <v>19.55343220338996</v>
      </c>
      <c r="P422">
        <f t="shared" si="64"/>
        <v>19.603432203389957</v>
      </c>
      <c r="Q422">
        <f t="shared" si="60"/>
        <v>19.578432203389958</v>
      </c>
      <c r="R422">
        <f t="shared" si="65"/>
        <v>0</v>
      </c>
      <c r="S422" s="12">
        <f t="shared" si="61"/>
        <v>0</v>
      </c>
      <c r="T422">
        <f t="shared" si="68"/>
        <v>0</v>
      </c>
      <c r="U422">
        <f t="shared" si="62"/>
        <v>8</v>
      </c>
    </row>
    <row r="423" spans="13:21">
      <c r="M423">
        <f t="shared" si="66"/>
        <v>19.60843220338996</v>
      </c>
      <c r="N423">
        <f t="shared" si="67"/>
        <v>19.648432203389959</v>
      </c>
      <c r="O423">
        <f t="shared" si="63"/>
        <v>19.603432203389961</v>
      </c>
      <c r="P423">
        <f t="shared" si="64"/>
        <v>19.653432203389958</v>
      </c>
      <c r="Q423">
        <f t="shared" si="60"/>
        <v>19.628432203389959</v>
      </c>
      <c r="R423">
        <f t="shared" si="65"/>
        <v>0</v>
      </c>
      <c r="S423" s="12">
        <f t="shared" si="61"/>
        <v>0</v>
      </c>
      <c r="T423">
        <f t="shared" si="68"/>
        <v>0</v>
      </c>
      <c r="U423">
        <f t="shared" si="62"/>
        <v>8</v>
      </c>
    </row>
    <row r="424" spans="13:21">
      <c r="M424">
        <f t="shared" si="66"/>
        <v>19.65843220338996</v>
      </c>
      <c r="N424">
        <f t="shared" si="67"/>
        <v>19.698432203389959</v>
      </c>
      <c r="O424">
        <f t="shared" si="63"/>
        <v>19.653432203389961</v>
      </c>
      <c r="P424">
        <f t="shared" si="64"/>
        <v>19.703432203389958</v>
      </c>
      <c r="Q424">
        <f t="shared" si="60"/>
        <v>19.67843220338996</v>
      </c>
      <c r="R424">
        <f t="shared" si="65"/>
        <v>0</v>
      </c>
      <c r="S424" s="12">
        <f t="shared" si="61"/>
        <v>0</v>
      </c>
      <c r="T424">
        <f t="shared" si="68"/>
        <v>0</v>
      </c>
      <c r="U424">
        <f t="shared" si="62"/>
        <v>8</v>
      </c>
    </row>
    <row r="425" spans="13:21">
      <c r="M425">
        <f t="shared" si="66"/>
        <v>19.708432203389961</v>
      </c>
      <c r="N425">
        <f t="shared" si="67"/>
        <v>19.74843220338996</v>
      </c>
      <c r="O425">
        <f t="shared" si="63"/>
        <v>19.703432203389962</v>
      </c>
      <c r="P425">
        <f t="shared" si="64"/>
        <v>19.753432203389959</v>
      </c>
      <c r="Q425">
        <f t="shared" si="60"/>
        <v>19.728432203389961</v>
      </c>
      <c r="R425">
        <f t="shared" si="65"/>
        <v>0</v>
      </c>
      <c r="S425" s="12">
        <f t="shared" si="61"/>
        <v>0</v>
      </c>
      <c r="T425">
        <f t="shared" si="68"/>
        <v>0</v>
      </c>
      <c r="U425">
        <f t="shared" si="62"/>
        <v>8</v>
      </c>
    </row>
    <row r="426" spans="13:21">
      <c r="M426">
        <f t="shared" si="66"/>
        <v>19.758432203389962</v>
      </c>
      <c r="N426">
        <f t="shared" si="67"/>
        <v>19.798432203389961</v>
      </c>
      <c r="O426">
        <f t="shared" si="63"/>
        <v>19.753432203389963</v>
      </c>
      <c r="P426">
        <f t="shared" si="64"/>
        <v>19.80343220338996</v>
      </c>
      <c r="Q426">
        <f t="shared" si="60"/>
        <v>19.778432203389961</v>
      </c>
      <c r="R426">
        <f t="shared" si="65"/>
        <v>0</v>
      </c>
      <c r="S426" s="12">
        <f t="shared" si="61"/>
        <v>0</v>
      </c>
      <c r="T426">
        <f t="shared" si="68"/>
        <v>0</v>
      </c>
      <c r="U426">
        <f t="shared" si="62"/>
        <v>8</v>
      </c>
    </row>
    <row r="427" spans="13:21">
      <c r="M427">
        <f t="shared" si="66"/>
        <v>19.808432203389962</v>
      </c>
      <c r="N427">
        <f t="shared" si="67"/>
        <v>19.848432203389962</v>
      </c>
      <c r="O427">
        <f t="shared" si="63"/>
        <v>19.803432203389963</v>
      </c>
      <c r="P427">
        <f t="shared" si="64"/>
        <v>19.853432203389961</v>
      </c>
      <c r="Q427">
        <f t="shared" si="60"/>
        <v>19.828432203389962</v>
      </c>
      <c r="R427">
        <f t="shared" si="65"/>
        <v>0</v>
      </c>
      <c r="S427" s="12">
        <f t="shared" si="61"/>
        <v>0</v>
      </c>
      <c r="T427">
        <f t="shared" si="68"/>
        <v>0</v>
      </c>
      <c r="U427">
        <f t="shared" si="62"/>
        <v>8</v>
      </c>
    </row>
    <row r="428" spans="13:21">
      <c r="M428">
        <f t="shared" si="66"/>
        <v>19.858432203389963</v>
      </c>
      <c r="N428">
        <f t="shared" si="67"/>
        <v>19.898432203389962</v>
      </c>
      <c r="O428">
        <f t="shared" si="63"/>
        <v>19.853432203389964</v>
      </c>
      <c r="P428">
        <f t="shared" si="64"/>
        <v>19.903432203389961</v>
      </c>
      <c r="Q428">
        <f t="shared" si="60"/>
        <v>19.878432203389963</v>
      </c>
      <c r="R428">
        <f t="shared" si="65"/>
        <v>0</v>
      </c>
      <c r="S428" s="12">
        <f t="shared" si="61"/>
        <v>0</v>
      </c>
      <c r="T428">
        <f t="shared" si="68"/>
        <v>0</v>
      </c>
      <c r="U428">
        <f t="shared" si="62"/>
        <v>8</v>
      </c>
    </row>
    <row r="429" spans="13:21">
      <c r="M429">
        <f t="shared" si="66"/>
        <v>19.908432203389964</v>
      </c>
      <c r="N429">
        <f t="shared" si="67"/>
        <v>19.948432203389963</v>
      </c>
      <c r="O429">
        <f t="shared" si="63"/>
        <v>19.903432203389965</v>
      </c>
      <c r="P429">
        <f t="shared" si="64"/>
        <v>19.953432203389962</v>
      </c>
      <c r="Q429">
        <f t="shared" ref="Q429:Q492" si="69">AVERAGE(O429:P429)</f>
        <v>19.928432203389963</v>
      </c>
      <c r="R429">
        <f t="shared" si="65"/>
        <v>0</v>
      </c>
      <c r="S429" s="12">
        <f t="shared" ref="S429:S492" si="70">R429/$S$3</f>
        <v>0</v>
      </c>
      <c r="T429">
        <f t="shared" si="68"/>
        <v>0</v>
      </c>
      <c r="U429">
        <f t="shared" ref="U429:U492" si="71">COUNTIF($G$3:$G$1000, "&lt;="&amp;O429)</f>
        <v>8</v>
      </c>
    </row>
    <row r="430" spans="13:21">
      <c r="M430">
        <f t="shared" si="66"/>
        <v>19.958432203389965</v>
      </c>
      <c r="N430">
        <f t="shared" si="67"/>
        <v>19.998432203389964</v>
      </c>
      <c r="O430">
        <f t="shared" si="63"/>
        <v>19.953432203389966</v>
      </c>
      <c r="P430">
        <f t="shared" si="64"/>
        <v>20.003432203389963</v>
      </c>
      <c r="Q430">
        <f t="shared" si="69"/>
        <v>19.978432203389964</v>
      </c>
      <c r="R430">
        <f t="shared" si="65"/>
        <v>0</v>
      </c>
      <c r="S430" s="12">
        <f t="shared" si="70"/>
        <v>0</v>
      </c>
      <c r="T430">
        <f t="shared" si="68"/>
        <v>0</v>
      </c>
      <c r="U430">
        <f t="shared" si="71"/>
        <v>8</v>
      </c>
    </row>
    <row r="431" spans="13:21">
      <c r="M431">
        <f t="shared" si="66"/>
        <v>20.008432203389965</v>
      </c>
      <c r="N431">
        <f t="shared" si="67"/>
        <v>20.048432203389964</v>
      </c>
      <c r="O431">
        <f t="shared" si="63"/>
        <v>20.003432203389966</v>
      </c>
      <c r="P431">
        <f t="shared" si="64"/>
        <v>20.053432203389963</v>
      </c>
      <c r="Q431">
        <f t="shared" si="69"/>
        <v>20.028432203389965</v>
      </c>
      <c r="R431">
        <f t="shared" si="65"/>
        <v>0</v>
      </c>
      <c r="S431" s="12">
        <f t="shared" si="70"/>
        <v>0</v>
      </c>
      <c r="T431">
        <f t="shared" si="68"/>
        <v>0</v>
      </c>
      <c r="U431">
        <f t="shared" si="71"/>
        <v>8</v>
      </c>
    </row>
    <row r="432" spans="13:21">
      <c r="M432">
        <f t="shared" si="66"/>
        <v>20.058432203389966</v>
      </c>
      <c r="N432">
        <f t="shared" si="67"/>
        <v>20.098432203389965</v>
      </c>
      <c r="O432">
        <f t="shared" si="63"/>
        <v>20.053432203389967</v>
      </c>
      <c r="P432">
        <f t="shared" si="64"/>
        <v>20.103432203389964</v>
      </c>
      <c r="Q432">
        <f t="shared" si="69"/>
        <v>20.078432203389966</v>
      </c>
      <c r="R432">
        <f t="shared" si="65"/>
        <v>0</v>
      </c>
      <c r="S432" s="12">
        <f t="shared" si="70"/>
        <v>0</v>
      </c>
      <c r="T432">
        <f t="shared" si="68"/>
        <v>0</v>
      </c>
      <c r="U432">
        <f t="shared" si="71"/>
        <v>8</v>
      </c>
    </row>
    <row r="433" spans="13:21">
      <c r="M433">
        <f t="shared" si="66"/>
        <v>20.108432203389967</v>
      </c>
      <c r="N433">
        <f t="shared" si="67"/>
        <v>20.148432203389966</v>
      </c>
      <c r="O433">
        <f t="shared" si="63"/>
        <v>20.103432203389968</v>
      </c>
      <c r="P433">
        <f t="shared" si="64"/>
        <v>20.153432203389965</v>
      </c>
      <c r="Q433">
        <f t="shared" si="69"/>
        <v>20.128432203389966</v>
      </c>
      <c r="R433">
        <f t="shared" si="65"/>
        <v>0</v>
      </c>
      <c r="S433" s="12">
        <f t="shared" si="70"/>
        <v>0</v>
      </c>
      <c r="T433">
        <f t="shared" si="68"/>
        <v>0</v>
      </c>
      <c r="U433">
        <f t="shared" si="71"/>
        <v>8</v>
      </c>
    </row>
    <row r="434" spans="13:21">
      <c r="M434">
        <f t="shared" si="66"/>
        <v>20.158432203389967</v>
      </c>
      <c r="N434">
        <f t="shared" si="67"/>
        <v>20.198432203389967</v>
      </c>
      <c r="O434">
        <f t="shared" si="63"/>
        <v>20.153432203389968</v>
      </c>
      <c r="P434">
        <f t="shared" si="64"/>
        <v>20.203432203389966</v>
      </c>
      <c r="Q434">
        <f t="shared" si="69"/>
        <v>20.178432203389967</v>
      </c>
      <c r="R434">
        <f t="shared" si="65"/>
        <v>0</v>
      </c>
      <c r="S434" s="12">
        <f t="shared" si="70"/>
        <v>0</v>
      </c>
      <c r="T434">
        <f>R434</f>
        <v>0</v>
      </c>
      <c r="U434">
        <f t="shared" si="71"/>
        <v>8</v>
      </c>
    </row>
    <row r="435" spans="13:21">
      <c r="M435">
        <f t="shared" si="66"/>
        <v>20.208432203389968</v>
      </c>
      <c r="N435">
        <f t="shared" si="67"/>
        <v>20.248432203389967</v>
      </c>
      <c r="O435">
        <f t="shared" si="63"/>
        <v>20.203432203389969</v>
      </c>
      <c r="P435">
        <f t="shared" si="64"/>
        <v>20.253432203389966</v>
      </c>
      <c r="Q435">
        <f t="shared" si="69"/>
        <v>20.228432203389968</v>
      </c>
      <c r="R435">
        <f t="shared" si="65"/>
        <v>0</v>
      </c>
      <c r="S435" s="12">
        <f t="shared" si="70"/>
        <v>0</v>
      </c>
      <c r="T435">
        <f t="shared" ref="T435:T472" si="72">R435+T434</f>
        <v>0</v>
      </c>
      <c r="U435">
        <f t="shared" si="71"/>
        <v>8</v>
      </c>
    </row>
    <row r="436" spans="13:21">
      <c r="M436">
        <f t="shared" si="66"/>
        <v>20.258432203389969</v>
      </c>
      <c r="N436">
        <f t="shared" si="67"/>
        <v>20.298432203389968</v>
      </c>
      <c r="O436">
        <f t="shared" si="63"/>
        <v>20.25343220338997</v>
      </c>
      <c r="P436">
        <f t="shared" si="64"/>
        <v>20.303432203389967</v>
      </c>
      <c r="Q436">
        <f t="shared" si="69"/>
        <v>20.278432203389968</v>
      </c>
      <c r="R436">
        <f t="shared" si="65"/>
        <v>0</v>
      </c>
      <c r="S436" s="12">
        <f t="shared" si="70"/>
        <v>0</v>
      </c>
      <c r="T436">
        <f t="shared" si="72"/>
        <v>0</v>
      </c>
      <c r="U436">
        <f t="shared" si="71"/>
        <v>8</v>
      </c>
    </row>
    <row r="437" spans="13:21">
      <c r="M437">
        <f t="shared" si="66"/>
        <v>20.30843220338997</v>
      </c>
      <c r="N437">
        <f t="shared" si="67"/>
        <v>20.348432203389969</v>
      </c>
      <c r="O437">
        <f t="shared" si="63"/>
        <v>20.303432203389971</v>
      </c>
      <c r="P437">
        <f t="shared" si="64"/>
        <v>20.353432203389968</v>
      </c>
      <c r="Q437">
        <f t="shared" si="69"/>
        <v>20.328432203389969</v>
      </c>
      <c r="R437">
        <f t="shared" si="65"/>
        <v>0</v>
      </c>
      <c r="S437" s="12">
        <f t="shared" si="70"/>
        <v>0</v>
      </c>
      <c r="T437">
        <f t="shared" si="72"/>
        <v>0</v>
      </c>
      <c r="U437">
        <f t="shared" si="71"/>
        <v>8</v>
      </c>
    </row>
    <row r="438" spans="13:21">
      <c r="M438">
        <f t="shared" si="66"/>
        <v>20.35843220338997</v>
      </c>
      <c r="N438">
        <f t="shared" si="67"/>
        <v>20.398432203389969</v>
      </c>
      <c r="O438">
        <f t="shared" si="63"/>
        <v>20.353432203389971</v>
      </c>
      <c r="P438">
        <f t="shared" si="64"/>
        <v>20.403432203389968</v>
      </c>
      <c r="Q438">
        <f t="shared" si="69"/>
        <v>20.37843220338997</v>
      </c>
      <c r="R438">
        <f t="shared" si="65"/>
        <v>0</v>
      </c>
      <c r="S438" s="12">
        <f t="shared" si="70"/>
        <v>0</v>
      </c>
      <c r="T438">
        <f t="shared" si="72"/>
        <v>0</v>
      </c>
      <c r="U438">
        <f t="shared" si="71"/>
        <v>8</v>
      </c>
    </row>
    <row r="439" spans="13:21">
      <c r="M439">
        <f t="shared" si="66"/>
        <v>20.408432203389971</v>
      </c>
      <c r="N439">
        <f t="shared" si="67"/>
        <v>20.44843220338997</v>
      </c>
      <c r="O439">
        <f t="shared" si="63"/>
        <v>20.403432203389972</v>
      </c>
      <c r="P439">
        <f t="shared" si="64"/>
        <v>20.453432203389969</v>
      </c>
      <c r="Q439">
        <f t="shared" si="69"/>
        <v>20.428432203389971</v>
      </c>
      <c r="R439">
        <f t="shared" si="65"/>
        <v>0</v>
      </c>
      <c r="S439" s="12">
        <f t="shared" si="70"/>
        <v>0</v>
      </c>
      <c r="T439">
        <f t="shared" si="72"/>
        <v>0</v>
      </c>
      <c r="U439">
        <f t="shared" si="71"/>
        <v>8</v>
      </c>
    </row>
    <row r="440" spans="13:21">
      <c r="M440">
        <f t="shared" si="66"/>
        <v>20.458432203389972</v>
      </c>
      <c r="N440">
        <f t="shared" si="67"/>
        <v>20.498432203389971</v>
      </c>
      <c r="O440">
        <f t="shared" si="63"/>
        <v>20.453432203389973</v>
      </c>
      <c r="P440">
        <f t="shared" si="64"/>
        <v>20.50343220338997</v>
      </c>
      <c r="Q440">
        <f t="shared" si="69"/>
        <v>20.478432203389971</v>
      </c>
      <c r="R440">
        <f t="shared" si="65"/>
        <v>0</v>
      </c>
      <c r="S440" s="12">
        <f t="shared" si="70"/>
        <v>0</v>
      </c>
      <c r="T440">
        <f t="shared" si="72"/>
        <v>0</v>
      </c>
      <c r="U440">
        <f t="shared" si="71"/>
        <v>8</v>
      </c>
    </row>
    <row r="441" spans="13:21">
      <c r="M441">
        <f t="shared" si="66"/>
        <v>20.508432203389972</v>
      </c>
      <c r="N441">
        <f t="shared" si="67"/>
        <v>20.548432203389972</v>
      </c>
      <c r="O441">
        <f t="shared" si="63"/>
        <v>20.503432203389973</v>
      </c>
      <c r="P441">
        <f t="shared" si="64"/>
        <v>20.553432203389971</v>
      </c>
      <c r="Q441">
        <f t="shared" si="69"/>
        <v>20.528432203389972</v>
      </c>
      <c r="R441">
        <f t="shared" si="65"/>
        <v>0</v>
      </c>
      <c r="S441" s="12">
        <f t="shared" si="70"/>
        <v>0</v>
      </c>
      <c r="T441">
        <f t="shared" si="72"/>
        <v>0</v>
      </c>
      <c r="U441">
        <f t="shared" si="71"/>
        <v>8</v>
      </c>
    </row>
    <row r="442" spans="13:21">
      <c r="M442">
        <f t="shared" si="66"/>
        <v>20.558432203389973</v>
      </c>
      <c r="N442">
        <f t="shared" si="67"/>
        <v>20.598432203389972</v>
      </c>
      <c r="O442">
        <f t="shared" si="63"/>
        <v>20.553432203389974</v>
      </c>
      <c r="P442">
        <f t="shared" si="64"/>
        <v>20.603432203389971</v>
      </c>
      <c r="Q442">
        <f t="shared" si="69"/>
        <v>20.578432203389973</v>
      </c>
      <c r="R442">
        <f t="shared" si="65"/>
        <v>0</v>
      </c>
      <c r="S442" s="12">
        <f t="shared" si="70"/>
        <v>0</v>
      </c>
      <c r="T442">
        <f t="shared" si="72"/>
        <v>0</v>
      </c>
      <c r="U442">
        <f t="shared" si="71"/>
        <v>8</v>
      </c>
    </row>
    <row r="443" spans="13:21">
      <c r="M443">
        <f t="shared" si="66"/>
        <v>20.608432203389974</v>
      </c>
      <c r="N443">
        <f t="shared" si="67"/>
        <v>20.648432203389973</v>
      </c>
      <c r="O443">
        <f t="shared" si="63"/>
        <v>20.603432203389975</v>
      </c>
      <c r="P443">
        <f t="shared" si="64"/>
        <v>20.653432203389972</v>
      </c>
      <c r="Q443">
        <f t="shared" si="69"/>
        <v>20.628432203389973</v>
      </c>
      <c r="R443">
        <f t="shared" si="65"/>
        <v>0</v>
      </c>
      <c r="S443" s="12">
        <f t="shared" si="70"/>
        <v>0</v>
      </c>
      <c r="T443">
        <f t="shared" si="72"/>
        <v>0</v>
      </c>
      <c r="U443">
        <f t="shared" si="71"/>
        <v>8</v>
      </c>
    </row>
    <row r="444" spans="13:21">
      <c r="M444">
        <f t="shared" si="66"/>
        <v>20.658432203389975</v>
      </c>
      <c r="N444">
        <f t="shared" si="67"/>
        <v>20.698432203389974</v>
      </c>
      <c r="O444">
        <f t="shared" si="63"/>
        <v>20.653432203389976</v>
      </c>
      <c r="P444">
        <f t="shared" si="64"/>
        <v>20.703432203389973</v>
      </c>
      <c r="Q444">
        <f t="shared" si="69"/>
        <v>20.678432203389974</v>
      </c>
      <c r="R444">
        <f t="shared" si="65"/>
        <v>0</v>
      </c>
      <c r="S444" s="12">
        <f t="shared" si="70"/>
        <v>0</v>
      </c>
      <c r="T444">
        <f t="shared" si="72"/>
        <v>0</v>
      </c>
      <c r="U444">
        <f t="shared" si="71"/>
        <v>8</v>
      </c>
    </row>
    <row r="445" spans="13:21">
      <c r="M445">
        <f t="shared" si="66"/>
        <v>20.708432203389975</v>
      </c>
      <c r="N445">
        <f t="shared" si="67"/>
        <v>20.748432203389974</v>
      </c>
      <c r="O445">
        <f t="shared" si="63"/>
        <v>20.703432203389976</v>
      </c>
      <c r="P445">
        <f t="shared" si="64"/>
        <v>20.753432203389973</v>
      </c>
      <c r="Q445">
        <f t="shared" si="69"/>
        <v>20.728432203389975</v>
      </c>
      <c r="R445">
        <f t="shared" si="65"/>
        <v>0</v>
      </c>
      <c r="S445" s="12">
        <f t="shared" si="70"/>
        <v>0</v>
      </c>
      <c r="T445">
        <f t="shared" si="72"/>
        <v>0</v>
      </c>
      <c r="U445">
        <f t="shared" si="71"/>
        <v>8</v>
      </c>
    </row>
    <row r="446" spans="13:21">
      <c r="M446">
        <f t="shared" si="66"/>
        <v>20.758432203389976</v>
      </c>
      <c r="N446">
        <f t="shared" si="67"/>
        <v>20.798432203389975</v>
      </c>
      <c r="O446">
        <f t="shared" si="63"/>
        <v>20.753432203389977</v>
      </c>
      <c r="P446">
        <f t="shared" si="64"/>
        <v>20.803432203389974</v>
      </c>
      <c r="Q446">
        <f t="shared" si="69"/>
        <v>20.778432203389976</v>
      </c>
      <c r="R446">
        <f t="shared" si="65"/>
        <v>0</v>
      </c>
      <c r="S446" s="12">
        <f t="shared" si="70"/>
        <v>0</v>
      </c>
      <c r="T446">
        <f t="shared" si="72"/>
        <v>0</v>
      </c>
      <c r="U446">
        <f t="shared" si="71"/>
        <v>8</v>
      </c>
    </row>
    <row r="447" spans="13:21">
      <c r="M447">
        <f t="shared" si="66"/>
        <v>20.808432203389977</v>
      </c>
      <c r="N447">
        <f t="shared" si="67"/>
        <v>20.848432203389976</v>
      </c>
      <c r="O447">
        <f t="shared" si="63"/>
        <v>20.803432203389978</v>
      </c>
      <c r="P447">
        <f t="shared" si="64"/>
        <v>20.853432203389975</v>
      </c>
      <c r="Q447">
        <f t="shared" si="69"/>
        <v>20.828432203389976</v>
      </c>
      <c r="R447">
        <f t="shared" si="65"/>
        <v>0</v>
      </c>
      <c r="S447" s="12">
        <f t="shared" si="70"/>
        <v>0</v>
      </c>
      <c r="T447">
        <f t="shared" si="72"/>
        <v>0</v>
      </c>
      <c r="U447">
        <f t="shared" si="71"/>
        <v>8</v>
      </c>
    </row>
    <row r="448" spans="13:21">
      <c r="M448">
        <f t="shared" si="66"/>
        <v>20.858432203389977</v>
      </c>
      <c r="N448">
        <f t="shared" si="67"/>
        <v>20.898432203389977</v>
      </c>
      <c r="O448">
        <f t="shared" si="63"/>
        <v>20.853432203389978</v>
      </c>
      <c r="P448">
        <f t="shared" si="64"/>
        <v>20.903432203389976</v>
      </c>
      <c r="Q448">
        <f t="shared" si="69"/>
        <v>20.878432203389977</v>
      </c>
      <c r="R448">
        <f t="shared" si="65"/>
        <v>0</v>
      </c>
      <c r="S448" s="12">
        <f t="shared" si="70"/>
        <v>0</v>
      </c>
      <c r="T448">
        <f t="shared" si="72"/>
        <v>0</v>
      </c>
      <c r="U448">
        <f t="shared" si="71"/>
        <v>8</v>
      </c>
    </row>
    <row r="449" spans="13:21">
      <c r="M449">
        <f t="shared" si="66"/>
        <v>20.908432203389978</v>
      </c>
      <c r="N449">
        <f t="shared" si="67"/>
        <v>20.948432203389977</v>
      </c>
      <c r="O449">
        <f t="shared" si="63"/>
        <v>20.903432203389979</v>
      </c>
      <c r="P449">
        <f t="shared" si="64"/>
        <v>20.953432203389976</v>
      </c>
      <c r="Q449">
        <f t="shared" si="69"/>
        <v>20.928432203389978</v>
      </c>
      <c r="R449">
        <f t="shared" si="65"/>
        <v>0</v>
      </c>
      <c r="S449" s="12">
        <f t="shared" si="70"/>
        <v>0</v>
      </c>
      <c r="T449">
        <f t="shared" si="72"/>
        <v>0</v>
      </c>
      <c r="U449">
        <f t="shared" si="71"/>
        <v>8</v>
      </c>
    </row>
    <row r="450" spans="13:21">
      <c r="M450">
        <f t="shared" si="66"/>
        <v>20.958432203389979</v>
      </c>
      <c r="N450">
        <f t="shared" si="67"/>
        <v>20.998432203389978</v>
      </c>
      <c r="O450">
        <f t="shared" si="63"/>
        <v>20.95343220338998</v>
      </c>
      <c r="P450">
        <f t="shared" si="64"/>
        <v>21.003432203389977</v>
      </c>
      <c r="Q450">
        <f t="shared" si="69"/>
        <v>20.978432203389978</v>
      </c>
      <c r="R450">
        <f t="shared" si="65"/>
        <v>0</v>
      </c>
      <c r="S450" s="12">
        <f t="shared" si="70"/>
        <v>0</v>
      </c>
      <c r="T450">
        <f t="shared" si="72"/>
        <v>0</v>
      </c>
      <c r="U450">
        <f t="shared" si="71"/>
        <v>8</v>
      </c>
    </row>
    <row r="451" spans="13:21">
      <c r="M451">
        <f t="shared" si="66"/>
        <v>21.00843220338998</v>
      </c>
      <c r="N451">
        <f t="shared" si="67"/>
        <v>21.048432203389979</v>
      </c>
      <c r="O451">
        <f t="shared" si="63"/>
        <v>21.003432203389981</v>
      </c>
      <c r="P451">
        <f t="shared" si="64"/>
        <v>21.053432203389978</v>
      </c>
      <c r="Q451">
        <f t="shared" si="69"/>
        <v>21.028432203389979</v>
      </c>
      <c r="R451">
        <f t="shared" si="65"/>
        <v>0</v>
      </c>
      <c r="S451" s="12">
        <f t="shared" si="70"/>
        <v>0</v>
      </c>
      <c r="T451">
        <f t="shared" si="72"/>
        <v>0</v>
      </c>
      <c r="U451">
        <f t="shared" si="71"/>
        <v>8</v>
      </c>
    </row>
    <row r="452" spans="13:21">
      <c r="M452">
        <f t="shared" si="66"/>
        <v>21.05843220338998</v>
      </c>
      <c r="N452">
        <f t="shared" si="67"/>
        <v>21.098432203389979</v>
      </c>
      <c r="O452">
        <f t="shared" si="63"/>
        <v>21.053432203389981</v>
      </c>
      <c r="P452">
        <f t="shared" si="64"/>
        <v>21.103432203389978</v>
      </c>
      <c r="Q452">
        <f t="shared" si="69"/>
        <v>21.07843220338998</v>
      </c>
      <c r="R452">
        <f t="shared" si="65"/>
        <v>0</v>
      </c>
      <c r="S452" s="12">
        <f t="shared" si="70"/>
        <v>0</v>
      </c>
      <c r="T452">
        <f t="shared" si="72"/>
        <v>0</v>
      </c>
      <c r="U452">
        <f t="shared" si="71"/>
        <v>8</v>
      </c>
    </row>
    <row r="453" spans="13:21">
      <c r="M453">
        <f t="shared" si="66"/>
        <v>21.108432203389981</v>
      </c>
      <c r="N453">
        <f t="shared" si="67"/>
        <v>21.14843220338998</v>
      </c>
      <c r="O453">
        <f t="shared" si="63"/>
        <v>21.103432203389982</v>
      </c>
      <c r="P453">
        <f t="shared" si="64"/>
        <v>21.153432203389979</v>
      </c>
      <c r="Q453">
        <f t="shared" si="69"/>
        <v>21.128432203389981</v>
      </c>
      <c r="R453">
        <f t="shared" si="65"/>
        <v>0</v>
      </c>
      <c r="S453" s="12">
        <f t="shared" si="70"/>
        <v>0</v>
      </c>
      <c r="T453">
        <f t="shared" si="72"/>
        <v>0</v>
      </c>
      <c r="U453">
        <f t="shared" si="71"/>
        <v>8</v>
      </c>
    </row>
    <row r="454" spans="13:21">
      <c r="M454">
        <f t="shared" si="66"/>
        <v>21.158432203389982</v>
      </c>
      <c r="N454">
        <f t="shared" si="67"/>
        <v>21.198432203389981</v>
      </c>
      <c r="O454">
        <f t="shared" ref="O454:O517" si="73">M454-5*10^-($D$4+1)</f>
        <v>21.153432203389983</v>
      </c>
      <c r="P454">
        <f t="shared" ref="P454:P517" si="74">N454+5*10^-($D$4+1)</f>
        <v>21.20343220338998</v>
      </c>
      <c r="Q454">
        <f t="shared" si="69"/>
        <v>21.178432203389981</v>
      </c>
      <c r="R454">
        <f t="shared" ref="R454:R517" si="75">COUNTIFS($G$3:$G$5000, "&gt;="&amp;O454,$G$3:$G$5000, "&lt;="&amp;P454)</f>
        <v>0</v>
      </c>
      <c r="S454" s="12">
        <f t="shared" si="70"/>
        <v>0</v>
      </c>
      <c r="T454">
        <f t="shared" si="72"/>
        <v>0</v>
      </c>
      <c r="U454">
        <f t="shared" si="71"/>
        <v>8</v>
      </c>
    </row>
    <row r="455" spans="13:21">
      <c r="M455">
        <f t="shared" si="66"/>
        <v>21.208432203389982</v>
      </c>
      <c r="N455">
        <f t="shared" si="67"/>
        <v>21.248432203389982</v>
      </c>
      <c r="O455">
        <f t="shared" si="73"/>
        <v>21.203432203389983</v>
      </c>
      <c r="P455">
        <f t="shared" si="74"/>
        <v>21.253432203389981</v>
      </c>
      <c r="Q455">
        <f t="shared" si="69"/>
        <v>21.228432203389982</v>
      </c>
      <c r="R455">
        <f t="shared" si="75"/>
        <v>0</v>
      </c>
      <c r="S455" s="12">
        <f t="shared" si="70"/>
        <v>0</v>
      </c>
      <c r="T455">
        <f t="shared" si="72"/>
        <v>0</v>
      </c>
      <c r="U455">
        <f t="shared" si="71"/>
        <v>8</v>
      </c>
    </row>
    <row r="456" spans="13:21">
      <c r="M456">
        <f t="shared" ref="M456:M519" si="76">N455+10^(-$D$4)</f>
        <v>21.258432203389983</v>
      </c>
      <c r="N456">
        <f t="shared" ref="N456:N519" si="77">N455+$J$6</f>
        <v>21.298432203389982</v>
      </c>
      <c r="O456">
        <f t="shared" si="73"/>
        <v>21.253432203389984</v>
      </c>
      <c r="P456">
        <f t="shared" si="74"/>
        <v>21.303432203389981</v>
      </c>
      <c r="Q456">
        <f t="shared" si="69"/>
        <v>21.278432203389983</v>
      </c>
      <c r="R456">
        <f t="shared" si="75"/>
        <v>0</v>
      </c>
      <c r="S456" s="12">
        <f t="shared" si="70"/>
        <v>0</v>
      </c>
      <c r="T456">
        <f t="shared" si="72"/>
        <v>0</v>
      </c>
      <c r="U456">
        <f t="shared" si="71"/>
        <v>8</v>
      </c>
    </row>
    <row r="457" spans="13:21">
      <c r="M457">
        <f t="shared" si="76"/>
        <v>21.308432203389984</v>
      </c>
      <c r="N457">
        <f t="shared" si="77"/>
        <v>21.348432203389983</v>
      </c>
      <c r="O457">
        <f t="shared" si="73"/>
        <v>21.303432203389985</v>
      </c>
      <c r="P457">
        <f t="shared" si="74"/>
        <v>21.353432203389982</v>
      </c>
      <c r="Q457">
        <f t="shared" si="69"/>
        <v>21.328432203389983</v>
      </c>
      <c r="R457">
        <f t="shared" si="75"/>
        <v>0</v>
      </c>
      <c r="S457" s="12">
        <f t="shared" si="70"/>
        <v>0</v>
      </c>
      <c r="T457">
        <f t="shared" si="72"/>
        <v>0</v>
      </c>
      <c r="U457">
        <f t="shared" si="71"/>
        <v>8</v>
      </c>
    </row>
    <row r="458" spans="13:21">
      <c r="M458">
        <f t="shared" si="76"/>
        <v>21.358432203389984</v>
      </c>
      <c r="N458">
        <f t="shared" si="77"/>
        <v>21.398432203389984</v>
      </c>
      <c r="O458">
        <f t="shared" si="73"/>
        <v>21.353432203389985</v>
      </c>
      <c r="P458">
        <f t="shared" si="74"/>
        <v>21.403432203389983</v>
      </c>
      <c r="Q458">
        <f t="shared" si="69"/>
        <v>21.378432203389984</v>
      </c>
      <c r="R458">
        <f t="shared" si="75"/>
        <v>0</v>
      </c>
      <c r="S458" s="12">
        <f t="shared" si="70"/>
        <v>0</v>
      </c>
      <c r="T458">
        <f t="shared" si="72"/>
        <v>0</v>
      </c>
      <c r="U458">
        <f t="shared" si="71"/>
        <v>8</v>
      </c>
    </row>
    <row r="459" spans="13:21">
      <c r="M459">
        <f t="shared" si="76"/>
        <v>21.408432203389985</v>
      </c>
      <c r="N459">
        <f t="shared" si="77"/>
        <v>21.448432203389984</v>
      </c>
      <c r="O459">
        <f t="shared" si="73"/>
        <v>21.403432203389986</v>
      </c>
      <c r="P459">
        <f t="shared" si="74"/>
        <v>21.453432203389983</v>
      </c>
      <c r="Q459">
        <f t="shared" si="69"/>
        <v>21.428432203389985</v>
      </c>
      <c r="R459">
        <f t="shared" si="75"/>
        <v>0</v>
      </c>
      <c r="S459" s="12">
        <f t="shared" si="70"/>
        <v>0</v>
      </c>
      <c r="T459">
        <f t="shared" si="72"/>
        <v>0</v>
      </c>
      <c r="U459">
        <f t="shared" si="71"/>
        <v>8</v>
      </c>
    </row>
    <row r="460" spans="13:21">
      <c r="M460">
        <f t="shared" si="76"/>
        <v>21.458432203389986</v>
      </c>
      <c r="N460">
        <f t="shared" si="77"/>
        <v>21.498432203389985</v>
      </c>
      <c r="O460">
        <f t="shared" si="73"/>
        <v>21.453432203389987</v>
      </c>
      <c r="P460">
        <f t="shared" si="74"/>
        <v>21.503432203389984</v>
      </c>
      <c r="Q460">
        <f t="shared" si="69"/>
        <v>21.478432203389985</v>
      </c>
      <c r="R460">
        <f t="shared" si="75"/>
        <v>0</v>
      </c>
      <c r="S460" s="12">
        <f t="shared" si="70"/>
        <v>0</v>
      </c>
      <c r="T460">
        <f t="shared" si="72"/>
        <v>0</v>
      </c>
      <c r="U460">
        <f t="shared" si="71"/>
        <v>8</v>
      </c>
    </row>
    <row r="461" spans="13:21">
      <c r="M461">
        <f t="shared" si="76"/>
        <v>21.508432203389987</v>
      </c>
      <c r="N461">
        <f t="shared" si="77"/>
        <v>21.548432203389986</v>
      </c>
      <c r="O461">
        <f t="shared" si="73"/>
        <v>21.503432203389988</v>
      </c>
      <c r="P461">
        <f t="shared" si="74"/>
        <v>21.553432203389985</v>
      </c>
      <c r="Q461">
        <f t="shared" si="69"/>
        <v>21.528432203389986</v>
      </c>
      <c r="R461">
        <f t="shared" si="75"/>
        <v>0</v>
      </c>
      <c r="S461" s="12">
        <f t="shared" si="70"/>
        <v>0</v>
      </c>
      <c r="T461">
        <f t="shared" si="72"/>
        <v>0</v>
      </c>
      <c r="U461">
        <f t="shared" si="71"/>
        <v>8</v>
      </c>
    </row>
    <row r="462" spans="13:21">
      <c r="M462">
        <f t="shared" si="76"/>
        <v>21.558432203389987</v>
      </c>
      <c r="N462">
        <f t="shared" si="77"/>
        <v>21.598432203389986</v>
      </c>
      <c r="O462">
        <f t="shared" si="73"/>
        <v>21.553432203389988</v>
      </c>
      <c r="P462">
        <f t="shared" si="74"/>
        <v>21.603432203389985</v>
      </c>
      <c r="Q462">
        <f t="shared" si="69"/>
        <v>21.578432203389987</v>
      </c>
      <c r="R462">
        <f t="shared" si="75"/>
        <v>0</v>
      </c>
      <c r="S462" s="12">
        <f t="shared" si="70"/>
        <v>0</v>
      </c>
      <c r="T462">
        <f t="shared" si="72"/>
        <v>0</v>
      </c>
      <c r="U462">
        <f t="shared" si="71"/>
        <v>8</v>
      </c>
    </row>
    <row r="463" spans="13:21">
      <c r="M463">
        <f t="shared" si="76"/>
        <v>21.608432203389988</v>
      </c>
      <c r="N463">
        <f t="shared" si="77"/>
        <v>21.648432203389987</v>
      </c>
      <c r="O463">
        <f t="shared" si="73"/>
        <v>21.603432203389989</v>
      </c>
      <c r="P463">
        <f t="shared" si="74"/>
        <v>21.653432203389986</v>
      </c>
      <c r="Q463">
        <f t="shared" si="69"/>
        <v>21.628432203389988</v>
      </c>
      <c r="R463">
        <f t="shared" si="75"/>
        <v>0</v>
      </c>
      <c r="S463" s="12">
        <f t="shared" si="70"/>
        <v>0</v>
      </c>
      <c r="T463">
        <f t="shared" si="72"/>
        <v>0</v>
      </c>
      <c r="U463">
        <f t="shared" si="71"/>
        <v>8</v>
      </c>
    </row>
    <row r="464" spans="13:21">
      <c r="M464">
        <f t="shared" si="76"/>
        <v>21.658432203389989</v>
      </c>
      <c r="N464">
        <f t="shared" si="77"/>
        <v>21.698432203389988</v>
      </c>
      <c r="O464">
        <f t="shared" si="73"/>
        <v>21.65343220338999</v>
      </c>
      <c r="P464">
        <f t="shared" si="74"/>
        <v>21.703432203389987</v>
      </c>
      <c r="Q464">
        <f t="shared" si="69"/>
        <v>21.678432203389988</v>
      </c>
      <c r="R464">
        <f t="shared" si="75"/>
        <v>0</v>
      </c>
      <c r="S464" s="12">
        <f t="shared" si="70"/>
        <v>0</v>
      </c>
      <c r="T464">
        <f t="shared" si="72"/>
        <v>0</v>
      </c>
      <c r="U464">
        <f t="shared" si="71"/>
        <v>8</v>
      </c>
    </row>
    <row r="465" spans="13:21">
      <c r="M465">
        <f t="shared" si="76"/>
        <v>21.708432203389989</v>
      </c>
      <c r="N465">
        <f t="shared" si="77"/>
        <v>21.748432203389989</v>
      </c>
      <c r="O465">
        <f t="shared" si="73"/>
        <v>21.70343220338999</v>
      </c>
      <c r="P465">
        <f t="shared" si="74"/>
        <v>21.753432203389988</v>
      </c>
      <c r="Q465">
        <f t="shared" si="69"/>
        <v>21.728432203389989</v>
      </c>
      <c r="R465">
        <f t="shared" si="75"/>
        <v>0</v>
      </c>
      <c r="S465" s="12">
        <f t="shared" si="70"/>
        <v>0</v>
      </c>
      <c r="T465">
        <f t="shared" si="72"/>
        <v>0</v>
      </c>
      <c r="U465">
        <f t="shared" si="71"/>
        <v>8</v>
      </c>
    </row>
    <row r="466" spans="13:21">
      <c r="M466">
        <f t="shared" si="76"/>
        <v>21.75843220338999</v>
      </c>
      <c r="N466">
        <f t="shared" si="77"/>
        <v>21.798432203389989</v>
      </c>
      <c r="O466">
        <f t="shared" si="73"/>
        <v>21.753432203389991</v>
      </c>
      <c r="P466">
        <f t="shared" si="74"/>
        <v>21.803432203389988</v>
      </c>
      <c r="Q466">
        <f t="shared" si="69"/>
        <v>21.77843220338999</v>
      </c>
      <c r="R466">
        <f t="shared" si="75"/>
        <v>0</v>
      </c>
      <c r="S466" s="12">
        <f t="shared" si="70"/>
        <v>0</v>
      </c>
      <c r="T466">
        <f t="shared" si="72"/>
        <v>0</v>
      </c>
      <c r="U466">
        <f t="shared" si="71"/>
        <v>8</v>
      </c>
    </row>
    <row r="467" spans="13:21">
      <c r="M467">
        <f t="shared" si="76"/>
        <v>21.808432203389991</v>
      </c>
      <c r="N467">
        <f t="shared" si="77"/>
        <v>21.84843220338999</v>
      </c>
      <c r="O467">
        <f t="shared" si="73"/>
        <v>21.803432203389992</v>
      </c>
      <c r="P467">
        <f t="shared" si="74"/>
        <v>21.853432203389989</v>
      </c>
      <c r="Q467">
        <f t="shared" si="69"/>
        <v>21.82843220338999</v>
      </c>
      <c r="R467">
        <f t="shared" si="75"/>
        <v>0</v>
      </c>
      <c r="S467" s="12">
        <f t="shared" si="70"/>
        <v>0</v>
      </c>
      <c r="T467">
        <f t="shared" si="72"/>
        <v>0</v>
      </c>
      <c r="U467">
        <f t="shared" si="71"/>
        <v>8</v>
      </c>
    </row>
    <row r="468" spans="13:21">
      <c r="M468">
        <f t="shared" si="76"/>
        <v>21.858432203389992</v>
      </c>
      <c r="N468">
        <f t="shared" si="77"/>
        <v>21.898432203389991</v>
      </c>
      <c r="O468">
        <f t="shared" si="73"/>
        <v>21.853432203389993</v>
      </c>
      <c r="P468">
        <f t="shared" si="74"/>
        <v>21.90343220338999</v>
      </c>
      <c r="Q468">
        <f t="shared" si="69"/>
        <v>21.878432203389991</v>
      </c>
      <c r="R468">
        <f t="shared" si="75"/>
        <v>0</v>
      </c>
      <c r="S468" s="12">
        <f t="shared" si="70"/>
        <v>0</v>
      </c>
      <c r="T468">
        <f t="shared" si="72"/>
        <v>0</v>
      </c>
      <c r="U468">
        <f t="shared" si="71"/>
        <v>8</v>
      </c>
    </row>
    <row r="469" spans="13:21">
      <c r="M469">
        <f t="shared" si="76"/>
        <v>21.908432203389992</v>
      </c>
      <c r="N469">
        <f t="shared" si="77"/>
        <v>21.948432203389991</v>
      </c>
      <c r="O469">
        <f t="shared" si="73"/>
        <v>21.903432203389993</v>
      </c>
      <c r="P469">
        <f t="shared" si="74"/>
        <v>21.95343220338999</v>
      </c>
      <c r="Q469">
        <f t="shared" si="69"/>
        <v>21.928432203389992</v>
      </c>
      <c r="R469">
        <f t="shared" si="75"/>
        <v>0</v>
      </c>
      <c r="S469" s="12">
        <f t="shared" si="70"/>
        <v>0</v>
      </c>
      <c r="T469">
        <f t="shared" si="72"/>
        <v>0</v>
      </c>
      <c r="U469">
        <f t="shared" si="71"/>
        <v>8</v>
      </c>
    </row>
    <row r="470" spans="13:21">
      <c r="M470">
        <f t="shared" si="76"/>
        <v>21.958432203389993</v>
      </c>
      <c r="N470">
        <f t="shared" si="77"/>
        <v>21.998432203389992</v>
      </c>
      <c r="O470">
        <f t="shared" si="73"/>
        <v>21.953432203389994</v>
      </c>
      <c r="P470">
        <f t="shared" si="74"/>
        <v>22.003432203389991</v>
      </c>
      <c r="Q470">
        <f t="shared" si="69"/>
        <v>21.978432203389993</v>
      </c>
      <c r="R470">
        <f t="shared" si="75"/>
        <v>0</v>
      </c>
      <c r="S470" s="12">
        <f t="shared" si="70"/>
        <v>0</v>
      </c>
      <c r="T470">
        <f t="shared" si="72"/>
        <v>0</v>
      </c>
      <c r="U470">
        <f t="shared" si="71"/>
        <v>8</v>
      </c>
    </row>
    <row r="471" spans="13:21">
      <c r="M471">
        <f t="shared" si="76"/>
        <v>22.008432203389994</v>
      </c>
      <c r="N471">
        <f t="shared" si="77"/>
        <v>22.048432203389993</v>
      </c>
      <c r="O471">
        <f t="shared" si="73"/>
        <v>22.003432203389995</v>
      </c>
      <c r="P471">
        <f t="shared" si="74"/>
        <v>22.053432203389992</v>
      </c>
      <c r="Q471">
        <f t="shared" si="69"/>
        <v>22.028432203389993</v>
      </c>
      <c r="R471">
        <f t="shared" si="75"/>
        <v>0</v>
      </c>
      <c r="S471" s="12">
        <f t="shared" si="70"/>
        <v>0</v>
      </c>
      <c r="T471">
        <f t="shared" si="72"/>
        <v>0</v>
      </c>
      <c r="U471">
        <f t="shared" si="71"/>
        <v>8</v>
      </c>
    </row>
    <row r="472" spans="13:21">
      <c r="M472">
        <f t="shared" si="76"/>
        <v>22.058432203389994</v>
      </c>
      <c r="N472">
        <f t="shared" si="77"/>
        <v>22.098432203389994</v>
      </c>
      <c r="O472">
        <f t="shared" si="73"/>
        <v>22.053432203389995</v>
      </c>
      <c r="P472">
        <f t="shared" si="74"/>
        <v>22.103432203389993</v>
      </c>
      <c r="Q472">
        <f t="shared" si="69"/>
        <v>22.078432203389994</v>
      </c>
      <c r="R472">
        <f t="shared" si="75"/>
        <v>0</v>
      </c>
      <c r="S472" s="12">
        <f t="shared" si="70"/>
        <v>0</v>
      </c>
      <c r="T472">
        <f t="shared" si="72"/>
        <v>0</v>
      </c>
      <c r="U472">
        <f t="shared" si="71"/>
        <v>8</v>
      </c>
    </row>
    <row r="473" spans="13:21">
      <c r="M473">
        <f t="shared" si="76"/>
        <v>22.108432203389995</v>
      </c>
      <c r="N473">
        <f t="shared" si="77"/>
        <v>22.148432203389994</v>
      </c>
      <c r="O473">
        <f t="shared" si="73"/>
        <v>22.103432203389996</v>
      </c>
      <c r="P473">
        <f t="shared" si="74"/>
        <v>22.153432203389993</v>
      </c>
      <c r="Q473">
        <f t="shared" si="69"/>
        <v>22.128432203389995</v>
      </c>
      <c r="R473">
        <f t="shared" si="75"/>
        <v>0</v>
      </c>
      <c r="S473" s="12">
        <f t="shared" si="70"/>
        <v>0</v>
      </c>
      <c r="T473">
        <f>R473</f>
        <v>0</v>
      </c>
      <c r="U473">
        <f t="shared" si="71"/>
        <v>8</v>
      </c>
    </row>
    <row r="474" spans="13:21">
      <c r="M474">
        <f t="shared" si="76"/>
        <v>22.158432203389996</v>
      </c>
      <c r="N474">
        <f t="shared" si="77"/>
        <v>22.198432203389995</v>
      </c>
      <c r="O474">
        <f t="shared" si="73"/>
        <v>22.153432203389997</v>
      </c>
      <c r="P474">
        <f t="shared" si="74"/>
        <v>22.203432203389994</v>
      </c>
      <c r="Q474">
        <f t="shared" si="69"/>
        <v>22.178432203389995</v>
      </c>
      <c r="R474">
        <f t="shared" si="75"/>
        <v>0</v>
      </c>
      <c r="S474" s="12">
        <f t="shared" si="70"/>
        <v>0</v>
      </c>
      <c r="T474">
        <f t="shared" ref="T474:T511" si="78">R474+T473</f>
        <v>0</v>
      </c>
      <c r="U474">
        <f t="shared" si="71"/>
        <v>8</v>
      </c>
    </row>
    <row r="475" spans="13:21">
      <c r="M475">
        <f t="shared" si="76"/>
        <v>22.208432203389997</v>
      </c>
      <c r="N475">
        <f t="shared" si="77"/>
        <v>22.248432203389996</v>
      </c>
      <c r="O475">
        <f t="shared" si="73"/>
        <v>22.203432203389998</v>
      </c>
      <c r="P475">
        <f t="shared" si="74"/>
        <v>22.253432203389995</v>
      </c>
      <c r="Q475">
        <f t="shared" si="69"/>
        <v>22.228432203389996</v>
      </c>
      <c r="R475">
        <f t="shared" si="75"/>
        <v>0</v>
      </c>
      <c r="S475" s="12">
        <f t="shared" si="70"/>
        <v>0</v>
      </c>
      <c r="T475">
        <f t="shared" si="78"/>
        <v>0</v>
      </c>
      <c r="U475">
        <f t="shared" si="71"/>
        <v>8</v>
      </c>
    </row>
    <row r="476" spans="13:21">
      <c r="M476">
        <f t="shared" si="76"/>
        <v>22.258432203389997</v>
      </c>
      <c r="N476">
        <f t="shared" si="77"/>
        <v>22.298432203389996</v>
      </c>
      <c r="O476">
        <f t="shared" si="73"/>
        <v>22.253432203389998</v>
      </c>
      <c r="P476">
        <f t="shared" si="74"/>
        <v>22.303432203389995</v>
      </c>
      <c r="Q476">
        <f t="shared" si="69"/>
        <v>22.278432203389997</v>
      </c>
      <c r="R476">
        <f t="shared" si="75"/>
        <v>0</v>
      </c>
      <c r="S476" s="12">
        <f t="shared" si="70"/>
        <v>0</v>
      </c>
      <c r="T476">
        <f t="shared" si="78"/>
        <v>0</v>
      </c>
      <c r="U476">
        <f t="shared" si="71"/>
        <v>8</v>
      </c>
    </row>
    <row r="477" spans="13:21">
      <c r="M477">
        <f t="shared" si="76"/>
        <v>22.308432203389998</v>
      </c>
      <c r="N477">
        <f t="shared" si="77"/>
        <v>22.348432203389997</v>
      </c>
      <c r="O477">
        <f t="shared" si="73"/>
        <v>22.303432203389999</v>
      </c>
      <c r="P477">
        <f t="shared" si="74"/>
        <v>22.353432203389996</v>
      </c>
      <c r="Q477">
        <f t="shared" si="69"/>
        <v>22.328432203389998</v>
      </c>
      <c r="R477">
        <f t="shared" si="75"/>
        <v>0</v>
      </c>
      <c r="S477" s="12">
        <f t="shared" si="70"/>
        <v>0</v>
      </c>
      <c r="T477">
        <f t="shared" si="78"/>
        <v>0</v>
      </c>
      <c r="U477">
        <f t="shared" si="71"/>
        <v>8</v>
      </c>
    </row>
    <row r="478" spans="13:21">
      <c r="M478">
        <f t="shared" si="76"/>
        <v>22.358432203389999</v>
      </c>
      <c r="N478">
        <f t="shared" si="77"/>
        <v>22.398432203389998</v>
      </c>
      <c r="O478">
        <f t="shared" si="73"/>
        <v>22.35343220339</v>
      </c>
      <c r="P478">
        <f t="shared" si="74"/>
        <v>22.403432203389997</v>
      </c>
      <c r="Q478">
        <f t="shared" si="69"/>
        <v>22.378432203389998</v>
      </c>
      <c r="R478">
        <f t="shared" si="75"/>
        <v>0</v>
      </c>
      <c r="S478" s="12">
        <f t="shared" si="70"/>
        <v>0</v>
      </c>
      <c r="T478">
        <f t="shared" si="78"/>
        <v>0</v>
      </c>
      <c r="U478">
        <f t="shared" si="71"/>
        <v>8</v>
      </c>
    </row>
    <row r="479" spans="13:21">
      <c r="M479">
        <f t="shared" si="76"/>
        <v>22.408432203389999</v>
      </c>
      <c r="N479">
        <f t="shared" si="77"/>
        <v>22.448432203389999</v>
      </c>
      <c r="O479">
        <f t="shared" si="73"/>
        <v>22.40343220339</v>
      </c>
      <c r="P479">
        <f t="shared" si="74"/>
        <v>22.453432203389998</v>
      </c>
      <c r="Q479">
        <f t="shared" si="69"/>
        <v>22.428432203389999</v>
      </c>
      <c r="R479">
        <f t="shared" si="75"/>
        <v>0</v>
      </c>
      <c r="S479" s="12">
        <f t="shared" si="70"/>
        <v>0</v>
      </c>
      <c r="T479">
        <f t="shared" si="78"/>
        <v>0</v>
      </c>
      <c r="U479">
        <f t="shared" si="71"/>
        <v>8</v>
      </c>
    </row>
    <row r="480" spans="13:21">
      <c r="M480">
        <f t="shared" si="76"/>
        <v>22.45843220339</v>
      </c>
      <c r="N480">
        <f t="shared" si="77"/>
        <v>22.498432203389999</v>
      </c>
      <c r="O480">
        <f t="shared" si="73"/>
        <v>22.453432203390001</v>
      </c>
      <c r="P480">
        <f t="shared" si="74"/>
        <v>22.503432203389998</v>
      </c>
      <c r="Q480">
        <f t="shared" si="69"/>
        <v>22.47843220339</v>
      </c>
      <c r="R480">
        <f t="shared" si="75"/>
        <v>0</v>
      </c>
      <c r="S480" s="12">
        <f t="shared" si="70"/>
        <v>0</v>
      </c>
      <c r="T480">
        <f t="shared" si="78"/>
        <v>0</v>
      </c>
      <c r="U480">
        <f t="shared" si="71"/>
        <v>8</v>
      </c>
    </row>
    <row r="481" spans="13:21">
      <c r="M481">
        <f t="shared" si="76"/>
        <v>22.508432203390001</v>
      </c>
      <c r="N481">
        <f t="shared" si="77"/>
        <v>22.54843220339</v>
      </c>
      <c r="O481">
        <f t="shared" si="73"/>
        <v>22.503432203390002</v>
      </c>
      <c r="P481">
        <f t="shared" si="74"/>
        <v>22.553432203389999</v>
      </c>
      <c r="Q481">
        <f t="shared" si="69"/>
        <v>22.52843220339</v>
      </c>
      <c r="R481">
        <f t="shared" si="75"/>
        <v>0</v>
      </c>
      <c r="S481" s="12">
        <f t="shared" si="70"/>
        <v>0</v>
      </c>
      <c r="T481">
        <f t="shared" si="78"/>
        <v>0</v>
      </c>
      <c r="U481">
        <f t="shared" si="71"/>
        <v>8</v>
      </c>
    </row>
    <row r="482" spans="13:21">
      <c r="M482">
        <f t="shared" si="76"/>
        <v>22.558432203390002</v>
      </c>
      <c r="N482">
        <f t="shared" si="77"/>
        <v>22.598432203390001</v>
      </c>
      <c r="O482">
        <f t="shared" si="73"/>
        <v>22.553432203390003</v>
      </c>
      <c r="P482">
        <f t="shared" si="74"/>
        <v>22.60343220339</v>
      </c>
      <c r="Q482">
        <f t="shared" si="69"/>
        <v>22.578432203390001</v>
      </c>
      <c r="R482">
        <f t="shared" si="75"/>
        <v>0</v>
      </c>
      <c r="S482" s="12">
        <f t="shared" si="70"/>
        <v>0</v>
      </c>
      <c r="T482">
        <f t="shared" si="78"/>
        <v>0</v>
      </c>
      <c r="U482">
        <f t="shared" si="71"/>
        <v>8</v>
      </c>
    </row>
    <row r="483" spans="13:21">
      <c r="M483">
        <f t="shared" si="76"/>
        <v>22.608432203390002</v>
      </c>
      <c r="N483">
        <f t="shared" si="77"/>
        <v>22.648432203390001</v>
      </c>
      <c r="O483">
        <f t="shared" si="73"/>
        <v>22.603432203390003</v>
      </c>
      <c r="P483">
        <f t="shared" si="74"/>
        <v>22.65343220339</v>
      </c>
      <c r="Q483">
        <f t="shared" si="69"/>
        <v>22.628432203390002</v>
      </c>
      <c r="R483">
        <f t="shared" si="75"/>
        <v>0</v>
      </c>
      <c r="S483" s="12">
        <f t="shared" si="70"/>
        <v>0</v>
      </c>
      <c r="T483">
        <f t="shared" si="78"/>
        <v>0</v>
      </c>
      <c r="U483">
        <f t="shared" si="71"/>
        <v>8</v>
      </c>
    </row>
    <row r="484" spans="13:21">
      <c r="M484">
        <f t="shared" si="76"/>
        <v>22.658432203390003</v>
      </c>
      <c r="N484">
        <f t="shared" si="77"/>
        <v>22.698432203390002</v>
      </c>
      <c r="O484">
        <f t="shared" si="73"/>
        <v>22.653432203390004</v>
      </c>
      <c r="P484">
        <f t="shared" si="74"/>
        <v>22.703432203390001</v>
      </c>
      <c r="Q484">
        <f t="shared" si="69"/>
        <v>22.678432203390003</v>
      </c>
      <c r="R484">
        <f t="shared" si="75"/>
        <v>0</v>
      </c>
      <c r="S484" s="12">
        <f t="shared" si="70"/>
        <v>0</v>
      </c>
      <c r="T484">
        <f t="shared" si="78"/>
        <v>0</v>
      </c>
      <c r="U484">
        <f t="shared" si="71"/>
        <v>8</v>
      </c>
    </row>
    <row r="485" spans="13:21">
      <c r="M485">
        <f t="shared" si="76"/>
        <v>22.708432203390004</v>
      </c>
      <c r="N485">
        <f t="shared" si="77"/>
        <v>22.748432203390003</v>
      </c>
      <c r="O485">
        <f t="shared" si="73"/>
        <v>22.703432203390005</v>
      </c>
      <c r="P485">
        <f t="shared" si="74"/>
        <v>22.753432203390002</v>
      </c>
      <c r="Q485">
        <f t="shared" si="69"/>
        <v>22.728432203390003</v>
      </c>
      <c r="R485">
        <f t="shared" si="75"/>
        <v>0</v>
      </c>
      <c r="S485" s="12">
        <f t="shared" si="70"/>
        <v>0</v>
      </c>
      <c r="T485">
        <f t="shared" si="78"/>
        <v>0</v>
      </c>
      <c r="U485">
        <f t="shared" si="71"/>
        <v>8</v>
      </c>
    </row>
    <row r="486" spans="13:21">
      <c r="M486">
        <f t="shared" si="76"/>
        <v>22.758432203390004</v>
      </c>
      <c r="N486">
        <f t="shared" si="77"/>
        <v>22.798432203390004</v>
      </c>
      <c r="O486">
        <f t="shared" si="73"/>
        <v>22.753432203390005</v>
      </c>
      <c r="P486">
        <f t="shared" si="74"/>
        <v>22.803432203390003</v>
      </c>
      <c r="Q486">
        <f t="shared" si="69"/>
        <v>22.778432203390004</v>
      </c>
      <c r="R486">
        <f t="shared" si="75"/>
        <v>0</v>
      </c>
      <c r="S486" s="12">
        <f t="shared" si="70"/>
        <v>0</v>
      </c>
      <c r="T486">
        <f t="shared" si="78"/>
        <v>0</v>
      </c>
      <c r="U486">
        <f t="shared" si="71"/>
        <v>8</v>
      </c>
    </row>
    <row r="487" spans="13:21">
      <c r="M487">
        <f t="shared" si="76"/>
        <v>22.808432203390005</v>
      </c>
      <c r="N487">
        <f t="shared" si="77"/>
        <v>22.848432203390004</v>
      </c>
      <c r="O487">
        <f t="shared" si="73"/>
        <v>22.803432203390006</v>
      </c>
      <c r="P487">
        <f t="shared" si="74"/>
        <v>22.853432203390003</v>
      </c>
      <c r="Q487">
        <f t="shared" si="69"/>
        <v>22.828432203390005</v>
      </c>
      <c r="R487">
        <f t="shared" si="75"/>
        <v>0</v>
      </c>
      <c r="S487" s="12">
        <f t="shared" si="70"/>
        <v>0</v>
      </c>
      <c r="T487">
        <f t="shared" si="78"/>
        <v>0</v>
      </c>
      <c r="U487">
        <f t="shared" si="71"/>
        <v>8</v>
      </c>
    </row>
    <row r="488" spans="13:21">
      <c r="M488">
        <f t="shared" si="76"/>
        <v>22.858432203390006</v>
      </c>
      <c r="N488">
        <f t="shared" si="77"/>
        <v>22.898432203390005</v>
      </c>
      <c r="O488">
        <f t="shared" si="73"/>
        <v>22.853432203390007</v>
      </c>
      <c r="P488">
        <f t="shared" si="74"/>
        <v>22.903432203390004</v>
      </c>
      <c r="Q488">
        <f t="shared" si="69"/>
        <v>22.878432203390005</v>
      </c>
      <c r="R488">
        <f t="shared" si="75"/>
        <v>0</v>
      </c>
      <c r="S488" s="12">
        <f t="shared" si="70"/>
        <v>0</v>
      </c>
      <c r="T488">
        <f t="shared" si="78"/>
        <v>0</v>
      </c>
      <c r="U488">
        <f t="shared" si="71"/>
        <v>8</v>
      </c>
    </row>
    <row r="489" spans="13:21">
      <c r="M489">
        <f t="shared" si="76"/>
        <v>22.908432203390007</v>
      </c>
      <c r="N489">
        <f t="shared" si="77"/>
        <v>22.948432203390006</v>
      </c>
      <c r="O489">
        <f t="shared" si="73"/>
        <v>22.903432203390008</v>
      </c>
      <c r="P489">
        <f t="shared" si="74"/>
        <v>22.953432203390005</v>
      </c>
      <c r="Q489">
        <f t="shared" si="69"/>
        <v>22.928432203390006</v>
      </c>
      <c r="R489">
        <f t="shared" si="75"/>
        <v>0</v>
      </c>
      <c r="S489" s="12">
        <f t="shared" si="70"/>
        <v>0</v>
      </c>
      <c r="T489">
        <f t="shared" si="78"/>
        <v>0</v>
      </c>
      <c r="U489">
        <f t="shared" si="71"/>
        <v>8</v>
      </c>
    </row>
    <row r="490" spans="13:21">
      <c r="M490">
        <f t="shared" si="76"/>
        <v>22.958432203390007</v>
      </c>
      <c r="N490">
        <f t="shared" si="77"/>
        <v>22.998432203390006</v>
      </c>
      <c r="O490">
        <f t="shared" si="73"/>
        <v>22.953432203390008</v>
      </c>
      <c r="P490">
        <f t="shared" si="74"/>
        <v>23.003432203390005</v>
      </c>
      <c r="Q490">
        <f t="shared" si="69"/>
        <v>22.978432203390007</v>
      </c>
      <c r="R490">
        <f t="shared" si="75"/>
        <v>0</v>
      </c>
      <c r="S490" s="12">
        <f t="shared" si="70"/>
        <v>0</v>
      </c>
      <c r="T490">
        <f t="shared" si="78"/>
        <v>0</v>
      </c>
      <c r="U490">
        <f t="shared" si="71"/>
        <v>8</v>
      </c>
    </row>
    <row r="491" spans="13:21">
      <c r="M491">
        <f t="shared" si="76"/>
        <v>23.008432203390008</v>
      </c>
      <c r="N491">
        <f t="shared" si="77"/>
        <v>23.048432203390007</v>
      </c>
      <c r="O491">
        <f t="shared" si="73"/>
        <v>23.003432203390009</v>
      </c>
      <c r="P491">
        <f t="shared" si="74"/>
        <v>23.053432203390006</v>
      </c>
      <c r="Q491">
        <f t="shared" si="69"/>
        <v>23.028432203390008</v>
      </c>
      <c r="R491">
        <f t="shared" si="75"/>
        <v>0</v>
      </c>
      <c r="S491" s="12">
        <f t="shared" si="70"/>
        <v>0</v>
      </c>
      <c r="T491">
        <f t="shared" si="78"/>
        <v>0</v>
      </c>
      <c r="U491">
        <f t="shared" si="71"/>
        <v>8</v>
      </c>
    </row>
    <row r="492" spans="13:21">
      <c r="M492">
        <f t="shared" si="76"/>
        <v>23.058432203390009</v>
      </c>
      <c r="N492">
        <f t="shared" si="77"/>
        <v>23.098432203390008</v>
      </c>
      <c r="O492">
        <f t="shared" si="73"/>
        <v>23.05343220339001</v>
      </c>
      <c r="P492">
        <f t="shared" si="74"/>
        <v>23.103432203390007</v>
      </c>
      <c r="Q492">
        <f t="shared" si="69"/>
        <v>23.078432203390008</v>
      </c>
      <c r="R492">
        <f t="shared" si="75"/>
        <v>0</v>
      </c>
      <c r="S492" s="12">
        <f t="shared" si="70"/>
        <v>0</v>
      </c>
      <c r="T492">
        <f t="shared" si="78"/>
        <v>0</v>
      </c>
      <c r="U492">
        <f t="shared" si="71"/>
        <v>8</v>
      </c>
    </row>
    <row r="493" spans="13:21">
      <c r="M493">
        <f t="shared" si="76"/>
        <v>23.108432203390009</v>
      </c>
      <c r="N493">
        <f t="shared" si="77"/>
        <v>23.148432203390009</v>
      </c>
      <c r="O493">
        <f t="shared" si="73"/>
        <v>23.10343220339001</v>
      </c>
      <c r="P493">
        <f t="shared" si="74"/>
        <v>23.153432203390008</v>
      </c>
      <c r="Q493">
        <f t="shared" ref="Q493:Q556" si="79">AVERAGE(O493:P493)</f>
        <v>23.128432203390009</v>
      </c>
      <c r="R493">
        <f t="shared" si="75"/>
        <v>0</v>
      </c>
      <c r="S493" s="12">
        <f t="shared" ref="S493:S556" si="80">R493/$S$3</f>
        <v>0</v>
      </c>
      <c r="T493">
        <f t="shared" si="78"/>
        <v>0</v>
      </c>
      <c r="U493">
        <f t="shared" ref="U493:U556" si="81">COUNTIF($G$3:$G$1000, "&lt;="&amp;O493)</f>
        <v>8</v>
      </c>
    </row>
    <row r="494" spans="13:21">
      <c r="M494">
        <f t="shared" si="76"/>
        <v>23.15843220339001</v>
      </c>
      <c r="N494">
        <f t="shared" si="77"/>
        <v>23.198432203390009</v>
      </c>
      <c r="O494">
        <f t="shared" si="73"/>
        <v>23.153432203390011</v>
      </c>
      <c r="P494">
        <f t="shared" si="74"/>
        <v>23.203432203390008</v>
      </c>
      <c r="Q494">
        <f t="shared" si="79"/>
        <v>23.17843220339001</v>
      </c>
      <c r="R494">
        <f t="shared" si="75"/>
        <v>0</v>
      </c>
      <c r="S494" s="12">
        <f t="shared" si="80"/>
        <v>0</v>
      </c>
      <c r="T494">
        <f t="shared" si="78"/>
        <v>0</v>
      </c>
      <c r="U494">
        <f t="shared" si="81"/>
        <v>8</v>
      </c>
    </row>
    <row r="495" spans="13:21">
      <c r="M495">
        <f t="shared" si="76"/>
        <v>23.208432203390011</v>
      </c>
      <c r="N495">
        <f t="shared" si="77"/>
        <v>23.24843220339001</v>
      </c>
      <c r="O495">
        <f t="shared" si="73"/>
        <v>23.203432203390012</v>
      </c>
      <c r="P495">
        <f t="shared" si="74"/>
        <v>23.253432203390009</v>
      </c>
      <c r="Q495">
        <f t="shared" si="79"/>
        <v>23.22843220339001</v>
      </c>
      <c r="R495">
        <f t="shared" si="75"/>
        <v>0</v>
      </c>
      <c r="S495" s="12">
        <f t="shared" si="80"/>
        <v>0</v>
      </c>
      <c r="T495">
        <f t="shared" si="78"/>
        <v>0</v>
      </c>
      <c r="U495">
        <f t="shared" si="81"/>
        <v>8</v>
      </c>
    </row>
    <row r="496" spans="13:21">
      <c r="M496">
        <f t="shared" si="76"/>
        <v>23.258432203390011</v>
      </c>
      <c r="N496">
        <f t="shared" si="77"/>
        <v>23.298432203390011</v>
      </c>
      <c r="O496">
        <f t="shared" si="73"/>
        <v>23.253432203390012</v>
      </c>
      <c r="P496">
        <f t="shared" si="74"/>
        <v>23.30343220339001</v>
      </c>
      <c r="Q496">
        <f t="shared" si="79"/>
        <v>23.278432203390011</v>
      </c>
      <c r="R496">
        <f t="shared" si="75"/>
        <v>0</v>
      </c>
      <c r="S496" s="12">
        <f t="shared" si="80"/>
        <v>0</v>
      </c>
      <c r="T496">
        <f t="shared" si="78"/>
        <v>0</v>
      </c>
      <c r="U496">
        <f t="shared" si="81"/>
        <v>8</v>
      </c>
    </row>
    <row r="497" spans="13:21">
      <c r="M497">
        <f t="shared" si="76"/>
        <v>23.308432203390012</v>
      </c>
      <c r="N497">
        <f t="shared" si="77"/>
        <v>23.348432203390011</v>
      </c>
      <c r="O497">
        <f t="shared" si="73"/>
        <v>23.303432203390013</v>
      </c>
      <c r="P497">
        <f t="shared" si="74"/>
        <v>23.35343220339001</v>
      </c>
      <c r="Q497">
        <f t="shared" si="79"/>
        <v>23.328432203390012</v>
      </c>
      <c r="R497">
        <f t="shared" si="75"/>
        <v>0</v>
      </c>
      <c r="S497" s="12">
        <f t="shared" si="80"/>
        <v>0</v>
      </c>
      <c r="T497">
        <f t="shared" si="78"/>
        <v>0</v>
      </c>
      <c r="U497">
        <f t="shared" si="81"/>
        <v>8</v>
      </c>
    </row>
    <row r="498" spans="13:21">
      <c r="M498">
        <f t="shared" si="76"/>
        <v>23.358432203390013</v>
      </c>
      <c r="N498">
        <f t="shared" si="77"/>
        <v>23.398432203390012</v>
      </c>
      <c r="O498">
        <f t="shared" si="73"/>
        <v>23.353432203390014</v>
      </c>
      <c r="P498">
        <f t="shared" si="74"/>
        <v>23.403432203390011</v>
      </c>
      <c r="Q498">
        <f t="shared" si="79"/>
        <v>23.378432203390012</v>
      </c>
      <c r="R498">
        <f t="shared" si="75"/>
        <v>0</v>
      </c>
      <c r="S498" s="12">
        <f t="shared" si="80"/>
        <v>0</v>
      </c>
      <c r="T498">
        <f t="shared" si="78"/>
        <v>0</v>
      </c>
      <c r="U498">
        <f t="shared" si="81"/>
        <v>8</v>
      </c>
    </row>
    <row r="499" spans="13:21">
      <c r="M499">
        <f t="shared" si="76"/>
        <v>23.408432203390014</v>
      </c>
      <c r="N499">
        <f t="shared" si="77"/>
        <v>23.448432203390013</v>
      </c>
      <c r="O499">
        <f t="shared" si="73"/>
        <v>23.403432203390015</v>
      </c>
      <c r="P499">
        <f t="shared" si="74"/>
        <v>23.453432203390012</v>
      </c>
      <c r="Q499">
        <f t="shared" si="79"/>
        <v>23.428432203390013</v>
      </c>
      <c r="R499">
        <f t="shared" si="75"/>
        <v>0</v>
      </c>
      <c r="S499" s="12">
        <f t="shared" si="80"/>
        <v>0</v>
      </c>
      <c r="T499">
        <f t="shared" si="78"/>
        <v>0</v>
      </c>
      <c r="U499">
        <f t="shared" si="81"/>
        <v>8</v>
      </c>
    </row>
    <row r="500" spans="13:21">
      <c r="M500">
        <f t="shared" si="76"/>
        <v>23.458432203390014</v>
      </c>
      <c r="N500">
        <f t="shared" si="77"/>
        <v>23.498432203390013</v>
      </c>
      <c r="O500">
        <f t="shared" si="73"/>
        <v>23.453432203390015</v>
      </c>
      <c r="P500">
        <f t="shared" si="74"/>
        <v>23.503432203390012</v>
      </c>
      <c r="Q500">
        <f t="shared" si="79"/>
        <v>23.478432203390014</v>
      </c>
      <c r="R500">
        <f t="shared" si="75"/>
        <v>0</v>
      </c>
      <c r="S500" s="12">
        <f t="shared" si="80"/>
        <v>0</v>
      </c>
      <c r="T500">
        <f t="shared" si="78"/>
        <v>0</v>
      </c>
      <c r="U500">
        <f t="shared" si="81"/>
        <v>8</v>
      </c>
    </row>
    <row r="501" spans="13:21">
      <c r="M501">
        <f t="shared" si="76"/>
        <v>23.508432203390015</v>
      </c>
      <c r="N501">
        <f t="shared" si="77"/>
        <v>23.548432203390014</v>
      </c>
      <c r="O501">
        <f t="shared" si="73"/>
        <v>23.503432203390016</v>
      </c>
      <c r="P501">
        <f t="shared" si="74"/>
        <v>23.553432203390013</v>
      </c>
      <c r="Q501">
        <f t="shared" si="79"/>
        <v>23.528432203390015</v>
      </c>
      <c r="R501">
        <f t="shared" si="75"/>
        <v>0</v>
      </c>
      <c r="S501" s="12">
        <f t="shared" si="80"/>
        <v>0</v>
      </c>
      <c r="T501">
        <f t="shared" si="78"/>
        <v>0</v>
      </c>
      <c r="U501">
        <f t="shared" si="81"/>
        <v>8</v>
      </c>
    </row>
    <row r="502" spans="13:21">
      <c r="M502">
        <f t="shared" si="76"/>
        <v>23.558432203390016</v>
      </c>
      <c r="N502">
        <f t="shared" si="77"/>
        <v>23.598432203390015</v>
      </c>
      <c r="O502">
        <f t="shared" si="73"/>
        <v>23.553432203390017</v>
      </c>
      <c r="P502">
        <f t="shared" si="74"/>
        <v>23.603432203390014</v>
      </c>
      <c r="Q502">
        <f t="shared" si="79"/>
        <v>23.578432203390015</v>
      </c>
      <c r="R502">
        <f t="shared" si="75"/>
        <v>0</v>
      </c>
      <c r="S502" s="12">
        <f t="shared" si="80"/>
        <v>0</v>
      </c>
      <c r="T502">
        <f t="shared" si="78"/>
        <v>0</v>
      </c>
      <c r="U502">
        <f t="shared" si="81"/>
        <v>8</v>
      </c>
    </row>
    <row r="503" spans="13:21">
      <c r="M503">
        <f t="shared" si="76"/>
        <v>23.608432203390016</v>
      </c>
      <c r="N503">
        <f t="shared" si="77"/>
        <v>23.648432203390016</v>
      </c>
      <c r="O503">
        <f t="shared" si="73"/>
        <v>23.603432203390017</v>
      </c>
      <c r="P503">
        <f t="shared" si="74"/>
        <v>23.653432203390015</v>
      </c>
      <c r="Q503">
        <f t="shared" si="79"/>
        <v>23.628432203390016</v>
      </c>
      <c r="R503">
        <f t="shared" si="75"/>
        <v>0</v>
      </c>
      <c r="S503" s="12">
        <f t="shared" si="80"/>
        <v>0</v>
      </c>
      <c r="T503">
        <f t="shared" si="78"/>
        <v>0</v>
      </c>
      <c r="U503">
        <f t="shared" si="81"/>
        <v>8</v>
      </c>
    </row>
    <row r="504" spans="13:21">
      <c r="M504">
        <f t="shared" si="76"/>
        <v>23.658432203390017</v>
      </c>
      <c r="N504">
        <f t="shared" si="77"/>
        <v>23.698432203390016</v>
      </c>
      <c r="O504">
        <f t="shared" si="73"/>
        <v>23.653432203390018</v>
      </c>
      <c r="P504">
        <f t="shared" si="74"/>
        <v>23.703432203390015</v>
      </c>
      <c r="Q504">
        <f t="shared" si="79"/>
        <v>23.678432203390017</v>
      </c>
      <c r="R504">
        <f t="shared" si="75"/>
        <v>0</v>
      </c>
      <c r="S504" s="12">
        <f t="shared" si="80"/>
        <v>0</v>
      </c>
      <c r="T504">
        <f t="shared" si="78"/>
        <v>0</v>
      </c>
      <c r="U504">
        <f t="shared" si="81"/>
        <v>8</v>
      </c>
    </row>
    <row r="505" spans="13:21">
      <c r="M505">
        <f t="shared" si="76"/>
        <v>23.708432203390018</v>
      </c>
      <c r="N505">
        <f t="shared" si="77"/>
        <v>23.748432203390017</v>
      </c>
      <c r="O505">
        <f t="shared" si="73"/>
        <v>23.703432203390019</v>
      </c>
      <c r="P505">
        <f t="shared" si="74"/>
        <v>23.753432203390016</v>
      </c>
      <c r="Q505">
        <f t="shared" si="79"/>
        <v>23.728432203390017</v>
      </c>
      <c r="R505">
        <f t="shared" si="75"/>
        <v>0</v>
      </c>
      <c r="S505" s="12">
        <f t="shared" si="80"/>
        <v>0</v>
      </c>
      <c r="T505">
        <f t="shared" si="78"/>
        <v>0</v>
      </c>
      <c r="U505">
        <f t="shared" si="81"/>
        <v>8</v>
      </c>
    </row>
    <row r="506" spans="13:21">
      <c r="M506">
        <f t="shared" si="76"/>
        <v>23.758432203390019</v>
      </c>
      <c r="N506">
        <f t="shared" si="77"/>
        <v>23.798432203390018</v>
      </c>
      <c r="O506">
        <f t="shared" si="73"/>
        <v>23.75343220339002</v>
      </c>
      <c r="P506">
        <f t="shared" si="74"/>
        <v>23.803432203390017</v>
      </c>
      <c r="Q506">
        <f t="shared" si="79"/>
        <v>23.778432203390018</v>
      </c>
      <c r="R506">
        <f t="shared" si="75"/>
        <v>0</v>
      </c>
      <c r="S506" s="12">
        <f t="shared" si="80"/>
        <v>0</v>
      </c>
      <c r="T506">
        <f t="shared" si="78"/>
        <v>0</v>
      </c>
      <c r="U506">
        <f t="shared" si="81"/>
        <v>8</v>
      </c>
    </row>
    <row r="507" spans="13:21">
      <c r="M507">
        <f t="shared" si="76"/>
        <v>23.808432203390019</v>
      </c>
      <c r="N507">
        <f t="shared" si="77"/>
        <v>23.848432203390018</v>
      </c>
      <c r="O507">
        <f t="shared" si="73"/>
        <v>23.80343220339002</v>
      </c>
      <c r="P507">
        <f t="shared" si="74"/>
        <v>23.853432203390017</v>
      </c>
      <c r="Q507">
        <f t="shared" si="79"/>
        <v>23.828432203390019</v>
      </c>
      <c r="R507">
        <f t="shared" si="75"/>
        <v>0</v>
      </c>
      <c r="S507" s="12">
        <f t="shared" si="80"/>
        <v>0</v>
      </c>
      <c r="T507">
        <f t="shared" si="78"/>
        <v>0</v>
      </c>
      <c r="U507">
        <f t="shared" si="81"/>
        <v>8</v>
      </c>
    </row>
    <row r="508" spans="13:21">
      <c r="M508">
        <f t="shared" si="76"/>
        <v>23.85843220339002</v>
      </c>
      <c r="N508">
        <f t="shared" si="77"/>
        <v>23.898432203390019</v>
      </c>
      <c r="O508">
        <f t="shared" si="73"/>
        <v>23.853432203390021</v>
      </c>
      <c r="P508">
        <f t="shared" si="74"/>
        <v>23.903432203390018</v>
      </c>
      <c r="Q508">
        <f t="shared" si="79"/>
        <v>23.87843220339002</v>
      </c>
      <c r="R508">
        <f t="shared" si="75"/>
        <v>0</v>
      </c>
      <c r="S508" s="12">
        <f t="shared" si="80"/>
        <v>0</v>
      </c>
      <c r="T508">
        <f t="shared" si="78"/>
        <v>0</v>
      </c>
      <c r="U508">
        <f t="shared" si="81"/>
        <v>8</v>
      </c>
    </row>
    <row r="509" spans="13:21">
      <c r="M509">
        <f t="shared" si="76"/>
        <v>23.908432203390021</v>
      </c>
      <c r="N509">
        <f t="shared" si="77"/>
        <v>23.94843220339002</v>
      </c>
      <c r="O509">
        <f t="shared" si="73"/>
        <v>23.903432203390022</v>
      </c>
      <c r="P509">
        <f t="shared" si="74"/>
        <v>23.953432203390019</v>
      </c>
      <c r="Q509">
        <f t="shared" si="79"/>
        <v>23.92843220339002</v>
      </c>
      <c r="R509">
        <f t="shared" si="75"/>
        <v>0</v>
      </c>
      <c r="S509" s="12">
        <f t="shared" si="80"/>
        <v>0</v>
      </c>
      <c r="T509">
        <f t="shared" si="78"/>
        <v>0</v>
      </c>
      <c r="U509">
        <f t="shared" si="81"/>
        <v>8</v>
      </c>
    </row>
    <row r="510" spans="13:21">
      <c r="M510">
        <f t="shared" si="76"/>
        <v>23.958432203390021</v>
      </c>
      <c r="N510">
        <f t="shared" si="77"/>
        <v>23.998432203390021</v>
      </c>
      <c r="O510">
        <f t="shared" si="73"/>
        <v>23.953432203390022</v>
      </c>
      <c r="P510">
        <f t="shared" si="74"/>
        <v>24.00343220339002</v>
      </c>
      <c r="Q510">
        <f t="shared" si="79"/>
        <v>23.978432203390021</v>
      </c>
      <c r="R510">
        <f t="shared" si="75"/>
        <v>0</v>
      </c>
      <c r="S510" s="12">
        <f t="shared" si="80"/>
        <v>0</v>
      </c>
      <c r="T510">
        <f t="shared" si="78"/>
        <v>0</v>
      </c>
      <c r="U510">
        <f t="shared" si="81"/>
        <v>8</v>
      </c>
    </row>
    <row r="511" spans="13:21">
      <c r="M511">
        <f t="shared" si="76"/>
        <v>24.008432203390022</v>
      </c>
      <c r="N511">
        <f t="shared" si="77"/>
        <v>24.048432203390021</v>
      </c>
      <c r="O511">
        <f t="shared" si="73"/>
        <v>24.003432203390023</v>
      </c>
      <c r="P511">
        <f t="shared" si="74"/>
        <v>24.05343220339002</v>
      </c>
      <c r="Q511">
        <f t="shared" si="79"/>
        <v>24.028432203390022</v>
      </c>
      <c r="R511">
        <f t="shared" si="75"/>
        <v>0</v>
      </c>
      <c r="S511" s="12">
        <f t="shared" si="80"/>
        <v>0</v>
      </c>
      <c r="T511">
        <f t="shared" si="78"/>
        <v>0</v>
      </c>
      <c r="U511">
        <f t="shared" si="81"/>
        <v>8</v>
      </c>
    </row>
    <row r="512" spans="13:21">
      <c r="M512">
        <f t="shared" si="76"/>
        <v>24.058432203390023</v>
      </c>
      <c r="N512">
        <f t="shared" si="77"/>
        <v>24.098432203390022</v>
      </c>
      <c r="O512">
        <f t="shared" si="73"/>
        <v>24.053432203390024</v>
      </c>
      <c r="P512">
        <f t="shared" si="74"/>
        <v>24.103432203390021</v>
      </c>
      <c r="Q512">
        <f t="shared" si="79"/>
        <v>24.078432203390022</v>
      </c>
      <c r="R512">
        <f t="shared" si="75"/>
        <v>0</v>
      </c>
      <c r="S512" s="12">
        <f t="shared" si="80"/>
        <v>0</v>
      </c>
      <c r="T512">
        <f>R512</f>
        <v>0</v>
      </c>
      <c r="U512">
        <f t="shared" si="81"/>
        <v>8</v>
      </c>
    </row>
    <row r="513" spans="13:21">
      <c r="M513">
        <f t="shared" si="76"/>
        <v>24.108432203390024</v>
      </c>
      <c r="N513">
        <f t="shared" si="77"/>
        <v>24.148432203390023</v>
      </c>
      <c r="O513">
        <f t="shared" si="73"/>
        <v>24.103432203390025</v>
      </c>
      <c r="P513">
        <f t="shared" si="74"/>
        <v>24.153432203390022</v>
      </c>
      <c r="Q513">
        <f t="shared" si="79"/>
        <v>24.128432203390023</v>
      </c>
      <c r="R513">
        <f t="shared" si="75"/>
        <v>0</v>
      </c>
      <c r="S513" s="12">
        <f t="shared" si="80"/>
        <v>0</v>
      </c>
      <c r="T513">
        <f t="shared" ref="T513:T550" si="82">R513+T512</f>
        <v>0</v>
      </c>
      <c r="U513">
        <f t="shared" si="81"/>
        <v>8</v>
      </c>
    </row>
    <row r="514" spans="13:21">
      <c r="M514">
        <f t="shared" si="76"/>
        <v>24.158432203390024</v>
      </c>
      <c r="N514">
        <f t="shared" si="77"/>
        <v>24.198432203390023</v>
      </c>
      <c r="O514">
        <f t="shared" si="73"/>
        <v>24.153432203390025</v>
      </c>
      <c r="P514">
        <f t="shared" si="74"/>
        <v>24.203432203390022</v>
      </c>
      <c r="Q514">
        <f t="shared" si="79"/>
        <v>24.178432203390024</v>
      </c>
      <c r="R514">
        <f t="shared" si="75"/>
        <v>0</v>
      </c>
      <c r="S514" s="12">
        <f t="shared" si="80"/>
        <v>0</v>
      </c>
      <c r="T514">
        <f t="shared" si="82"/>
        <v>0</v>
      </c>
      <c r="U514">
        <f t="shared" si="81"/>
        <v>8</v>
      </c>
    </row>
    <row r="515" spans="13:21">
      <c r="M515">
        <f t="shared" si="76"/>
        <v>24.208432203390025</v>
      </c>
      <c r="N515">
        <f t="shared" si="77"/>
        <v>24.248432203390024</v>
      </c>
      <c r="O515">
        <f t="shared" si="73"/>
        <v>24.203432203390026</v>
      </c>
      <c r="P515">
        <f t="shared" si="74"/>
        <v>24.253432203390023</v>
      </c>
      <c r="Q515">
        <f t="shared" si="79"/>
        <v>24.228432203390025</v>
      </c>
      <c r="R515">
        <f t="shared" si="75"/>
        <v>0</v>
      </c>
      <c r="S515" s="12">
        <f t="shared" si="80"/>
        <v>0</v>
      </c>
      <c r="T515">
        <f t="shared" si="82"/>
        <v>0</v>
      </c>
      <c r="U515">
        <f t="shared" si="81"/>
        <v>8</v>
      </c>
    </row>
    <row r="516" spans="13:21">
      <c r="M516">
        <f t="shared" si="76"/>
        <v>24.258432203390026</v>
      </c>
      <c r="N516">
        <f t="shared" si="77"/>
        <v>24.298432203390025</v>
      </c>
      <c r="O516">
        <f t="shared" si="73"/>
        <v>24.253432203390027</v>
      </c>
      <c r="P516">
        <f t="shared" si="74"/>
        <v>24.303432203390024</v>
      </c>
      <c r="Q516">
        <f t="shared" si="79"/>
        <v>24.278432203390025</v>
      </c>
      <c r="R516">
        <f t="shared" si="75"/>
        <v>0</v>
      </c>
      <c r="S516" s="12">
        <f t="shared" si="80"/>
        <v>0</v>
      </c>
      <c r="T516">
        <f t="shared" si="82"/>
        <v>0</v>
      </c>
      <c r="U516">
        <f t="shared" si="81"/>
        <v>8</v>
      </c>
    </row>
    <row r="517" spans="13:21">
      <c r="M517">
        <f t="shared" si="76"/>
        <v>24.308432203390026</v>
      </c>
      <c r="N517">
        <f t="shared" si="77"/>
        <v>24.348432203390026</v>
      </c>
      <c r="O517">
        <f t="shared" si="73"/>
        <v>24.303432203390027</v>
      </c>
      <c r="P517">
        <f t="shared" si="74"/>
        <v>24.353432203390025</v>
      </c>
      <c r="Q517">
        <f t="shared" si="79"/>
        <v>24.328432203390026</v>
      </c>
      <c r="R517">
        <f t="shared" si="75"/>
        <v>0</v>
      </c>
      <c r="S517" s="12">
        <f t="shared" si="80"/>
        <v>0</v>
      </c>
      <c r="T517">
        <f t="shared" si="82"/>
        <v>0</v>
      </c>
      <c r="U517">
        <f t="shared" si="81"/>
        <v>8</v>
      </c>
    </row>
    <row r="518" spans="13:21">
      <c r="M518">
        <f t="shared" si="76"/>
        <v>24.358432203390027</v>
      </c>
      <c r="N518">
        <f t="shared" si="77"/>
        <v>24.398432203390026</v>
      </c>
      <c r="O518">
        <f t="shared" ref="O518:O581" si="83">M518-5*10^-($D$4+1)</f>
        <v>24.353432203390028</v>
      </c>
      <c r="P518">
        <f t="shared" ref="P518:P581" si="84">N518+5*10^-($D$4+1)</f>
        <v>24.403432203390025</v>
      </c>
      <c r="Q518">
        <f t="shared" si="79"/>
        <v>24.378432203390027</v>
      </c>
      <c r="R518">
        <f t="shared" ref="R518:R581" si="85">COUNTIFS($G$3:$G$5000, "&gt;="&amp;O518,$G$3:$G$5000, "&lt;="&amp;P518)</f>
        <v>0</v>
      </c>
      <c r="S518" s="12">
        <f t="shared" si="80"/>
        <v>0</v>
      </c>
      <c r="T518">
        <f t="shared" si="82"/>
        <v>0</v>
      </c>
      <c r="U518">
        <f t="shared" si="81"/>
        <v>8</v>
      </c>
    </row>
    <row r="519" spans="13:21">
      <c r="M519">
        <f t="shared" si="76"/>
        <v>24.408432203390028</v>
      </c>
      <c r="N519">
        <f t="shared" si="77"/>
        <v>24.448432203390027</v>
      </c>
      <c r="O519">
        <f t="shared" si="83"/>
        <v>24.403432203390029</v>
      </c>
      <c r="P519">
        <f t="shared" si="84"/>
        <v>24.453432203390026</v>
      </c>
      <c r="Q519">
        <f t="shared" si="79"/>
        <v>24.428432203390027</v>
      </c>
      <c r="R519">
        <f t="shared" si="85"/>
        <v>0</v>
      </c>
      <c r="S519" s="12">
        <f t="shared" si="80"/>
        <v>0</v>
      </c>
      <c r="T519">
        <f t="shared" si="82"/>
        <v>0</v>
      </c>
      <c r="U519">
        <f t="shared" si="81"/>
        <v>8</v>
      </c>
    </row>
    <row r="520" spans="13:21">
      <c r="M520">
        <f t="shared" ref="M520:M583" si="86">N519+10^(-$D$4)</f>
        <v>24.458432203390029</v>
      </c>
      <c r="N520">
        <f t="shared" ref="N520:N583" si="87">N519+$J$6</f>
        <v>24.498432203390028</v>
      </c>
      <c r="O520">
        <f t="shared" si="83"/>
        <v>24.45343220339003</v>
      </c>
      <c r="P520">
        <f t="shared" si="84"/>
        <v>24.503432203390027</v>
      </c>
      <c r="Q520">
        <f t="shared" si="79"/>
        <v>24.478432203390028</v>
      </c>
      <c r="R520">
        <f t="shared" si="85"/>
        <v>0</v>
      </c>
      <c r="S520" s="12">
        <f t="shared" si="80"/>
        <v>0</v>
      </c>
      <c r="T520">
        <f t="shared" si="82"/>
        <v>0</v>
      </c>
      <c r="U520">
        <f t="shared" si="81"/>
        <v>8</v>
      </c>
    </row>
    <row r="521" spans="13:21">
      <c r="M521">
        <f t="shared" si="86"/>
        <v>24.508432203390029</v>
      </c>
      <c r="N521">
        <f t="shared" si="87"/>
        <v>24.548432203390028</v>
      </c>
      <c r="O521">
        <f t="shared" si="83"/>
        <v>24.50343220339003</v>
      </c>
      <c r="P521">
        <f t="shared" si="84"/>
        <v>24.553432203390027</v>
      </c>
      <c r="Q521">
        <f t="shared" si="79"/>
        <v>24.528432203390029</v>
      </c>
      <c r="R521">
        <f t="shared" si="85"/>
        <v>0</v>
      </c>
      <c r="S521" s="12">
        <f t="shared" si="80"/>
        <v>0</v>
      </c>
      <c r="T521">
        <f t="shared" si="82"/>
        <v>0</v>
      </c>
      <c r="U521">
        <f t="shared" si="81"/>
        <v>8</v>
      </c>
    </row>
    <row r="522" spans="13:21">
      <c r="M522">
        <f t="shared" si="86"/>
        <v>24.55843220339003</v>
      </c>
      <c r="N522">
        <f t="shared" si="87"/>
        <v>24.598432203390029</v>
      </c>
      <c r="O522">
        <f t="shared" si="83"/>
        <v>24.553432203390031</v>
      </c>
      <c r="P522">
        <f t="shared" si="84"/>
        <v>24.603432203390028</v>
      </c>
      <c r="Q522">
        <f t="shared" si="79"/>
        <v>24.57843220339003</v>
      </c>
      <c r="R522">
        <f t="shared" si="85"/>
        <v>0</v>
      </c>
      <c r="S522" s="12">
        <f t="shared" si="80"/>
        <v>0</v>
      </c>
      <c r="T522">
        <f t="shared" si="82"/>
        <v>0</v>
      </c>
      <c r="U522">
        <f t="shared" si="81"/>
        <v>8</v>
      </c>
    </row>
    <row r="523" spans="13:21">
      <c r="M523">
        <f t="shared" si="86"/>
        <v>24.608432203390031</v>
      </c>
      <c r="N523">
        <f t="shared" si="87"/>
        <v>24.64843220339003</v>
      </c>
      <c r="O523">
        <f t="shared" si="83"/>
        <v>24.603432203390032</v>
      </c>
      <c r="P523">
        <f t="shared" si="84"/>
        <v>24.653432203390029</v>
      </c>
      <c r="Q523">
        <f t="shared" si="79"/>
        <v>24.62843220339003</v>
      </c>
      <c r="R523">
        <f t="shared" si="85"/>
        <v>0</v>
      </c>
      <c r="S523" s="12">
        <f t="shared" si="80"/>
        <v>0</v>
      </c>
      <c r="T523">
        <f t="shared" si="82"/>
        <v>0</v>
      </c>
      <c r="U523">
        <f t="shared" si="81"/>
        <v>8</v>
      </c>
    </row>
    <row r="524" spans="13:21">
      <c r="M524">
        <f t="shared" si="86"/>
        <v>24.658432203390031</v>
      </c>
      <c r="N524">
        <f t="shared" si="87"/>
        <v>24.698432203390031</v>
      </c>
      <c r="O524">
        <f t="shared" si="83"/>
        <v>24.653432203390032</v>
      </c>
      <c r="P524">
        <f t="shared" si="84"/>
        <v>24.70343220339003</v>
      </c>
      <c r="Q524">
        <f t="shared" si="79"/>
        <v>24.678432203390031</v>
      </c>
      <c r="R524">
        <f t="shared" si="85"/>
        <v>0</v>
      </c>
      <c r="S524" s="12">
        <f t="shared" si="80"/>
        <v>0</v>
      </c>
      <c r="T524">
        <f t="shared" si="82"/>
        <v>0</v>
      </c>
      <c r="U524">
        <f t="shared" si="81"/>
        <v>8</v>
      </c>
    </row>
    <row r="525" spans="13:21">
      <c r="M525">
        <f t="shared" si="86"/>
        <v>24.708432203390032</v>
      </c>
      <c r="N525">
        <f t="shared" si="87"/>
        <v>24.748432203390031</v>
      </c>
      <c r="O525">
        <f t="shared" si="83"/>
        <v>24.703432203390033</v>
      </c>
      <c r="P525">
        <f t="shared" si="84"/>
        <v>24.75343220339003</v>
      </c>
      <c r="Q525">
        <f t="shared" si="79"/>
        <v>24.728432203390032</v>
      </c>
      <c r="R525">
        <f t="shared" si="85"/>
        <v>0</v>
      </c>
      <c r="S525" s="12">
        <f t="shared" si="80"/>
        <v>0</v>
      </c>
      <c r="T525">
        <f t="shared" si="82"/>
        <v>0</v>
      </c>
      <c r="U525">
        <f t="shared" si="81"/>
        <v>8</v>
      </c>
    </row>
    <row r="526" spans="13:21">
      <c r="M526">
        <f t="shared" si="86"/>
        <v>24.758432203390033</v>
      </c>
      <c r="N526">
        <f t="shared" si="87"/>
        <v>24.798432203390032</v>
      </c>
      <c r="O526">
        <f t="shared" si="83"/>
        <v>24.753432203390034</v>
      </c>
      <c r="P526">
        <f t="shared" si="84"/>
        <v>24.803432203390031</v>
      </c>
      <c r="Q526">
        <f t="shared" si="79"/>
        <v>24.778432203390032</v>
      </c>
      <c r="R526">
        <f t="shared" si="85"/>
        <v>0</v>
      </c>
      <c r="S526" s="12">
        <f t="shared" si="80"/>
        <v>0</v>
      </c>
      <c r="T526">
        <f t="shared" si="82"/>
        <v>0</v>
      </c>
      <c r="U526">
        <f t="shared" si="81"/>
        <v>8</v>
      </c>
    </row>
    <row r="527" spans="13:21">
      <c r="M527">
        <f t="shared" si="86"/>
        <v>24.808432203390034</v>
      </c>
      <c r="N527">
        <f t="shared" si="87"/>
        <v>24.848432203390033</v>
      </c>
      <c r="O527">
        <f t="shared" si="83"/>
        <v>24.803432203390035</v>
      </c>
      <c r="P527">
        <f t="shared" si="84"/>
        <v>24.853432203390032</v>
      </c>
      <c r="Q527">
        <f t="shared" si="79"/>
        <v>24.828432203390033</v>
      </c>
      <c r="R527">
        <f t="shared" si="85"/>
        <v>0</v>
      </c>
      <c r="S527" s="12">
        <f t="shared" si="80"/>
        <v>0</v>
      </c>
      <c r="T527">
        <f t="shared" si="82"/>
        <v>0</v>
      </c>
      <c r="U527">
        <f t="shared" si="81"/>
        <v>8</v>
      </c>
    </row>
    <row r="528" spans="13:21">
      <c r="M528">
        <f t="shared" si="86"/>
        <v>24.858432203390034</v>
      </c>
      <c r="N528">
        <f t="shared" si="87"/>
        <v>24.898432203390033</v>
      </c>
      <c r="O528">
        <f t="shared" si="83"/>
        <v>24.853432203390035</v>
      </c>
      <c r="P528">
        <f t="shared" si="84"/>
        <v>24.903432203390032</v>
      </c>
      <c r="Q528">
        <f t="shared" si="79"/>
        <v>24.878432203390034</v>
      </c>
      <c r="R528">
        <f t="shared" si="85"/>
        <v>0</v>
      </c>
      <c r="S528" s="12">
        <f t="shared" si="80"/>
        <v>0</v>
      </c>
      <c r="T528">
        <f t="shared" si="82"/>
        <v>0</v>
      </c>
      <c r="U528">
        <f t="shared" si="81"/>
        <v>8</v>
      </c>
    </row>
    <row r="529" spans="13:21">
      <c r="M529">
        <f t="shared" si="86"/>
        <v>24.908432203390035</v>
      </c>
      <c r="N529">
        <f t="shared" si="87"/>
        <v>24.948432203390034</v>
      </c>
      <c r="O529">
        <f t="shared" si="83"/>
        <v>24.903432203390036</v>
      </c>
      <c r="P529">
        <f t="shared" si="84"/>
        <v>24.953432203390033</v>
      </c>
      <c r="Q529">
        <f t="shared" si="79"/>
        <v>24.928432203390035</v>
      </c>
      <c r="R529">
        <f t="shared" si="85"/>
        <v>0</v>
      </c>
      <c r="S529" s="12">
        <f t="shared" si="80"/>
        <v>0</v>
      </c>
      <c r="T529">
        <f t="shared" si="82"/>
        <v>0</v>
      </c>
      <c r="U529">
        <f t="shared" si="81"/>
        <v>8</v>
      </c>
    </row>
    <row r="530" spans="13:21">
      <c r="M530">
        <f t="shared" si="86"/>
        <v>24.958432203390036</v>
      </c>
      <c r="N530">
        <f t="shared" si="87"/>
        <v>24.998432203390035</v>
      </c>
      <c r="O530">
        <f t="shared" si="83"/>
        <v>24.953432203390037</v>
      </c>
      <c r="P530">
        <f t="shared" si="84"/>
        <v>25.003432203390034</v>
      </c>
      <c r="Q530">
        <f t="shared" si="79"/>
        <v>24.978432203390035</v>
      </c>
      <c r="R530">
        <f t="shared" si="85"/>
        <v>0</v>
      </c>
      <c r="S530" s="12">
        <f t="shared" si="80"/>
        <v>0</v>
      </c>
      <c r="T530">
        <f t="shared" si="82"/>
        <v>0</v>
      </c>
      <c r="U530">
        <f t="shared" si="81"/>
        <v>8</v>
      </c>
    </row>
    <row r="531" spans="13:21">
      <c r="M531">
        <f t="shared" si="86"/>
        <v>25.008432203390036</v>
      </c>
      <c r="N531">
        <f t="shared" si="87"/>
        <v>25.048432203390036</v>
      </c>
      <c r="O531">
        <f t="shared" si="83"/>
        <v>25.003432203390037</v>
      </c>
      <c r="P531">
        <f t="shared" si="84"/>
        <v>25.053432203390035</v>
      </c>
      <c r="Q531">
        <f t="shared" si="79"/>
        <v>25.028432203390036</v>
      </c>
      <c r="R531">
        <f t="shared" si="85"/>
        <v>0</v>
      </c>
      <c r="S531" s="12">
        <f t="shared" si="80"/>
        <v>0</v>
      </c>
      <c r="T531">
        <f t="shared" si="82"/>
        <v>0</v>
      </c>
      <c r="U531">
        <f t="shared" si="81"/>
        <v>8</v>
      </c>
    </row>
    <row r="532" spans="13:21">
      <c r="M532">
        <f t="shared" si="86"/>
        <v>25.058432203390037</v>
      </c>
      <c r="N532">
        <f t="shared" si="87"/>
        <v>25.098432203390036</v>
      </c>
      <c r="O532">
        <f t="shared" si="83"/>
        <v>25.053432203390038</v>
      </c>
      <c r="P532">
        <f t="shared" si="84"/>
        <v>25.103432203390035</v>
      </c>
      <c r="Q532">
        <f t="shared" si="79"/>
        <v>25.078432203390037</v>
      </c>
      <c r="R532">
        <f t="shared" si="85"/>
        <v>0</v>
      </c>
      <c r="S532" s="12">
        <f t="shared" si="80"/>
        <v>0</v>
      </c>
      <c r="T532">
        <f t="shared" si="82"/>
        <v>0</v>
      </c>
      <c r="U532">
        <f t="shared" si="81"/>
        <v>8</v>
      </c>
    </row>
    <row r="533" spans="13:21">
      <c r="M533">
        <f t="shared" si="86"/>
        <v>25.108432203390038</v>
      </c>
      <c r="N533">
        <f t="shared" si="87"/>
        <v>25.148432203390037</v>
      </c>
      <c r="O533">
        <f t="shared" si="83"/>
        <v>25.103432203390039</v>
      </c>
      <c r="P533">
        <f t="shared" si="84"/>
        <v>25.153432203390036</v>
      </c>
      <c r="Q533">
        <f t="shared" si="79"/>
        <v>25.128432203390037</v>
      </c>
      <c r="R533">
        <f t="shared" si="85"/>
        <v>0</v>
      </c>
      <c r="S533" s="12">
        <f t="shared" si="80"/>
        <v>0</v>
      </c>
      <c r="T533">
        <f t="shared" si="82"/>
        <v>0</v>
      </c>
      <c r="U533">
        <f t="shared" si="81"/>
        <v>8</v>
      </c>
    </row>
    <row r="534" spans="13:21">
      <c r="M534">
        <f t="shared" si="86"/>
        <v>25.158432203390038</v>
      </c>
      <c r="N534">
        <f t="shared" si="87"/>
        <v>25.198432203390038</v>
      </c>
      <c r="O534">
        <f t="shared" si="83"/>
        <v>25.153432203390039</v>
      </c>
      <c r="P534">
        <f t="shared" si="84"/>
        <v>25.203432203390037</v>
      </c>
      <c r="Q534">
        <f t="shared" si="79"/>
        <v>25.178432203390038</v>
      </c>
      <c r="R534">
        <f t="shared" si="85"/>
        <v>0</v>
      </c>
      <c r="S534" s="12">
        <f t="shared" si="80"/>
        <v>0</v>
      </c>
      <c r="T534">
        <f t="shared" si="82"/>
        <v>0</v>
      </c>
      <c r="U534">
        <f t="shared" si="81"/>
        <v>8</v>
      </c>
    </row>
    <row r="535" spans="13:21">
      <c r="M535">
        <f t="shared" si="86"/>
        <v>25.208432203390039</v>
      </c>
      <c r="N535">
        <f t="shared" si="87"/>
        <v>25.248432203390038</v>
      </c>
      <c r="O535">
        <f t="shared" si="83"/>
        <v>25.20343220339004</v>
      </c>
      <c r="P535">
        <f t="shared" si="84"/>
        <v>25.253432203390037</v>
      </c>
      <c r="Q535">
        <f t="shared" si="79"/>
        <v>25.228432203390039</v>
      </c>
      <c r="R535">
        <f t="shared" si="85"/>
        <v>0</v>
      </c>
      <c r="S535" s="12">
        <f t="shared" si="80"/>
        <v>0</v>
      </c>
      <c r="T535">
        <f t="shared" si="82"/>
        <v>0</v>
      </c>
      <c r="U535">
        <f t="shared" si="81"/>
        <v>8</v>
      </c>
    </row>
    <row r="536" spans="13:21">
      <c r="M536">
        <f t="shared" si="86"/>
        <v>25.25843220339004</v>
      </c>
      <c r="N536">
        <f t="shared" si="87"/>
        <v>25.298432203390039</v>
      </c>
      <c r="O536">
        <f t="shared" si="83"/>
        <v>25.253432203390041</v>
      </c>
      <c r="P536">
        <f t="shared" si="84"/>
        <v>25.303432203390038</v>
      </c>
      <c r="Q536">
        <f t="shared" si="79"/>
        <v>25.278432203390039</v>
      </c>
      <c r="R536">
        <f t="shared" si="85"/>
        <v>0</v>
      </c>
      <c r="S536" s="12">
        <f t="shared" si="80"/>
        <v>0</v>
      </c>
      <c r="T536">
        <f t="shared" si="82"/>
        <v>0</v>
      </c>
      <c r="U536">
        <f t="shared" si="81"/>
        <v>8</v>
      </c>
    </row>
    <row r="537" spans="13:21">
      <c r="M537">
        <f t="shared" si="86"/>
        <v>25.308432203390041</v>
      </c>
      <c r="N537">
        <f t="shared" si="87"/>
        <v>25.34843220339004</v>
      </c>
      <c r="O537">
        <f t="shared" si="83"/>
        <v>25.303432203390042</v>
      </c>
      <c r="P537">
        <f t="shared" si="84"/>
        <v>25.353432203390039</v>
      </c>
      <c r="Q537">
        <f t="shared" si="79"/>
        <v>25.32843220339004</v>
      </c>
      <c r="R537">
        <f t="shared" si="85"/>
        <v>0</v>
      </c>
      <c r="S537" s="12">
        <f t="shared" si="80"/>
        <v>0</v>
      </c>
      <c r="T537">
        <f t="shared" si="82"/>
        <v>0</v>
      </c>
      <c r="U537">
        <f t="shared" si="81"/>
        <v>8</v>
      </c>
    </row>
    <row r="538" spans="13:21">
      <c r="M538">
        <f t="shared" si="86"/>
        <v>25.358432203390041</v>
      </c>
      <c r="N538">
        <f t="shared" si="87"/>
        <v>25.39843220339004</v>
      </c>
      <c r="O538">
        <f t="shared" si="83"/>
        <v>25.353432203390042</v>
      </c>
      <c r="P538">
        <f t="shared" si="84"/>
        <v>25.403432203390039</v>
      </c>
      <c r="Q538">
        <f t="shared" si="79"/>
        <v>25.378432203390041</v>
      </c>
      <c r="R538">
        <f t="shared" si="85"/>
        <v>0</v>
      </c>
      <c r="S538" s="12">
        <f t="shared" si="80"/>
        <v>0</v>
      </c>
      <c r="T538">
        <f t="shared" si="82"/>
        <v>0</v>
      </c>
      <c r="U538">
        <f t="shared" si="81"/>
        <v>8</v>
      </c>
    </row>
    <row r="539" spans="13:21">
      <c r="M539">
        <f t="shared" si="86"/>
        <v>25.408432203390042</v>
      </c>
      <c r="N539">
        <f t="shared" si="87"/>
        <v>25.448432203390041</v>
      </c>
      <c r="O539">
        <f t="shared" si="83"/>
        <v>25.403432203390043</v>
      </c>
      <c r="P539">
        <f t="shared" si="84"/>
        <v>25.45343220339004</v>
      </c>
      <c r="Q539">
        <f t="shared" si="79"/>
        <v>25.428432203390042</v>
      </c>
      <c r="R539">
        <f t="shared" si="85"/>
        <v>0</v>
      </c>
      <c r="S539" s="12">
        <f t="shared" si="80"/>
        <v>0</v>
      </c>
      <c r="T539">
        <f t="shared" si="82"/>
        <v>0</v>
      </c>
      <c r="U539">
        <f t="shared" si="81"/>
        <v>8</v>
      </c>
    </row>
    <row r="540" spans="13:21">
      <c r="M540">
        <f t="shared" si="86"/>
        <v>25.458432203390043</v>
      </c>
      <c r="N540">
        <f t="shared" si="87"/>
        <v>25.498432203390042</v>
      </c>
      <c r="O540">
        <f t="shared" si="83"/>
        <v>25.453432203390044</v>
      </c>
      <c r="P540">
        <f t="shared" si="84"/>
        <v>25.503432203390041</v>
      </c>
      <c r="Q540">
        <f t="shared" si="79"/>
        <v>25.478432203390042</v>
      </c>
      <c r="R540">
        <f t="shared" si="85"/>
        <v>0</v>
      </c>
      <c r="S540" s="12">
        <f t="shared" si="80"/>
        <v>0</v>
      </c>
      <c r="T540">
        <f t="shared" si="82"/>
        <v>0</v>
      </c>
      <c r="U540">
        <f t="shared" si="81"/>
        <v>8</v>
      </c>
    </row>
    <row r="541" spans="13:21">
      <c r="M541">
        <f t="shared" si="86"/>
        <v>25.508432203390043</v>
      </c>
      <c r="N541">
        <f t="shared" si="87"/>
        <v>25.548432203390043</v>
      </c>
      <c r="O541">
        <f t="shared" si="83"/>
        <v>25.503432203390044</v>
      </c>
      <c r="P541">
        <f t="shared" si="84"/>
        <v>25.553432203390042</v>
      </c>
      <c r="Q541">
        <f t="shared" si="79"/>
        <v>25.528432203390043</v>
      </c>
      <c r="R541">
        <f t="shared" si="85"/>
        <v>0</v>
      </c>
      <c r="S541" s="12">
        <f t="shared" si="80"/>
        <v>0</v>
      </c>
      <c r="T541">
        <f t="shared" si="82"/>
        <v>0</v>
      </c>
      <c r="U541">
        <f t="shared" si="81"/>
        <v>8</v>
      </c>
    </row>
    <row r="542" spans="13:21">
      <c r="M542">
        <f t="shared" si="86"/>
        <v>25.558432203390044</v>
      </c>
      <c r="N542">
        <f t="shared" si="87"/>
        <v>25.598432203390043</v>
      </c>
      <c r="O542">
        <f t="shared" si="83"/>
        <v>25.553432203390045</v>
      </c>
      <c r="P542">
        <f t="shared" si="84"/>
        <v>25.603432203390042</v>
      </c>
      <c r="Q542">
        <f t="shared" si="79"/>
        <v>25.578432203390044</v>
      </c>
      <c r="R542">
        <f t="shared" si="85"/>
        <v>0</v>
      </c>
      <c r="S542" s="12">
        <f t="shared" si="80"/>
        <v>0</v>
      </c>
      <c r="T542">
        <f t="shared" si="82"/>
        <v>0</v>
      </c>
      <c r="U542">
        <f t="shared" si="81"/>
        <v>8</v>
      </c>
    </row>
    <row r="543" spans="13:21">
      <c r="M543">
        <f t="shared" si="86"/>
        <v>25.608432203390045</v>
      </c>
      <c r="N543">
        <f t="shared" si="87"/>
        <v>25.648432203390044</v>
      </c>
      <c r="O543">
        <f t="shared" si="83"/>
        <v>25.603432203390046</v>
      </c>
      <c r="P543">
        <f t="shared" si="84"/>
        <v>25.653432203390043</v>
      </c>
      <c r="Q543">
        <f t="shared" si="79"/>
        <v>25.628432203390044</v>
      </c>
      <c r="R543">
        <f t="shared" si="85"/>
        <v>0</v>
      </c>
      <c r="S543" s="12">
        <f t="shared" si="80"/>
        <v>0</v>
      </c>
      <c r="T543">
        <f t="shared" si="82"/>
        <v>0</v>
      </c>
      <c r="U543">
        <f t="shared" si="81"/>
        <v>8</v>
      </c>
    </row>
    <row r="544" spans="13:21">
      <c r="M544">
        <f t="shared" si="86"/>
        <v>25.658432203390046</v>
      </c>
      <c r="N544">
        <f t="shared" si="87"/>
        <v>25.698432203390045</v>
      </c>
      <c r="O544">
        <f t="shared" si="83"/>
        <v>25.653432203390047</v>
      </c>
      <c r="P544">
        <f t="shared" si="84"/>
        <v>25.703432203390044</v>
      </c>
      <c r="Q544">
        <f t="shared" si="79"/>
        <v>25.678432203390045</v>
      </c>
      <c r="R544">
        <f t="shared" si="85"/>
        <v>0</v>
      </c>
      <c r="S544" s="12">
        <f t="shared" si="80"/>
        <v>0</v>
      </c>
      <c r="T544">
        <f t="shared" si="82"/>
        <v>0</v>
      </c>
      <c r="U544">
        <f t="shared" si="81"/>
        <v>8</v>
      </c>
    </row>
    <row r="545" spans="13:21">
      <c r="M545">
        <f t="shared" si="86"/>
        <v>25.708432203390046</v>
      </c>
      <c r="N545">
        <f t="shared" si="87"/>
        <v>25.748432203390045</v>
      </c>
      <c r="O545">
        <f t="shared" si="83"/>
        <v>25.703432203390047</v>
      </c>
      <c r="P545">
        <f t="shared" si="84"/>
        <v>25.753432203390044</v>
      </c>
      <c r="Q545">
        <f t="shared" si="79"/>
        <v>25.728432203390046</v>
      </c>
      <c r="R545">
        <f t="shared" si="85"/>
        <v>0</v>
      </c>
      <c r="S545" s="12">
        <f t="shared" si="80"/>
        <v>0</v>
      </c>
      <c r="T545">
        <f t="shared" si="82"/>
        <v>0</v>
      </c>
      <c r="U545">
        <f t="shared" si="81"/>
        <v>8</v>
      </c>
    </row>
    <row r="546" spans="13:21">
      <c r="M546">
        <f t="shared" si="86"/>
        <v>25.758432203390047</v>
      </c>
      <c r="N546">
        <f t="shared" si="87"/>
        <v>25.798432203390046</v>
      </c>
      <c r="O546">
        <f t="shared" si="83"/>
        <v>25.753432203390048</v>
      </c>
      <c r="P546">
        <f t="shared" si="84"/>
        <v>25.803432203390045</v>
      </c>
      <c r="Q546">
        <f t="shared" si="79"/>
        <v>25.778432203390047</v>
      </c>
      <c r="R546">
        <f t="shared" si="85"/>
        <v>0</v>
      </c>
      <c r="S546" s="12">
        <f t="shared" si="80"/>
        <v>0</v>
      </c>
      <c r="T546">
        <f t="shared" si="82"/>
        <v>0</v>
      </c>
      <c r="U546">
        <f t="shared" si="81"/>
        <v>8</v>
      </c>
    </row>
    <row r="547" spans="13:21">
      <c r="M547">
        <f t="shared" si="86"/>
        <v>25.808432203390048</v>
      </c>
      <c r="N547">
        <f t="shared" si="87"/>
        <v>25.848432203390047</v>
      </c>
      <c r="O547">
        <f t="shared" si="83"/>
        <v>25.803432203390049</v>
      </c>
      <c r="P547">
        <f t="shared" si="84"/>
        <v>25.853432203390046</v>
      </c>
      <c r="Q547">
        <f t="shared" si="79"/>
        <v>25.828432203390047</v>
      </c>
      <c r="R547">
        <f t="shared" si="85"/>
        <v>0</v>
      </c>
      <c r="S547" s="12">
        <f t="shared" si="80"/>
        <v>0</v>
      </c>
      <c r="T547">
        <f t="shared" si="82"/>
        <v>0</v>
      </c>
      <c r="U547">
        <f t="shared" si="81"/>
        <v>8</v>
      </c>
    </row>
    <row r="548" spans="13:21">
      <c r="M548">
        <f t="shared" si="86"/>
        <v>25.858432203390048</v>
      </c>
      <c r="N548">
        <f t="shared" si="87"/>
        <v>25.898432203390048</v>
      </c>
      <c r="O548">
        <f t="shared" si="83"/>
        <v>25.853432203390049</v>
      </c>
      <c r="P548">
        <f t="shared" si="84"/>
        <v>25.903432203390047</v>
      </c>
      <c r="Q548">
        <f t="shared" si="79"/>
        <v>25.878432203390048</v>
      </c>
      <c r="R548">
        <f t="shared" si="85"/>
        <v>0</v>
      </c>
      <c r="S548" s="12">
        <f t="shared" si="80"/>
        <v>0</v>
      </c>
      <c r="T548">
        <f t="shared" si="82"/>
        <v>0</v>
      </c>
      <c r="U548">
        <f t="shared" si="81"/>
        <v>8</v>
      </c>
    </row>
    <row r="549" spans="13:21">
      <c r="M549">
        <f t="shared" si="86"/>
        <v>25.908432203390049</v>
      </c>
      <c r="N549">
        <f t="shared" si="87"/>
        <v>25.948432203390048</v>
      </c>
      <c r="O549">
        <f t="shared" si="83"/>
        <v>25.90343220339005</v>
      </c>
      <c r="P549">
        <f t="shared" si="84"/>
        <v>25.953432203390047</v>
      </c>
      <c r="Q549">
        <f t="shared" si="79"/>
        <v>25.928432203390049</v>
      </c>
      <c r="R549">
        <f t="shared" si="85"/>
        <v>0</v>
      </c>
      <c r="S549" s="12">
        <f t="shared" si="80"/>
        <v>0</v>
      </c>
      <c r="T549">
        <f t="shared" si="82"/>
        <v>0</v>
      </c>
      <c r="U549">
        <f t="shared" si="81"/>
        <v>8</v>
      </c>
    </row>
    <row r="550" spans="13:21">
      <c r="M550">
        <f t="shared" si="86"/>
        <v>25.95843220339005</v>
      </c>
      <c r="N550">
        <f t="shared" si="87"/>
        <v>25.998432203390049</v>
      </c>
      <c r="O550">
        <f t="shared" si="83"/>
        <v>25.953432203390051</v>
      </c>
      <c r="P550">
        <f t="shared" si="84"/>
        <v>26.003432203390048</v>
      </c>
      <c r="Q550">
        <f t="shared" si="79"/>
        <v>25.978432203390049</v>
      </c>
      <c r="R550">
        <f t="shared" si="85"/>
        <v>0</v>
      </c>
      <c r="S550" s="12">
        <f t="shared" si="80"/>
        <v>0</v>
      </c>
      <c r="T550">
        <f t="shared" si="82"/>
        <v>0</v>
      </c>
      <c r="U550">
        <f t="shared" si="81"/>
        <v>8</v>
      </c>
    </row>
    <row r="551" spans="13:21">
      <c r="M551">
        <f t="shared" si="86"/>
        <v>26.008432203390051</v>
      </c>
      <c r="N551">
        <f t="shared" si="87"/>
        <v>26.04843220339005</v>
      </c>
      <c r="O551">
        <f t="shared" si="83"/>
        <v>26.003432203390052</v>
      </c>
      <c r="P551">
        <f t="shared" si="84"/>
        <v>26.053432203390049</v>
      </c>
      <c r="Q551">
        <f t="shared" si="79"/>
        <v>26.02843220339005</v>
      </c>
      <c r="R551">
        <f t="shared" si="85"/>
        <v>0</v>
      </c>
      <c r="S551" s="12">
        <f t="shared" si="80"/>
        <v>0</v>
      </c>
      <c r="T551">
        <f>R551</f>
        <v>0</v>
      </c>
      <c r="U551">
        <f t="shared" si="81"/>
        <v>8</v>
      </c>
    </row>
    <row r="552" spans="13:21">
      <c r="M552">
        <f t="shared" si="86"/>
        <v>26.058432203390051</v>
      </c>
      <c r="N552">
        <f t="shared" si="87"/>
        <v>26.09843220339005</v>
      </c>
      <c r="O552">
        <f t="shared" si="83"/>
        <v>26.053432203390052</v>
      </c>
      <c r="P552">
        <f t="shared" si="84"/>
        <v>26.103432203390049</v>
      </c>
      <c r="Q552">
        <f t="shared" si="79"/>
        <v>26.078432203390051</v>
      </c>
      <c r="R552">
        <f t="shared" si="85"/>
        <v>0</v>
      </c>
      <c r="S552" s="12">
        <f t="shared" si="80"/>
        <v>0</v>
      </c>
      <c r="T552">
        <f t="shared" ref="T552:T589" si="88">R552+T551</f>
        <v>0</v>
      </c>
      <c r="U552">
        <f t="shared" si="81"/>
        <v>8</v>
      </c>
    </row>
    <row r="553" spans="13:21">
      <c r="M553">
        <f t="shared" si="86"/>
        <v>26.108432203390052</v>
      </c>
      <c r="N553">
        <f t="shared" si="87"/>
        <v>26.148432203390051</v>
      </c>
      <c r="O553">
        <f t="shared" si="83"/>
        <v>26.103432203390053</v>
      </c>
      <c r="P553">
        <f t="shared" si="84"/>
        <v>26.15343220339005</v>
      </c>
      <c r="Q553">
        <f t="shared" si="79"/>
        <v>26.128432203390052</v>
      </c>
      <c r="R553">
        <f t="shared" si="85"/>
        <v>0</v>
      </c>
      <c r="S553" s="12">
        <f t="shared" si="80"/>
        <v>0</v>
      </c>
      <c r="T553">
        <f t="shared" si="88"/>
        <v>0</v>
      </c>
      <c r="U553">
        <f t="shared" si="81"/>
        <v>8</v>
      </c>
    </row>
    <row r="554" spans="13:21">
      <c r="M554">
        <f t="shared" si="86"/>
        <v>26.158432203390053</v>
      </c>
      <c r="N554">
        <f t="shared" si="87"/>
        <v>26.198432203390052</v>
      </c>
      <c r="O554">
        <f t="shared" si="83"/>
        <v>26.153432203390054</v>
      </c>
      <c r="P554">
        <f t="shared" si="84"/>
        <v>26.203432203390051</v>
      </c>
      <c r="Q554">
        <f t="shared" si="79"/>
        <v>26.178432203390052</v>
      </c>
      <c r="R554">
        <f t="shared" si="85"/>
        <v>0</v>
      </c>
      <c r="S554" s="12">
        <f t="shared" si="80"/>
        <v>0</v>
      </c>
      <c r="T554">
        <f t="shared" si="88"/>
        <v>0</v>
      </c>
      <c r="U554">
        <f t="shared" si="81"/>
        <v>8</v>
      </c>
    </row>
    <row r="555" spans="13:21">
      <c r="M555">
        <f t="shared" si="86"/>
        <v>26.208432203390053</v>
      </c>
      <c r="N555">
        <f t="shared" si="87"/>
        <v>26.248432203390053</v>
      </c>
      <c r="O555">
        <f t="shared" si="83"/>
        <v>26.203432203390054</v>
      </c>
      <c r="P555">
        <f t="shared" si="84"/>
        <v>26.253432203390052</v>
      </c>
      <c r="Q555">
        <f t="shared" si="79"/>
        <v>26.228432203390053</v>
      </c>
      <c r="R555">
        <f t="shared" si="85"/>
        <v>0</v>
      </c>
      <c r="S555" s="12">
        <f t="shared" si="80"/>
        <v>0</v>
      </c>
      <c r="T555">
        <f t="shared" si="88"/>
        <v>0</v>
      </c>
      <c r="U555">
        <f t="shared" si="81"/>
        <v>8</v>
      </c>
    </row>
    <row r="556" spans="13:21">
      <c r="M556">
        <f t="shared" si="86"/>
        <v>26.258432203390054</v>
      </c>
      <c r="N556">
        <f t="shared" si="87"/>
        <v>26.298432203390053</v>
      </c>
      <c r="O556">
        <f t="shared" si="83"/>
        <v>26.253432203390055</v>
      </c>
      <c r="P556">
        <f t="shared" si="84"/>
        <v>26.303432203390052</v>
      </c>
      <c r="Q556">
        <f t="shared" si="79"/>
        <v>26.278432203390054</v>
      </c>
      <c r="R556">
        <f t="shared" si="85"/>
        <v>0</v>
      </c>
      <c r="S556" s="12">
        <f t="shared" si="80"/>
        <v>0</v>
      </c>
      <c r="T556">
        <f t="shared" si="88"/>
        <v>0</v>
      </c>
      <c r="U556">
        <f t="shared" si="81"/>
        <v>8</v>
      </c>
    </row>
    <row r="557" spans="13:21">
      <c r="M557">
        <f t="shared" si="86"/>
        <v>26.308432203390055</v>
      </c>
      <c r="N557">
        <f t="shared" si="87"/>
        <v>26.348432203390054</v>
      </c>
      <c r="O557">
        <f t="shared" si="83"/>
        <v>26.303432203390056</v>
      </c>
      <c r="P557">
        <f t="shared" si="84"/>
        <v>26.353432203390053</v>
      </c>
      <c r="Q557">
        <f t="shared" ref="Q557:Q620" si="89">AVERAGE(O557:P557)</f>
        <v>26.328432203390054</v>
      </c>
      <c r="R557">
        <f t="shared" si="85"/>
        <v>0</v>
      </c>
      <c r="S557" s="12">
        <f t="shared" ref="S557:S620" si="90">R557/$S$3</f>
        <v>0</v>
      </c>
      <c r="T557">
        <f t="shared" si="88"/>
        <v>0</v>
      </c>
      <c r="U557">
        <f t="shared" ref="U557:U620" si="91">COUNTIF($G$3:$G$1000, "&lt;="&amp;O557)</f>
        <v>8</v>
      </c>
    </row>
    <row r="558" spans="13:21">
      <c r="M558">
        <f t="shared" si="86"/>
        <v>26.358432203390056</v>
      </c>
      <c r="N558">
        <f t="shared" si="87"/>
        <v>26.398432203390055</v>
      </c>
      <c r="O558">
        <f t="shared" si="83"/>
        <v>26.353432203390057</v>
      </c>
      <c r="P558">
        <f t="shared" si="84"/>
        <v>26.403432203390054</v>
      </c>
      <c r="Q558">
        <f t="shared" si="89"/>
        <v>26.378432203390055</v>
      </c>
      <c r="R558">
        <f t="shared" si="85"/>
        <v>0</v>
      </c>
      <c r="S558" s="12">
        <f t="shared" si="90"/>
        <v>0</v>
      </c>
      <c r="T558">
        <f t="shared" si="88"/>
        <v>0</v>
      </c>
      <c r="U558">
        <f t="shared" si="91"/>
        <v>8</v>
      </c>
    </row>
    <row r="559" spans="13:21">
      <c r="M559">
        <f t="shared" si="86"/>
        <v>26.408432203390056</v>
      </c>
      <c r="N559">
        <f t="shared" si="87"/>
        <v>26.448432203390055</v>
      </c>
      <c r="O559">
        <f t="shared" si="83"/>
        <v>26.403432203390057</v>
      </c>
      <c r="P559">
        <f t="shared" si="84"/>
        <v>26.453432203390054</v>
      </c>
      <c r="Q559">
        <f t="shared" si="89"/>
        <v>26.428432203390056</v>
      </c>
      <c r="R559">
        <f t="shared" si="85"/>
        <v>0</v>
      </c>
      <c r="S559" s="12">
        <f t="shared" si="90"/>
        <v>0</v>
      </c>
      <c r="T559">
        <f t="shared" si="88"/>
        <v>0</v>
      </c>
      <c r="U559">
        <f t="shared" si="91"/>
        <v>8</v>
      </c>
    </row>
    <row r="560" spans="13:21">
      <c r="M560">
        <f t="shared" si="86"/>
        <v>26.458432203390057</v>
      </c>
      <c r="N560">
        <f t="shared" si="87"/>
        <v>26.498432203390056</v>
      </c>
      <c r="O560">
        <f t="shared" si="83"/>
        <v>26.453432203390058</v>
      </c>
      <c r="P560">
        <f t="shared" si="84"/>
        <v>26.503432203390055</v>
      </c>
      <c r="Q560">
        <f t="shared" si="89"/>
        <v>26.478432203390057</v>
      </c>
      <c r="R560">
        <f t="shared" si="85"/>
        <v>0</v>
      </c>
      <c r="S560" s="12">
        <f t="shared" si="90"/>
        <v>0</v>
      </c>
      <c r="T560">
        <f t="shared" si="88"/>
        <v>0</v>
      </c>
      <c r="U560">
        <f t="shared" si="91"/>
        <v>8</v>
      </c>
    </row>
    <row r="561" spans="13:21">
      <c r="M561">
        <f t="shared" si="86"/>
        <v>26.508432203390058</v>
      </c>
      <c r="N561">
        <f t="shared" si="87"/>
        <v>26.548432203390057</v>
      </c>
      <c r="O561">
        <f t="shared" si="83"/>
        <v>26.503432203390059</v>
      </c>
      <c r="P561">
        <f t="shared" si="84"/>
        <v>26.553432203390056</v>
      </c>
      <c r="Q561">
        <f t="shared" si="89"/>
        <v>26.528432203390057</v>
      </c>
      <c r="R561">
        <f t="shared" si="85"/>
        <v>0</v>
      </c>
      <c r="S561" s="12">
        <f t="shared" si="90"/>
        <v>0</v>
      </c>
      <c r="T561">
        <f t="shared" si="88"/>
        <v>0</v>
      </c>
      <c r="U561">
        <f t="shared" si="91"/>
        <v>8</v>
      </c>
    </row>
    <row r="562" spans="13:21">
      <c r="M562">
        <f t="shared" si="86"/>
        <v>26.558432203390058</v>
      </c>
      <c r="N562">
        <f t="shared" si="87"/>
        <v>26.598432203390058</v>
      </c>
      <c r="O562">
        <f t="shared" si="83"/>
        <v>26.553432203390059</v>
      </c>
      <c r="P562">
        <f t="shared" si="84"/>
        <v>26.603432203390057</v>
      </c>
      <c r="Q562">
        <f t="shared" si="89"/>
        <v>26.578432203390058</v>
      </c>
      <c r="R562">
        <f t="shared" si="85"/>
        <v>0</v>
      </c>
      <c r="S562" s="12">
        <f t="shared" si="90"/>
        <v>0</v>
      </c>
      <c r="T562">
        <f t="shared" si="88"/>
        <v>0</v>
      </c>
      <c r="U562">
        <f t="shared" si="91"/>
        <v>8</v>
      </c>
    </row>
    <row r="563" spans="13:21">
      <c r="M563">
        <f t="shared" si="86"/>
        <v>26.608432203390059</v>
      </c>
      <c r="N563">
        <f t="shared" si="87"/>
        <v>26.648432203390058</v>
      </c>
      <c r="O563">
        <f t="shared" si="83"/>
        <v>26.60343220339006</v>
      </c>
      <c r="P563">
        <f t="shared" si="84"/>
        <v>26.653432203390057</v>
      </c>
      <c r="Q563">
        <f t="shared" si="89"/>
        <v>26.628432203390059</v>
      </c>
      <c r="R563">
        <f t="shared" si="85"/>
        <v>0</v>
      </c>
      <c r="S563" s="12">
        <f t="shared" si="90"/>
        <v>0</v>
      </c>
      <c r="T563">
        <f t="shared" si="88"/>
        <v>0</v>
      </c>
      <c r="U563">
        <f t="shared" si="91"/>
        <v>8</v>
      </c>
    </row>
    <row r="564" spans="13:21">
      <c r="M564">
        <f t="shared" si="86"/>
        <v>26.65843220339006</v>
      </c>
      <c r="N564">
        <f t="shared" si="87"/>
        <v>26.698432203390059</v>
      </c>
      <c r="O564">
        <f t="shared" si="83"/>
        <v>26.653432203390061</v>
      </c>
      <c r="P564">
        <f t="shared" si="84"/>
        <v>26.703432203390058</v>
      </c>
      <c r="Q564">
        <f t="shared" si="89"/>
        <v>26.678432203390059</v>
      </c>
      <c r="R564">
        <f t="shared" si="85"/>
        <v>0</v>
      </c>
      <c r="S564" s="12">
        <f t="shared" si="90"/>
        <v>0</v>
      </c>
      <c r="T564">
        <f t="shared" si="88"/>
        <v>0</v>
      </c>
      <c r="U564">
        <f t="shared" si="91"/>
        <v>8</v>
      </c>
    </row>
    <row r="565" spans="13:21">
      <c r="M565">
        <f t="shared" si="86"/>
        <v>26.708432203390061</v>
      </c>
      <c r="N565">
        <f t="shared" si="87"/>
        <v>26.74843220339006</v>
      </c>
      <c r="O565">
        <f t="shared" si="83"/>
        <v>26.703432203390062</v>
      </c>
      <c r="P565">
        <f t="shared" si="84"/>
        <v>26.753432203390059</v>
      </c>
      <c r="Q565">
        <f t="shared" si="89"/>
        <v>26.72843220339006</v>
      </c>
      <c r="R565">
        <f t="shared" si="85"/>
        <v>0</v>
      </c>
      <c r="S565" s="12">
        <f t="shared" si="90"/>
        <v>0</v>
      </c>
      <c r="T565">
        <f t="shared" si="88"/>
        <v>0</v>
      </c>
      <c r="U565">
        <f t="shared" si="91"/>
        <v>8</v>
      </c>
    </row>
    <row r="566" spans="13:21">
      <c r="M566">
        <f t="shared" si="86"/>
        <v>26.758432203390061</v>
      </c>
      <c r="N566">
        <f t="shared" si="87"/>
        <v>26.79843220339006</v>
      </c>
      <c r="O566">
        <f t="shared" si="83"/>
        <v>26.753432203390062</v>
      </c>
      <c r="P566">
        <f t="shared" si="84"/>
        <v>26.803432203390059</v>
      </c>
      <c r="Q566">
        <f t="shared" si="89"/>
        <v>26.778432203390061</v>
      </c>
      <c r="R566">
        <f t="shared" si="85"/>
        <v>0</v>
      </c>
      <c r="S566" s="12">
        <f t="shared" si="90"/>
        <v>0</v>
      </c>
      <c r="T566">
        <f t="shared" si="88"/>
        <v>0</v>
      </c>
      <c r="U566">
        <f t="shared" si="91"/>
        <v>8</v>
      </c>
    </row>
    <row r="567" spans="13:21">
      <c r="M567">
        <f t="shared" si="86"/>
        <v>26.808432203390062</v>
      </c>
      <c r="N567">
        <f t="shared" si="87"/>
        <v>26.848432203390061</v>
      </c>
      <c r="O567">
        <f t="shared" si="83"/>
        <v>26.803432203390063</v>
      </c>
      <c r="P567">
        <f t="shared" si="84"/>
        <v>26.85343220339006</v>
      </c>
      <c r="Q567">
        <f t="shared" si="89"/>
        <v>26.828432203390062</v>
      </c>
      <c r="R567">
        <f t="shared" si="85"/>
        <v>0</v>
      </c>
      <c r="S567" s="12">
        <f t="shared" si="90"/>
        <v>0</v>
      </c>
      <c r="T567">
        <f t="shared" si="88"/>
        <v>0</v>
      </c>
      <c r="U567">
        <f t="shared" si="91"/>
        <v>8</v>
      </c>
    </row>
    <row r="568" spans="13:21">
      <c r="M568">
        <f t="shared" si="86"/>
        <v>26.858432203390063</v>
      </c>
      <c r="N568">
        <f t="shared" si="87"/>
        <v>26.898432203390062</v>
      </c>
      <c r="O568">
        <f t="shared" si="83"/>
        <v>26.853432203390064</v>
      </c>
      <c r="P568">
        <f t="shared" si="84"/>
        <v>26.903432203390061</v>
      </c>
      <c r="Q568">
        <f t="shared" si="89"/>
        <v>26.878432203390062</v>
      </c>
      <c r="R568">
        <f t="shared" si="85"/>
        <v>0</v>
      </c>
      <c r="S568" s="12">
        <f t="shared" si="90"/>
        <v>0</v>
      </c>
      <c r="T568">
        <f t="shared" si="88"/>
        <v>0</v>
      </c>
      <c r="U568">
        <f t="shared" si="91"/>
        <v>8</v>
      </c>
    </row>
    <row r="569" spans="13:21">
      <c r="M569">
        <f t="shared" si="86"/>
        <v>26.908432203390063</v>
      </c>
      <c r="N569">
        <f t="shared" si="87"/>
        <v>26.948432203390063</v>
      </c>
      <c r="O569">
        <f t="shared" si="83"/>
        <v>26.903432203390064</v>
      </c>
      <c r="P569">
        <f t="shared" si="84"/>
        <v>26.953432203390062</v>
      </c>
      <c r="Q569">
        <f t="shared" si="89"/>
        <v>26.928432203390063</v>
      </c>
      <c r="R569">
        <f t="shared" si="85"/>
        <v>0</v>
      </c>
      <c r="S569" s="12">
        <f t="shared" si="90"/>
        <v>0</v>
      </c>
      <c r="T569">
        <f t="shared" si="88"/>
        <v>0</v>
      </c>
      <c r="U569">
        <f t="shared" si="91"/>
        <v>8</v>
      </c>
    </row>
    <row r="570" spans="13:21">
      <c r="M570">
        <f t="shared" si="86"/>
        <v>26.958432203390064</v>
      </c>
      <c r="N570">
        <f t="shared" si="87"/>
        <v>26.998432203390063</v>
      </c>
      <c r="O570">
        <f t="shared" si="83"/>
        <v>26.953432203390065</v>
      </c>
      <c r="P570">
        <f t="shared" si="84"/>
        <v>27.003432203390062</v>
      </c>
      <c r="Q570">
        <f t="shared" si="89"/>
        <v>26.978432203390064</v>
      </c>
      <c r="R570">
        <f t="shared" si="85"/>
        <v>0</v>
      </c>
      <c r="S570" s="12">
        <f t="shared" si="90"/>
        <v>0</v>
      </c>
      <c r="T570">
        <f t="shared" si="88"/>
        <v>0</v>
      </c>
      <c r="U570">
        <f t="shared" si="91"/>
        <v>8</v>
      </c>
    </row>
    <row r="571" spans="13:21">
      <c r="M571">
        <f t="shared" si="86"/>
        <v>27.008432203390065</v>
      </c>
      <c r="N571">
        <f t="shared" si="87"/>
        <v>27.048432203390064</v>
      </c>
      <c r="O571">
        <f t="shared" si="83"/>
        <v>27.003432203390066</v>
      </c>
      <c r="P571">
        <f t="shared" si="84"/>
        <v>27.053432203390063</v>
      </c>
      <c r="Q571">
        <f t="shared" si="89"/>
        <v>27.028432203390064</v>
      </c>
      <c r="R571">
        <f t="shared" si="85"/>
        <v>0</v>
      </c>
      <c r="S571" s="12">
        <f t="shared" si="90"/>
        <v>0</v>
      </c>
      <c r="T571">
        <f t="shared" si="88"/>
        <v>0</v>
      </c>
      <c r="U571">
        <f t="shared" si="91"/>
        <v>8</v>
      </c>
    </row>
    <row r="572" spans="13:21">
      <c r="M572">
        <f t="shared" si="86"/>
        <v>27.058432203390065</v>
      </c>
      <c r="N572">
        <f t="shared" si="87"/>
        <v>27.098432203390065</v>
      </c>
      <c r="O572">
        <f t="shared" si="83"/>
        <v>27.053432203390066</v>
      </c>
      <c r="P572">
        <f t="shared" si="84"/>
        <v>27.103432203390064</v>
      </c>
      <c r="Q572">
        <f t="shared" si="89"/>
        <v>27.078432203390065</v>
      </c>
      <c r="R572">
        <f t="shared" si="85"/>
        <v>0</v>
      </c>
      <c r="S572" s="12">
        <f t="shared" si="90"/>
        <v>0</v>
      </c>
      <c r="T572">
        <f t="shared" si="88"/>
        <v>0</v>
      </c>
      <c r="U572">
        <f t="shared" si="91"/>
        <v>8</v>
      </c>
    </row>
    <row r="573" spans="13:21">
      <c r="M573">
        <f t="shared" si="86"/>
        <v>27.108432203390066</v>
      </c>
      <c r="N573">
        <f t="shared" si="87"/>
        <v>27.148432203390065</v>
      </c>
      <c r="O573">
        <f t="shared" si="83"/>
        <v>27.103432203390067</v>
      </c>
      <c r="P573">
        <f t="shared" si="84"/>
        <v>27.153432203390064</v>
      </c>
      <c r="Q573">
        <f t="shared" si="89"/>
        <v>27.128432203390066</v>
      </c>
      <c r="R573">
        <f t="shared" si="85"/>
        <v>0</v>
      </c>
      <c r="S573" s="12">
        <f t="shared" si="90"/>
        <v>0</v>
      </c>
      <c r="T573">
        <f t="shared" si="88"/>
        <v>0</v>
      </c>
      <c r="U573">
        <f t="shared" si="91"/>
        <v>8</v>
      </c>
    </row>
    <row r="574" spans="13:21">
      <c r="M574">
        <f t="shared" si="86"/>
        <v>27.158432203390067</v>
      </c>
      <c r="N574">
        <f t="shared" si="87"/>
        <v>27.198432203390066</v>
      </c>
      <c r="O574">
        <f t="shared" si="83"/>
        <v>27.153432203390068</v>
      </c>
      <c r="P574">
        <f t="shared" si="84"/>
        <v>27.203432203390065</v>
      </c>
      <c r="Q574">
        <f t="shared" si="89"/>
        <v>27.178432203390066</v>
      </c>
      <c r="R574">
        <f t="shared" si="85"/>
        <v>0</v>
      </c>
      <c r="S574" s="12">
        <f t="shared" si="90"/>
        <v>0</v>
      </c>
      <c r="T574">
        <f t="shared" si="88"/>
        <v>0</v>
      </c>
      <c r="U574">
        <f t="shared" si="91"/>
        <v>8</v>
      </c>
    </row>
    <row r="575" spans="13:21">
      <c r="M575">
        <f t="shared" si="86"/>
        <v>27.208432203390068</v>
      </c>
      <c r="N575">
        <f t="shared" si="87"/>
        <v>27.248432203390067</v>
      </c>
      <c r="O575">
        <f t="shared" si="83"/>
        <v>27.203432203390069</v>
      </c>
      <c r="P575">
        <f t="shared" si="84"/>
        <v>27.253432203390066</v>
      </c>
      <c r="Q575">
        <f t="shared" si="89"/>
        <v>27.228432203390067</v>
      </c>
      <c r="R575">
        <f t="shared" si="85"/>
        <v>0</v>
      </c>
      <c r="S575" s="12">
        <f t="shared" si="90"/>
        <v>0</v>
      </c>
      <c r="T575">
        <f t="shared" si="88"/>
        <v>0</v>
      </c>
      <c r="U575">
        <f t="shared" si="91"/>
        <v>8</v>
      </c>
    </row>
    <row r="576" spans="13:21">
      <c r="M576">
        <f t="shared" si="86"/>
        <v>27.258432203390068</v>
      </c>
      <c r="N576">
        <f t="shared" si="87"/>
        <v>27.298432203390067</v>
      </c>
      <c r="O576">
        <f t="shared" si="83"/>
        <v>27.253432203390069</v>
      </c>
      <c r="P576">
        <f t="shared" si="84"/>
        <v>27.303432203390066</v>
      </c>
      <c r="Q576">
        <f t="shared" si="89"/>
        <v>27.278432203390068</v>
      </c>
      <c r="R576">
        <f t="shared" si="85"/>
        <v>0</v>
      </c>
      <c r="S576" s="12">
        <f t="shared" si="90"/>
        <v>0</v>
      </c>
      <c r="T576">
        <f t="shared" si="88"/>
        <v>0</v>
      </c>
      <c r="U576">
        <f t="shared" si="91"/>
        <v>8</v>
      </c>
    </row>
    <row r="577" spans="13:21">
      <c r="M577">
        <f t="shared" si="86"/>
        <v>27.308432203390069</v>
      </c>
      <c r="N577">
        <f t="shared" si="87"/>
        <v>27.348432203390068</v>
      </c>
      <c r="O577">
        <f t="shared" si="83"/>
        <v>27.30343220339007</v>
      </c>
      <c r="P577">
        <f t="shared" si="84"/>
        <v>27.353432203390067</v>
      </c>
      <c r="Q577">
        <f t="shared" si="89"/>
        <v>27.328432203390069</v>
      </c>
      <c r="R577">
        <f t="shared" si="85"/>
        <v>0</v>
      </c>
      <c r="S577" s="12">
        <f t="shared" si="90"/>
        <v>0</v>
      </c>
      <c r="T577">
        <f t="shared" si="88"/>
        <v>0</v>
      </c>
      <c r="U577">
        <f t="shared" si="91"/>
        <v>8</v>
      </c>
    </row>
    <row r="578" spans="13:21">
      <c r="M578">
        <f t="shared" si="86"/>
        <v>27.35843220339007</v>
      </c>
      <c r="N578">
        <f t="shared" si="87"/>
        <v>27.398432203390069</v>
      </c>
      <c r="O578">
        <f t="shared" si="83"/>
        <v>27.353432203390071</v>
      </c>
      <c r="P578">
        <f t="shared" si="84"/>
        <v>27.403432203390068</v>
      </c>
      <c r="Q578">
        <f t="shared" si="89"/>
        <v>27.378432203390069</v>
      </c>
      <c r="R578">
        <f t="shared" si="85"/>
        <v>0</v>
      </c>
      <c r="S578" s="12">
        <f t="shared" si="90"/>
        <v>0</v>
      </c>
      <c r="T578">
        <f t="shared" si="88"/>
        <v>0</v>
      </c>
      <c r="U578">
        <f t="shared" si="91"/>
        <v>8</v>
      </c>
    </row>
    <row r="579" spans="13:21">
      <c r="M579">
        <f t="shared" si="86"/>
        <v>27.40843220339007</v>
      </c>
      <c r="N579">
        <f t="shared" si="87"/>
        <v>27.44843220339007</v>
      </c>
      <c r="O579">
        <f t="shared" si="83"/>
        <v>27.403432203390071</v>
      </c>
      <c r="P579">
        <f t="shared" si="84"/>
        <v>27.453432203390069</v>
      </c>
      <c r="Q579">
        <f t="shared" si="89"/>
        <v>27.42843220339007</v>
      </c>
      <c r="R579">
        <f t="shared" si="85"/>
        <v>0</v>
      </c>
      <c r="S579" s="12">
        <f t="shared" si="90"/>
        <v>0</v>
      </c>
      <c r="T579">
        <f t="shared" si="88"/>
        <v>0</v>
      </c>
      <c r="U579">
        <f t="shared" si="91"/>
        <v>8</v>
      </c>
    </row>
    <row r="580" spans="13:21">
      <c r="M580">
        <f t="shared" si="86"/>
        <v>27.458432203390071</v>
      </c>
      <c r="N580">
        <f t="shared" si="87"/>
        <v>27.49843220339007</v>
      </c>
      <c r="O580">
        <f t="shared" si="83"/>
        <v>27.453432203390072</v>
      </c>
      <c r="P580">
        <f t="shared" si="84"/>
        <v>27.503432203390069</v>
      </c>
      <c r="Q580">
        <f t="shared" si="89"/>
        <v>27.478432203390071</v>
      </c>
      <c r="R580">
        <f t="shared" si="85"/>
        <v>0</v>
      </c>
      <c r="S580" s="12">
        <f t="shared" si="90"/>
        <v>0</v>
      </c>
      <c r="T580">
        <f t="shared" si="88"/>
        <v>0</v>
      </c>
      <c r="U580">
        <f t="shared" si="91"/>
        <v>8</v>
      </c>
    </row>
    <row r="581" spans="13:21">
      <c r="M581">
        <f t="shared" si="86"/>
        <v>27.508432203390072</v>
      </c>
      <c r="N581">
        <f t="shared" si="87"/>
        <v>27.548432203390071</v>
      </c>
      <c r="O581">
        <f t="shared" si="83"/>
        <v>27.503432203390073</v>
      </c>
      <c r="P581">
        <f t="shared" si="84"/>
        <v>27.55343220339007</v>
      </c>
      <c r="Q581">
        <f t="shared" si="89"/>
        <v>27.528432203390071</v>
      </c>
      <c r="R581">
        <f t="shared" si="85"/>
        <v>0</v>
      </c>
      <c r="S581" s="12">
        <f t="shared" si="90"/>
        <v>0</v>
      </c>
      <c r="T581">
        <f t="shared" si="88"/>
        <v>0</v>
      </c>
      <c r="U581">
        <f t="shared" si="91"/>
        <v>8</v>
      </c>
    </row>
    <row r="582" spans="13:21">
      <c r="M582">
        <f t="shared" si="86"/>
        <v>27.558432203390073</v>
      </c>
      <c r="N582">
        <f t="shared" si="87"/>
        <v>27.598432203390072</v>
      </c>
      <c r="O582">
        <f t="shared" ref="O582:O645" si="92">M582-5*10^-($D$4+1)</f>
        <v>27.553432203390074</v>
      </c>
      <c r="P582">
        <f t="shared" ref="P582:P645" si="93">N582+5*10^-($D$4+1)</f>
        <v>27.603432203390071</v>
      </c>
      <c r="Q582">
        <f t="shared" si="89"/>
        <v>27.578432203390072</v>
      </c>
      <c r="R582">
        <f t="shared" ref="R582:R645" si="94">COUNTIFS($G$3:$G$5000, "&gt;="&amp;O582,$G$3:$G$5000, "&lt;="&amp;P582)</f>
        <v>0</v>
      </c>
      <c r="S582" s="12">
        <f t="shared" si="90"/>
        <v>0</v>
      </c>
      <c r="T582">
        <f t="shared" si="88"/>
        <v>0</v>
      </c>
      <c r="U582">
        <f t="shared" si="91"/>
        <v>8</v>
      </c>
    </row>
    <row r="583" spans="13:21">
      <c r="M583">
        <f t="shared" si="86"/>
        <v>27.608432203390073</v>
      </c>
      <c r="N583">
        <f t="shared" si="87"/>
        <v>27.648432203390072</v>
      </c>
      <c r="O583">
        <f t="shared" si="92"/>
        <v>27.603432203390074</v>
      </c>
      <c r="P583">
        <f t="shared" si="93"/>
        <v>27.653432203390071</v>
      </c>
      <c r="Q583">
        <f t="shared" si="89"/>
        <v>27.628432203390073</v>
      </c>
      <c r="R583">
        <f t="shared" si="94"/>
        <v>0</v>
      </c>
      <c r="S583" s="12">
        <f t="shared" si="90"/>
        <v>0</v>
      </c>
      <c r="T583">
        <f t="shared" si="88"/>
        <v>0</v>
      </c>
      <c r="U583">
        <f t="shared" si="91"/>
        <v>8</v>
      </c>
    </row>
    <row r="584" spans="13:21">
      <c r="M584">
        <f t="shared" ref="M584:M647" si="95">N583+10^(-$D$4)</f>
        <v>27.658432203390074</v>
      </c>
      <c r="N584">
        <f t="shared" ref="N584:N647" si="96">N583+$J$6</f>
        <v>27.698432203390073</v>
      </c>
      <c r="O584">
        <f t="shared" si="92"/>
        <v>27.653432203390075</v>
      </c>
      <c r="P584">
        <f t="shared" si="93"/>
        <v>27.703432203390072</v>
      </c>
      <c r="Q584">
        <f t="shared" si="89"/>
        <v>27.678432203390074</v>
      </c>
      <c r="R584">
        <f t="shared" si="94"/>
        <v>0</v>
      </c>
      <c r="S584" s="12">
        <f t="shared" si="90"/>
        <v>0</v>
      </c>
      <c r="T584">
        <f t="shared" si="88"/>
        <v>0</v>
      </c>
      <c r="U584">
        <f t="shared" si="91"/>
        <v>8</v>
      </c>
    </row>
    <row r="585" spans="13:21">
      <c r="M585">
        <f t="shared" si="95"/>
        <v>27.708432203390075</v>
      </c>
      <c r="N585">
        <f t="shared" si="96"/>
        <v>27.748432203390074</v>
      </c>
      <c r="O585">
        <f t="shared" si="92"/>
        <v>27.703432203390076</v>
      </c>
      <c r="P585">
        <f t="shared" si="93"/>
        <v>27.753432203390073</v>
      </c>
      <c r="Q585">
        <f t="shared" si="89"/>
        <v>27.728432203390074</v>
      </c>
      <c r="R585">
        <f t="shared" si="94"/>
        <v>0</v>
      </c>
      <c r="S585" s="12">
        <f t="shared" si="90"/>
        <v>0</v>
      </c>
      <c r="T585">
        <f t="shared" si="88"/>
        <v>0</v>
      </c>
      <c r="U585">
        <f t="shared" si="91"/>
        <v>8</v>
      </c>
    </row>
    <row r="586" spans="13:21">
      <c r="M586">
        <f t="shared" si="95"/>
        <v>27.758432203390075</v>
      </c>
      <c r="N586">
        <f t="shared" si="96"/>
        <v>27.798432203390075</v>
      </c>
      <c r="O586">
        <f t="shared" si="92"/>
        <v>27.753432203390076</v>
      </c>
      <c r="P586">
        <f t="shared" si="93"/>
        <v>27.803432203390074</v>
      </c>
      <c r="Q586">
        <f t="shared" si="89"/>
        <v>27.778432203390075</v>
      </c>
      <c r="R586">
        <f t="shared" si="94"/>
        <v>0</v>
      </c>
      <c r="S586" s="12">
        <f t="shared" si="90"/>
        <v>0</v>
      </c>
      <c r="T586">
        <f t="shared" si="88"/>
        <v>0</v>
      </c>
      <c r="U586">
        <f t="shared" si="91"/>
        <v>8</v>
      </c>
    </row>
    <row r="587" spans="13:21">
      <c r="M587">
        <f t="shared" si="95"/>
        <v>27.808432203390076</v>
      </c>
      <c r="N587">
        <f t="shared" si="96"/>
        <v>27.848432203390075</v>
      </c>
      <c r="O587">
        <f t="shared" si="92"/>
        <v>27.803432203390077</v>
      </c>
      <c r="P587">
        <f t="shared" si="93"/>
        <v>27.853432203390074</v>
      </c>
      <c r="Q587">
        <f t="shared" si="89"/>
        <v>27.828432203390076</v>
      </c>
      <c r="R587">
        <f t="shared" si="94"/>
        <v>0</v>
      </c>
      <c r="S587" s="12">
        <f t="shared" si="90"/>
        <v>0</v>
      </c>
      <c r="T587">
        <f t="shared" si="88"/>
        <v>0</v>
      </c>
      <c r="U587">
        <f t="shared" si="91"/>
        <v>8</v>
      </c>
    </row>
    <row r="588" spans="13:21">
      <c r="M588">
        <f t="shared" si="95"/>
        <v>27.858432203390077</v>
      </c>
      <c r="N588">
        <f t="shared" si="96"/>
        <v>27.898432203390076</v>
      </c>
      <c r="O588">
        <f t="shared" si="92"/>
        <v>27.853432203390078</v>
      </c>
      <c r="P588">
        <f t="shared" si="93"/>
        <v>27.903432203390075</v>
      </c>
      <c r="Q588">
        <f t="shared" si="89"/>
        <v>27.878432203390076</v>
      </c>
      <c r="R588">
        <f t="shared" si="94"/>
        <v>0</v>
      </c>
      <c r="S588" s="12">
        <f t="shared" si="90"/>
        <v>0</v>
      </c>
      <c r="T588">
        <f t="shared" si="88"/>
        <v>0</v>
      </c>
      <c r="U588">
        <f t="shared" si="91"/>
        <v>8</v>
      </c>
    </row>
    <row r="589" spans="13:21">
      <c r="M589">
        <f t="shared" si="95"/>
        <v>27.908432203390078</v>
      </c>
      <c r="N589">
        <f t="shared" si="96"/>
        <v>27.948432203390077</v>
      </c>
      <c r="O589">
        <f t="shared" si="92"/>
        <v>27.903432203390079</v>
      </c>
      <c r="P589">
        <f t="shared" si="93"/>
        <v>27.953432203390076</v>
      </c>
      <c r="Q589">
        <f t="shared" si="89"/>
        <v>27.928432203390077</v>
      </c>
      <c r="R589">
        <f t="shared" si="94"/>
        <v>0</v>
      </c>
      <c r="S589" s="12">
        <f t="shared" si="90"/>
        <v>0</v>
      </c>
      <c r="T589">
        <f t="shared" si="88"/>
        <v>0</v>
      </c>
      <c r="U589">
        <f t="shared" si="91"/>
        <v>8</v>
      </c>
    </row>
    <row r="590" spans="13:21">
      <c r="M590">
        <f t="shared" si="95"/>
        <v>27.958432203390078</v>
      </c>
      <c r="N590">
        <f t="shared" si="96"/>
        <v>27.998432203390077</v>
      </c>
      <c r="O590">
        <f t="shared" si="92"/>
        <v>27.953432203390079</v>
      </c>
      <c r="P590">
        <f t="shared" si="93"/>
        <v>28.003432203390076</v>
      </c>
      <c r="Q590">
        <f t="shared" si="89"/>
        <v>27.978432203390078</v>
      </c>
      <c r="R590">
        <f t="shared" si="94"/>
        <v>0</v>
      </c>
      <c r="S590" s="12">
        <f t="shared" si="90"/>
        <v>0</v>
      </c>
      <c r="T590">
        <f>R590</f>
        <v>0</v>
      </c>
      <c r="U590">
        <f t="shared" si="91"/>
        <v>8</v>
      </c>
    </row>
    <row r="591" spans="13:21">
      <c r="M591">
        <f t="shared" si="95"/>
        <v>28.008432203390079</v>
      </c>
      <c r="N591">
        <f t="shared" si="96"/>
        <v>28.048432203390078</v>
      </c>
      <c r="O591">
        <f t="shared" si="92"/>
        <v>28.00343220339008</v>
      </c>
      <c r="P591">
        <f t="shared" si="93"/>
        <v>28.053432203390077</v>
      </c>
      <c r="Q591">
        <f t="shared" si="89"/>
        <v>28.028432203390079</v>
      </c>
      <c r="R591">
        <f t="shared" si="94"/>
        <v>0</v>
      </c>
      <c r="S591" s="12">
        <f t="shared" si="90"/>
        <v>0</v>
      </c>
      <c r="T591">
        <f t="shared" ref="T591:T628" si="97">R591+T590</f>
        <v>0</v>
      </c>
      <c r="U591">
        <f t="shared" si="91"/>
        <v>8</v>
      </c>
    </row>
    <row r="592" spans="13:21">
      <c r="M592">
        <f t="shared" si="95"/>
        <v>28.05843220339008</v>
      </c>
      <c r="N592">
        <f t="shared" si="96"/>
        <v>28.098432203390079</v>
      </c>
      <c r="O592">
        <f t="shared" si="92"/>
        <v>28.053432203390081</v>
      </c>
      <c r="P592">
        <f t="shared" si="93"/>
        <v>28.103432203390078</v>
      </c>
      <c r="Q592">
        <f t="shared" si="89"/>
        <v>28.078432203390079</v>
      </c>
      <c r="R592">
        <f t="shared" si="94"/>
        <v>0</v>
      </c>
      <c r="S592" s="12">
        <f t="shared" si="90"/>
        <v>0</v>
      </c>
      <c r="T592">
        <f t="shared" si="97"/>
        <v>0</v>
      </c>
      <c r="U592">
        <f t="shared" si="91"/>
        <v>8</v>
      </c>
    </row>
    <row r="593" spans="13:21">
      <c r="M593">
        <f t="shared" si="95"/>
        <v>28.10843220339008</v>
      </c>
      <c r="N593">
        <f t="shared" si="96"/>
        <v>28.14843220339008</v>
      </c>
      <c r="O593">
        <f t="shared" si="92"/>
        <v>28.103432203390081</v>
      </c>
      <c r="P593">
        <f t="shared" si="93"/>
        <v>28.153432203390079</v>
      </c>
      <c r="Q593">
        <f t="shared" si="89"/>
        <v>28.12843220339008</v>
      </c>
      <c r="R593">
        <f t="shared" si="94"/>
        <v>0</v>
      </c>
      <c r="S593" s="12">
        <f t="shared" si="90"/>
        <v>0</v>
      </c>
      <c r="T593">
        <f t="shared" si="97"/>
        <v>0</v>
      </c>
      <c r="U593">
        <f t="shared" si="91"/>
        <v>8</v>
      </c>
    </row>
    <row r="594" spans="13:21">
      <c r="M594">
        <f t="shared" si="95"/>
        <v>28.158432203390081</v>
      </c>
      <c r="N594">
        <f t="shared" si="96"/>
        <v>28.19843220339008</v>
      </c>
      <c r="O594">
        <f t="shared" si="92"/>
        <v>28.153432203390082</v>
      </c>
      <c r="P594">
        <f t="shared" si="93"/>
        <v>28.203432203390079</v>
      </c>
      <c r="Q594">
        <f t="shared" si="89"/>
        <v>28.178432203390081</v>
      </c>
      <c r="R594">
        <f t="shared" si="94"/>
        <v>0</v>
      </c>
      <c r="S594" s="12">
        <f t="shared" si="90"/>
        <v>0</v>
      </c>
      <c r="T594">
        <f t="shared" si="97"/>
        <v>0</v>
      </c>
      <c r="U594">
        <f t="shared" si="91"/>
        <v>8</v>
      </c>
    </row>
    <row r="595" spans="13:21">
      <c r="M595">
        <f t="shared" si="95"/>
        <v>28.208432203390082</v>
      </c>
      <c r="N595">
        <f t="shared" si="96"/>
        <v>28.248432203390081</v>
      </c>
      <c r="O595">
        <f t="shared" si="92"/>
        <v>28.203432203390083</v>
      </c>
      <c r="P595">
        <f t="shared" si="93"/>
        <v>28.25343220339008</v>
      </c>
      <c r="Q595">
        <f t="shared" si="89"/>
        <v>28.228432203390081</v>
      </c>
      <c r="R595">
        <f t="shared" si="94"/>
        <v>0</v>
      </c>
      <c r="S595" s="12">
        <f t="shared" si="90"/>
        <v>0</v>
      </c>
      <c r="T595">
        <f t="shared" si="97"/>
        <v>0</v>
      </c>
      <c r="U595">
        <f t="shared" si="91"/>
        <v>8</v>
      </c>
    </row>
    <row r="596" spans="13:21">
      <c r="M596">
        <f t="shared" si="95"/>
        <v>28.258432203390083</v>
      </c>
      <c r="N596">
        <f t="shared" si="96"/>
        <v>28.298432203390082</v>
      </c>
      <c r="O596">
        <f t="shared" si="92"/>
        <v>28.253432203390084</v>
      </c>
      <c r="P596">
        <f t="shared" si="93"/>
        <v>28.303432203390081</v>
      </c>
      <c r="Q596">
        <f t="shared" si="89"/>
        <v>28.278432203390082</v>
      </c>
      <c r="R596">
        <f t="shared" si="94"/>
        <v>0</v>
      </c>
      <c r="S596" s="12">
        <f t="shared" si="90"/>
        <v>0</v>
      </c>
      <c r="T596">
        <f t="shared" si="97"/>
        <v>0</v>
      </c>
      <c r="U596">
        <f t="shared" si="91"/>
        <v>8</v>
      </c>
    </row>
    <row r="597" spans="13:21">
      <c r="M597">
        <f t="shared" si="95"/>
        <v>28.308432203390083</v>
      </c>
      <c r="N597">
        <f t="shared" si="96"/>
        <v>28.348432203390082</v>
      </c>
      <c r="O597">
        <f t="shared" si="92"/>
        <v>28.303432203390084</v>
      </c>
      <c r="P597">
        <f t="shared" si="93"/>
        <v>28.353432203390081</v>
      </c>
      <c r="Q597">
        <f t="shared" si="89"/>
        <v>28.328432203390083</v>
      </c>
      <c r="R597">
        <f t="shared" si="94"/>
        <v>0</v>
      </c>
      <c r="S597" s="12">
        <f t="shared" si="90"/>
        <v>0</v>
      </c>
      <c r="T597">
        <f t="shared" si="97"/>
        <v>0</v>
      </c>
      <c r="U597">
        <f t="shared" si="91"/>
        <v>8</v>
      </c>
    </row>
    <row r="598" spans="13:21">
      <c r="M598">
        <f t="shared" si="95"/>
        <v>28.358432203390084</v>
      </c>
      <c r="N598">
        <f t="shared" si="96"/>
        <v>28.398432203390083</v>
      </c>
      <c r="O598">
        <f t="shared" si="92"/>
        <v>28.353432203390085</v>
      </c>
      <c r="P598">
        <f t="shared" si="93"/>
        <v>28.403432203390082</v>
      </c>
      <c r="Q598">
        <f t="shared" si="89"/>
        <v>28.378432203390084</v>
      </c>
      <c r="R598">
        <f t="shared" si="94"/>
        <v>0</v>
      </c>
      <c r="S598" s="12">
        <f t="shared" si="90"/>
        <v>0</v>
      </c>
      <c r="T598">
        <f t="shared" si="97"/>
        <v>0</v>
      </c>
      <c r="U598">
        <f t="shared" si="91"/>
        <v>8</v>
      </c>
    </row>
    <row r="599" spans="13:21">
      <c r="M599">
        <f t="shared" si="95"/>
        <v>28.408432203390085</v>
      </c>
      <c r="N599">
        <f t="shared" si="96"/>
        <v>28.448432203390084</v>
      </c>
      <c r="O599">
        <f t="shared" si="92"/>
        <v>28.403432203390086</v>
      </c>
      <c r="P599">
        <f t="shared" si="93"/>
        <v>28.453432203390083</v>
      </c>
      <c r="Q599">
        <f t="shared" si="89"/>
        <v>28.428432203390084</v>
      </c>
      <c r="R599">
        <f t="shared" si="94"/>
        <v>0</v>
      </c>
      <c r="S599" s="12">
        <f t="shared" si="90"/>
        <v>0</v>
      </c>
      <c r="T599">
        <f t="shared" si="97"/>
        <v>0</v>
      </c>
      <c r="U599">
        <f t="shared" si="91"/>
        <v>8</v>
      </c>
    </row>
    <row r="600" spans="13:21">
      <c r="M600">
        <f t="shared" si="95"/>
        <v>28.458432203390085</v>
      </c>
      <c r="N600">
        <f t="shared" si="96"/>
        <v>28.498432203390085</v>
      </c>
      <c r="O600">
        <f t="shared" si="92"/>
        <v>28.453432203390086</v>
      </c>
      <c r="P600">
        <f t="shared" si="93"/>
        <v>28.503432203390084</v>
      </c>
      <c r="Q600">
        <f t="shared" si="89"/>
        <v>28.478432203390085</v>
      </c>
      <c r="R600">
        <f t="shared" si="94"/>
        <v>0</v>
      </c>
      <c r="S600" s="12">
        <f t="shared" si="90"/>
        <v>0</v>
      </c>
      <c r="T600">
        <f t="shared" si="97"/>
        <v>0</v>
      </c>
      <c r="U600">
        <f t="shared" si="91"/>
        <v>8</v>
      </c>
    </row>
    <row r="601" spans="13:21">
      <c r="M601">
        <f t="shared" si="95"/>
        <v>28.508432203390086</v>
      </c>
      <c r="N601">
        <f t="shared" si="96"/>
        <v>28.548432203390085</v>
      </c>
      <c r="O601">
        <f t="shared" si="92"/>
        <v>28.503432203390087</v>
      </c>
      <c r="P601">
        <f t="shared" si="93"/>
        <v>28.553432203390084</v>
      </c>
      <c r="Q601">
        <f t="shared" si="89"/>
        <v>28.528432203390086</v>
      </c>
      <c r="R601">
        <f t="shared" si="94"/>
        <v>0</v>
      </c>
      <c r="S601" s="12">
        <f t="shared" si="90"/>
        <v>0</v>
      </c>
      <c r="T601">
        <f t="shared" si="97"/>
        <v>0</v>
      </c>
      <c r="U601">
        <f t="shared" si="91"/>
        <v>8</v>
      </c>
    </row>
    <row r="602" spans="13:21">
      <c r="M602">
        <f t="shared" si="95"/>
        <v>28.558432203390087</v>
      </c>
      <c r="N602">
        <f t="shared" si="96"/>
        <v>28.598432203390086</v>
      </c>
      <c r="O602">
        <f t="shared" si="92"/>
        <v>28.553432203390088</v>
      </c>
      <c r="P602">
        <f t="shared" si="93"/>
        <v>28.603432203390085</v>
      </c>
      <c r="Q602">
        <f t="shared" si="89"/>
        <v>28.578432203390086</v>
      </c>
      <c r="R602">
        <f t="shared" si="94"/>
        <v>0</v>
      </c>
      <c r="S602" s="12">
        <f t="shared" si="90"/>
        <v>0</v>
      </c>
      <c r="T602">
        <f t="shared" si="97"/>
        <v>0</v>
      </c>
      <c r="U602">
        <f t="shared" si="91"/>
        <v>8</v>
      </c>
    </row>
    <row r="603" spans="13:21">
      <c r="M603">
        <f t="shared" si="95"/>
        <v>28.608432203390088</v>
      </c>
      <c r="N603">
        <f t="shared" si="96"/>
        <v>28.648432203390087</v>
      </c>
      <c r="O603">
        <f t="shared" si="92"/>
        <v>28.603432203390089</v>
      </c>
      <c r="P603">
        <f t="shared" si="93"/>
        <v>28.653432203390086</v>
      </c>
      <c r="Q603">
        <f t="shared" si="89"/>
        <v>28.628432203390087</v>
      </c>
      <c r="R603">
        <f t="shared" si="94"/>
        <v>0</v>
      </c>
      <c r="S603" s="12">
        <f t="shared" si="90"/>
        <v>0</v>
      </c>
      <c r="T603">
        <f t="shared" si="97"/>
        <v>0</v>
      </c>
      <c r="U603">
        <f t="shared" si="91"/>
        <v>8</v>
      </c>
    </row>
    <row r="604" spans="13:21">
      <c r="M604">
        <f t="shared" si="95"/>
        <v>28.658432203390088</v>
      </c>
      <c r="N604">
        <f t="shared" si="96"/>
        <v>28.698432203390087</v>
      </c>
      <c r="O604">
        <f t="shared" si="92"/>
        <v>28.653432203390089</v>
      </c>
      <c r="P604">
        <f t="shared" si="93"/>
        <v>28.703432203390086</v>
      </c>
      <c r="Q604">
        <f t="shared" si="89"/>
        <v>28.678432203390088</v>
      </c>
      <c r="R604">
        <f t="shared" si="94"/>
        <v>0</v>
      </c>
      <c r="S604" s="12">
        <f t="shared" si="90"/>
        <v>0</v>
      </c>
      <c r="T604">
        <f t="shared" si="97"/>
        <v>0</v>
      </c>
      <c r="U604">
        <f t="shared" si="91"/>
        <v>8</v>
      </c>
    </row>
    <row r="605" spans="13:21">
      <c r="M605">
        <f t="shared" si="95"/>
        <v>28.708432203390089</v>
      </c>
      <c r="N605">
        <f t="shared" si="96"/>
        <v>28.748432203390088</v>
      </c>
      <c r="O605">
        <f t="shared" si="92"/>
        <v>28.70343220339009</v>
      </c>
      <c r="P605">
        <f t="shared" si="93"/>
        <v>28.753432203390087</v>
      </c>
      <c r="Q605">
        <f t="shared" si="89"/>
        <v>28.728432203390089</v>
      </c>
      <c r="R605">
        <f t="shared" si="94"/>
        <v>0</v>
      </c>
      <c r="S605" s="12">
        <f t="shared" si="90"/>
        <v>0</v>
      </c>
      <c r="T605">
        <f t="shared" si="97"/>
        <v>0</v>
      </c>
      <c r="U605">
        <f t="shared" si="91"/>
        <v>8</v>
      </c>
    </row>
    <row r="606" spans="13:21">
      <c r="M606">
        <f t="shared" si="95"/>
        <v>28.75843220339009</v>
      </c>
      <c r="N606">
        <f t="shared" si="96"/>
        <v>28.798432203390089</v>
      </c>
      <c r="O606">
        <f t="shared" si="92"/>
        <v>28.753432203390091</v>
      </c>
      <c r="P606">
        <f t="shared" si="93"/>
        <v>28.803432203390088</v>
      </c>
      <c r="Q606">
        <f t="shared" si="89"/>
        <v>28.778432203390089</v>
      </c>
      <c r="R606">
        <f t="shared" si="94"/>
        <v>0</v>
      </c>
      <c r="S606" s="12">
        <f t="shared" si="90"/>
        <v>0</v>
      </c>
      <c r="T606">
        <f t="shared" si="97"/>
        <v>0</v>
      </c>
      <c r="U606">
        <f t="shared" si="91"/>
        <v>8</v>
      </c>
    </row>
    <row r="607" spans="13:21">
      <c r="M607">
        <f t="shared" si="95"/>
        <v>28.80843220339009</v>
      </c>
      <c r="N607">
        <f t="shared" si="96"/>
        <v>28.84843220339009</v>
      </c>
      <c r="O607">
        <f t="shared" si="92"/>
        <v>28.803432203390091</v>
      </c>
      <c r="P607">
        <f t="shared" si="93"/>
        <v>28.853432203390089</v>
      </c>
      <c r="Q607">
        <f t="shared" si="89"/>
        <v>28.82843220339009</v>
      </c>
      <c r="R607">
        <f t="shared" si="94"/>
        <v>0</v>
      </c>
      <c r="S607" s="12">
        <f t="shared" si="90"/>
        <v>0</v>
      </c>
      <c r="T607">
        <f t="shared" si="97"/>
        <v>0</v>
      </c>
      <c r="U607">
        <f t="shared" si="91"/>
        <v>8</v>
      </c>
    </row>
    <row r="608" spans="13:21">
      <c r="M608">
        <f t="shared" si="95"/>
        <v>28.858432203390091</v>
      </c>
      <c r="N608">
        <f t="shared" si="96"/>
        <v>28.89843220339009</v>
      </c>
      <c r="O608">
        <f t="shared" si="92"/>
        <v>28.853432203390092</v>
      </c>
      <c r="P608">
        <f t="shared" si="93"/>
        <v>28.903432203390089</v>
      </c>
      <c r="Q608">
        <f t="shared" si="89"/>
        <v>28.878432203390091</v>
      </c>
      <c r="R608">
        <f t="shared" si="94"/>
        <v>0</v>
      </c>
      <c r="S608" s="12">
        <f t="shared" si="90"/>
        <v>0</v>
      </c>
      <c r="T608">
        <f t="shared" si="97"/>
        <v>0</v>
      </c>
      <c r="U608">
        <f t="shared" si="91"/>
        <v>8</v>
      </c>
    </row>
    <row r="609" spans="13:21">
      <c r="M609">
        <f t="shared" si="95"/>
        <v>28.908432203390092</v>
      </c>
      <c r="N609">
        <f t="shared" si="96"/>
        <v>28.948432203390091</v>
      </c>
      <c r="O609">
        <f t="shared" si="92"/>
        <v>28.903432203390093</v>
      </c>
      <c r="P609">
        <f t="shared" si="93"/>
        <v>28.95343220339009</v>
      </c>
      <c r="Q609">
        <f t="shared" si="89"/>
        <v>28.928432203390091</v>
      </c>
      <c r="R609">
        <f t="shared" si="94"/>
        <v>0</v>
      </c>
      <c r="S609" s="12">
        <f t="shared" si="90"/>
        <v>0</v>
      </c>
      <c r="T609">
        <f t="shared" si="97"/>
        <v>0</v>
      </c>
      <c r="U609">
        <f t="shared" si="91"/>
        <v>8</v>
      </c>
    </row>
    <row r="610" spans="13:21">
      <c r="M610">
        <f t="shared" si="95"/>
        <v>28.958432203390092</v>
      </c>
      <c r="N610">
        <f t="shared" si="96"/>
        <v>28.998432203390092</v>
      </c>
      <c r="O610">
        <f t="shared" si="92"/>
        <v>28.953432203390093</v>
      </c>
      <c r="P610">
        <f t="shared" si="93"/>
        <v>29.003432203390091</v>
      </c>
      <c r="Q610">
        <f t="shared" si="89"/>
        <v>28.978432203390092</v>
      </c>
      <c r="R610">
        <f t="shared" si="94"/>
        <v>0</v>
      </c>
      <c r="S610" s="12">
        <f t="shared" si="90"/>
        <v>0</v>
      </c>
      <c r="T610">
        <f t="shared" si="97"/>
        <v>0</v>
      </c>
      <c r="U610">
        <f t="shared" si="91"/>
        <v>8</v>
      </c>
    </row>
    <row r="611" spans="13:21">
      <c r="M611">
        <f t="shared" si="95"/>
        <v>29.008432203390093</v>
      </c>
      <c r="N611">
        <f t="shared" si="96"/>
        <v>29.048432203390092</v>
      </c>
      <c r="O611">
        <f t="shared" si="92"/>
        <v>29.003432203390094</v>
      </c>
      <c r="P611">
        <f t="shared" si="93"/>
        <v>29.053432203390091</v>
      </c>
      <c r="Q611">
        <f t="shared" si="89"/>
        <v>29.028432203390093</v>
      </c>
      <c r="R611">
        <f t="shared" si="94"/>
        <v>0</v>
      </c>
      <c r="S611" s="12">
        <f t="shared" si="90"/>
        <v>0</v>
      </c>
      <c r="T611">
        <f t="shared" si="97"/>
        <v>0</v>
      </c>
      <c r="U611">
        <f t="shared" si="91"/>
        <v>8</v>
      </c>
    </row>
    <row r="612" spans="13:21">
      <c r="M612">
        <f t="shared" si="95"/>
        <v>29.058432203390094</v>
      </c>
      <c r="N612">
        <f t="shared" si="96"/>
        <v>29.098432203390093</v>
      </c>
      <c r="O612">
        <f t="shared" si="92"/>
        <v>29.053432203390095</v>
      </c>
      <c r="P612">
        <f t="shared" si="93"/>
        <v>29.103432203390092</v>
      </c>
      <c r="Q612">
        <f t="shared" si="89"/>
        <v>29.078432203390093</v>
      </c>
      <c r="R612">
        <f t="shared" si="94"/>
        <v>0</v>
      </c>
      <c r="S612" s="12">
        <f t="shared" si="90"/>
        <v>0</v>
      </c>
      <c r="T612">
        <f t="shared" si="97"/>
        <v>0</v>
      </c>
      <c r="U612">
        <f t="shared" si="91"/>
        <v>8</v>
      </c>
    </row>
    <row r="613" spans="13:21">
      <c r="M613">
        <f t="shared" si="95"/>
        <v>29.108432203390095</v>
      </c>
      <c r="N613">
        <f t="shared" si="96"/>
        <v>29.148432203390094</v>
      </c>
      <c r="O613">
        <f t="shared" si="92"/>
        <v>29.103432203390096</v>
      </c>
      <c r="P613">
        <f t="shared" si="93"/>
        <v>29.153432203390093</v>
      </c>
      <c r="Q613">
        <f t="shared" si="89"/>
        <v>29.128432203390094</v>
      </c>
      <c r="R613">
        <f t="shared" si="94"/>
        <v>0</v>
      </c>
      <c r="S613" s="12">
        <f t="shared" si="90"/>
        <v>0</v>
      </c>
      <c r="T613">
        <f t="shared" si="97"/>
        <v>0</v>
      </c>
      <c r="U613">
        <f t="shared" si="91"/>
        <v>8</v>
      </c>
    </row>
    <row r="614" spans="13:21">
      <c r="M614">
        <f t="shared" si="95"/>
        <v>29.158432203390095</v>
      </c>
      <c r="N614">
        <f t="shared" si="96"/>
        <v>29.198432203390094</v>
      </c>
      <c r="O614">
        <f t="shared" si="92"/>
        <v>29.153432203390096</v>
      </c>
      <c r="P614">
        <f t="shared" si="93"/>
        <v>29.203432203390093</v>
      </c>
      <c r="Q614">
        <f t="shared" si="89"/>
        <v>29.178432203390095</v>
      </c>
      <c r="R614">
        <f t="shared" si="94"/>
        <v>0</v>
      </c>
      <c r="S614" s="12">
        <f t="shared" si="90"/>
        <v>0</v>
      </c>
      <c r="T614">
        <f t="shared" si="97"/>
        <v>0</v>
      </c>
      <c r="U614">
        <f t="shared" si="91"/>
        <v>8</v>
      </c>
    </row>
    <row r="615" spans="13:21">
      <c r="M615">
        <f t="shared" si="95"/>
        <v>29.208432203390096</v>
      </c>
      <c r="N615">
        <f t="shared" si="96"/>
        <v>29.248432203390095</v>
      </c>
      <c r="O615">
        <f t="shared" si="92"/>
        <v>29.203432203390097</v>
      </c>
      <c r="P615">
        <f t="shared" si="93"/>
        <v>29.253432203390094</v>
      </c>
      <c r="Q615">
        <f t="shared" si="89"/>
        <v>29.228432203390096</v>
      </c>
      <c r="R615">
        <f t="shared" si="94"/>
        <v>0</v>
      </c>
      <c r="S615" s="12">
        <f t="shared" si="90"/>
        <v>0</v>
      </c>
      <c r="T615">
        <f t="shared" si="97"/>
        <v>0</v>
      </c>
      <c r="U615">
        <f t="shared" si="91"/>
        <v>8</v>
      </c>
    </row>
    <row r="616" spans="13:21">
      <c r="M616">
        <f t="shared" si="95"/>
        <v>29.258432203390097</v>
      </c>
      <c r="N616">
        <f t="shared" si="96"/>
        <v>29.298432203390096</v>
      </c>
      <c r="O616">
        <f t="shared" si="92"/>
        <v>29.253432203390098</v>
      </c>
      <c r="P616">
        <f t="shared" si="93"/>
        <v>29.303432203390095</v>
      </c>
      <c r="Q616">
        <f t="shared" si="89"/>
        <v>29.278432203390096</v>
      </c>
      <c r="R616">
        <f t="shared" si="94"/>
        <v>0</v>
      </c>
      <c r="S616" s="12">
        <f t="shared" si="90"/>
        <v>0</v>
      </c>
      <c r="T616">
        <f t="shared" si="97"/>
        <v>0</v>
      </c>
      <c r="U616">
        <f t="shared" si="91"/>
        <v>8</v>
      </c>
    </row>
    <row r="617" spans="13:21">
      <c r="M617">
        <f t="shared" si="95"/>
        <v>29.308432203390097</v>
      </c>
      <c r="N617">
        <f t="shared" si="96"/>
        <v>29.348432203390097</v>
      </c>
      <c r="O617">
        <f t="shared" si="92"/>
        <v>29.303432203390098</v>
      </c>
      <c r="P617">
        <f t="shared" si="93"/>
        <v>29.353432203390096</v>
      </c>
      <c r="Q617">
        <f t="shared" si="89"/>
        <v>29.328432203390097</v>
      </c>
      <c r="R617">
        <f t="shared" si="94"/>
        <v>0</v>
      </c>
      <c r="S617" s="12">
        <f t="shared" si="90"/>
        <v>0</v>
      </c>
      <c r="T617">
        <f t="shared" si="97"/>
        <v>0</v>
      </c>
      <c r="U617">
        <f t="shared" si="91"/>
        <v>8</v>
      </c>
    </row>
    <row r="618" spans="13:21">
      <c r="M618">
        <f t="shared" si="95"/>
        <v>29.358432203390098</v>
      </c>
      <c r="N618">
        <f t="shared" si="96"/>
        <v>29.398432203390097</v>
      </c>
      <c r="O618">
        <f t="shared" si="92"/>
        <v>29.353432203390099</v>
      </c>
      <c r="P618">
        <f t="shared" si="93"/>
        <v>29.403432203390096</v>
      </c>
      <c r="Q618">
        <f t="shared" si="89"/>
        <v>29.378432203390098</v>
      </c>
      <c r="R618">
        <f t="shared" si="94"/>
        <v>0</v>
      </c>
      <c r="S618" s="12">
        <f t="shared" si="90"/>
        <v>0</v>
      </c>
      <c r="T618">
        <f t="shared" si="97"/>
        <v>0</v>
      </c>
      <c r="U618">
        <f t="shared" si="91"/>
        <v>8</v>
      </c>
    </row>
    <row r="619" spans="13:21">
      <c r="M619">
        <f t="shared" si="95"/>
        <v>29.408432203390099</v>
      </c>
      <c r="N619">
        <f t="shared" si="96"/>
        <v>29.448432203390098</v>
      </c>
      <c r="O619">
        <f t="shared" si="92"/>
        <v>29.4034322033901</v>
      </c>
      <c r="P619">
        <f t="shared" si="93"/>
        <v>29.453432203390097</v>
      </c>
      <c r="Q619">
        <f t="shared" si="89"/>
        <v>29.428432203390098</v>
      </c>
      <c r="R619">
        <f t="shared" si="94"/>
        <v>0</v>
      </c>
      <c r="S619" s="12">
        <f t="shared" si="90"/>
        <v>0</v>
      </c>
      <c r="T619">
        <f t="shared" si="97"/>
        <v>0</v>
      </c>
      <c r="U619">
        <f t="shared" si="91"/>
        <v>8</v>
      </c>
    </row>
    <row r="620" spans="13:21">
      <c r="M620">
        <f t="shared" si="95"/>
        <v>29.4584322033901</v>
      </c>
      <c r="N620">
        <f t="shared" si="96"/>
        <v>29.498432203390099</v>
      </c>
      <c r="O620">
        <f t="shared" si="92"/>
        <v>29.453432203390101</v>
      </c>
      <c r="P620">
        <f t="shared" si="93"/>
        <v>29.503432203390098</v>
      </c>
      <c r="Q620">
        <f t="shared" si="89"/>
        <v>29.478432203390099</v>
      </c>
      <c r="R620">
        <f t="shared" si="94"/>
        <v>0</v>
      </c>
      <c r="S620" s="12">
        <f t="shared" si="90"/>
        <v>0</v>
      </c>
      <c r="T620">
        <f t="shared" si="97"/>
        <v>0</v>
      </c>
      <c r="U620">
        <f t="shared" si="91"/>
        <v>8</v>
      </c>
    </row>
    <row r="621" spans="13:21">
      <c r="M621">
        <f t="shared" si="95"/>
        <v>29.5084322033901</v>
      </c>
      <c r="N621">
        <f t="shared" si="96"/>
        <v>29.548432203390099</v>
      </c>
      <c r="O621">
        <f t="shared" si="92"/>
        <v>29.503432203390101</v>
      </c>
      <c r="P621">
        <f t="shared" si="93"/>
        <v>29.553432203390098</v>
      </c>
      <c r="Q621">
        <f t="shared" ref="Q621:Q684" si="98">AVERAGE(O621:P621)</f>
        <v>29.5284322033901</v>
      </c>
      <c r="R621">
        <f t="shared" si="94"/>
        <v>0</v>
      </c>
      <c r="S621" s="12">
        <f t="shared" ref="S621:S684" si="99">R621/$S$3</f>
        <v>0</v>
      </c>
      <c r="T621">
        <f t="shared" si="97"/>
        <v>0</v>
      </c>
      <c r="U621">
        <f t="shared" ref="U621:U684" si="100">COUNTIF($G$3:$G$1000, "&lt;="&amp;O621)</f>
        <v>8</v>
      </c>
    </row>
    <row r="622" spans="13:21">
      <c r="M622">
        <f t="shared" si="95"/>
        <v>29.558432203390101</v>
      </c>
      <c r="N622">
        <f t="shared" si="96"/>
        <v>29.5984322033901</v>
      </c>
      <c r="O622">
        <f t="shared" si="92"/>
        <v>29.553432203390102</v>
      </c>
      <c r="P622">
        <f t="shared" si="93"/>
        <v>29.603432203390099</v>
      </c>
      <c r="Q622">
        <f t="shared" si="98"/>
        <v>29.578432203390101</v>
      </c>
      <c r="R622">
        <f t="shared" si="94"/>
        <v>0</v>
      </c>
      <c r="S622" s="12">
        <f t="shared" si="99"/>
        <v>0</v>
      </c>
      <c r="T622">
        <f t="shared" si="97"/>
        <v>0</v>
      </c>
      <c r="U622">
        <f t="shared" si="100"/>
        <v>8</v>
      </c>
    </row>
    <row r="623" spans="13:21">
      <c r="M623">
        <f t="shared" si="95"/>
        <v>29.608432203390102</v>
      </c>
      <c r="N623">
        <f t="shared" si="96"/>
        <v>29.648432203390101</v>
      </c>
      <c r="O623">
        <f t="shared" si="92"/>
        <v>29.603432203390103</v>
      </c>
      <c r="P623">
        <f t="shared" si="93"/>
        <v>29.6534322033901</v>
      </c>
      <c r="Q623">
        <f t="shared" si="98"/>
        <v>29.628432203390101</v>
      </c>
      <c r="R623">
        <f t="shared" si="94"/>
        <v>0</v>
      </c>
      <c r="S623" s="12">
        <f t="shared" si="99"/>
        <v>0</v>
      </c>
      <c r="T623">
        <f t="shared" si="97"/>
        <v>0</v>
      </c>
      <c r="U623">
        <f t="shared" si="100"/>
        <v>8</v>
      </c>
    </row>
    <row r="624" spans="13:21">
      <c r="M624">
        <f t="shared" si="95"/>
        <v>29.658432203390102</v>
      </c>
      <c r="N624">
        <f t="shared" si="96"/>
        <v>29.698432203390102</v>
      </c>
      <c r="O624">
        <f t="shared" si="92"/>
        <v>29.653432203390103</v>
      </c>
      <c r="P624">
        <f t="shared" si="93"/>
        <v>29.703432203390101</v>
      </c>
      <c r="Q624">
        <f t="shared" si="98"/>
        <v>29.678432203390102</v>
      </c>
      <c r="R624">
        <f t="shared" si="94"/>
        <v>0</v>
      </c>
      <c r="S624" s="12">
        <f t="shared" si="99"/>
        <v>0</v>
      </c>
      <c r="T624">
        <f t="shared" si="97"/>
        <v>0</v>
      </c>
      <c r="U624">
        <f t="shared" si="100"/>
        <v>8</v>
      </c>
    </row>
    <row r="625" spans="13:21">
      <c r="M625">
        <f t="shared" si="95"/>
        <v>29.708432203390103</v>
      </c>
      <c r="N625">
        <f t="shared" si="96"/>
        <v>29.748432203390102</v>
      </c>
      <c r="O625">
        <f t="shared" si="92"/>
        <v>29.703432203390104</v>
      </c>
      <c r="P625">
        <f t="shared" si="93"/>
        <v>29.753432203390101</v>
      </c>
      <c r="Q625">
        <f t="shared" si="98"/>
        <v>29.728432203390103</v>
      </c>
      <c r="R625">
        <f t="shared" si="94"/>
        <v>0</v>
      </c>
      <c r="S625" s="12">
        <f t="shared" si="99"/>
        <v>0</v>
      </c>
      <c r="T625">
        <f t="shared" si="97"/>
        <v>0</v>
      </c>
      <c r="U625">
        <f t="shared" si="100"/>
        <v>8</v>
      </c>
    </row>
    <row r="626" spans="13:21">
      <c r="M626">
        <f t="shared" si="95"/>
        <v>29.758432203390104</v>
      </c>
      <c r="N626">
        <f t="shared" si="96"/>
        <v>29.798432203390103</v>
      </c>
      <c r="O626">
        <f t="shared" si="92"/>
        <v>29.753432203390105</v>
      </c>
      <c r="P626">
        <f t="shared" si="93"/>
        <v>29.803432203390102</v>
      </c>
      <c r="Q626">
        <f t="shared" si="98"/>
        <v>29.778432203390103</v>
      </c>
      <c r="R626">
        <f t="shared" si="94"/>
        <v>0</v>
      </c>
      <c r="S626" s="12">
        <f t="shared" si="99"/>
        <v>0</v>
      </c>
      <c r="T626">
        <f t="shared" si="97"/>
        <v>0</v>
      </c>
      <c r="U626">
        <f t="shared" si="100"/>
        <v>8</v>
      </c>
    </row>
    <row r="627" spans="13:21">
      <c r="M627">
        <f t="shared" si="95"/>
        <v>29.808432203390105</v>
      </c>
      <c r="N627">
        <f t="shared" si="96"/>
        <v>29.848432203390104</v>
      </c>
      <c r="O627">
        <f t="shared" si="92"/>
        <v>29.803432203390106</v>
      </c>
      <c r="P627">
        <f t="shared" si="93"/>
        <v>29.853432203390103</v>
      </c>
      <c r="Q627">
        <f t="shared" si="98"/>
        <v>29.828432203390104</v>
      </c>
      <c r="R627">
        <f t="shared" si="94"/>
        <v>0</v>
      </c>
      <c r="S627" s="12">
        <f t="shared" si="99"/>
        <v>0</v>
      </c>
      <c r="T627">
        <f t="shared" si="97"/>
        <v>0</v>
      </c>
      <c r="U627">
        <f t="shared" si="100"/>
        <v>8</v>
      </c>
    </row>
    <row r="628" spans="13:21">
      <c r="M628">
        <f t="shared" si="95"/>
        <v>29.858432203390105</v>
      </c>
      <c r="N628">
        <f t="shared" si="96"/>
        <v>29.898432203390104</v>
      </c>
      <c r="O628">
        <f t="shared" si="92"/>
        <v>29.853432203390106</v>
      </c>
      <c r="P628">
        <f t="shared" si="93"/>
        <v>29.903432203390103</v>
      </c>
      <c r="Q628">
        <f t="shared" si="98"/>
        <v>29.878432203390105</v>
      </c>
      <c r="R628">
        <f t="shared" si="94"/>
        <v>0</v>
      </c>
      <c r="S628" s="12">
        <f t="shared" si="99"/>
        <v>0</v>
      </c>
      <c r="T628">
        <f t="shared" si="97"/>
        <v>0</v>
      </c>
      <c r="U628">
        <f t="shared" si="100"/>
        <v>8</v>
      </c>
    </row>
    <row r="629" spans="13:21">
      <c r="M629">
        <f t="shared" si="95"/>
        <v>29.908432203390106</v>
      </c>
      <c r="N629">
        <f t="shared" si="96"/>
        <v>29.948432203390105</v>
      </c>
      <c r="O629">
        <f t="shared" si="92"/>
        <v>29.903432203390107</v>
      </c>
      <c r="P629">
        <f t="shared" si="93"/>
        <v>29.953432203390104</v>
      </c>
      <c r="Q629">
        <f t="shared" si="98"/>
        <v>29.928432203390106</v>
      </c>
      <c r="R629">
        <f t="shared" si="94"/>
        <v>0</v>
      </c>
      <c r="S629" s="12">
        <f t="shared" si="99"/>
        <v>0</v>
      </c>
      <c r="T629">
        <f>R629</f>
        <v>0</v>
      </c>
      <c r="U629">
        <f t="shared" si="100"/>
        <v>8</v>
      </c>
    </row>
    <row r="630" spans="13:21">
      <c r="M630">
        <f t="shared" si="95"/>
        <v>29.958432203390107</v>
      </c>
      <c r="N630">
        <f t="shared" si="96"/>
        <v>29.998432203390106</v>
      </c>
      <c r="O630">
        <f t="shared" si="92"/>
        <v>29.953432203390108</v>
      </c>
      <c r="P630">
        <f t="shared" si="93"/>
        <v>30.003432203390105</v>
      </c>
      <c r="Q630">
        <f t="shared" si="98"/>
        <v>29.978432203390106</v>
      </c>
      <c r="R630">
        <f t="shared" si="94"/>
        <v>0</v>
      </c>
      <c r="S630" s="12">
        <f t="shared" si="99"/>
        <v>0</v>
      </c>
      <c r="T630">
        <f t="shared" ref="T630:T667" si="101">R630+T629</f>
        <v>0</v>
      </c>
      <c r="U630">
        <f t="shared" si="100"/>
        <v>8</v>
      </c>
    </row>
    <row r="631" spans="13:21">
      <c r="M631">
        <f t="shared" si="95"/>
        <v>30.008432203390107</v>
      </c>
      <c r="N631">
        <f t="shared" si="96"/>
        <v>30.048432203390107</v>
      </c>
      <c r="O631">
        <f t="shared" si="92"/>
        <v>30.003432203390108</v>
      </c>
      <c r="P631">
        <f t="shared" si="93"/>
        <v>30.053432203390106</v>
      </c>
      <c r="Q631">
        <f t="shared" si="98"/>
        <v>30.028432203390107</v>
      </c>
      <c r="R631">
        <f t="shared" si="94"/>
        <v>0</v>
      </c>
      <c r="S631" s="12">
        <f t="shared" si="99"/>
        <v>0</v>
      </c>
      <c r="T631">
        <f t="shared" si="101"/>
        <v>0</v>
      </c>
      <c r="U631">
        <f t="shared" si="100"/>
        <v>8</v>
      </c>
    </row>
    <row r="632" spans="13:21">
      <c r="M632">
        <f t="shared" si="95"/>
        <v>30.058432203390108</v>
      </c>
      <c r="N632">
        <f t="shared" si="96"/>
        <v>30.098432203390107</v>
      </c>
      <c r="O632">
        <f t="shared" si="92"/>
        <v>30.053432203390109</v>
      </c>
      <c r="P632">
        <f t="shared" si="93"/>
        <v>30.103432203390106</v>
      </c>
      <c r="Q632">
        <f t="shared" si="98"/>
        <v>30.078432203390108</v>
      </c>
      <c r="R632">
        <f t="shared" si="94"/>
        <v>0</v>
      </c>
      <c r="S632" s="12">
        <f t="shared" si="99"/>
        <v>0</v>
      </c>
      <c r="T632">
        <f t="shared" si="101"/>
        <v>0</v>
      </c>
      <c r="U632">
        <f t="shared" si="100"/>
        <v>8</v>
      </c>
    </row>
    <row r="633" spans="13:21">
      <c r="M633">
        <f t="shared" si="95"/>
        <v>30.108432203390109</v>
      </c>
      <c r="N633">
        <f t="shared" si="96"/>
        <v>30.148432203390108</v>
      </c>
      <c r="O633">
        <f t="shared" si="92"/>
        <v>30.10343220339011</v>
      </c>
      <c r="P633">
        <f t="shared" si="93"/>
        <v>30.153432203390107</v>
      </c>
      <c r="Q633">
        <f t="shared" si="98"/>
        <v>30.128432203390108</v>
      </c>
      <c r="R633">
        <f t="shared" si="94"/>
        <v>0</v>
      </c>
      <c r="S633" s="12">
        <f t="shared" si="99"/>
        <v>0</v>
      </c>
      <c r="T633">
        <f t="shared" si="101"/>
        <v>0</v>
      </c>
      <c r="U633">
        <f t="shared" si="100"/>
        <v>8</v>
      </c>
    </row>
    <row r="634" spans="13:21">
      <c r="M634">
        <f t="shared" si="95"/>
        <v>30.15843220339011</v>
      </c>
      <c r="N634">
        <f t="shared" si="96"/>
        <v>30.198432203390109</v>
      </c>
      <c r="O634">
        <f t="shared" si="92"/>
        <v>30.153432203390111</v>
      </c>
      <c r="P634">
        <f t="shared" si="93"/>
        <v>30.203432203390108</v>
      </c>
      <c r="Q634">
        <f t="shared" si="98"/>
        <v>30.178432203390109</v>
      </c>
      <c r="R634">
        <f t="shared" si="94"/>
        <v>0</v>
      </c>
      <c r="S634" s="12">
        <f t="shared" si="99"/>
        <v>0</v>
      </c>
      <c r="T634">
        <f t="shared" si="101"/>
        <v>0</v>
      </c>
      <c r="U634">
        <f t="shared" si="100"/>
        <v>8</v>
      </c>
    </row>
    <row r="635" spans="13:21">
      <c r="M635">
        <f t="shared" si="95"/>
        <v>30.20843220339011</v>
      </c>
      <c r="N635">
        <f t="shared" si="96"/>
        <v>30.248432203390109</v>
      </c>
      <c r="O635">
        <f t="shared" si="92"/>
        <v>30.203432203390111</v>
      </c>
      <c r="P635">
        <f t="shared" si="93"/>
        <v>30.253432203390108</v>
      </c>
      <c r="Q635">
        <f t="shared" si="98"/>
        <v>30.22843220339011</v>
      </c>
      <c r="R635">
        <f t="shared" si="94"/>
        <v>0</v>
      </c>
      <c r="S635" s="12">
        <f t="shared" si="99"/>
        <v>0</v>
      </c>
      <c r="T635">
        <f t="shared" si="101"/>
        <v>0</v>
      </c>
      <c r="U635">
        <f t="shared" si="100"/>
        <v>8</v>
      </c>
    </row>
    <row r="636" spans="13:21">
      <c r="M636">
        <f t="shared" si="95"/>
        <v>30.258432203390111</v>
      </c>
      <c r="N636">
        <f t="shared" si="96"/>
        <v>30.29843220339011</v>
      </c>
      <c r="O636">
        <f t="shared" si="92"/>
        <v>30.253432203390112</v>
      </c>
      <c r="P636">
        <f t="shared" si="93"/>
        <v>30.303432203390109</v>
      </c>
      <c r="Q636">
        <f t="shared" si="98"/>
        <v>30.278432203390111</v>
      </c>
      <c r="R636">
        <f t="shared" si="94"/>
        <v>0</v>
      </c>
      <c r="S636" s="12">
        <f t="shared" si="99"/>
        <v>0</v>
      </c>
      <c r="T636">
        <f t="shared" si="101"/>
        <v>0</v>
      </c>
      <c r="U636">
        <f t="shared" si="100"/>
        <v>8</v>
      </c>
    </row>
    <row r="637" spans="13:21">
      <c r="M637">
        <f t="shared" si="95"/>
        <v>30.308432203390112</v>
      </c>
      <c r="N637">
        <f t="shared" si="96"/>
        <v>30.348432203390111</v>
      </c>
      <c r="O637">
        <f t="shared" si="92"/>
        <v>30.303432203390113</v>
      </c>
      <c r="P637">
        <f t="shared" si="93"/>
        <v>30.35343220339011</v>
      </c>
      <c r="Q637">
        <f t="shared" si="98"/>
        <v>30.328432203390111</v>
      </c>
      <c r="R637">
        <f t="shared" si="94"/>
        <v>0</v>
      </c>
      <c r="S637" s="12">
        <f t="shared" si="99"/>
        <v>0</v>
      </c>
      <c r="T637">
        <f t="shared" si="101"/>
        <v>0</v>
      </c>
      <c r="U637">
        <f t="shared" si="100"/>
        <v>8</v>
      </c>
    </row>
    <row r="638" spans="13:21">
      <c r="M638">
        <f t="shared" si="95"/>
        <v>30.358432203390112</v>
      </c>
      <c r="N638">
        <f t="shared" si="96"/>
        <v>30.398432203390112</v>
      </c>
      <c r="O638">
        <f t="shared" si="92"/>
        <v>30.353432203390113</v>
      </c>
      <c r="P638">
        <f t="shared" si="93"/>
        <v>30.403432203390111</v>
      </c>
      <c r="Q638">
        <f t="shared" si="98"/>
        <v>30.378432203390112</v>
      </c>
      <c r="R638">
        <f t="shared" si="94"/>
        <v>0</v>
      </c>
      <c r="S638" s="12">
        <f t="shared" si="99"/>
        <v>0</v>
      </c>
      <c r="T638">
        <f t="shared" si="101"/>
        <v>0</v>
      </c>
      <c r="U638">
        <f t="shared" si="100"/>
        <v>8</v>
      </c>
    </row>
    <row r="639" spans="13:21">
      <c r="M639">
        <f t="shared" si="95"/>
        <v>30.408432203390113</v>
      </c>
      <c r="N639">
        <f t="shared" si="96"/>
        <v>30.448432203390112</v>
      </c>
      <c r="O639">
        <f t="shared" si="92"/>
        <v>30.403432203390114</v>
      </c>
      <c r="P639">
        <f t="shared" si="93"/>
        <v>30.453432203390111</v>
      </c>
      <c r="Q639">
        <f t="shared" si="98"/>
        <v>30.428432203390113</v>
      </c>
      <c r="R639">
        <f t="shared" si="94"/>
        <v>0</v>
      </c>
      <c r="S639" s="12">
        <f t="shared" si="99"/>
        <v>0</v>
      </c>
      <c r="T639">
        <f t="shared" si="101"/>
        <v>0</v>
      </c>
      <c r="U639">
        <f t="shared" si="100"/>
        <v>8</v>
      </c>
    </row>
    <row r="640" spans="13:21">
      <c r="M640">
        <f t="shared" si="95"/>
        <v>30.458432203390114</v>
      </c>
      <c r="N640">
        <f t="shared" si="96"/>
        <v>30.498432203390113</v>
      </c>
      <c r="O640">
        <f t="shared" si="92"/>
        <v>30.453432203390115</v>
      </c>
      <c r="P640">
        <f t="shared" si="93"/>
        <v>30.503432203390112</v>
      </c>
      <c r="Q640">
        <f t="shared" si="98"/>
        <v>30.478432203390113</v>
      </c>
      <c r="R640">
        <f t="shared" si="94"/>
        <v>0</v>
      </c>
      <c r="S640" s="12">
        <f t="shared" si="99"/>
        <v>0</v>
      </c>
      <c r="T640">
        <f t="shared" si="101"/>
        <v>0</v>
      </c>
      <c r="U640">
        <f t="shared" si="100"/>
        <v>8</v>
      </c>
    </row>
    <row r="641" spans="13:21">
      <c r="M641">
        <f t="shared" si="95"/>
        <v>30.508432203390115</v>
      </c>
      <c r="N641">
        <f t="shared" si="96"/>
        <v>30.548432203390114</v>
      </c>
      <c r="O641">
        <f t="shared" si="92"/>
        <v>30.503432203390116</v>
      </c>
      <c r="P641">
        <f t="shared" si="93"/>
        <v>30.553432203390113</v>
      </c>
      <c r="Q641">
        <f t="shared" si="98"/>
        <v>30.528432203390114</v>
      </c>
      <c r="R641">
        <f t="shared" si="94"/>
        <v>0</v>
      </c>
      <c r="S641" s="12">
        <f t="shared" si="99"/>
        <v>0</v>
      </c>
      <c r="T641">
        <f t="shared" si="101"/>
        <v>0</v>
      </c>
      <c r="U641">
        <f t="shared" si="100"/>
        <v>8</v>
      </c>
    </row>
    <row r="642" spans="13:21">
      <c r="M642">
        <f t="shared" si="95"/>
        <v>30.558432203390115</v>
      </c>
      <c r="N642">
        <f t="shared" si="96"/>
        <v>30.598432203390114</v>
      </c>
      <c r="O642">
        <f t="shared" si="92"/>
        <v>30.553432203390116</v>
      </c>
      <c r="P642">
        <f t="shared" si="93"/>
        <v>30.603432203390113</v>
      </c>
      <c r="Q642">
        <f t="shared" si="98"/>
        <v>30.578432203390115</v>
      </c>
      <c r="R642">
        <f t="shared" si="94"/>
        <v>0</v>
      </c>
      <c r="S642" s="12">
        <f t="shared" si="99"/>
        <v>0</v>
      </c>
      <c r="T642">
        <f t="shared" si="101"/>
        <v>0</v>
      </c>
      <c r="U642">
        <f t="shared" si="100"/>
        <v>8</v>
      </c>
    </row>
    <row r="643" spans="13:21">
      <c r="M643">
        <f t="shared" si="95"/>
        <v>30.608432203390116</v>
      </c>
      <c r="N643">
        <f t="shared" si="96"/>
        <v>30.648432203390115</v>
      </c>
      <c r="O643">
        <f t="shared" si="92"/>
        <v>30.603432203390117</v>
      </c>
      <c r="P643">
        <f t="shared" si="93"/>
        <v>30.653432203390114</v>
      </c>
      <c r="Q643">
        <f t="shared" si="98"/>
        <v>30.628432203390116</v>
      </c>
      <c r="R643">
        <f t="shared" si="94"/>
        <v>0</v>
      </c>
      <c r="S643" s="12">
        <f t="shared" si="99"/>
        <v>0</v>
      </c>
      <c r="T643">
        <f t="shared" si="101"/>
        <v>0</v>
      </c>
      <c r="U643">
        <f t="shared" si="100"/>
        <v>8</v>
      </c>
    </row>
    <row r="644" spans="13:21">
      <c r="M644">
        <f t="shared" si="95"/>
        <v>30.658432203390117</v>
      </c>
      <c r="N644">
        <f t="shared" si="96"/>
        <v>30.698432203390116</v>
      </c>
      <c r="O644">
        <f t="shared" si="92"/>
        <v>30.653432203390118</v>
      </c>
      <c r="P644">
        <f t="shared" si="93"/>
        <v>30.703432203390115</v>
      </c>
      <c r="Q644">
        <f t="shared" si="98"/>
        <v>30.678432203390116</v>
      </c>
      <c r="R644">
        <f t="shared" si="94"/>
        <v>0</v>
      </c>
      <c r="S644" s="12">
        <f t="shared" si="99"/>
        <v>0</v>
      </c>
      <c r="T644">
        <f t="shared" si="101"/>
        <v>0</v>
      </c>
      <c r="U644">
        <f t="shared" si="100"/>
        <v>8</v>
      </c>
    </row>
    <row r="645" spans="13:21">
      <c r="M645">
        <f t="shared" si="95"/>
        <v>30.708432203390117</v>
      </c>
      <c r="N645">
        <f t="shared" si="96"/>
        <v>30.748432203390117</v>
      </c>
      <c r="O645">
        <f t="shared" si="92"/>
        <v>30.703432203390118</v>
      </c>
      <c r="P645">
        <f t="shared" si="93"/>
        <v>30.753432203390116</v>
      </c>
      <c r="Q645">
        <f t="shared" si="98"/>
        <v>30.728432203390117</v>
      </c>
      <c r="R645">
        <f t="shared" si="94"/>
        <v>0</v>
      </c>
      <c r="S645" s="12">
        <f t="shared" si="99"/>
        <v>0</v>
      </c>
      <c r="T645">
        <f t="shared" si="101"/>
        <v>0</v>
      </c>
      <c r="U645">
        <f t="shared" si="100"/>
        <v>8</v>
      </c>
    </row>
    <row r="646" spans="13:21">
      <c r="M646">
        <f t="shared" si="95"/>
        <v>30.758432203390118</v>
      </c>
      <c r="N646">
        <f t="shared" si="96"/>
        <v>30.798432203390117</v>
      </c>
      <c r="O646">
        <f t="shared" ref="O646:O709" si="102">M646-5*10^-($D$4+1)</f>
        <v>30.753432203390119</v>
      </c>
      <c r="P646">
        <f t="shared" ref="P646:P709" si="103">N646+5*10^-($D$4+1)</f>
        <v>30.803432203390116</v>
      </c>
      <c r="Q646">
        <f t="shared" si="98"/>
        <v>30.778432203390118</v>
      </c>
      <c r="R646">
        <f t="shared" ref="R646:R709" si="104">COUNTIFS($G$3:$G$5000, "&gt;="&amp;O646,$G$3:$G$5000, "&lt;="&amp;P646)</f>
        <v>0</v>
      </c>
      <c r="S646" s="12">
        <f t="shared" si="99"/>
        <v>0</v>
      </c>
      <c r="T646">
        <f t="shared" si="101"/>
        <v>0</v>
      </c>
      <c r="U646">
        <f t="shared" si="100"/>
        <v>8</v>
      </c>
    </row>
    <row r="647" spans="13:21">
      <c r="M647">
        <f t="shared" si="95"/>
        <v>30.808432203390119</v>
      </c>
      <c r="N647">
        <f t="shared" si="96"/>
        <v>30.848432203390118</v>
      </c>
      <c r="O647">
        <f t="shared" si="102"/>
        <v>30.80343220339012</v>
      </c>
      <c r="P647">
        <f t="shared" si="103"/>
        <v>30.853432203390117</v>
      </c>
      <c r="Q647">
        <f t="shared" si="98"/>
        <v>30.828432203390118</v>
      </c>
      <c r="R647">
        <f t="shared" si="104"/>
        <v>0</v>
      </c>
      <c r="S647" s="12">
        <f t="shared" si="99"/>
        <v>0</v>
      </c>
      <c r="T647">
        <f t="shared" si="101"/>
        <v>0</v>
      </c>
      <c r="U647">
        <f t="shared" si="100"/>
        <v>8</v>
      </c>
    </row>
    <row r="648" spans="13:21">
      <c r="M648">
        <f t="shared" ref="M648:M711" si="105">N647+10^(-$D$4)</f>
        <v>30.858432203390119</v>
      </c>
      <c r="N648">
        <f t="shared" ref="N648:N711" si="106">N647+$J$6</f>
        <v>30.898432203390119</v>
      </c>
      <c r="O648">
        <f t="shared" si="102"/>
        <v>30.85343220339012</v>
      </c>
      <c r="P648">
        <f t="shared" si="103"/>
        <v>30.903432203390118</v>
      </c>
      <c r="Q648">
        <f t="shared" si="98"/>
        <v>30.878432203390119</v>
      </c>
      <c r="R648">
        <f t="shared" si="104"/>
        <v>0</v>
      </c>
      <c r="S648" s="12">
        <f t="shared" si="99"/>
        <v>0</v>
      </c>
      <c r="T648">
        <f t="shared" si="101"/>
        <v>0</v>
      </c>
      <c r="U648">
        <f t="shared" si="100"/>
        <v>8</v>
      </c>
    </row>
    <row r="649" spans="13:21">
      <c r="M649">
        <f t="shared" si="105"/>
        <v>30.90843220339012</v>
      </c>
      <c r="N649">
        <f t="shared" si="106"/>
        <v>30.948432203390119</v>
      </c>
      <c r="O649">
        <f t="shared" si="102"/>
        <v>30.903432203390121</v>
      </c>
      <c r="P649">
        <f t="shared" si="103"/>
        <v>30.953432203390118</v>
      </c>
      <c r="Q649">
        <f t="shared" si="98"/>
        <v>30.92843220339012</v>
      </c>
      <c r="R649">
        <f t="shared" si="104"/>
        <v>0</v>
      </c>
      <c r="S649" s="12">
        <f t="shared" si="99"/>
        <v>0</v>
      </c>
      <c r="T649">
        <f t="shared" si="101"/>
        <v>0</v>
      </c>
      <c r="U649">
        <f t="shared" si="100"/>
        <v>8</v>
      </c>
    </row>
    <row r="650" spans="13:21">
      <c r="M650">
        <f t="shared" si="105"/>
        <v>30.958432203390121</v>
      </c>
      <c r="N650">
        <f t="shared" si="106"/>
        <v>30.99843220339012</v>
      </c>
      <c r="O650">
        <f t="shared" si="102"/>
        <v>30.953432203390122</v>
      </c>
      <c r="P650">
        <f t="shared" si="103"/>
        <v>31.003432203390119</v>
      </c>
      <c r="Q650">
        <f t="shared" si="98"/>
        <v>30.97843220339012</v>
      </c>
      <c r="R650">
        <f t="shared" si="104"/>
        <v>0</v>
      </c>
      <c r="S650" s="12">
        <f t="shared" si="99"/>
        <v>0</v>
      </c>
      <c r="T650">
        <f t="shared" si="101"/>
        <v>0</v>
      </c>
      <c r="U650">
        <f t="shared" si="100"/>
        <v>8</v>
      </c>
    </row>
    <row r="651" spans="13:21">
      <c r="M651">
        <f t="shared" si="105"/>
        <v>31.008432203390122</v>
      </c>
      <c r="N651">
        <f t="shared" si="106"/>
        <v>31.048432203390121</v>
      </c>
      <c r="O651">
        <f t="shared" si="102"/>
        <v>31.003432203390123</v>
      </c>
      <c r="P651">
        <f t="shared" si="103"/>
        <v>31.05343220339012</v>
      </c>
      <c r="Q651">
        <f t="shared" si="98"/>
        <v>31.028432203390121</v>
      </c>
      <c r="R651">
        <f t="shared" si="104"/>
        <v>0</v>
      </c>
      <c r="S651" s="12">
        <f t="shared" si="99"/>
        <v>0</v>
      </c>
      <c r="T651">
        <f t="shared" si="101"/>
        <v>0</v>
      </c>
      <c r="U651">
        <f t="shared" si="100"/>
        <v>8</v>
      </c>
    </row>
    <row r="652" spans="13:21">
      <c r="M652">
        <f t="shared" si="105"/>
        <v>31.058432203390122</v>
      </c>
      <c r="N652">
        <f t="shared" si="106"/>
        <v>31.098432203390121</v>
      </c>
      <c r="O652">
        <f t="shared" si="102"/>
        <v>31.053432203390123</v>
      </c>
      <c r="P652">
        <f t="shared" si="103"/>
        <v>31.10343220339012</v>
      </c>
      <c r="Q652">
        <f t="shared" si="98"/>
        <v>31.078432203390122</v>
      </c>
      <c r="R652">
        <f t="shared" si="104"/>
        <v>0</v>
      </c>
      <c r="S652" s="12">
        <f t="shared" si="99"/>
        <v>0</v>
      </c>
      <c r="T652">
        <f t="shared" si="101"/>
        <v>0</v>
      </c>
      <c r="U652">
        <f t="shared" si="100"/>
        <v>8</v>
      </c>
    </row>
    <row r="653" spans="13:21">
      <c r="M653">
        <f t="shared" si="105"/>
        <v>31.108432203390123</v>
      </c>
      <c r="N653">
        <f t="shared" si="106"/>
        <v>31.148432203390122</v>
      </c>
      <c r="O653">
        <f t="shared" si="102"/>
        <v>31.103432203390124</v>
      </c>
      <c r="P653">
        <f t="shared" si="103"/>
        <v>31.153432203390121</v>
      </c>
      <c r="Q653">
        <f t="shared" si="98"/>
        <v>31.128432203390123</v>
      </c>
      <c r="R653">
        <f t="shared" si="104"/>
        <v>0</v>
      </c>
      <c r="S653" s="12">
        <f t="shared" si="99"/>
        <v>0</v>
      </c>
      <c r="T653">
        <f t="shared" si="101"/>
        <v>0</v>
      </c>
      <c r="U653">
        <f t="shared" si="100"/>
        <v>8</v>
      </c>
    </row>
    <row r="654" spans="13:21">
      <c r="M654">
        <f t="shared" si="105"/>
        <v>31.158432203390124</v>
      </c>
      <c r="N654">
        <f t="shared" si="106"/>
        <v>31.198432203390123</v>
      </c>
      <c r="O654">
        <f t="shared" si="102"/>
        <v>31.153432203390125</v>
      </c>
      <c r="P654">
        <f t="shared" si="103"/>
        <v>31.203432203390122</v>
      </c>
      <c r="Q654">
        <f t="shared" si="98"/>
        <v>31.178432203390123</v>
      </c>
      <c r="R654">
        <f t="shared" si="104"/>
        <v>0</v>
      </c>
      <c r="S654" s="12">
        <f t="shared" si="99"/>
        <v>0</v>
      </c>
      <c r="T654">
        <f t="shared" si="101"/>
        <v>0</v>
      </c>
      <c r="U654">
        <f t="shared" si="100"/>
        <v>8</v>
      </c>
    </row>
    <row r="655" spans="13:21">
      <c r="M655">
        <f t="shared" si="105"/>
        <v>31.208432203390124</v>
      </c>
      <c r="N655">
        <f t="shared" si="106"/>
        <v>31.248432203390124</v>
      </c>
      <c r="O655">
        <f t="shared" si="102"/>
        <v>31.203432203390125</v>
      </c>
      <c r="P655">
        <f t="shared" si="103"/>
        <v>31.253432203390123</v>
      </c>
      <c r="Q655">
        <f t="shared" si="98"/>
        <v>31.228432203390124</v>
      </c>
      <c r="R655">
        <f t="shared" si="104"/>
        <v>0</v>
      </c>
      <c r="S655" s="12">
        <f t="shared" si="99"/>
        <v>0</v>
      </c>
      <c r="T655">
        <f t="shared" si="101"/>
        <v>0</v>
      </c>
      <c r="U655">
        <f t="shared" si="100"/>
        <v>8</v>
      </c>
    </row>
    <row r="656" spans="13:21">
      <c r="M656">
        <f t="shared" si="105"/>
        <v>31.258432203390125</v>
      </c>
      <c r="N656">
        <f t="shared" si="106"/>
        <v>31.298432203390124</v>
      </c>
      <c r="O656">
        <f t="shared" si="102"/>
        <v>31.253432203390126</v>
      </c>
      <c r="P656">
        <f t="shared" si="103"/>
        <v>31.303432203390123</v>
      </c>
      <c r="Q656">
        <f t="shared" si="98"/>
        <v>31.278432203390125</v>
      </c>
      <c r="R656">
        <f t="shared" si="104"/>
        <v>0</v>
      </c>
      <c r="S656" s="12">
        <f t="shared" si="99"/>
        <v>0</v>
      </c>
      <c r="T656">
        <f t="shared" si="101"/>
        <v>0</v>
      </c>
      <c r="U656">
        <f t="shared" si="100"/>
        <v>8</v>
      </c>
    </row>
    <row r="657" spans="13:21">
      <c r="M657">
        <f t="shared" si="105"/>
        <v>31.308432203390126</v>
      </c>
      <c r="N657">
        <f t="shared" si="106"/>
        <v>31.348432203390125</v>
      </c>
      <c r="O657">
        <f t="shared" si="102"/>
        <v>31.303432203390127</v>
      </c>
      <c r="P657">
        <f t="shared" si="103"/>
        <v>31.353432203390124</v>
      </c>
      <c r="Q657">
        <f t="shared" si="98"/>
        <v>31.328432203390125</v>
      </c>
      <c r="R657">
        <f t="shared" si="104"/>
        <v>0</v>
      </c>
      <c r="S657" s="12">
        <f t="shared" si="99"/>
        <v>0</v>
      </c>
      <c r="T657">
        <f t="shared" si="101"/>
        <v>0</v>
      </c>
      <c r="U657">
        <f t="shared" si="100"/>
        <v>8</v>
      </c>
    </row>
    <row r="658" spans="13:21">
      <c r="M658">
        <f t="shared" si="105"/>
        <v>31.358432203390127</v>
      </c>
      <c r="N658">
        <f t="shared" si="106"/>
        <v>31.398432203390126</v>
      </c>
      <c r="O658">
        <f t="shared" si="102"/>
        <v>31.353432203390128</v>
      </c>
      <c r="P658">
        <f t="shared" si="103"/>
        <v>31.403432203390125</v>
      </c>
      <c r="Q658">
        <f t="shared" si="98"/>
        <v>31.378432203390126</v>
      </c>
      <c r="R658">
        <f t="shared" si="104"/>
        <v>0</v>
      </c>
      <c r="S658" s="12">
        <f t="shared" si="99"/>
        <v>0</v>
      </c>
      <c r="T658">
        <f t="shared" si="101"/>
        <v>0</v>
      </c>
      <c r="U658">
        <f t="shared" si="100"/>
        <v>8</v>
      </c>
    </row>
    <row r="659" spans="13:21">
      <c r="M659">
        <f t="shared" si="105"/>
        <v>31.408432203390127</v>
      </c>
      <c r="N659">
        <f t="shared" si="106"/>
        <v>31.448432203390126</v>
      </c>
      <c r="O659">
        <f t="shared" si="102"/>
        <v>31.403432203390128</v>
      </c>
      <c r="P659">
        <f t="shared" si="103"/>
        <v>31.453432203390125</v>
      </c>
      <c r="Q659">
        <f t="shared" si="98"/>
        <v>31.428432203390127</v>
      </c>
      <c r="R659">
        <f t="shared" si="104"/>
        <v>0</v>
      </c>
      <c r="S659" s="12">
        <f t="shared" si="99"/>
        <v>0</v>
      </c>
      <c r="T659">
        <f t="shared" si="101"/>
        <v>0</v>
      </c>
      <c r="U659">
        <f t="shared" si="100"/>
        <v>8</v>
      </c>
    </row>
    <row r="660" spans="13:21">
      <c r="M660">
        <f t="shared" si="105"/>
        <v>31.458432203390128</v>
      </c>
      <c r="N660">
        <f t="shared" si="106"/>
        <v>31.498432203390127</v>
      </c>
      <c r="O660">
        <f t="shared" si="102"/>
        <v>31.453432203390129</v>
      </c>
      <c r="P660">
        <f t="shared" si="103"/>
        <v>31.503432203390126</v>
      </c>
      <c r="Q660">
        <f t="shared" si="98"/>
        <v>31.478432203390128</v>
      </c>
      <c r="R660">
        <f t="shared" si="104"/>
        <v>0</v>
      </c>
      <c r="S660" s="12">
        <f t="shared" si="99"/>
        <v>0</v>
      </c>
      <c r="T660">
        <f t="shared" si="101"/>
        <v>0</v>
      </c>
      <c r="U660">
        <f t="shared" si="100"/>
        <v>8</v>
      </c>
    </row>
    <row r="661" spans="13:21">
      <c r="M661">
        <f t="shared" si="105"/>
        <v>31.508432203390129</v>
      </c>
      <c r="N661">
        <f t="shared" si="106"/>
        <v>31.548432203390128</v>
      </c>
      <c r="O661">
        <f t="shared" si="102"/>
        <v>31.50343220339013</v>
      </c>
      <c r="P661">
        <f t="shared" si="103"/>
        <v>31.553432203390127</v>
      </c>
      <c r="Q661">
        <f t="shared" si="98"/>
        <v>31.528432203390128</v>
      </c>
      <c r="R661">
        <f t="shared" si="104"/>
        <v>0</v>
      </c>
      <c r="S661" s="12">
        <f t="shared" si="99"/>
        <v>0</v>
      </c>
      <c r="T661">
        <f t="shared" si="101"/>
        <v>0</v>
      </c>
      <c r="U661">
        <f t="shared" si="100"/>
        <v>8</v>
      </c>
    </row>
    <row r="662" spans="13:21">
      <c r="M662">
        <f t="shared" si="105"/>
        <v>31.558432203390129</v>
      </c>
      <c r="N662">
        <f t="shared" si="106"/>
        <v>31.598432203390129</v>
      </c>
      <c r="O662">
        <f t="shared" si="102"/>
        <v>31.55343220339013</v>
      </c>
      <c r="P662">
        <f t="shared" si="103"/>
        <v>31.603432203390128</v>
      </c>
      <c r="Q662">
        <f t="shared" si="98"/>
        <v>31.578432203390129</v>
      </c>
      <c r="R662">
        <f t="shared" si="104"/>
        <v>0</v>
      </c>
      <c r="S662" s="12">
        <f t="shared" si="99"/>
        <v>0</v>
      </c>
      <c r="T662">
        <f t="shared" si="101"/>
        <v>0</v>
      </c>
      <c r="U662">
        <f t="shared" si="100"/>
        <v>8</v>
      </c>
    </row>
    <row r="663" spans="13:21">
      <c r="M663">
        <f t="shared" si="105"/>
        <v>31.60843220339013</v>
      </c>
      <c r="N663">
        <f t="shared" si="106"/>
        <v>31.648432203390129</v>
      </c>
      <c r="O663">
        <f t="shared" si="102"/>
        <v>31.603432203390131</v>
      </c>
      <c r="P663">
        <f t="shared" si="103"/>
        <v>31.653432203390128</v>
      </c>
      <c r="Q663">
        <f t="shared" si="98"/>
        <v>31.62843220339013</v>
      </c>
      <c r="R663">
        <f t="shared" si="104"/>
        <v>0</v>
      </c>
      <c r="S663" s="12">
        <f t="shared" si="99"/>
        <v>0</v>
      </c>
      <c r="T663">
        <f t="shared" si="101"/>
        <v>0</v>
      </c>
      <c r="U663">
        <f t="shared" si="100"/>
        <v>8</v>
      </c>
    </row>
    <row r="664" spans="13:21">
      <c r="M664">
        <f t="shared" si="105"/>
        <v>31.658432203390131</v>
      </c>
      <c r="N664">
        <f t="shared" si="106"/>
        <v>31.69843220339013</v>
      </c>
      <c r="O664">
        <f t="shared" si="102"/>
        <v>31.653432203390132</v>
      </c>
      <c r="P664">
        <f t="shared" si="103"/>
        <v>31.703432203390129</v>
      </c>
      <c r="Q664">
        <f t="shared" si="98"/>
        <v>31.67843220339013</v>
      </c>
      <c r="R664">
        <f t="shared" si="104"/>
        <v>0</v>
      </c>
      <c r="S664" s="12">
        <f t="shared" si="99"/>
        <v>0</v>
      </c>
      <c r="T664">
        <f t="shared" si="101"/>
        <v>0</v>
      </c>
      <c r="U664">
        <f t="shared" si="100"/>
        <v>8</v>
      </c>
    </row>
    <row r="665" spans="13:21">
      <c r="M665">
        <f t="shared" si="105"/>
        <v>31.708432203390132</v>
      </c>
      <c r="N665">
        <f t="shared" si="106"/>
        <v>31.748432203390131</v>
      </c>
      <c r="O665">
        <f t="shared" si="102"/>
        <v>31.703432203390133</v>
      </c>
      <c r="P665">
        <f t="shared" si="103"/>
        <v>31.75343220339013</v>
      </c>
      <c r="Q665">
        <f t="shared" si="98"/>
        <v>31.728432203390131</v>
      </c>
      <c r="R665">
        <f t="shared" si="104"/>
        <v>0</v>
      </c>
      <c r="S665" s="12">
        <f t="shared" si="99"/>
        <v>0</v>
      </c>
      <c r="T665">
        <f t="shared" si="101"/>
        <v>0</v>
      </c>
      <c r="U665">
        <f t="shared" si="100"/>
        <v>8</v>
      </c>
    </row>
    <row r="666" spans="13:21">
      <c r="M666">
        <f t="shared" si="105"/>
        <v>31.758432203390132</v>
      </c>
      <c r="N666">
        <f t="shared" si="106"/>
        <v>31.798432203390131</v>
      </c>
      <c r="O666">
        <f t="shared" si="102"/>
        <v>31.753432203390133</v>
      </c>
      <c r="P666">
        <f t="shared" si="103"/>
        <v>31.80343220339013</v>
      </c>
      <c r="Q666">
        <f t="shared" si="98"/>
        <v>31.778432203390132</v>
      </c>
      <c r="R666">
        <f t="shared" si="104"/>
        <v>0</v>
      </c>
      <c r="S666" s="12">
        <f t="shared" si="99"/>
        <v>0</v>
      </c>
      <c r="T666">
        <f t="shared" si="101"/>
        <v>0</v>
      </c>
      <c r="U666">
        <f t="shared" si="100"/>
        <v>8</v>
      </c>
    </row>
    <row r="667" spans="13:21">
      <c r="M667">
        <f t="shared" si="105"/>
        <v>31.808432203390133</v>
      </c>
      <c r="N667">
        <f t="shared" si="106"/>
        <v>31.848432203390132</v>
      </c>
      <c r="O667">
        <f t="shared" si="102"/>
        <v>31.803432203390134</v>
      </c>
      <c r="P667">
        <f t="shared" si="103"/>
        <v>31.853432203390131</v>
      </c>
      <c r="Q667">
        <f t="shared" si="98"/>
        <v>31.828432203390133</v>
      </c>
      <c r="R667">
        <f t="shared" si="104"/>
        <v>0</v>
      </c>
      <c r="S667" s="12">
        <f t="shared" si="99"/>
        <v>0</v>
      </c>
      <c r="T667">
        <f t="shared" si="101"/>
        <v>0</v>
      </c>
      <c r="U667">
        <f t="shared" si="100"/>
        <v>8</v>
      </c>
    </row>
    <row r="668" spans="13:21">
      <c r="M668">
        <f t="shared" si="105"/>
        <v>31.858432203390134</v>
      </c>
      <c r="N668">
        <f t="shared" si="106"/>
        <v>31.898432203390133</v>
      </c>
      <c r="O668">
        <f t="shared" si="102"/>
        <v>31.853432203390135</v>
      </c>
      <c r="P668">
        <f t="shared" si="103"/>
        <v>31.903432203390132</v>
      </c>
      <c r="Q668">
        <f t="shared" si="98"/>
        <v>31.878432203390133</v>
      </c>
      <c r="R668">
        <f t="shared" si="104"/>
        <v>0</v>
      </c>
      <c r="S668" s="12">
        <f t="shared" si="99"/>
        <v>0</v>
      </c>
      <c r="T668">
        <f>R668</f>
        <v>0</v>
      </c>
      <c r="U668">
        <f t="shared" si="100"/>
        <v>8</v>
      </c>
    </row>
    <row r="669" spans="13:21">
      <c r="M669">
        <f t="shared" si="105"/>
        <v>31.908432203390134</v>
      </c>
      <c r="N669">
        <f t="shared" si="106"/>
        <v>31.948432203390134</v>
      </c>
      <c r="O669">
        <f t="shared" si="102"/>
        <v>31.903432203390135</v>
      </c>
      <c r="P669">
        <f t="shared" si="103"/>
        <v>31.953432203390133</v>
      </c>
      <c r="Q669">
        <f t="shared" si="98"/>
        <v>31.928432203390134</v>
      </c>
      <c r="R669">
        <f t="shared" si="104"/>
        <v>0</v>
      </c>
      <c r="S669" s="12">
        <f t="shared" si="99"/>
        <v>0</v>
      </c>
      <c r="T669">
        <f t="shared" ref="T669:T706" si="107">R669+T668</f>
        <v>0</v>
      </c>
      <c r="U669">
        <f t="shared" si="100"/>
        <v>8</v>
      </c>
    </row>
    <row r="670" spans="13:21">
      <c r="M670">
        <f t="shared" si="105"/>
        <v>31.958432203390135</v>
      </c>
      <c r="N670">
        <f t="shared" si="106"/>
        <v>31.998432203390134</v>
      </c>
      <c r="O670">
        <f t="shared" si="102"/>
        <v>31.953432203390136</v>
      </c>
      <c r="P670">
        <f t="shared" si="103"/>
        <v>32.003432203390133</v>
      </c>
      <c r="Q670">
        <f t="shared" si="98"/>
        <v>31.978432203390135</v>
      </c>
      <c r="R670">
        <f t="shared" si="104"/>
        <v>0</v>
      </c>
      <c r="S670" s="12">
        <f t="shared" si="99"/>
        <v>0</v>
      </c>
      <c r="T670">
        <f t="shared" si="107"/>
        <v>0</v>
      </c>
      <c r="U670">
        <f t="shared" si="100"/>
        <v>8</v>
      </c>
    </row>
    <row r="671" spans="13:21">
      <c r="M671">
        <f t="shared" si="105"/>
        <v>32.008432203390136</v>
      </c>
      <c r="N671">
        <f t="shared" si="106"/>
        <v>32.048432203390135</v>
      </c>
      <c r="O671">
        <f t="shared" si="102"/>
        <v>32.003432203390133</v>
      </c>
      <c r="P671">
        <f t="shared" si="103"/>
        <v>32.053432203390138</v>
      </c>
      <c r="Q671">
        <f t="shared" si="98"/>
        <v>32.028432203390139</v>
      </c>
      <c r="R671">
        <f t="shared" si="104"/>
        <v>0</v>
      </c>
      <c r="S671" s="12">
        <f t="shared" si="99"/>
        <v>0</v>
      </c>
      <c r="T671">
        <f t="shared" si="107"/>
        <v>0</v>
      </c>
      <c r="U671">
        <f t="shared" si="100"/>
        <v>8</v>
      </c>
    </row>
    <row r="672" spans="13:21">
      <c r="M672">
        <f t="shared" si="105"/>
        <v>32.058432203390133</v>
      </c>
      <c r="N672">
        <f t="shared" si="106"/>
        <v>32.098432203390132</v>
      </c>
      <c r="O672">
        <f t="shared" si="102"/>
        <v>32.05343220339013</v>
      </c>
      <c r="P672">
        <f t="shared" si="103"/>
        <v>32.103432203390135</v>
      </c>
      <c r="Q672">
        <f t="shared" si="98"/>
        <v>32.078432203390136</v>
      </c>
      <c r="R672">
        <f t="shared" si="104"/>
        <v>0</v>
      </c>
      <c r="S672" s="12">
        <f t="shared" si="99"/>
        <v>0</v>
      </c>
      <c r="T672">
        <f t="shared" si="107"/>
        <v>0</v>
      </c>
      <c r="U672">
        <f t="shared" si="100"/>
        <v>8</v>
      </c>
    </row>
    <row r="673" spans="13:21">
      <c r="M673">
        <f t="shared" si="105"/>
        <v>32.10843220339013</v>
      </c>
      <c r="N673">
        <f t="shared" si="106"/>
        <v>32.148432203390129</v>
      </c>
      <c r="O673">
        <f t="shared" si="102"/>
        <v>32.103432203390128</v>
      </c>
      <c r="P673">
        <f t="shared" si="103"/>
        <v>32.153432203390132</v>
      </c>
      <c r="Q673">
        <f t="shared" si="98"/>
        <v>32.128432203390133</v>
      </c>
      <c r="R673">
        <f t="shared" si="104"/>
        <v>0</v>
      </c>
      <c r="S673" s="12">
        <f t="shared" si="99"/>
        <v>0</v>
      </c>
      <c r="T673">
        <f t="shared" si="107"/>
        <v>0</v>
      </c>
      <c r="U673">
        <f t="shared" si="100"/>
        <v>8</v>
      </c>
    </row>
    <row r="674" spans="13:21">
      <c r="M674">
        <f t="shared" si="105"/>
        <v>32.158432203390127</v>
      </c>
      <c r="N674">
        <f t="shared" si="106"/>
        <v>32.198432203390126</v>
      </c>
      <c r="O674">
        <f t="shared" si="102"/>
        <v>32.153432203390125</v>
      </c>
      <c r="P674">
        <f t="shared" si="103"/>
        <v>32.203432203390129</v>
      </c>
      <c r="Q674">
        <f t="shared" si="98"/>
        <v>32.17843220339013</v>
      </c>
      <c r="R674">
        <f t="shared" si="104"/>
        <v>0</v>
      </c>
      <c r="S674" s="12">
        <f t="shared" si="99"/>
        <v>0</v>
      </c>
      <c r="T674">
        <f t="shared" si="107"/>
        <v>0</v>
      </c>
      <c r="U674">
        <f t="shared" si="100"/>
        <v>8</v>
      </c>
    </row>
    <row r="675" spans="13:21">
      <c r="M675">
        <f t="shared" si="105"/>
        <v>32.208432203390124</v>
      </c>
      <c r="N675">
        <f t="shared" si="106"/>
        <v>32.248432203390124</v>
      </c>
      <c r="O675">
        <f t="shared" si="102"/>
        <v>32.203432203390122</v>
      </c>
      <c r="P675">
        <f t="shared" si="103"/>
        <v>32.253432203390126</v>
      </c>
      <c r="Q675">
        <f t="shared" si="98"/>
        <v>32.228432203390128</v>
      </c>
      <c r="R675">
        <f t="shared" si="104"/>
        <v>0</v>
      </c>
      <c r="S675" s="12">
        <f t="shared" si="99"/>
        <v>0</v>
      </c>
      <c r="T675">
        <f t="shared" si="107"/>
        <v>0</v>
      </c>
      <c r="U675">
        <f t="shared" si="100"/>
        <v>8</v>
      </c>
    </row>
    <row r="676" spans="13:21">
      <c r="M676">
        <f t="shared" si="105"/>
        <v>32.258432203390122</v>
      </c>
      <c r="N676">
        <f t="shared" si="106"/>
        <v>32.298432203390121</v>
      </c>
      <c r="O676">
        <f t="shared" si="102"/>
        <v>32.253432203390119</v>
      </c>
      <c r="P676">
        <f t="shared" si="103"/>
        <v>32.303432203390123</v>
      </c>
      <c r="Q676">
        <f t="shared" si="98"/>
        <v>32.278432203390125</v>
      </c>
      <c r="R676">
        <f t="shared" si="104"/>
        <v>0</v>
      </c>
      <c r="S676" s="12">
        <f t="shared" si="99"/>
        <v>0</v>
      </c>
      <c r="T676">
        <f t="shared" si="107"/>
        <v>0</v>
      </c>
      <c r="U676">
        <f t="shared" si="100"/>
        <v>8</v>
      </c>
    </row>
    <row r="677" spans="13:21">
      <c r="M677">
        <f t="shared" si="105"/>
        <v>32.308432203390119</v>
      </c>
      <c r="N677">
        <f t="shared" si="106"/>
        <v>32.348432203390118</v>
      </c>
      <c r="O677">
        <f t="shared" si="102"/>
        <v>32.303432203390116</v>
      </c>
      <c r="P677">
        <f t="shared" si="103"/>
        <v>32.35343220339012</v>
      </c>
      <c r="Q677">
        <f t="shared" si="98"/>
        <v>32.328432203390122</v>
      </c>
      <c r="R677">
        <f t="shared" si="104"/>
        <v>0</v>
      </c>
      <c r="S677" s="12">
        <f t="shared" si="99"/>
        <v>0</v>
      </c>
      <c r="T677">
        <f t="shared" si="107"/>
        <v>0</v>
      </c>
      <c r="U677">
        <f t="shared" si="100"/>
        <v>8</v>
      </c>
    </row>
    <row r="678" spans="13:21">
      <c r="M678">
        <f t="shared" si="105"/>
        <v>32.358432203390116</v>
      </c>
      <c r="N678">
        <f t="shared" si="106"/>
        <v>32.398432203390115</v>
      </c>
      <c r="O678">
        <f t="shared" si="102"/>
        <v>32.353432203390113</v>
      </c>
      <c r="P678">
        <f t="shared" si="103"/>
        <v>32.403432203390118</v>
      </c>
      <c r="Q678">
        <f t="shared" si="98"/>
        <v>32.378432203390119</v>
      </c>
      <c r="R678">
        <f t="shared" si="104"/>
        <v>0</v>
      </c>
      <c r="S678" s="12">
        <f t="shared" si="99"/>
        <v>0</v>
      </c>
      <c r="T678">
        <f t="shared" si="107"/>
        <v>0</v>
      </c>
      <c r="U678">
        <f t="shared" si="100"/>
        <v>8</v>
      </c>
    </row>
    <row r="679" spans="13:21">
      <c r="M679">
        <f t="shared" si="105"/>
        <v>32.408432203390113</v>
      </c>
      <c r="N679">
        <f t="shared" si="106"/>
        <v>32.448432203390112</v>
      </c>
      <c r="O679">
        <f t="shared" si="102"/>
        <v>32.403432203390111</v>
      </c>
      <c r="P679">
        <f t="shared" si="103"/>
        <v>32.453432203390115</v>
      </c>
      <c r="Q679">
        <f t="shared" si="98"/>
        <v>32.428432203390116</v>
      </c>
      <c r="R679">
        <f t="shared" si="104"/>
        <v>0</v>
      </c>
      <c r="S679" s="12">
        <f t="shared" si="99"/>
        <v>0</v>
      </c>
      <c r="T679">
        <f t="shared" si="107"/>
        <v>0</v>
      </c>
      <c r="U679">
        <f t="shared" si="100"/>
        <v>8</v>
      </c>
    </row>
    <row r="680" spans="13:21">
      <c r="M680">
        <f t="shared" si="105"/>
        <v>32.45843220339011</v>
      </c>
      <c r="N680">
        <f t="shared" si="106"/>
        <v>32.498432203390109</v>
      </c>
      <c r="O680">
        <f t="shared" si="102"/>
        <v>32.453432203390108</v>
      </c>
      <c r="P680">
        <f t="shared" si="103"/>
        <v>32.503432203390112</v>
      </c>
      <c r="Q680">
        <f t="shared" si="98"/>
        <v>32.478432203390113</v>
      </c>
      <c r="R680">
        <f t="shared" si="104"/>
        <v>0</v>
      </c>
      <c r="S680" s="12">
        <f t="shared" si="99"/>
        <v>0</v>
      </c>
      <c r="T680">
        <f t="shared" si="107"/>
        <v>0</v>
      </c>
      <c r="U680">
        <f t="shared" si="100"/>
        <v>8</v>
      </c>
    </row>
    <row r="681" spans="13:21">
      <c r="M681">
        <f t="shared" si="105"/>
        <v>32.508432203390107</v>
      </c>
      <c r="N681">
        <f t="shared" si="106"/>
        <v>32.548432203390107</v>
      </c>
      <c r="O681">
        <f t="shared" si="102"/>
        <v>32.503432203390105</v>
      </c>
      <c r="P681">
        <f t="shared" si="103"/>
        <v>32.553432203390109</v>
      </c>
      <c r="Q681">
        <f t="shared" si="98"/>
        <v>32.528432203390111</v>
      </c>
      <c r="R681">
        <f t="shared" si="104"/>
        <v>0</v>
      </c>
      <c r="S681" s="12">
        <f t="shared" si="99"/>
        <v>0</v>
      </c>
      <c r="T681">
        <f t="shared" si="107"/>
        <v>0</v>
      </c>
      <c r="U681">
        <f t="shared" si="100"/>
        <v>8</v>
      </c>
    </row>
    <row r="682" spans="13:21">
      <c r="M682">
        <f t="shared" si="105"/>
        <v>32.558432203390105</v>
      </c>
      <c r="N682">
        <f t="shared" si="106"/>
        <v>32.598432203390104</v>
      </c>
      <c r="O682">
        <f t="shared" si="102"/>
        <v>32.553432203390102</v>
      </c>
      <c r="P682">
        <f t="shared" si="103"/>
        <v>32.603432203390106</v>
      </c>
      <c r="Q682">
        <f t="shared" si="98"/>
        <v>32.578432203390108</v>
      </c>
      <c r="R682">
        <f t="shared" si="104"/>
        <v>0</v>
      </c>
      <c r="S682" s="12">
        <f t="shared" si="99"/>
        <v>0</v>
      </c>
      <c r="T682">
        <f t="shared" si="107"/>
        <v>0</v>
      </c>
      <c r="U682">
        <f t="shared" si="100"/>
        <v>8</v>
      </c>
    </row>
    <row r="683" spans="13:21">
      <c r="M683">
        <f t="shared" si="105"/>
        <v>32.608432203390102</v>
      </c>
      <c r="N683">
        <f t="shared" si="106"/>
        <v>32.648432203390101</v>
      </c>
      <c r="O683">
        <f t="shared" si="102"/>
        <v>32.603432203390099</v>
      </c>
      <c r="P683">
        <f t="shared" si="103"/>
        <v>32.653432203390103</v>
      </c>
      <c r="Q683">
        <f t="shared" si="98"/>
        <v>32.628432203390105</v>
      </c>
      <c r="R683">
        <f t="shared" si="104"/>
        <v>0</v>
      </c>
      <c r="S683" s="12">
        <f t="shared" si="99"/>
        <v>0</v>
      </c>
      <c r="T683">
        <f t="shared" si="107"/>
        <v>0</v>
      </c>
      <c r="U683">
        <f t="shared" si="100"/>
        <v>8</v>
      </c>
    </row>
    <row r="684" spans="13:21">
      <c r="M684">
        <f t="shared" si="105"/>
        <v>32.658432203390099</v>
      </c>
      <c r="N684">
        <f t="shared" si="106"/>
        <v>32.698432203390098</v>
      </c>
      <c r="O684">
        <f t="shared" si="102"/>
        <v>32.653432203390096</v>
      </c>
      <c r="P684">
        <f t="shared" si="103"/>
        <v>32.703432203390101</v>
      </c>
      <c r="Q684">
        <f t="shared" si="98"/>
        <v>32.678432203390102</v>
      </c>
      <c r="R684">
        <f t="shared" si="104"/>
        <v>0</v>
      </c>
      <c r="S684" s="12">
        <f t="shared" si="99"/>
        <v>0</v>
      </c>
      <c r="T684">
        <f t="shared" si="107"/>
        <v>0</v>
      </c>
      <c r="U684">
        <f t="shared" si="100"/>
        <v>8</v>
      </c>
    </row>
    <row r="685" spans="13:21">
      <c r="M685">
        <f t="shared" si="105"/>
        <v>32.708432203390096</v>
      </c>
      <c r="N685">
        <f t="shared" si="106"/>
        <v>32.748432203390095</v>
      </c>
      <c r="O685">
        <f t="shared" si="102"/>
        <v>32.703432203390093</v>
      </c>
      <c r="P685">
        <f t="shared" si="103"/>
        <v>32.753432203390098</v>
      </c>
      <c r="Q685">
        <f t="shared" ref="Q685:Q748" si="108">AVERAGE(O685:P685)</f>
        <v>32.728432203390099</v>
      </c>
      <c r="R685">
        <f t="shared" si="104"/>
        <v>0</v>
      </c>
      <c r="S685" s="12">
        <f t="shared" ref="S685:S748" si="109">R685/$S$3</f>
        <v>0</v>
      </c>
      <c r="T685">
        <f t="shared" si="107"/>
        <v>0</v>
      </c>
      <c r="U685">
        <f t="shared" ref="U685:U748" si="110">COUNTIF($G$3:$G$1000, "&lt;="&amp;O685)</f>
        <v>8</v>
      </c>
    </row>
    <row r="686" spans="13:21">
      <c r="M686">
        <f t="shared" si="105"/>
        <v>32.758432203390093</v>
      </c>
      <c r="N686">
        <f t="shared" si="106"/>
        <v>32.798432203390092</v>
      </c>
      <c r="O686">
        <f t="shared" si="102"/>
        <v>32.753432203390091</v>
      </c>
      <c r="P686">
        <f t="shared" si="103"/>
        <v>32.803432203390095</v>
      </c>
      <c r="Q686">
        <f t="shared" si="108"/>
        <v>32.778432203390096</v>
      </c>
      <c r="R686">
        <f t="shared" si="104"/>
        <v>0</v>
      </c>
      <c r="S686" s="12">
        <f t="shared" si="109"/>
        <v>0</v>
      </c>
      <c r="T686">
        <f t="shared" si="107"/>
        <v>0</v>
      </c>
      <c r="U686">
        <f t="shared" si="110"/>
        <v>8</v>
      </c>
    </row>
    <row r="687" spans="13:21">
      <c r="M687">
        <f t="shared" si="105"/>
        <v>32.80843220339009</v>
      </c>
      <c r="N687">
        <f t="shared" si="106"/>
        <v>32.84843220339009</v>
      </c>
      <c r="O687">
        <f t="shared" si="102"/>
        <v>32.803432203390088</v>
      </c>
      <c r="P687">
        <f t="shared" si="103"/>
        <v>32.853432203390092</v>
      </c>
      <c r="Q687">
        <f t="shared" si="108"/>
        <v>32.828432203390093</v>
      </c>
      <c r="R687">
        <f t="shared" si="104"/>
        <v>0</v>
      </c>
      <c r="S687" s="12">
        <f t="shared" si="109"/>
        <v>0</v>
      </c>
      <c r="T687">
        <f t="shared" si="107"/>
        <v>0</v>
      </c>
      <c r="U687">
        <f t="shared" si="110"/>
        <v>8</v>
      </c>
    </row>
    <row r="688" spans="13:21">
      <c r="M688">
        <f t="shared" si="105"/>
        <v>32.858432203390088</v>
      </c>
      <c r="N688">
        <f t="shared" si="106"/>
        <v>32.898432203390087</v>
      </c>
      <c r="O688">
        <f t="shared" si="102"/>
        <v>32.853432203390085</v>
      </c>
      <c r="P688">
        <f t="shared" si="103"/>
        <v>32.903432203390089</v>
      </c>
      <c r="Q688">
        <f t="shared" si="108"/>
        <v>32.878432203390091</v>
      </c>
      <c r="R688">
        <f t="shared" si="104"/>
        <v>0</v>
      </c>
      <c r="S688" s="12">
        <f t="shared" si="109"/>
        <v>0</v>
      </c>
      <c r="T688">
        <f t="shared" si="107"/>
        <v>0</v>
      </c>
      <c r="U688">
        <f t="shared" si="110"/>
        <v>8</v>
      </c>
    </row>
    <row r="689" spans="13:21">
      <c r="M689">
        <f t="shared" si="105"/>
        <v>32.908432203390085</v>
      </c>
      <c r="N689">
        <f t="shared" si="106"/>
        <v>32.948432203390084</v>
      </c>
      <c r="O689">
        <f t="shared" si="102"/>
        <v>32.903432203390082</v>
      </c>
      <c r="P689">
        <f t="shared" si="103"/>
        <v>32.953432203390086</v>
      </c>
      <c r="Q689">
        <f t="shared" si="108"/>
        <v>32.928432203390088</v>
      </c>
      <c r="R689">
        <f t="shared" si="104"/>
        <v>0</v>
      </c>
      <c r="S689" s="12">
        <f t="shared" si="109"/>
        <v>0</v>
      </c>
      <c r="T689">
        <f t="shared" si="107"/>
        <v>0</v>
      </c>
      <c r="U689">
        <f t="shared" si="110"/>
        <v>8</v>
      </c>
    </row>
    <row r="690" spans="13:21">
      <c r="M690">
        <f t="shared" si="105"/>
        <v>32.958432203390082</v>
      </c>
      <c r="N690">
        <f t="shared" si="106"/>
        <v>32.998432203390081</v>
      </c>
      <c r="O690">
        <f t="shared" si="102"/>
        <v>32.953432203390079</v>
      </c>
      <c r="P690">
        <f t="shared" si="103"/>
        <v>33.003432203390084</v>
      </c>
      <c r="Q690">
        <f t="shared" si="108"/>
        <v>32.978432203390085</v>
      </c>
      <c r="R690">
        <f t="shared" si="104"/>
        <v>0</v>
      </c>
      <c r="S690" s="12">
        <f t="shared" si="109"/>
        <v>0</v>
      </c>
      <c r="T690">
        <f t="shared" si="107"/>
        <v>0</v>
      </c>
      <c r="U690">
        <f t="shared" si="110"/>
        <v>8</v>
      </c>
    </row>
    <row r="691" spans="13:21">
      <c r="M691">
        <f t="shared" si="105"/>
        <v>33.008432203390079</v>
      </c>
      <c r="N691">
        <f t="shared" si="106"/>
        <v>33.048432203390078</v>
      </c>
      <c r="O691">
        <f t="shared" si="102"/>
        <v>33.003432203390076</v>
      </c>
      <c r="P691">
        <f t="shared" si="103"/>
        <v>33.053432203390081</v>
      </c>
      <c r="Q691">
        <f t="shared" si="108"/>
        <v>33.028432203390082</v>
      </c>
      <c r="R691">
        <f t="shared" si="104"/>
        <v>0</v>
      </c>
      <c r="S691" s="12">
        <f t="shared" si="109"/>
        <v>0</v>
      </c>
      <c r="T691">
        <f t="shared" si="107"/>
        <v>0</v>
      </c>
      <c r="U691">
        <f t="shared" si="110"/>
        <v>8</v>
      </c>
    </row>
    <row r="692" spans="13:21">
      <c r="M692">
        <f t="shared" si="105"/>
        <v>33.058432203390076</v>
      </c>
      <c r="N692">
        <f t="shared" si="106"/>
        <v>33.098432203390075</v>
      </c>
      <c r="O692">
        <f t="shared" si="102"/>
        <v>33.053432203390074</v>
      </c>
      <c r="P692">
        <f t="shared" si="103"/>
        <v>33.103432203390078</v>
      </c>
      <c r="Q692">
        <f t="shared" si="108"/>
        <v>33.078432203390079</v>
      </c>
      <c r="R692">
        <f t="shared" si="104"/>
        <v>0</v>
      </c>
      <c r="S692" s="12">
        <f t="shared" si="109"/>
        <v>0</v>
      </c>
      <c r="T692">
        <f t="shared" si="107"/>
        <v>0</v>
      </c>
      <c r="U692">
        <f t="shared" si="110"/>
        <v>8</v>
      </c>
    </row>
    <row r="693" spans="13:21">
      <c r="M693">
        <f t="shared" si="105"/>
        <v>33.108432203390073</v>
      </c>
      <c r="N693">
        <f t="shared" si="106"/>
        <v>33.148432203390072</v>
      </c>
      <c r="O693">
        <f t="shared" si="102"/>
        <v>33.103432203390071</v>
      </c>
      <c r="P693">
        <f t="shared" si="103"/>
        <v>33.153432203390075</v>
      </c>
      <c r="Q693">
        <f t="shared" si="108"/>
        <v>33.128432203390076</v>
      </c>
      <c r="R693">
        <f t="shared" si="104"/>
        <v>0</v>
      </c>
      <c r="S693" s="12">
        <f t="shared" si="109"/>
        <v>0</v>
      </c>
      <c r="T693">
        <f t="shared" si="107"/>
        <v>0</v>
      </c>
      <c r="U693">
        <f t="shared" si="110"/>
        <v>8</v>
      </c>
    </row>
    <row r="694" spans="13:21">
      <c r="M694">
        <f t="shared" si="105"/>
        <v>33.15843220339007</v>
      </c>
      <c r="N694">
        <f t="shared" si="106"/>
        <v>33.19843220339007</v>
      </c>
      <c r="O694">
        <f t="shared" si="102"/>
        <v>33.153432203390068</v>
      </c>
      <c r="P694">
        <f t="shared" si="103"/>
        <v>33.203432203390072</v>
      </c>
      <c r="Q694">
        <f t="shared" si="108"/>
        <v>33.178432203390074</v>
      </c>
      <c r="R694">
        <f t="shared" si="104"/>
        <v>0</v>
      </c>
      <c r="S694" s="12">
        <f t="shared" si="109"/>
        <v>0</v>
      </c>
      <c r="T694">
        <f t="shared" si="107"/>
        <v>0</v>
      </c>
      <c r="U694">
        <f t="shared" si="110"/>
        <v>8</v>
      </c>
    </row>
    <row r="695" spans="13:21">
      <c r="M695">
        <f t="shared" si="105"/>
        <v>33.208432203390068</v>
      </c>
      <c r="N695">
        <f t="shared" si="106"/>
        <v>33.248432203390067</v>
      </c>
      <c r="O695">
        <f t="shared" si="102"/>
        <v>33.203432203390065</v>
      </c>
      <c r="P695">
        <f t="shared" si="103"/>
        <v>33.253432203390069</v>
      </c>
      <c r="Q695">
        <f t="shared" si="108"/>
        <v>33.228432203390071</v>
      </c>
      <c r="R695">
        <f t="shared" si="104"/>
        <v>0</v>
      </c>
      <c r="S695" s="12">
        <f t="shared" si="109"/>
        <v>0</v>
      </c>
      <c r="T695">
        <f t="shared" si="107"/>
        <v>0</v>
      </c>
      <c r="U695">
        <f t="shared" si="110"/>
        <v>8</v>
      </c>
    </row>
    <row r="696" spans="13:21">
      <c r="M696">
        <f t="shared" si="105"/>
        <v>33.258432203390065</v>
      </c>
      <c r="N696">
        <f t="shared" si="106"/>
        <v>33.298432203390064</v>
      </c>
      <c r="O696">
        <f t="shared" si="102"/>
        <v>33.253432203390062</v>
      </c>
      <c r="P696">
        <f t="shared" si="103"/>
        <v>33.303432203390066</v>
      </c>
      <c r="Q696">
        <f t="shared" si="108"/>
        <v>33.278432203390068</v>
      </c>
      <c r="R696">
        <f t="shared" si="104"/>
        <v>0</v>
      </c>
      <c r="S696" s="12">
        <f t="shared" si="109"/>
        <v>0</v>
      </c>
      <c r="T696">
        <f t="shared" si="107"/>
        <v>0</v>
      </c>
      <c r="U696">
        <f t="shared" si="110"/>
        <v>8</v>
      </c>
    </row>
    <row r="697" spans="13:21">
      <c r="M697">
        <f t="shared" si="105"/>
        <v>33.308432203390062</v>
      </c>
      <c r="N697">
        <f t="shared" si="106"/>
        <v>33.348432203390061</v>
      </c>
      <c r="O697">
        <f t="shared" si="102"/>
        <v>33.303432203390059</v>
      </c>
      <c r="P697">
        <f t="shared" si="103"/>
        <v>33.353432203390064</v>
      </c>
      <c r="Q697">
        <f t="shared" si="108"/>
        <v>33.328432203390065</v>
      </c>
      <c r="R697">
        <f t="shared" si="104"/>
        <v>0</v>
      </c>
      <c r="S697" s="12">
        <f t="shared" si="109"/>
        <v>0</v>
      </c>
      <c r="T697">
        <f t="shared" si="107"/>
        <v>0</v>
      </c>
      <c r="U697">
        <f t="shared" si="110"/>
        <v>8</v>
      </c>
    </row>
    <row r="698" spans="13:21">
      <c r="M698">
        <f t="shared" si="105"/>
        <v>33.358432203390059</v>
      </c>
      <c r="N698">
        <f t="shared" si="106"/>
        <v>33.398432203390058</v>
      </c>
      <c r="O698">
        <f t="shared" si="102"/>
        <v>33.353432203390057</v>
      </c>
      <c r="P698">
        <f t="shared" si="103"/>
        <v>33.403432203390061</v>
      </c>
      <c r="Q698">
        <f t="shared" si="108"/>
        <v>33.378432203390062</v>
      </c>
      <c r="R698">
        <f t="shared" si="104"/>
        <v>0</v>
      </c>
      <c r="S698" s="12">
        <f t="shared" si="109"/>
        <v>0</v>
      </c>
      <c r="T698">
        <f t="shared" si="107"/>
        <v>0</v>
      </c>
      <c r="U698">
        <f t="shared" si="110"/>
        <v>8</v>
      </c>
    </row>
    <row r="699" spans="13:21">
      <c r="M699">
        <f t="shared" si="105"/>
        <v>33.408432203390056</v>
      </c>
      <c r="N699">
        <f t="shared" si="106"/>
        <v>33.448432203390055</v>
      </c>
      <c r="O699">
        <f t="shared" si="102"/>
        <v>33.403432203390054</v>
      </c>
      <c r="P699">
        <f t="shared" si="103"/>
        <v>33.453432203390058</v>
      </c>
      <c r="Q699">
        <f t="shared" si="108"/>
        <v>33.428432203390059</v>
      </c>
      <c r="R699">
        <f t="shared" si="104"/>
        <v>0</v>
      </c>
      <c r="S699" s="12">
        <f t="shared" si="109"/>
        <v>0</v>
      </c>
      <c r="T699">
        <f t="shared" si="107"/>
        <v>0</v>
      </c>
      <c r="U699">
        <f t="shared" si="110"/>
        <v>8</v>
      </c>
    </row>
    <row r="700" spans="13:21">
      <c r="M700">
        <f t="shared" si="105"/>
        <v>33.458432203390053</v>
      </c>
      <c r="N700">
        <f t="shared" si="106"/>
        <v>33.498432203390053</v>
      </c>
      <c r="O700">
        <f t="shared" si="102"/>
        <v>33.453432203390051</v>
      </c>
      <c r="P700">
        <f t="shared" si="103"/>
        <v>33.503432203390055</v>
      </c>
      <c r="Q700">
        <f t="shared" si="108"/>
        <v>33.478432203390057</v>
      </c>
      <c r="R700">
        <f t="shared" si="104"/>
        <v>0</v>
      </c>
      <c r="S700" s="12">
        <f t="shared" si="109"/>
        <v>0</v>
      </c>
      <c r="T700">
        <f t="shared" si="107"/>
        <v>0</v>
      </c>
      <c r="U700">
        <f t="shared" si="110"/>
        <v>8</v>
      </c>
    </row>
    <row r="701" spans="13:21">
      <c r="M701">
        <f t="shared" si="105"/>
        <v>33.508432203390051</v>
      </c>
      <c r="N701">
        <f t="shared" si="106"/>
        <v>33.54843220339005</v>
      </c>
      <c r="O701">
        <f t="shared" si="102"/>
        <v>33.503432203390048</v>
      </c>
      <c r="P701">
        <f t="shared" si="103"/>
        <v>33.553432203390052</v>
      </c>
      <c r="Q701">
        <f t="shared" si="108"/>
        <v>33.528432203390054</v>
      </c>
      <c r="R701">
        <f t="shared" si="104"/>
        <v>0</v>
      </c>
      <c r="S701" s="12">
        <f t="shared" si="109"/>
        <v>0</v>
      </c>
      <c r="T701">
        <f t="shared" si="107"/>
        <v>0</v>
      </c>
      <c r="U701">
        <f t="shared" si="110"/>
        <v>8</v>
      </c>
    </row>
    <row r="702" spans="13:21">
      <c r="M702">
        <f t="shared" si="105"/>
        <v>33.558432203390048</v>
      </c>
      <c r="N702">
        <f t="shared" si="106"/>
        <v>33.598432203390047</v>
      </c>
      <c r="O702">
        <f t="shared" si="102"/>
        <v>33.553432203390045</v>
      </c>
      <c r="P702">
        <f t="shared" si="103"/>
        <v>33.603432203390049</v>
      </c>
      <c r="Q702">
        <f t="shared" si="108"/>
        <v>33.578432203390051</v>
      </c>
      <c r="R702">
        <f t="shared" si="104"/>
        <v>0</v>
      </c>
      <c r="S702" s="12">
        <f t="shared" si="109"/>
        <v>0</v>
      </c>
      <c r="T702">
        <f t="shared" si="107"/>
        <v>0</v>
      </c>
      <c r="U702">
        <f t="shared" si="110"/>
        <v>8</v>
      </c>
    </row>
    <row r="703" spans="13:21">
      <c r="M703">
        <f t="shared" si="105"/>
        <v>33.608432203390045</v>
      </c>
      <c r="N703">
        <f t="shared" si="106"/>
        <v>33.648432203390044</v>
      </c>
      <c r="O703">
        <f t="shared" si="102"/>
        <v>33.603432203390042</v>
      </c>
      <c r="P703">
        <f t="shared" si="103"/>
        <v>33.653432203390047</v>
      </c>
      <c r="Q703">
        <f t="shared" si="108"/>
        <v>33.628432203390048</v>
      </c>
      <c r="R703">
        <f t="shared" si="104"/>
        <v>0</v>
      </c>
      <c r="S703" s="12">
        <f t="shared" si="109"/>
        <v>0</v>
      </c>
      <c r="T703">
        <f t="shared" si="107"/>
        <v>0</v>
      </c>
      <c r="U703">
        <f t="shared" si="110"/>
        <v>8</v>
      </c>
    </row>
    <row r="704" spans="13:21">
      <c r="M704">
        <f t="shared" si="105"/>
        <v>33.658432203390042</v>
      </c>
      <c r="N704">
        <f t="shared" si="106"/>
        <v>33.698432203390041</v>
      </c>
      <c r="O704">
        <f t="shared" si="102"/>
        <v>33.653432203390039</v>
      </c>
      <c r="P704">
        <f t="shared" si="103"/>
        <v>33.703432203390044</v>
      </c>
      <c r="Q704">
        <f t="shared" si="108"/>
        <v>33.678432203390045</v>
      </c>
      <c r="R704">
        <f t="shared" si="104"/>
        <v>0</v>
      </c>
      <c r="S704" s="12">
        <f t="shared" si="109"/>
        <v>0</v>
      </c>
      <c r="T704">
        <f t="shared" si="107"/>
        <v>0</v>
      </c>
      <c r="U704">
        <f t="shared" si="110"/>
        <v>8</v>
      </c>
    </row>
    <row r="705" spans="13:21">
      <c r="M705">
        <f t="shared" si="105"/>
        <v>33.708432203390039</v>
      </c>
      <c r="N705">
        <f t="shared" si="106"/>
        <v>33.748432203390038</v>
      </c>
      <c r="O705">
        <f t="shared" si="102"/>
        <v>33.703432203390037</v>
      </c>
      <c r="P705">
        <f t="shared" si="103"/>
        <v>33.753432203390041</v>
      </c>
      <c r="Q705">
        <f t="shared" si="108"/>
        <v>33.728432203390042</v>
      </c>
      <c r="R705">
        <f t="shared" si="104"/>
        <v>0</v>
      </c>
      <c r="S705" s="12">
        <f t="shared" si="109"/>
        <v>0</v>
      </c>
      <c r="T705">
        <f t="shared" si="107"/>
        <v>0</v>
      </c>
      <c r="U705">
        <f t="shared" si="110"/>
        <v>8</v>
      </c>
    </row>
    <row r="706" spans="13:21">
      <c r="M706">
        <f t="shared" si="105"/>
        <v>33.758432203390036</v>
      </c>
      <c r="N706">
        <f t="shared" si="106"/>
        <v>33.798432203390036</v>
      </c>
      <c r="O706">
        <f t="shared" si="102"/>
        <v>33.753432203390034</v>
      </c>
      <c r="P706">
        <f t="shared" si="103"/>
        <v>33.803432203390038</v>
      </c>
      <c r="Q706">
        <f t="shared" si="108"/>
        <v>33.778432203390039</v>
      </c>
      <c r="R706">
        <f t="shared" si="104"/>
        <v>0</v>
      </c>
      <c r="S706" s="12">
        <f t="shared" si="109"/>
        <v>0</v>
      </c>
      <c r="T706">
        <f t="shared" si="107"/>
        <v>0</v>
      </c>
      <c r="U706">
        <f t="shared" si="110"/>
        <v>8</v>
      </c>
    </row>
    <row r="707" spans="13:21">
      <c r="M707">
        <f t="shared" si="105"/>
        <v>33.808432203390034</v>
      </c>
      <c r="N707">
        <f t="shared" si="106"/>
        <v>33.848432203390033</v>
      </c>
      <c r="O707">
        <f t="shared" si="102"/>
        <v>33.803432203390031</v>
      </c>
      <c r="P707">
        <f t="shared" si="103"/>
        <v>33.853432203390035</v>
      </c>
      <c r="Q707">
        <f t="shared" si="108"/>
        <v>33.828432203390037</v>
      </c>
      <c r="R707">
        <f t="shared" si="104"/>
        <v>0</v>
      </c>
      <c r="S707" s="12">
        <f t="shared" si="109"/>
        <v>0</v>
      </c>
      <c r="T707">
        <f>R707</f>
        <v>0</v>
      </c>
      <c r="U707">
        <f t="shared" si="110"/>
        <v>8</v>
      </c>
    </row>
    <row r="708" spans="13:21">
      <c r="M708">
        <f t="shared" si="105"/>
        <v>33.858432203390031</v>
      </c>
      <c r="N708">
        <f t="shared" si="106"/>
        <v>33.89843220339003</v>
      </c>
      <c r="O708">
        <f t="shared" si="102"/>
        <v>33.853432203390028</v>
      </c>
      <c r="P708">
        <f t="shared" si="103"/>
        <v>33.903432203390032</v>
      </c>
      <c r="Q708">
        <f t="shared" si="108"/>
        <v>33.878432203390034</v>
      </c>
      <c r="R708">
        <f t="shared" si="104"/>
        <v>0</v>
      </c>
      <c r="S708" s="12">
        <f t="shared" si="109"/>
        <v>0</v>
      </c>
      <c r="T708">
        <f t="shared" ref="T708:T745" si="111">R708+T707</f>
        <v>0</v>
      </c>
      <c r="U708">
        <f t="shared" si="110"/>
        <v>8</v>
      </c>
    </row>
    <row r="709" spans="13:21">
      <c r="M709">
        <f t="shared" si="105"/>
        <v>33.908432203390028</v>
      </c>
      <c r="N709">
        <f t="shared" si="106"/>
        <v>33.948432203390027</v>
      </c>
      <c r="O709">
        <f t="shared" si="102"/>
        <v>33.903432203390025</v>
      </c>
      <c r="P709">
        <f t="shared" si="103"/>
        <v>33.95343220339003</v>
      </c>
      <c r="Q709">
        <f t="shared" si="108"/>
        <v>33.928432203390031</v>
      </c>
      <c r="R709">
        <f t="shared" si="104"/>
        <v>0</v>
      </c>
      <c r="S709" s="12">
        <f t="shared" si="109"/>
        <v>0</v>
      </c>
      <c r="T709">
        <f t="shared" si="111"/>
        <v>0</v>
      </c>
      <c r="U709">
        <f t="shared" si="110"/>
        <v>8</v>
      </c>
    </row>
    <row r="710" spans="13:21">
      <c r="M710">
        <f t="shared" si="105"/>
        <v>33.958432203390025</v>
      </c>
      <c r="N710">
        <f t="shared" si="106"/>
        <v>33.998432203390024</v>
      </c>
      <c r="O710">
        <f t="shared" ref="O710:O773" si="112">M710-5*10^-($D$4+1)</f>
        <v>33.953432203390022</v>
      </c>
      <c r="P710">
        <f t="shared" ref="P710:P773" si="113">N710+5*10^-($D$4+1)</f>
        <v>34.003432203390027</v>
      </c>
      <c r="Q710">
        <f t="shared" si="108"/>
        <v>33.978432203390028</v>
      </c>
      <c r="R710">
        <f t="shared" ref="R710:R773" si="114">COUNTIFS($G$3:$G$5000, "&gt;="&amp;O710,$G$3:$G$5000, "&lt;="&amp;P710)</f>
        <v>0</v>
      </c>
      <c r="S710" s="12">
        <f t="shared" si="109"/>
        <v>0</v>
      </c>
      <c r="T710">
        <f t="shared" si="111"/>
        <v>0</v>
      </c>
      <c r="U710">
        <f t="shared" si="110"/>
        <v>8</v>
      </c>
    </row>
    <row r="711" spans="13:21">
      <c r="M711">
        <f t="shared" si="105"/>
        <v>34.008432203390022</v>
      </c>
      <c r="N711">
        <f t="shared" si="106"/>
        <v>34.048432203390021</v>
      </c>
      <c r="O711">
        <f t="shared" si="112"/>
        <v>34.00343220339002</v>
      </c>
      <c r="P711">
        <f t="shared" si="113"/>
        <v>34.053432203390024</v>
      </c>
      <c r="Q711">
        <f t="shared" si="108"/>
        <v>34.028432203390025</v>
      </c>
      <c r="R711">
        <f t="shared" si="114"/>
        <v>0</v>
      </c>
      <c r="S711" s="12">
        <f t="shared" si="109"/>
        <v>0</v>
      </c>
      <c r="T711">
        <f t="shared" si="111"/>
        <v>0</v>
      </c>
      <c r="U711">
        <f t="shared" si="110"/>
        <v>8</v>
      </c>
    </row>
    <row r="712" spans="13:21">
      <c r="M712">
        <f t="shared" ref="M712:M775" si="115">N711+10^(-$D$4)</f>
        <v>34.058432203390019</v>
      </c>
      <c r="N712">
        <f t="shared" ref="N712:N775" si="116">N711+$J$6</f>
        <v>34.098432203390018</v>
      </c>
      <c r="O712">
        <f t="shared" si="112"/>
        <v>34.053432203390017</v>
      </c>
      <c r="P712">
        <f t="shared" si="113"/>
        <v>34.103432203390021</v>
      </c>
      <c r="Q712">
        <f t="shared" si="108"/>
        <v>34.078432203390022</v>
      </c>
      <c r="R712">
        <f t="shared" si="114"/>
        <v>0</v>
      </c>
      <c r="S712" s="12">
        <f t="shared" si="109"/>
        <v>0</v>
      </c>
      <c r="T712">
        <f t="shared" si="111"/>
        <v>0</v>
      </c>
      <c r="U712">
        <f t="shared" si="110"/>
        <v>8</v>
      </c>
    </row>
    <row r="713" spans="13:21">
      <c r="M713">
        <f t="shared" si="115"/>
        <v>34.108432203390016</v>
      </c>
      <c r="N713">
        <f t="shared" si="116"/>
        <v>34.148432203390016</v>
      </c>
      <c r="O713">
        <f t="shared" si="112"/>
        <v>34.103432203390014</v>
      </c>
      <c r="P713">
        <f t="shared" si="113"/>
        <v>34.153432203390018</v>
      </c>
      <c r="Q713">
        <f t="shared" si="108"/>
        <v>34.12843220339002</v>
      </c>
      <c r="R713">
        <f t="shared" si="114"/>
        <v>0</v>
      </c>
      <c r="S713" s="12">
        <f t="shared" si="109"/>
        <v>0</v>
      </c>
      <c r="T713">
        <f t="shared" si="111"/>
        <v>0</v>
      </c>
      <c r="U713">
        <f t="shared" si="110"/>
        <v>8</v>
      </c>
    </row>
    <row r="714" spans="13:21">
      <c r="M714">
        <f t="shared" si="115"/>
        <v>34.158432203390014</v>
      </c>
      <c r="N714">
        <f t="shared" si="116"/>
        <v>34.198432203390013</v>
      </c>
      <c r="O714">
        <f t="shared" si="112"/>
        <v>34.153432203390011</v>
      </c>
      <c r="P714">
        <f t="shared" si="113"/>
        <v>34.203432203390015</v>
      </c>
      <c r="Q714">
        <f t="shared" si="108"/>
        <v>34.178432203390017</v>
      </c>
      <c r="R714">
        <f t="shared" si="114"/>
        <v>0</v>
      </c>
      <c r="S714" s="12">
        <f t="shared" si="109"/>
        <v>0</v>
      </c>
      <c r="T714">
        <f t="shared" si="111"/>
        <v>0</v>
      </c>
      <c r="U714">
        <f t="shared" si="110"/>
        <v>8</v>
      </c>
    </row>
    <row r="715" spans="13:21">
      <c r="M715">
        <f t="shared" si="115"/>
        <v>34.208432203390011</v>
      </c>
      <c r="N715">
        <f t="shared" si="116"/>
        <v>34.24843220339001</v>
      </c>
      <c r="O715">
        <f t="shared" si="112"/>
        <v>34.203432203390008</v>
      </c>
      <c r="P715">
        <f t="shared" si="113"/>
        <v>34.253432203390012</v>
      </c>
      <c r="Q715">
        <f t="shared" si="108"/>
        <v>34.228432203390014</v>
      </c>
      <c r="R715">
        <f t="shared" si="114"/>
        <v>0</v>
      </c>
      <c r="S715" s="12">
        <f t="shared" si="109"/>
        <v>0</v>
      </c>
      <c r="T715">
        <f t="shared" si="111"/>
        <v>0</v>
      </c>
      <c r="U715">
        <f t="shared" si="110"/>
        <v>8</v>
      </c>
    </row>
    <row r="716" spans="13:21">
      <c r="M716">
        <f t="shared" si="115"/>
        <v>34.258432203390008</v>
      </c>
      <c r="N716">
        <f t="shared" si="116"/>
        <v>34.298432203390007</v>
      </c>
      <c r="O716">
        <f t="shared" si="112"/>
        <v>34.253432203390005</v>
      </c>
      <c r="P716">
        <f t="shared" si="113"/>
        <v>34.30343220339001</v>
      </c>
      <c r="Q716">
        <f t="shared" si="108"/>
        <v>34.278432203390011</v>
      </c>
      <c r="R716">
        <f t="shared" si="114"/>
        <v>0</v>
      </c>
      <c r="S716" s="12">
        <f t="shared" si="109"/>
        <v>0</v>
      </c>
      <c r="T716">
        <f t="shared" si="111"/>
        <v>0</v>
      </c>
      <c r="U716">
        <f t="shared" si="110"/>
        <v>8</v>
      </c>
    </row>
    <row r="717" spans="13:21">
      <c r="M717">
        <f t="shared" si="115"/>
        <v>34.308432203390005</v>
      </c>
      <c r="N717">
        <f t="shared" si="116"/>
        <v>34.348432203390004</v>
      </c>
      <c r="O717">
        <f t="shared" si="112"/>
        <v>34.303432203390003</v>
      </c>
      <c r="P717">
        <f t="shared" si="113"/>
        <v>34.353432203390007</v>
      </c>
      <c r="Q717">
        <f t="shared" si="108"/>
        <v>34.328432203390008</v>
      </c>
      <c r="R717">
        <f t="shared" si="114"/>
        <v>0</v>
      </c>
      <c r="S717" s="12">
        <f t="shared" si="109"/>
        <v>0</v>
      </c>
      <c r="T717">
        <f t="shared" si="111"/>
        <v>0</v>
      </c>
      <c r="U717">
        <f t="shared" si="110"/>
        <v>8</v>
      </c>
    </row>
    <row r="718" spans="13:21">
      <c r="M718">
        <f t="shared" si="115"/>
        <v>34.358432203390002</v>
      </c>
      <c r="N718">
        <f t="shared" si="116"/>
        <v>34.398432203390001</v>
      </c>
      <c r="O718">
        <f t="shared" si="112"/>
        <v>34.35343220339</v>
      </c>
      <c r="P718">
        <f t="shared" si="113"/>
        <v>34.403432203390004</v>
      </c>
      <c r="Q718">
        <f t="shared" si="108"/>
        <v>34.378432203390005</v>
      </c>
      <c r="R718">
        <f t="shared" si="114"/>
        <v>0</v>
      </c>
      <c r="S718" s="12">
        <f t="shared" si="109"/>
        <v>0</v>
      </c>
      <c r="T718">
        <f t="shared" si="111"/>
        <v>0</v>
      </c>
      <c r="U718">
        <f t="shared" si="110"/>
        <v>8</v>
      </c>
    </row>
    <row r="719" spans="13:21">
      <c r="M719">
        <f t="shared" si="115"/>
        <v>34.408432203389999</v>
      </c>
      <c r="N719">
        <f t="shared" si="116"/>
        <v>34.448432203389999</v>
      </c>
      <c r="O719">
        <f t="shared" si="112"/>
        <v>34.403432203389997</v>
      </c>
      <c r="P719">
        <f t="shared" si="113"/>
        <v>34.453432203390001</v>
      </c>
      <c r="Q719">
        <f t="shared" si="108"/>
        <v>34.428432203390003</v>
      </c>
      <c r="R719">
        <f t="shared" si="114"/>
        <v>0</v>
      </c>
      <c r="S719" s="12">
        <f t="shared" si="109"/>
        <v>0</v>
      </c>
      <c r="T719">
        <f t="shared" si="111"/>
        <v>0</v>
      </c>
      <c r="U719">
        <f t="shared" si="110"/>
        <v>8</v>
      </c>
    </row>
    <row r="720" spans="13:21">
      <c r="M720">
        <f t="shared" si="115"/>
        <v>34.458432203389997</v>
      </c>
      <c r="N720">
        <f t="shared" si="116"/>
        <v>34.498432203389996</v>
      </c>
      <c r="O720">
        <f t="shared" si="112"/>
        <v>34.453432203389994</v>
      </c>
      <c r="P720">
        <f t="shared" si="113"/>
        <v>34.503432203389998</v>
      </c>
      <c r="Q720">
        <f t="shared" si="108"/>
        <v>34.47843220339</v>
      </c>
      <c r="R720">
        <f t="shared" si="114"/>
        <v>0</v>
      </c>
      <c r="S720" s="12">
        <f t="shared" si="109"/>
        <v>0</v>
      </c>
      <c r="T720">
        <f t="shared" si="111"/>
        <v>0</v>
      </c>
      <c r="U720">
        <f t="shared" si="110"/>
        <v>8</v>
      </c>
    </row>
    <row r="721" spans="13:21">
      <c r="M721">
        <f t="shared" si="115"/>
        <v>34.508432203389994</v>
      </c>
      <c r="N721">
        <f t="shared" si="116"/>
        <v>34.548432203389993</v>
      </c>
      <c r="O721">
        <f t="shared" si="112"/>
        <v>34.503432203389991</v>
      </c>
      <c r="P721">
        <f t="shared" si="113"/>
        <v>34.553432203389995</v>
      </c>
      <c r="Q721">
        <f t="shared" si="108"/>
        <v>34.528432203389997</v>
      </c>
      <c r="R721">
        <f t="shared" si="114"/>
        <v>0</v>
      </c>
      <c r="S721" s="12">
        <f t="shared" si="109"/>
        <v>0</v>
      </c>
      <c r="T721">
        <f t="shared" si="111"/>
        <v>0</v>
      </c>
      <c r="U721">
        <f t="shared" si="110"/>
        <v>8</v>
      </c>
    </row>
    <row r="722" spans="13:21">
      <c r="M722">
        <f t="shared" si="115"/>
        <v>34.558432203389991</v>
      </c>
      <c r="N722">
        <f t="shared" si="116"/>
        <v>34.59843220338999</v>
      </c>
      <c r="O722">
        <f t="shared" si="112"/>
        <v>34.553432203389988</v>
      </c>
      <c r="P722">
        <f t="shared" si="113"/>
        <v>34.603432203389993</v>
      </c>
      <c r="Q722">
        <f t="shared" si="108"/>
        <v>34.578432203389994</v>
      </c>
      <c r="R722">
        <f t="shared" si="114"/>
        <v>0</v>
      </c>
      <c r="S722" s="12">
        <f t="shared" si="109"/>
        <v>0</v>
      </c>
      <c r="T722">
        <f t="shared" si="111"/>
        <v>0</v>
      </c>
      <c r="U722">
        <f t="shared" si="110"/>
        <v>8</v>
      </c>
    </row>
    <row r="723" spans="13:21">
      <c r="M723">
        <f t="shared" si="115"/>
        <v>34.608432203389988</v>
      </c>
      <c r="N723">
        <f t="shared" si="116"/>
        <v>34.648432203389987</v>
      </c>
      <c r="O723">
        <f t="shared" si="112"/>
        <v>34.603432203389985</v>
      </c>
      <c r="P723">
        <f t="shared" si="113"/>
        <v>34.65343220338999</v>
      </c>
      <c r="Q723">
        <f t="shared" si="108"/>
        <v>34.628432203389991</v>
      </c>
      <c r="R723">
        <f t="shared" si="114"/>
        <v>0</v>
      </c>
      <c r="S723" s="12">
        <f t="shared" si="109"/>
        <v>0</v>
      </c>
      <c r="T723">
        <f t="shared" si="111"/>
        <v>0</v>
      </c>
      <c r="U723">
        <f t="shared" si="110"/>
        <v>8</v>
      </c>
    </row>
    <row r="724" spans="13:21">
      <c r="M724">
        <f t="shared" si="115"/>
        <v>34.658432203389985</v>
      </c>
      <c r="N724">
        <f t="shared" si="116"/>
        <v>34.698432203389984</v>
      </c>
      <c r="O724">
        <f t="shared" si="112"/>
        <v>34.653432203389983</v>
      </c>
      <c r="P724">
        <f t="shared" si="113"/>
        <v>34.703432203389987</v>
      </c>
      <c r="Q724">
        <f t="shared" si="108"/>
        <v>34.678432203389988</v>
      </c>
      <c r="R724">
        <f t="shared" si="114"/>
        <v>0</v>
      </c>
      <c r="S724" s="12">
        <f t="shared" si="109"/>
        <v>0</v>
      </c>
      <c r="T724">
        <f t="shared" si="111"/>
        <v>0</v>
      </c>
      <c r="U724">
        <f t="shared" si="110"/>
        <v>8</v>
      </c>
    </row>
    <row r="725" spans="13:21">
      <c r="M725">
        <f t="shared" si="115"/>
        <v>34.708432203389982</v>
      </c>
      <c r="N725">
        <f t="shared" si="116"/>
        <v>34.748432203389982</v>
      </c>
      <c r="O725">
        <f t="shared" si="112"/>
        <v>34.70343220338998</v>
      </c>
      <c r="P725">
        <f t="shared" si="113"/>
        <v>34.753432203389984</v>
      </c>
      <c r="Q725">
        <f t="shared" si="108"/>
        <v>34.728432203389985</v>
      </c>
      <c r="R725">
        <f t="shared" si="114"/>
        <v>0</v>
      </c>
      <c r="S725" s="12">
        <f t="shared" si="109"/>
        <v>0</v>
      </c>
      <c r="T725">
        <f t="shared" si="111"/>
        <v>0</v>
      </c>
      <c r="U725">
        <f t="shared" si="110"/>
        <v>8</v>
      </c>
    </row>
    <row r="726" spans="13:21">
      <c r="M726">
        <f t="shared" si="115"/>
        <v>34.75843220338998</v>
      </c>
      <c r="N726">
        <f t="shared" si="116"/>
        <v>34.798432203389979</v>
      </c>
      <c r="O726">
        <f t="shared" si="112"/>
        <v>34.753432203389977</v>
      </c>
      <c r="P726">
        <f t="shared" si="113"/>
        <v>34.803432203389981</v>
      </c>
      <c r="Q726">
        <f t="shared" si="108"/>
        <v>34.778432203389983</v>
      </c>
      <c r="R726">
        <f t="shared" si="114"/>
        <v>0</v>
      </c>
      <c r="S726" s="12">
        <f t="shared" si="109"/>
        <v>0</v>
      </c>
      <c r="T726">
        <f t="shared" si="111"/>
        <v>0</v>
      </c>
      <c r="U726">
        <f t="shared" si="110"/>
        <v>8</v>
      </c>
    </row>
    <row r="727" spans="13:21">
      <c r="M727">
        <f t="shared" si="115"/>
        <v>34.808432203389977</v>
      </c>
      <c r="N727">
        <f t="shared" si="116"/>
        <v>34.848432203389976</v>
      </c>
      <c r="O727">
        <f t="shared" si="112"/>
        <v>34.803432203389974</v>
      </c>
      <c r="P727">
        <f t="shared" si="113"/>
        <v>34.853432203389978</v>
      </c>
      <c r="Q727">
        <f t="shared" si="108"/>
        <v>34.82843220338998</v>
      </c>
      <c r="R727">
        <f t="shared" si="114"/>
        <v>0</v>
      </c>
      <c r="S727" s="12">
        <f t="shared" si="109"/>
        <v>0</v>
      </c>
      <c r="T727">
        <f t="shared" si="111"/>
        <v>0</v>
      </c>
      <c r="U727">
        <f t="shared" si="110"/>
        <v>8</v>
      </c>
    </row>
    <row r="728" spans="13:21">
      <c r="M728">
        <f t="shared" si="115"/>
        <v>34.858432203389974</v>
      </c>
      <c r="N728">
        <f t="shared" si="116"/>
        <v>34.898432203389973</v>
      </c>
      <c r="O728">
        <f t="shared" si="112"/>
        <v>34.853432203389971</v>
      </c>
      <c r="P728">
        <f t="shared" si="113"/>
        <v>34.903432203389976</v>
      </c>
      <c r="Q728">
        <f t="shared" si="108"/>
        <v>34.878432203389977</v>
      </c>
      <c r="R728">
        <f t="shared" si="114"/>
        <v>0</v>
      </c>
      <c r="S728" s="12">
        <f t="shared" si="109"/>
        <v>0</v>
      </c>
      <c r="T728">
        <f t="shared" si="111"/>
        <v>0</v>
      </c>
      <c r="U728">
        <f t="shared" si="110"/>
        <v>8</v>
      </c>
    </row>
    <row r="729" spans="13:21">
      <c r="M729">
        <f t="shared" si="115"/>
        <v>34.908432203389971</v>
      </c>
      <c r="N729">
        <f t="shared" si="116"/>
        <v>34.94843220338997</v>
      </c>
      <c r="O729">
        <f t="shared" si="112"/>
        <v>34.903432203389968</v>
      </c>
      <c r="P729">
        <f t="shared" si="113"/>
        <v>34.953432203389973</v>
      </c>
      <c r="Q729">
        <f t="shared" si="108"/>
        <v>34.928432203389974</v>
      </c>
      <c r="R729">
        <f t="shared" si="114"/>
        <v>0</v>
      </c>
      <c r="S729" s="12">
        <f t="shared" si="109"/>
        <v>0</v>
      </c>
      <c r="T729">
        <f t="shared" si="111"/>
        <v>0</v>
      </c>
      <c r="U729">
        <f t="shared" si="110"/>
        <v>8</v>
      </c>
    </row>
    <row r="730" spans="13:21">
      <c r="M730">
        <f t="shared" si="115"/>
        <v>34.958432203389968</v>
      </c>
      <c r="N730">
        <f t="shared" si="116"/>
        <v>34.998432203389967</v>
      </c>
      <c r="O730">
        <f t="shared" si="112"/>
        <v>34.953432203389966</v>
      </c>
      <c r="P730">
        <f t="shared" si="113"/>
        <v>35.00343220338997</v>
      </c>
      <c r="Q730">
        <f t="shared" si="108"/>
        <v>34.978432203389971</v>
      </c>
      <c r="R730">
        <f t="shared" si="114"/>
        <v>0</v>
      </c>
      <c r="S730" s="12">
        <f t="shared" si="109"/>
        <v>0</v>
      </c>
      <c r="T730">
        <f t="shared" si="111"/>
        <v>0</v>
      </c>
      <c r="U730">
        <f t="shared" si="110"/>
        <v>8</v>
      </c>
    </row>
    <row r="731" spans="13:21">
      <c r="M731">
        <f t="shared" si="115"/>
        <v>35.008432203389965</v>
      </c>
      <c r="N731">
        <f t="shared" si="116"/>
        <v>35.048432203389964</v>
      </c>
      <c r="O731">
        <f t="shared" si="112"/>
        <v>35.003432203389963</v>
      </c>
      <c r="P731">
        <f t="shared" si="113"/>
        <v>35.053432203389967</v>
      </c>
      <c r="Q731">
        <f t="shared" si="108"/>
        <v>35.028432203389968</v>
      </c>
      <c r="R731">
        <f t="shared" si="114"/>
        <v>0</v>
      </c>
      <c r="S731" s="12">
        <f t="shared" si="109"/>
        <v>0</v>
      </c>
      <c r="T731">
        <f t="shared" si="111"/>
        <v>0</v>
      </c>
      <c r="U731">
        <f t="shared" si="110"/>
        <v>8</v>
      </c>
    </row>
    <row r="732" spans="13:21">
      <c r="M732">
        <f t="shared" si="115"/>
        <v>35.058432203389962</v>
      </c>
      <c r="N732">
        <f t="shared" si="116"/>
        <v>35.098432203389962</v>
      </c>
      <c r="O732">
        <f t="shared" si="112"/>
        <v>35.05343220338996</v>
      </c>
      <c r="P732">
        <f t="shared" si="113"/>
        <v>35.103432203389964</v>
      </c>
      <c r="Q732">
        <f t="shared" si="108"/>
        <v>35.078432203389966</v>
      </c>
      <c r="R732">
        <f t="shared" si="114"/>
        <v>0</v>
      </c>
      <c r="S732" s="12">
        <f t="shared" si="109"/>
        <v>0</v>
      </c>
      <c r="T732">
        <f t="shared" si="111"/>
        <v>0</v>
      </c>
      <c r="U732">
        <f t="shared" si="110"/>
        <v>8</v>
      </c>
    </row>
    <row r="733" spans="13:21">
      <c r="M733">
        <f t="shared" si="115"/>
        <v>35.10843220338996</v>
      </c>
      <c r="N733">
        <f t="shared" si="116"/>
        <v>35.148432203389959</v>
      </c>
      <c r="O733">
        <f t="shared" si="112"/>
        <v>35.103432203389957</v>
      </c>
      <c r="P733">
        <f t="shared" si="113"/>
        <v>35.153432203389961</v>
      </c>
      <c r="Q733">
        <f t="shared" si="108"/>
        <v>35.128432203389963</v>
      </c>
      <c r="R733">
        <f t="shared" si="114"/>
        <v>0</v>
      </c>
      <c r="S733" s="12">
        <f t="shared" si="109"/>
        <v>0</v>
      </c>
      <c r="T733">
        <f t="shared" si="111"/>
        <v>0</v>
      </c>
      <c r="U733">
        <f t="shared" si="110"/>
        <v>8</v>
      </c>
    </row>
    <row r="734" spans="13:21">
      <c r="M734">
        <f t="shared" si="115"/>
        <v>35.158432203389957</v>
      </c>
      <c r="N734">
        <f t="shared" si="116"/>
        <v>35.198432203389956</v>
      </c>
      <c r="O734">
        <f t="shared" si="112"/>
        <v>35.153432203389954</v>
      </c>
      <c r="P734">
        <f t="shared" si="113"/>
        <v>35.203432203389958</v>
      </c>
      <c r="Q734">
        <f t="shared" si="108"/>
        <v>35.17843220338996</v>
      </c>
      <c r="R734">
        <f t="shared" si="114"/>
        <v>0</v>
      </c>
      <c r="S734" s="12">
        <f t="shared" si="109"/>
        <v>0</v>
      </c>
      <c r="T734">
        <f t="shared" si="111"/>
        <v>0</v>
      </c>
      <c r="U734">
        <f t="shared" si="110"/>
        <v>8</v>
      </c>
    </row>
    <row r="735" spans="13:21">
      <c r="M735">
        <f t="shared" si="115"/>
        <v>35.208432203389954</v>
      </c>
      <c r="N735">
        <f t="shared" si="116"/>
        <v>35.248432203389953</v>
      </c>
      <c r="O735">
        <f t="shared" si="112"/>
        <v>35.203432203389951</v>
      </c>
      <c r="P735">
        <f t="shared" si="113"/>
        <v>35.253432203389956</v>
      </c>
      <c r="Q735">
        <f t="shared" si="108"/>
        <v>35.228432203389957</v>
      </c>
      <c r="R735">
        <f t="shared" si="114"/>
        <v>0</v>
      </c>
      <c r="S735" s="12">
        <f t="shared" si="109"/>
        <v>0</v>
      </c>
      <c r="T735">
        <f t="shared" si="111"/>
        <v>0</v>
      </c>
      <c r="U735">
        <f t="shared" si="110"/>
        <v>8</v>
      </c>
    </row>
    <row r="736" spans="13:21">
      <c r="M736">
        <f t="shared" si="115"/>
        <v>35.258432203389951</v>
      </c>
      <c r="N736">
        <f t="shared" si="116"/>
        <v>35.29843220338995</v>
      </c>
      <c r="O736">
        <f t="shared" si="112"/>
        <v>35.253432203389949</v>
      </c>
      <c r="P736">
        <f t="shared" si="113"/>
        <v>35.303432203389953</v>
      </c>
      <c r="Q736">
        <f t="shared" si="108"/>
        <v>35.278432203389954</v>
      </c>
      <c r="R736">
        <f t="shared" si="114"/>
        <v>0</v>
      </c>
      <c r="S736" s="12">
        <f t="shared" si="109"/>
        <v>0</v>
      </c>
      <c r="T736">
        <f t="shared" si="111"/>
        <v>0</v>
      </c>
      <c r="U736">
        <f t="shared" si="110"/>
        <v>8</v>
      </c>
    </row>
    <row r="737" spans="13:21">
      <c r="M737">
        <f t="shared" si="115"/>
        <v>35.308432203389948</v>
      </c>
      <c r="N737">
        <f t="shared" si="116"/>
        <v>35.348432203389947</v>
      </c>
      <c r="O737">
        <f t="shared" si="112"/>
        <v>35.303432203389946</v>
      </c>
      <c r="P737">
        <f t="shared" si="113"/>
        <v>35.35343220338995</v>
      </c>
      <c r="Q737">
        <f t="shared" si="108"/>
        <v>35.328432203389951</v>
      </c>
      <c r="R737">
        <f t="shared" si="114"/>
        <v>0</v>
      </c>
      <c r="S737" s="12">
        <f t="shared" si="109"/>
        <v>0</v>
      </c>
      <c r="T737">
        <f t="shared" si="111"/>
        <v>0</v>
      </c>
      <c r="U737">
        <f t="shared" si="110"/>
        <v>8</v>
      </c>
    </row>
    <row r="738" spans="13:21">
      <c r="M738">
        <f t="shared" si="115"/>
        <v>35.358432203389945</v>
      </c>
      <c r="N738">
        <f t="shared" si="116"/>
        <v>35.398432203389945</v>
      </c>
      <c r="O738">
        <f t="shared" si="112"/>
        <v>35.353432203389943</v>
      </c>
      <c r="P738">
        <f t="shared" si="113"/>
        <v>35.403432203389947</v>
      </c>
      <c r="Q738">
        <f t="shared" si="108"/>
        <v>35.378432203389949</v>
      </c>
      <c r="R738">
        <f t="shared" si="114"/>
        <v>0</v>
      </c>
      <c r="S738" s="12">
        <f t="shared" si="109"/>
        <v>0</v>
      </c>
      <c r="T738">
        <f t="shared" si="111"/>
        <v>0</v>
      </c>
      <c r="U738">
        <f t="shared" si="110"/>
        <v>8</v>
      </c>
    </row>
    <row r="739" spans="13:21">
      <c r="M739">
        <f t="shared" si="115"/>
        <v>35.408432203389943</v>
      </c>
      <c r="N739">
        <f t="shared" si="116"/>
        <v>35.448432203389942</v>
      </c>
      <c r="O739">
        <f t="shared" si="112"/>
        <v>35.40343220338994</v>
      </c>
      <c r="P739">
        <f t="shared" si="113"/>
        <v>35.453432203389944</v>
      </c>
      <c r="Q739">
        <f t="shared" si="108"/>
        <v>35.428432203389946</v>
      </c>
      <c r="R739">
        <f t="shared" si="114"/>
        <v>0</v>
      </c>
      <c r="S739" s="12">
        <f t="shared" si="109"/>
        <v>0</v>
      </c>
      <c r="T739">
        <f t="shared" si="111"/>
        <v>0</v>
      </c>
      <c r="U739">
        <f t="shared" si="110"/>
        <v>8</v>
      </c>
    </row>
    <row r="740" spans="13:21">
      <c r="M740">
        <f t="shared" si="115"/>
        <v>35.45843220338994</v>
      </c>
      <c r="N740">
        <f t="shared" si="116"/>
        <v>35.498432203389939</v>
      </c>
      <c r="O740">
        <f t="shared" si="112"/>
        <v>35.453432203389937</v>
      </c>
      <c r="P740">
        <f t="shared" si="113"/>
        <v>35.503432203389941</v>
      </c>
      <c r="Q740">
        <f t="shared" si="108"/>
        <v>35.478432203389943</v>
      </c>
      <c r="R740">
        <f t="shared" si="114"/>
        <v>0</v>
      </c>
      <c r="S740" s="12">
        <f t="shared" si="109"/>
        <v>0</v>
      </c>
      <c r="T740">
        <f t="shared" si="111"/>
        <v>0</v>
      </c>
      <c r="U740">
        <f t="shared" si="110"/>
        <v>8</v>
      </c>
    </row>
    <row r="741" spans="13:21">
      <c r="M741">
        <f t="shared" si="115"/>
        <v>35.508432203389937</v>
      </c>
      <c r="N741">
        <f t="shared" si="116"/>
        <v>35.548432203389936</v>
      </c>
      <c r="O741">
        <f t="shared" si="112"/>
        <v>35.503432203389934</v>
      </c>
      <c r="P741">
        <f t="shared" si="113"/>
        <v>35.553432203389939</v>
      </c>
      <c r="Q741">
        <f t="shared" si="108"/>
        <v>35.52843220338994</v>
      </c>
      <c r="R741">
        <f t="shared" si="114"/>
        <v>0</v>
      </c>
      <c r="S741" s="12">
        <f t="shared" si="109"/>
        <v>0</v>
      </c>
      <c r="T741">
        <f t="shared" si="111"/>
        <v>0</v>
      </c>
      <c r="U741">
        <f t="shared" si="110"/>
        <v>8</v>
      </c>
    </row>
    <row r="742" spans="13:21">
      <c r="M742">
        <f t="shared" si="115"/>
        <v>35.558432203389934</v>
      </c>
      <c r="N742">
        <f t="shared" si="116"/>
        <v>35.598432203389933</v>
      </c>
      <c r="O742">
        <f t="shared" si="112"/>
        <v>35.553432203389931</v>
      </c>
      <c r="P742">
        <f t="shared" si="113"/>
        <v>35.603432203389936</v>
      </c>
      <c r="Q742">
        <f t="shared" si="108"/>
        <v>35.578432203389937</v>
      </c>
      <c r="R742">
        <f t="shared" si="114"/>
        <v>0</v>
      </c>
      <c r="S742" s="12">
        <f t="shared" si="109"/>
        <v>0</v>
      </c>
      <c r="T742">
        <f t="shared" si="111"/>
        <v>0</v>
      </c>
      <c r="U742">
        <f t="shared" si="110"/>
        <v>8</v>
      </c>
    </row>
    <row r="743" spans="13:21">
      <c r="M743">
        <f t="shared" si="115"/>
        <v>35.608432203389931</v>
      </c>
      <c r="N743">
        <f t="shared" si="116"/>
        <v>35.64843220338993</v>
      </c>
      <c r="O743">
        <f t="shared" si="112"/>
        <v>35.603432203389929</v>
      </c>
      <c r="P743">
        <f t="shared" si="113"/>
        <v>35.653432203389933</v>
      </c>
      <c r="Q743">
        <f t="shared" si="108"/>
        <v>35.628432203389934</v>
      </c>
      <c r="R743">
        <f t="shared" si="114"/>
        <v>0</v>
      </c>
      <c r="S743" s="12">
        <f t="shared" si="109"/>
        <v>0</v>
      </c>
      <c r="T743">
        <f t="shared" si="111"/>
        <v>0</v>
      </c>
      <c r="U743">
        <f t="shared" si="110"/>
        <v>8</v>
      </c>
    </row>
    <row r="744" spans="13:21">
      <c r="M744">
        <f t="shared" si="115"/>
        <v>35.658432203389928</v>
      </c>
      <c r="N744">
        <f t="shared" si="116"/>
        <v>35.698432203389928</v>
      </c>
      <c r="O744">
        <f t="shared" si="112"/>
        <v>35.653432203389926</v>
      </c>
      <c r="P744">
        <f t="shared" si="113"/>
        <v>35.70343220338993</v>
      </c>
      <c r="Q744">
        <f t="shared" si="108"/>
        <v>35.678432203389931</v>
      </c>
      <c r="R744">
        <f t="shared" si="114"/>
        <v>0</v>
      </c>
      <c r="S744" s="12">
        <f t="shared" si="109"/>
        <v>0</v>
      </c>
      <c r="T744">
        <f t="shared" si="111"/>
        <v>0</v>
      </c>
      <c r="U744">
        <f t="shared" si="110"/>
        <v>8</v>
      </c>
    </row>
    <row r="745" spans="13:21">
      <c r="M745">
        <f t="shared" si="115"/>
        <v>35.708432203389926</v>
      </c>
      <c r="N745">
        <f t="shared" si="116"/>
        <v>35.748432203389925</v>
      </c>
      <c r="O745">
        <f t="shared" si="112"/>
        <v>35.703432203389923</v>
      </c>
      <c r="P745">
        <f t="shared" si="113"/>
        <v>35.753432203389927</v>
      </c>
      <c r="Q745">
        <f t="shared" si="108"/>
        <v>35.728432203389929</v>
      </c>
      <c r="R745">
        <f t="shared" si="114"/>
        <v>0</v>
      </c>
      <c r="S745" s="12">
        <f t="shared" si="109"/>
        <v>0</v>
      </c>
      <c r="T745">
        <f t="shared" si="111"/>
        <v>0</v>
      </c>
      <c r="U745">
        <f t="shared" si="110"/>
        <v>8</v>
      </c>
    </row>
    <row r="746" spans="13:21">
      <c r="M746">
        <f t="shared" si="115"/>
        <v>35.758432203389923</v>
      </c>
      <c r="N746">
        <f t="shared" si="116"/>
        <v>35.798432203389922</v>
      </c>
      <c r="O746">
        <f t="shared" si="112"/>
        <v>35.75343220338992</v>
      </c>
      <c r="P746">
        <f t="shared" si="113"/>
        <v>35.803432203389924</v>
      </c>
      <c r="Q746">
        <f t="shared" si="108"/>
        <v>35.778432203389926</v>
      </c>
      <c r="R746">
        <f t="shared" si="114"/>
        <v>0</v>
      </c>
      <c r="S746" s="12">
        <f t="shared" si="109"/>
        <v>0</v>
      </c>
      <c r="T746">
        <f>R746</f>
        <v>0</v>
      </c>
      <c r="U746">
        <f t="shared" si="110"/>
        <v>8</v>
      </c>
    </row>
    <row r="747" spans="13:21">
      <c r="M747">
        <f t="shared" si="115"/>
        <v>35.80843220338992</v>
      </c>
      <c r="N747">
        <f t="shared" si="116"/>
        <v>35.848432203389919</v>
      </c>
      <c r="O747">
        <f t="shared" si="112"/>
        <v>35.803432203389917</v>
      </c>
      <c r="P747">
        <f t="shared" si="113"/>
        <v>35.853432203389922</v>
      </c>
      <c r="Q747">
        <f t="shared" si="108"/>
        <v>35.828432203389923</v>
      </c>
      <c r="R747">
        <f t="shared" si="114"/>
        <v>0</v>
      </c>
      <c r="S747" s="12">
        <f t="shared" si="109"/>
        <v>0</v>
      </c>
      <c r="T747">
        <f t="shared" ref="T747:T784" si="117">R747+T746</f>
        <v>0</v>
      </c>
      <c r="U747">
        <f t="shared" si="110"/>
        <v>8</v>
      </c>
    </row>
    <row r="748" spans="13:21">
      <c r="M748">
        <f t="shared" si="115"/>
        <v>35.858432203389917</v>
      </c>
      <c r="N748">
        <f t="shared" si="116"/>
        <v>35.898432203389916</v>
      </c>
      <c r="O748">
        <f t="shared" si="112"/>
        <v>35.853432203389914</v>
      </c>
      <c r="P748">
        <f t="shared" si="113"/>
        <v>35.903432203389919</v>
      </c>
      <c r="Q748">
        <f t="shared" si="108"/>
        <v>35.87843220338992</v>
      </c>
      <c r="R748">
        <f t="shared" si="114"/>
        <v>0</v>
      </c>
      <c r="S748" s="12">
        <f t="shared" si="109"/>
        <v>0</v>
      </c>
      <c r="T748">
        <f t="shared" si="117"/>
        <v>0</v>
      </c>
      <c r="U748">
        <f t="shared" si="110"/>
        <v>8</v>
      </c>
    </row>
    <row r="749" spans="13:21">
      <c r="M749">
        <f t="shared" si="115"/>
        <v>35.908432203389914</v>
      </c>
      <c r="N749">
        <f t="shared" si="116"/>
        <v>35.948432203389913</v>
      </c>
      <c r="O749">
        <f t="shared" si="112"/>
        <v>35.903432203389912</v>
      </c>
      <c r="P749">
        <f t="shared" si="113"/>
        <v>35.953432203389916</v>
      </c>
      <c r="Q749">
        <f t="shared" ref="Q749:Q812" si="118">AVERAGE(O749:P749)</f>
        <v>35.928432203389917</v>
      </c>
      <c r="R749">
        <f t="shared" si="114"/>
        <v>0</v>
      </c>
      <c r="S749" s="12">
        <f t="shared" ref="S749:S812" si="119">R749/$S$3</f>
        <v>0</v>
      </c>
      <c r="T749">
        <f t="shared" si="117"/>
        <v>0</v>
      </c>
      <c r="U749">
        <f t="shared" ref="U749:U812" si="120">COUNTIF($G$3:$G$1000, "&lt;="&amp;O749)</f>
        <v>8</v>
      </c>
    </row>
    <row r="750" spans="13:21">
      <c r="M750">
        <f t="shared" si="115"/>
        <v>35.958432203389911</v>
      </c>
      <c r="N750">
        <f t="shared" si="116"/>
        <v>35.99843220338991</v>
      </c>
      <c r="O750">
        <f t="shared" si="112"/>
        <v>35.953432203389909</v>
      </c>
      <c r="P750">
        <f t="shared" si="113"/>
        <v>36.003432203389913</v>
      </c>
      <c r="Q750">
        <f t="shared" si="118"/>
        <v>35.978432203389914</v>
      </c>
      <c r="R750">
        <f t="shared" si="114"/>
        <v>0</v>
      </c>
      <c r="S750" s="12">
        <f t="shared" si="119"/>
        <v>0</v>
      </c>
      <c r="T750">
        <f t="shared" si="117"/>
        <v>0</v>
      </c>
      <c r="U750">
        <f t="shared" si="120"/>
        <v>8</v>
      </c>
    </row>
    <row r="751" spans="13:21">
      <c r="M751">
        <f t="shared" si="115"/>
        <v>36.008432203389908</v>
      </c>
      <c r="N751">
        <f t="shared" si="116"/>
        <v>36.048432203389908</v>
      </c>
      <c r="O751">
        <f t="shared" si="112"/>
        <v>36.003432203389906</v>
      </c>
      <c r="P751">
        <f t="shared" si="113"/>
        <v>36.05343220338991</v>
      </c>
      <c r="Q751">
        <f t="shared" si="118"/>
        <v>36.028432203389912</v>
      </c>
      <c r="R751">
        <f t="shared" si="114"/>
        <v>0</v>
      </c>
      <c r="S751" s="12">
        <f t="shared" si="119"/>
        <v>0</v>
      </c>
      <c r="T751">
        <f t="shared" si="117"/>
        <v>0</v>
      </c>
      <c r="U751">
        <f t="shared" si="120"/>
        <v>8</v>
      </c>
    </row>
    <row r="752" spans="13:21">
      <c r="M752">
        <f t="shared" si="115"/>
        <v>36.058432203389906</v>
      </c>
      <c r="N752">
        <f t="shared" si="116"/>
        <v>36.098432203389905</v>
      </c>
      <c r="O752">
        <f t="shared" si="112"/>
        <v>36.053432203389903</v>
      </c>
      <c r="P752">
        <f t="shared" si="113"/>
        <v>36.103432203389907</v>
      </c>
      <c r="Q752">
        <f t="shared" si="118"/>
        <v>36.078432203389909</v>
      </c>
      <c r="R752">
        <f t="shared" si="114"/>
        <v>0</v>
      </c>
      <c r="S752" s="12">
        <f t="shared" si="119"/>
        <v>0</v>
      </c>
      <c r="T752">
        <f t="shared" si="117"/>
        <v>0</v>
      </c>
      <c r="U752">
        <f t="shared" si="120"/>
        <v>8</v>
      </c>
    </row>
    <row r="753" spans="13:21">
      <c r="M753">
        <f t="shared" si="115"/>
        <v>36.108432203389903</v>
      </c>
      <c r="N753">
        <f t="shared" si="116"/>
        <v>36.148432203389902</v>
      </c>
      <c r="O753">
        <f t="shared" si="112"/>
        <v>36.1034322033899</v>
      </c>
      <c r="P753">
        <f t="shared" si="113"/>
        <v>36.153432203389904</v>
      </c>
      <c r="Q753">
        <f t="shared" si="118"/>
        <v>36.128432203389906</v>
      </c>
      <c r="R753">
        <f t="shared" si="114"/>
        <v>0</v>
      </c>
      <c r="S753" s="12">
        <f t="shared" si="119"/>
        <v>0</v>
      </c>
      <c r="T753">
        <f t="shared" si="117"/>
        <v>0</v>
      </c>
      <c r="U753">
        <f t="shared" si="120"/>
        <v>8</v>
      </c>
    </row>
    <row r="754" spans="13:21">
      <c r="M754">
        <f t="shared" si="115"/>
        <v>36.1584322033899</v>
      </c>
      <c r="N754">
        <f t="shared" si="116"/>
        <v>36.198432203389899</v>
      </c>
      <c r="O754">
        <f t="shared" si="112"/>
        <v>36.153432203389897</v>
      </c>
      <c r="P754">
        <f t="shared" si="113"/>
        <v>36.203432203389902</v>
      </c>
      <c r="Q754">
        <f t="shared" si="118"/>
        <v>36.178432203389903</v>
      </c>
      <c r="R754">
        <f t="shared" si="114"/>
        <v>0</v>
      </c>
      <c r="S754" s="12">
        <f t="shared" si="119"/>
        <v>0</v>
      </c>
      <c r="T754">
        <f t="shared" si="117"/>
        <v>0</v>
      </c>
      <c r="U754">
        <f t="shared" si="120"/>
        <v>8</v>
      </c>
    </row>
    <row r="755" spans="13:21">
      <c r="M755">
        <f t="shared" si="115"/>
        <v>36.208432203389897</v>
      </c>
      <c r="N755">
        <f t="shared" si="116"/>
        <v>36.248432203389896</v>
      </c>
      <c r="O755">
        <f t="shared" si="112"/>
        <v>36.203432203389895</v>
      </c>
      <c r="P755">
        <f t="shared" si="113"/>
        <v>36.253432203389899</v>
      </c>
      <c r="Q755">
        <f t="shared" si="118"/>
        <v>36.2284322033899</v>
      </c>
      <c r="R755">
        <f t="shared" si="114"/>
        <v>0</v>
      </c>
      <c r="S755" s="12">
        <f t="shared" si="119"/>
        <v>0</v>
      </c>
      <c r="T755">
        <f t="shared" si="117"/>
        <v>0</v>
      </c>
      <c r="U755">
        <f t="shared" si="120"/>
        <v>8</v>
      </c>
    </row>
    <row r="756" spans="13:21">
      <c r="M756">
        <f t="shared" si="115"/>
        <v>36.258432203389894</v>
      </c>
      <c r="N756">
        <f t="shared" si="116"/>
        <v>36.298432203389893</v>
      </c>
      <c r="O756">
        <f t="shared" si="112"/>
        <v>36.253432203389892</v>
      </c>
      <c r="P756">
        <f t="shared" si="113"/>
        <v>36.303432203389896</v>
      </c>
      <c r="Q756">
        <f t="shared" si="118"/>
        <v>36.278432203389897</v>
      </c>
      <c r="R756">
        <f t="shared" si="114"/>
        <v>0</v>
      </c>
      <c r="S756" s="12">
        <f t="shared" si="119"/>
        <v>0</v>
      </c>
      <c r="T756">
        <f t="shared" si="117"/>
        <v>0</v>
      </c>
      <c r="U756">
        <f t="shared" si="120"/>
        <v>8</v>
      </c>
    </row>
    <row r="757" spans="13:21">
      <c r="M757">
        <f t="shared" si="115"/>
        <v>36.308432203389891</v>
      </c>
      <c r="N757">
        <f t="shared" si="116"/>
        <v>36.348432203389891</v>
      </c>
      <c r="O757">
        <f t="shared" si="112"/>
        <v>36.303432203389889</v>
      </c>
      <c r="P757">
        <f t="shared" si="113"/>
        <v>36.353432203389893</v>
      </c>
      <c r="Q757">
        <f t="shared" si="118"/>
        <v>36.328432203389895</v>
      </c>
      <c r="R757">
        <f t="shared" si="114"/>
        <v>0</v>
      </c>
      <c r="S757" s="12">
        <f t="shared" si="119"/>
        <v>0</v>
      </c>
      <c r="T757">
        <f t="shared" si="117"/>
        <v>0</v>
      </c>
      <c r="U757">
        <f t="shared" si="120"/>
        <v>8</v>
      </c>
    </row>
    <row r="758" spans="13:21">
      <c r="M758">
        <f t="shared" si="115"/>
        <v>36.358432203389889</v>
      </c>
      <c r="N758">
        <f t="shared" si="116"/>
        <v>36.398432203389888</v>
      </c>
      <c r="O758">
        <f t="shared" si="112"/>
        <v>36.353432203389886</v>
      </c>
      <c r="P758">
        <f t="shared" si="113"/>
        <v>36.40343220338989</v>
      </c>
      <c r="Q758">
        <f t="shared" si="118"/>
        <v>36.378432203389892</v>
      </c>
      <c r="R758">
        <f t="shared" si="114"/>
        <v>0</v>
      </c>
      <c r="S758" s="12">
        <f t="shared" si="119"/>
        <v>0</v>
      </c>
      <c r="T758">
        <f t="shared" si="117"/>
        <v>0</v>
      </c>
      <c r="U758">
        <f t="shared" si="120"/>
        <v>8</v>
      </c>
    </row>
    <row r="759" spans="13:21">
      <c r="M759">
        <f t="shared" si="115"/>
        <v>36.408432203389886</v>
      </c>
      <c r="N759">
        <f t="shared" si="116"/>
        <v>36.448432203389885</v>
      </c>
      <c r="O759">
        <f t="shared" si="112"/>
        <v>36.403432203389883</v>
      </c>
      <c r="P759">
        <f t="shared" si="113"/>
        <v>36.453432203389887</v>
      </c>
      <c r="Q759">
        <f t="shared" si="118"/>
        <v>36.428432203389889</v>
      </c>
      <c r="R759">
        <f t="shared" si="114"/>
        <v>0</v>
      </c>
      <c r="S759" s="12">
        <f t="shared" si="119"/>
        <v>0</v>
      </c>
      <c r="T759">
        <f t="shared" si="117"/>
        <v>0</v>
      </c>
      <c r="U759">
        <f t="shared" si="120"/>
        <v>8</v>
      </c>
    </row>
    <row r="760" spans="13:21">
      <c r="M760">
        <f t="shared" si="115"/>
        <v>36.458432203389883</v>
      </c>
      <c r="N760">
        <f t="shared" si="116"/>
        <v>36.498432203389882</v>
      </c>
      <c r="O760">
        <f t="shared" si="112"/>
        <v>36.45343220338988</v>
      </c>
      <c r="P760">
        <f t="shared" si="113"/>
        <v>36.503432203389885</v>
      </c>
      <c r="Q760">
        <f t="shared" si="118"/>
        <v>36.478432203389886</v>
      </c>
      <c r="R760">
        <f t="shared" si="114"/>
        <v>0</v>
      </c>
      <c r="S760" s="12">
        <f t="shared" si="119"/>
        <v>0</v>
      </c>
      <c r="T760">
        <f t="shared" si="117"/>
        <v>0</v>
      </c>
      <c r="U760">
        <f t="shared" si="120"/>
        <v>8</v>
      </c>
    </row>
    <row r="761" spans="13:21">
      <c r="M761">
        <f t="shared" si="115"/>
        <v>36.50843220338988</v>
      </c>
      <c r="N761">
        <f t="shared" si="116"/>
        <v>36.548432203389879</v>
      </c>
      <c r="O761">
        <f t="shared" si="112"/>
        <v>36.503432203389877</v>
      </c>
      <c r="P761">
        <f t="shared" si="113"/>
        <v>36.553432203389882</v>
      </c>
      <c r="Q761">
        <f t="shared" si="118"/>
        <v>36.528432203389883</v>
      </c>
      <c r="R761">
        <f t="shared" si="114"/>
        <v>0</v>
      </c>
      <c r="S761" s="12">
        <f t="shared" si="119"/>
        <v>0</v>
      </c>
      <c r="T761">
        <f t="shared" si="117"/>
        <v>0</v>
      </c>
      <c r="U761">
        <f t="shared" si="120"/>
        <v>8</v>
      </c>
    </row>
    <row r="762" spans="13:21">
      <c r="M762">
        <f t="shared" si="115"/>
        <v>36.558432203389877</v>
      </c>
      <c r="N762">
        <f t="shared" si="116"/>
        <v>36.598432203389876</v>
      </c>
      <c r="O762">
        <f t="shared" si="112"/>
        <v>36.553432203389875</v>
      </c>
      <c r="P762">
        <f t="shared" si="113"/>
        <v>36.603432203389879</v>
      </c>
      <c r="Q762">
        <f t="shared" si="118"/>
        <v>36.57843220338988</v>
      </c>
      <c r="R762">
        <f t="shared" si="114"/>
        <v>0</v>
      </c>
      <c r="S762" s="12">
        <f t="shared" si="119"/>
        <v>0</v>
      </c>
      <c r="T762">
        <f t="shared" si="117"/>
        <v>0</v>
      </c>
      <c r="U762">
        <f t="shared" si="120"/>
        <v>8</v>
      </c>
    </row>
    <row r="763" spans="13:21">
      <c r="M763">
        <f t="shared" si="115"/>
        <v>36.608432203389874</v>
      </c>
      <c r="N763">
        <f t="shared" si="116"/>
        <v>36.648432203389874</v>
      </c>
      <c r="O763">
        <f t="shared" si="112"/>
        <v>36.603432203389872</v>
      </c>
      <c r="P763">
        <f t="shared" si="113"/>
        <v>36.653432203389876</v>
      </c>
      <c r="Q763">
        <f t="shared" si="118"/>
        <v>36.628432203389877</v>
      </c>
      <c r="R763">
        <f t="shared" si="114"/>
        <v>0</v>
      </c>
      <c r="S763" s="12">
        <f t="shared" si="119"/>
        <v>0</v>
      </c>
      <c r="T763">
        <f t="shared" si="117"/>
        <v>0</v>
      </c>
      <c r="U763">
        <f t="shared" si="120"/>
        <v>8</v>
      </c>
    </row>
    <row r="764" spans="13:21">
      <c r="M764">
        <f t="shared" si="115"/>
        <v>36.658432203389872</v>
      </c>
      <c r="N764">
        <f t="shared" si="116"/>
        <v>36.698432203389871</v>
      </c>
      <c r="O764">
        <f t="shared" si="112"/>
        <v>36.653432203389869</v>
      </c>
      <c r="P764">
        <f t="shared" si="113"/>
        <v>36.703432203389873</v>
      </c>
      <c r="Q764">
        <f t="shared" si="118"/>
        <v>36.678432203389875</v>
      </c>
      <c r="R764">
        <f t="shared" si="114"/>
        <v>0</v>
      </c>
      <c r="S764" s="12">
        <f t="shared" si="119"/>
        <v>0</v>
      </c>
      <c r="T764">
        <f t="shared" si="117"/>
        <v>0</v>
      </c>
      <c r="U764">
        <f t="shared" si="120"/>
        <v>8</v>
      </c>
    </row>
    <row r="765" spans="13:21">
      <c r="M765">
        <f t="shared" si="115"/>
        <v>36.708432203389869</v>
      </c>
      <c r="N765">
        <f t="shared" si="116"/>
        <v>36.748432203389868</v>
      </c>
      <c r="O765">
        <f t="shared" si="112"/>
        <v>36.703432203389866</v>
      </c>
      <c r="P765">
        <f t="shared" si="113"/>
        <v>36.75343220338987</v>
      </c>
      <c r="Q765">
        <f t="shared" si="118"/>
        <v>36.728432203389872</v>
      </c>
      <c r="R765">
        <f t="shared" si="114"/>
        <v>0</v>
      </c>
      <c r="S765" s="12">
        <f t="shared" si="119"/>
        <v>0</v>
      </c>
      <c r="T765">
        <f t="shared" si="117"/>
        <v>0</v>
      </c>
      <c r="U765">
        <f t="shared" si="120"/>
        <v>8</v>
      </c>
    </row>
    <row r="766" spans="13:21">
      <c r="M766">
        <f t="shared" si="115"/>
        <v>36.758432203389866</v>
      </c>
      <c r="N766">
        <f t="shared" si="116"/>
        <v>36.798432203389865</v>
      </c>
      <c r="O766">
        <f t="shared" si="112"/>
        <v>36.753432203389863</v>
      </c>
      <c r="P766">
        <f t="shared" si="113"/>
        <v>36.803432203389868</v>
      </c>
      <c r="Q766">
        <f t="shared" si="118"/>
        <v>36.778432203389869</v>
      </c>
      <c r="R766">
        <f t="shared" si="114"/>
        <v>0</v>
      </c>
      <c r="S766" s="12">
        <f t="shared" si="119"/>
        <v>0</v>
      </c>
      <c r="T766">
        <f t="shared" si="117"/>
        <v>0</v>
      </c>
      <c r="U766">
        <f t="shared" si="120"/>
        <v>8</v>
      </c>
    </row>
    <row r="767" spans="13:21">
      <c r="M767">
        <f t="shared" si="115"/>
        <v>36.808432203389863</v>
      </c>
      <c r="N767">
        <f t="shared" si="116"/>
        <v>36.848432203389862</v>
      </c>
      <c r="O767">
        <f t="shared" si="112"/>
        <v>36.80343220338986</v>
      </c>
      <c r="P767">
        <f t="shared" si="113"/>
        <v>36.853432203389865</v>
      </c>
      <c r="Q767">
        <f t="shared" si="118"/>
        <v>36.828432203389866</v>
      </c>
      <c r="R767">
        <f t="shared" si="114"/>
        <v>0</v>
      </c>
      <c r="S767" s="12">
        <f t="shared" si="119"/>
        <v>0</v>
      </c>
      <c r="T767">
        <f t="shared" si="117"/>
        <v>0</v>
      </c>
      <c r="U767">
        <f t="shared" si="120"/>
        <v>8</v>
      </c>
    </row>
    <row r="768" spans="13:21">
      <c r="M768">
        <f t="shared" si="115"/>
        <v>36.85843220338986</v>
      </c>
      <c r="N768">
        <f t="shared" si="116"/>
        <v>36.898432203389859</v>
      </c>
      <c r="O768">
        <f t="shared" si="112"/>
        <v>36.853432203389858</v>
      </c>
      <c r="P768">
        <f t="shared" si="113"/>
        <v>36.903432203389862</v>
      </c>
      <c r="Q768">
        <f t="shared" si="118"/>
        <v>36.878432203389863</v>
      </c>
      <c r="R768">
        <f t="shared" si="114"/>
        <v>0</v>
      </c>
      <c r="S768" s="12">
        <f t="shared" si="119"/>
        <v>0</v>
      </c>
      <c r="T768">
        <f t="shared" si="117"/>
        <v>0</v>
      </c>
      <c r="U768">
        <f t="shared" si="120"/>
        <v>8</v>
      </c>
    </row>
    <row r="769" spans="13:21">
      <c r="M769">
        <f t="shared" si="115"/>
        <v>36.908432203389857</v>
      </c>
      <c r="N769">
        <f t="shared" si="116"/>
        <v>36.948432203389856</v>
      </c>
      <c r="O769">
        <f t="shared" si="112"/>
        <v>36.903432203389855</v>
      </c>
      <c r="P769">
        <f t="shared" si="113"/>
        <v>36.953432203389859</v>
      </c>
      <c r="Q769">
        <f t="shared" si="118"/>
        <v>36.92843220338986</v>
      </c>
      <c r="R769">
        <f t="shared" si="114"/>
        <v>0</v>
      </c>
      <c r="S769" s="12">
        <f t="shared" si="119"/>
        <v>0</v>
      </c>
      <c r="T769">
        <f t="shared" si="117"/>
        <v>0</v>
      </c>
      <c r="U769">
        <f t="shared" si="120"/>
        <v>8</v>
      </c>
    </row>
    <row r="770" spans="13:21">
      <c r="M770">
        <f t="shared" si="115"/>
        <v>36.958432203389854</v>
      </c>
      <c r="N770">
        <f t="shared" si="116"/>
        <v>36.998432203389854</v>
      </c>
      <c r="O770">
        <f t="shared" si="112"/>
        <v>36.953432203389852</v>
      </c>
      <c r="P770">
        <f t="shared" si="113"/>
        <v>37.003432203389856</v>
      </c>
      <c r="Q770">
        <f t="shared" si="118"/>
        <v>36.978432203389858</v>
      </c>
      <c r="R770">
        <f t="shared" si="114"/>
        <v>0</v>
      </c>
      <c r="S770" s="12">
        <f t="shared" si="119"/>
        <v>0</v>
      </c>
      <c r="T770">
        <f t="shared" si="117"/>
        <v>0</v>
      </c>
      <c r="U770">
        <f t="shared" si="120"/>
        <v>8</v>
      </c>
    </row>
    <row r="771" spans="13:21">
      <c r="M771">
        <f t="shared" si="115"/>
        <v>37.008432203389852</v>
      </c>
      <c r="N771">
        <f t="shared" si="116"/>
        <v>37.048432203389851</v>
      </c>
      <c r="O771">
        <f t="shared" si="112"/>
        <v>37.003432203389849</v>
      </c>
      <c r="P771">
        <f t="shared" si="113"/>
        <v>37.053432203389853</v>
      </c>
      <c r="Q771">
        <f t="shared" si="118"/>
        <v>37.028432203389855</v>
      </c>
      <c r="R771">
        <f t="shared" si="114"/>
        <v>0</v>
      </c>
      <c r="S771" s="12">
        <f t="shared" si="119"/>
        <v>0</v>
      </c>
      <c r="T771">
        <f t="shared" si="117"/>
        <v>0</v>
      </c>
      <c r="U771">
        <f t="shared" si="120"/>
        <v>8</v>
      </c>
    </row>
    <row r="772" spans="13:21">
      <c r="M772">
        <f t="shared" si="115"/>
        <v>37.058432203389849</v>
      </c>
      <c r="N772">
        <f t="shared" si="116"/>
        <v>37.098432203389848</v>
      </c>
      <c r="O772">
        <f t="shared" si="112"/>
        <v>37.053432203389846</v>
      </c>
      <c r="P772">
        <f t="shared" si="113"/>
        <v>37.10343220338985</v>
      </c>
      <c r="Q772">
        <f t="shared" si="118"/>
        <v>37.078432203389852</v>
      </c>
      <c r="R772">
        <f t="shared" si="114"/>
        <v>0</v>
      </c>
      <c r="S772" s="12">
        <f t="shared" si="119"/>
        <v>0</v>
      </c>
      <c r="T772">
        <f t="shared" si="117"/>
        <v>0</v>
      </c>
      <c r="U772">
        <f t="shared" si="120"/>
        <v>8</v>
      </c>
    </row>
    <row r="773" spans="13:21">
      <c r="M773">
        <f t="shared" si="115"/>
        <v>37.108432203389846</v>
      </c>
      <c r="N773">
        <f t="shared" si="116"/>
        <v>37.148432203389845</v>
      </c>
      <c r="O773">
        <f t="shared" si="112"/>
        <v>37.103432203389843</v>
      </c>
      <c r="P773">
        <f t="shared" si="113"/>
        <v>37.153432203389848</v>
      </c>
      <c r="Q773">
        <f t="shared" si="118"/>
        <v>37.128432203389849</v>
      </c>
      <c r="R773">
        <f t="shared" si="114"/>
        <v>0</v>
      </c>
      <c r="S773" s="12">
        <f t="shared" si="119"/>
        <v>0</v>
      </c>
      <c r="T773">
        <f t="shared" si="117"/>
        <v>0</v>
      </c>
      <c r="U773">
        <f t="shared" si="120"/>
        <v>8</v>
      </c>
    </row>
    <row r="774" spans="13:21">
      <c r="M774">
        <f t="shared" si="115"/>
        <v>37.158432203389843</v>
      </c>
      <c r="N774">
        <f t="shared" si="116"/>
        <v>37.198432203389842</v>
      </c>
      <c r="O774">
        <f t="shared" ref="O774:O837" si="121">M774-5*10^-($D$4+1)</f>
        <v>37.153432203389841</v>
      </c>
      <c r="P774">
        <f t="shared" ref="P774:P837" si="122">N774+5*10^-($D$4+1)</f>
        <v>37.203432203389845</v>
      </c>
      <c r="Q774">
        <f t="shared" si="118"/>
        <v>37.178432203389846</v>
      </c>
      <c r="R774">
        <f t="shared" ref="R774:R837" si="123">COUNTIFS($G$3:$G$5000, "&gt;="&amp;O774,$G$3:$G$5000, "&lt;="&amp;P774)</f>
        <v>0</v>
      </c>
      <c r="S774" s="12">
        <f t="shared" si="119"/>
        <v>0</v>
      </c>
      <c r="T774">
        <f t="shared" si="117"/>
        <v>0</v>
      </c>
      <c r="U774">
        <f t="shared" si="120"/>
        <v>8</v>
      </c>
    </row>
    <row r="775" spans="13:21">
      <c r="M775">
        <f t="shared" si="115"/>
        <v>37.20843220338984</v>
      </c>
      <c r="N775">
        <f t="shared" si="116"/>
        <v>37.248432203389839</v>
      </c>
      <c r="O775">
        <f t="shared" si="121"/>
        <v>37.203432203389838</v>
      </c>
      <c r="P775">
        <f t="shared" si="122"/>
        <v>37.253432203389842</v>
      </c>
      <c r="Q775">
        <f t="shared" si="118"/>
        <v>37.228432203389843</v>
      </c>
      <c r="R775">
        <f t="shared" si="123"/>
        <v>0</v>
      </c>
      <c r="S775" s="12">
        <f t="shared" si="119"/>
        <v>0</v>
      </c>
      <c r="T775">
        <f t="shared" si="117"/>
        <v>0</v>
      </c>
      <c r="U775">
        <f t="shared" si="120"/>
        <v>8</v>
      </c>
    </row>
    <row r="776" spans="13:21">
      <c r="M776">
        <f t="shared" ref="M776:M839" si="124">N775+10^(-$D$4)</f>
        <v>37.258432203389837</v>
      </c>
      <c r="N776">
        <f t="shared" ref="N776:N839" si="125">N775+$J$6</f>
        <v>37.298432203389837</v>
      </c>
      <c r="O776">
        <f t="shared" si="121"/>
        <v>37.253432203389835</v>
      </c>
      <c r="P776">
        <f t="shared" si="122"/>
        <v>37.303432203389839</v>
      </c>
      <c r="Q776">
        <f t="shared" si="118"/>
        <v>37.278432203389841</v>
      </c>
      <c r="R776">
        <f t="shared" si="123"/>
        <v>0</v>
      </c>
      <c r="S776" s="12">
        <f t="shared" si="119"/>
        <v>0</v>
      </c>
      <c r="T776">
        <f t="shared" si="117"/>
        <v>0</v>
      </c>
      <c r="U776">
        <f t="shared" si="120"/>
        <v>8</v>
      </c>
    </row>
    <row r="777" spans="13:21">
      <c r="M777">
        <f t="shared" si="124"/>
        <v>37.308432203389835</v>
      </c>
      <c r="N777">
        <f t="shared" si="125"/>
        <v>37.348432203389834</v>
      </c>
      <c r="O777">
        <f t="shared" si="121"/>
        <v>37.303432203389832</v>
      </c>
      <c r="P777">
        <f t="shared" si="122"/>
        <v>37.353432203389836</v>
      </c>
      <c r="Q777">
        <f t="shared" si="118"/>
        <v>37.328432203389838</v>
      </c>
      <c r="R777">
        <f t="shared" si="123"/>
        <v>0</v>
      </c>
      <c r="S777" s="12">
        <f t="shared" si="119"/>
        <v>0</v>
      </c>
      <c r="T777">
        <f t="shared" si="117"/>
        <v>0</v>
      </c>
      <c r="U777">
        <f t="shared" si="120"/>
        <v>8</v>
      </c>
    </row>
    <row r="778" spans="13:21">
      <c r="M778">
        <f t="shared" si="124"/>
        <v>37.358432203389832</v>
      </c>
      <c r="N778">
        <f t="shared" si="125"/>
        <v>37.398432203389831</v>
      </c>
      <c r="O778">
        <f t="shared" si="121"/>
        <v>37.353432203389829</v>
      </c>
      <c r="P778">
        <f t="shared" si="122"/>
        <v>37.403432203389833</v>
      </c>
      <c r="Q778">
        <f t="shared" si="118"/>
        <v>37.378432203389835</v>
      </c>
      <c r="R778">
        <f t="shared" si="123"/>
        <v>0</v>
      </c>
      <c r="S778" s="12">
        <f t="shared" si="119"/>
        <v>0</v>
      </c>
      <c r="T778">
        <f t="shared" si="117"/>
        <v>0</v>
      </c>
      <c r="U778">
        <f t="shared" si="120"/>
        <v>8</v>
      </c>
    </row>
    <row r="779" spans="13:21">
      <c r="M779">
        <f t="shared" si="124"/>
        <v>37.408432203389829</v>
      </c>
      <c r="N779">
        <f t="shared" si="125"/>
        <v>37.448432203389828</v>
      </c>
      <c r="O779">
        <f t="shared" si="121"/>
        <v>37.403432203389826</v>
      </c>
      <c r="P779">
        <f t="shared" si="122"/>
        <v>37.453432203389831</v>
      </c>
      <c r="Q779">
        <f t="shared" si="118"/>
        <v>37.428432203389832</v>
      </c>
      <c r="R779">
        <f t="shared" si="123"/>
        <v>0</v>
      </c>
      <c r="S779" s="12">
        <f t="shared" si="119"/>
        <v>0</v>
      </c>
      <c r="T779">
        <f t="shared" si="117"/>
        <v>0</v>
      </c>
      <c r="U779">
        <f t="shared" si="120"/>
        <v>8</v>
      </c>
    </row>
    <row r="780" spans="13:21">
      <c r="M780">
        <f t="shared" si="124"/>
        <v>37.458432203389826</v>
      </c>
      <c r="N780">
        <f t="shared" si="125"/>
        <v>37.498432203389825</v>
      </c>
      <c r="O780">
        <f t="shared" si="121"/>
        <v>37.453432203389823</v>
      </c>
      <c r="P780">
        <f t="shared" si="122"/>
        <v>37.503432203389828</v>
      </c>
      <c r="Q780">
        <f t="shared" si="118"/>
        <v>37.478432203389829</v>
      </c>
      <c r="R780">
        <f t="shared" si="123"/>
        <v>0</v>
      </c>
      <c r="S780" s="12">
        <f t="shared" si="119"/>
        <v>0</v>
      </c>
      <c r="T780">
        <f t="shared" si="117"/>
        <v>0</v>
      </c>
      <c r="U780">
        <f t="shared" si="120"/>
        <v>8</v>
      </c>
    </row>
    <row r="781" spans="13:21">
      <c r="M781">
        <f t="shared" si="124"/>
        <v>37.508432203389823</v>
      </c>
      <c r="N781">
        <f t="shared" si="125"/>
        <v>37.548432203389822</v>
      </c>
      <c r="O781">
        <f t="shared" si="121"/>
        <v>37.503432203389821</v>
      </c>
      <c r="P781">
        <f t="shared" si="122"/>
        <v>37.553432203389825</v>
      </c>
      <c r="Q781">
        <f t="shared" si="118"/>
        <v>37.528432203389826</v>
      </c>
      <c r="R781">
        <f t="shared" si="123"/>
        <v>0</v>
      </c>
      <c r="S781" s="12">
        <f t="shared" si="119"/>
        <v>0</v>
      </c>
      <c r="T781">
        <f t="shared" si="117"/>
        <v>0</v>
      </c>
      <c r="U781">
        <f t="shared" si="120"/>
        <v>8</v>
      </c>
    </row>
    <row r="782" spans="13:21">
      <c r="M782">
        <f t="shared" si="124"/>
        <v>37.55843220338982</v>
      </c>
      <c r="N782">
        <f t="shared" si="125"/>
        <v>37.59843220338982</v>
      </c>
      <c r="O782">
        <f t="shared" si="121"/>
        <v>37.553432203389818</v>
      </c>
      <c r="P782">
        <f t="shared" si="122"/>
        <v>37.603432203389822</v>
      </c>
      <c r="Q782">
        <f t="shared" si="118"/>
        <v>37.578432203389823</v>
      </c>
      <c r="R782">
        <f t="shared" si="123"/>
        <v>0</v>
      </c>
      <c r="S782" s="12">
        <f t="shared" si="119"/>
        <v>0</v>
      </c>
      <c r="T782">
        <f t="shared" si="117"/>
        <v>0</v>
      </c>
      <c r="U782">
        <f t="shared" si="120"/>
        <v>8</v>
      </c>
    </row>
    <row r="783" spans="13:21">
      <c r="M783">
        <f t="shared" si="124"/>
        <v>37.608432203389818</v>
      </c>
      <c r="N783">
        <f t="shared" si="125"/>
        <v>37.648432203389817</v>
      </c>
      <c r="O783">
        <f t="shared" si="121"/>
        <v>37.603432203389815</v>
      </c>
      <c r="P783">
        <f t="shared" si="122"/>
        <v>37.653432203389819</v>
      </c>
      <c r="Q783">
        <f t="shared" si="118"/>
        <v>37.628432203389821</v>
      </c>
      <c r="R783">
        <f t="shared" si="123"/>
        <v>0</v>
      </c>
      <c r="S783" s="12">
        <f t="shared" si="119"/>
        <v>0</v>
      </c>
      <c r="T783">
        <f t="shared" si="117"/>
        <v>0</v>
      </c>
      <c r="U783">
        <f t="shared" si="120"/>
        <v>8</v>
      </c>
    </row>
    <row r="784" spans="13:21">
      <c r="M784">
        <f t="shared" si="124"/>
        <v>37.658432203389815</v>
      </c>
      <c r="N784">
        <f t="shared" si="125"/>
        <v>37.698432203389814</v>
      </c>
      <c r="O784">
        <f t="shared" si="121"/>
        <v>37.653432203389812</v>
      </c>
      <c r="P784">
        <f t="shared" si="122"/>
        <v>37.703432203389816</v>
      </c>
      <c r="Q784">
        <f t="shared" si="118"/>
        <v>37.678432203389818</v>
      </c>
      <c r="R784">
        <f t="shared" si="123"/>
        <v>0</v>
      </c>
      <c r="S784" s="12">
        <f t="shared" si="119"/>
        <v>0</v>
      </c>
      <c r="T784">
        <f t="shared" si="117"/>
        <v>0</v>
      </c>
      <c r="U784">
        <f t="shared" si="120"/>
        <v>8</v>
      </c>
    </row>
    <row r="785" spans="13:21">
      <c r="M785">
        <f t="shared" si="124"/>
        <v>37.708432203389812</v>
      </c>
      <c r="N785">
        <f t="shared" si="125"/>
        <v>37.748432203389811</v>
      </c>
      <c r="O785">
        <f t="shared" si="121"/>
        <v>37.703432203389809</v>
      </c>
      <c r="P785">
        <f t="shared" si="122"/>
        <v>37.753432203389814</v>
      </c>
      <c r="Q785">
        <f t="shared" si="118"/>
        <v>37.728432203389815</v>
      </c>
      <c r="R785">
        <f t="shared" si="123"/>
        <v>0</v>
      </c>
      <c r="S785" s="12">
        <f t="shared" si="119"/>
        <v>0</v>
      </c>
      <c r="T785">
        <f>R785</f>
        <v>0</v>
      </c>
      <c r="U785">
        <f t="shared" si="120"/>
        <v>8</v>
      </c>
    </row>
    <row r="786" spans="13:21">
      <c r="M786">
        <f t="shared" si="124"/>
        <v>37.758432203389809</v>
      </c>
      <c r="N786">
        <f t="shared" si="125"/>
        <v>37.798432203389808</v>
      </c>
      <c r="O786">
        <f t="shared" si="121"/>
        <v>37.753432203389806</v>
      </c>
      <c r="P786">
        <f t="shared" si="122"/>
        <v>37.803432203389811</v>
      </c>
      <c r="Q786">
        <f t="shared" si="118"/>
        <v>37.778432203389812</v>
      </c>
      <c r="R786">
        <f t="shared" si="123"/>
        <v>0</v>
      </c>
      <c r="S786" s="12">
        <f t="shared" si="119"/>
        <v>0</v>
      </c>
      <c r="T786">
        <f t="shared" ref="T786:T823" si="126">R786+T785</f>
        <v>0</v>
      </c>
      <c r="U786">
        <f t="shared" si="120"/>
        <v>8</v>
      </c>
    </row>
    <row r="787" spans="13:21">
      <c r="M787">
        <f t="shared" si="124"/>
        <v>37.808432203389806</v>
      </c>
      <c r="N787">
        <f t="shared" si="125"/>
        <v>37.848432203389805</v>
      </c>
      <c r="O787">
        <f t="shared" si="121"/>
        <v>37.803432203389804</v>
      </c>
      <c r="P787">
        <f t="shared" si="122"/>
        <v>37.853432203389808</v>
      </c>
      <c r="Q787">
        <f t="shared" si="118"/>
        <v>37.828432203389809</v>
      </c>
      <c r="R787">
        <f t="shared" si="123"/>
        <v>0</v>
      </c>
      <c r="S787" s="12">
        <f t="shared" si="119"/>
        <v>0</v>
      </c>
      <c r="T787">
        <f t="shared" si="126"/>
        <v>0</v>
      </c>
      <c r="U787">
        <f t="shared" si="120"/>
        <v>8</v>
      </c>
    </row>
    <row r="788" spans="13:21">
      <c r="M788">
        <f t="shared" si="124"/>
        <v>37.858432203389803</v>
      </c>
      <c r="N788">
        <f t="shared" si="125"/>
        <v>37.898432203389802</v>
      </c>
      <c r="O788">
        <f t="shared" si="121"/>
        <v>37.853432203389801</v>
      </c>
      <c r="P788">
        <f t="shared" si="122"/>
        <v>37.903432203389805</v>
      </c>
      <c r="Q788">
        <f t="shared" si="118"/>
        <v>37.878432203389806</v>
      </c>
      <c r="R788">
        <f t="shared" si="123"/>
        <v>0</v>
      </c>
      <c r="S788" s="12">
        <f t="shared" si="119"/>
        <v>0</v>
      </c>
      <c r="T788">
        <f t="shared" si="126"/>
        <v>0</v>
      </c>
      <c r="U788">
        <f t="shared" si="120"/>
        <v>8</v>
      </c>
    </row>
    <row r="789" spans="13:21">
      <c r="M789">
        <f t="shared" si="124"/>
        <v>37.9084322033898</v>
      </c>
      <c r="N789">
        <f t="shared" si="125"/>
        <v>37.9484322033898</v>
      </c>
      <c r="O789">
        <f t="shared" si="121"/>
        <v>37.903432203389798</v>
      </c>
      <c r="P789">
        <f t="shared" si="122"/>
        <v>37.953432203389802</v>
      </c>
      <c r="Q789">
        <f t="shared" si="118"/>
        <v>37.928432203389804</v>
      </c>
      <c r="R789">
        <f t="shared" si="123"/>
        <v>0</v>
      </c>
      <c r="S789" s="12">
        <f t="shared" si="119"/>
        <v>0</v>
      </c>
      <c r="T789">
        <f t="shared" si="126"/>
        <v>0</v>
      </c>
      <c r="U789">
        <f t="shared" si="120"/>
        <v>8</v>
      </c>
    </row>
    <row r="790" spans="13:21">
      <c r="M790">
        <f t="shared" si="124"/>
        <v>37.958432203389798</v>
      </c>
      <c r="N790">
        <f t="shared" si="125"/>
        <v>37.998432203389797</v>
      </c>
      <c r="O790">
        <f t="shared" si="121"/>
        <v>37.953432203389795</v>
      </c>
      <c r="P790">
        <f t="shared" si="122"/>
        <v>38.003432203389799</v>
      </c>
      <c r="Q790">
        <f t="shared" si="118"/>
        <v>37.978432203389801</v>
      </c>
      <c r="R790">
        <f t="shared" si="123"/>
        <v>0</v>
      </c>
      <c r="S790" s="12">
        <f t="shared" si="119"/>
        <v>0</v>
      </c>
      <c r="T790">
        <f t="shared" si="126"/>
        <v>0</v>
      </c>
      <c r="U790">
        <f t="shared" si="120"/>
        <v>8</v>
      </c>
    </row>
    <row r="791" spans="13:21">
      <c r="M791">
        <f t="shared" si="124"/>
        <v>38.008432203389795</v>
      </c>
      <c r="N791">
        <f t="shared" si="125"/>
        <v>38.048432203389794</v>
      </c>
      <c r="O791">
        <f t="shared" si="121"/>
        <v>38.003432203389792</v>
      </c>
      <c r="P791">
        <f t="shared" si="122"/>
        <v>38.053432203389796</v>
      </c>
      <c r="Q791">
        <f t="shared" si="118"/>
        <v>38.028432203389798</v>
      </c>
      <c r="R791">
        <f t="shared" si="123"/>
        <v>0</v>
      </c>
      <c r="S791" s="12">
        <f t="shared" si="119"/>
        <v>0</v>
      </c>
      <c r="T791">
        <f t="shared" si="126"/>
        <v>0</v>
      </c>
      <c r="U791">
        <f t="shared" si="120"/>
        <v>8</v>
      </c>
    </row>
    <row r="792" spans="13:21">
      <c r="M792">
        <f t="shared" si="124"/>
        <v>38.058432203389792</v>
      </c>
      <c r="N792">
        <f t="shared" si="125"/>
        <v>38.098432203389791</v>
      </c>
      <c r="O792">
        <f t="shared" si="121"/>
        <v>38.053432203389789</v>
      </c>
      <c r="P792">
        <f t="shared" si="122"/>
        <v>38.103432203389794</v>
      </c>
      <c r="Q792">
        <f t="shared" si="118"/>
        <v>38.078432203389795</v>
      </c>
      <c r="R792">
        <f t="shared" si="123"/>
        <v>0</v>
      </c>
      <c r="S792" s="12">
        <f t="shared" si="119"/>
        <v>0</v>
      </c>
      <c r="T792">
        <f t="shared" si="126"/>
        <v>0</v>
      </c>
      <c r="U792">
        <f t="shared" si="120"/>
        <v>8</v>
      </c>
    </row>
    <row r="793" spans="13:21">
      <c r="M793">
        <f t="shared" si="124"/>
        <v>38.108432203389789</v>
      </c>
      <c r="N793">
        <f t="shared" si="125"/>
        <v>38.148432203389788</v>
      </c>
      <c r="O793">
        <f t="shared" si="121"/>
        <v>38.103432203389787</v>
      </c>
      <c r="P793">
        <f t="shared" si="122"/>
        <v>38.153432203389791</v>
      </c>
      <c r="Q793">
        <f t="shared" si="118"/>
        <v>38.128432203389792</v>
      </c>
      <c r="R793">
        <f t="shared" si="123"/>
        <v>0</v>
      </c>
      <c r="S793" s="12">
        <f t="shared" si="119"/>
        <v>0</v>
      </c>
      <c r="T793">
        <f t="shared" si="126"/>
        <v>0</v>
      </c>
      <c r="U793">
        <f t="shared" si="120"/>
        <v>8</v>
      </c>
    </row>
    <row r="794" spans="13:21">
      <c r="M794">
        <f t="shared" si="124"/>
        <v>38.158432203389786</v>
      </c>
      <c r="N794">
        <f t="shared" si="125"/>
        <v>38.198432203389785</v>
      </c>
      <c r="O794">
        <f t="shared" si="121"/>
        <v>38.153432203389784</v>
      </c>
      <c r="P794">
        <f t="shared" si="122"/>
        <v>38.203432203389788</v>
      </c>
      <c r="Q794">
        <f t="shared" si="118"/>
        <v>38.178432203389789</v>
      </c>
      <c r="R794">
        <f t="shared" si="123"/>
        <v>0</v>
      </c>
      <c r="S794" s="12">
        <f t="shared" si="119"/>
        <v>0</v>
      </c>
      <c r="T794">
        <f t="shared" si="126"/>
        <v>0</v>
      </c>
      <c r="U794">
        <f t="shared" si="120"/>
        <v>8</v>
      </c>
    </row>
    <row r="795" spans="13:21">
      <c r="M795">
        <f t="shared" si="124"/>
        <v>38.208432203389783</v>
      </c>
      <c r="N795">
        <f t="shared" si="125"/>
        <v>38.248432203389783</v>
      </c>
      <c r="O795">
        <f t="shared" si="121"/>
        <v>38.203432203389781</v>
      </c>
      <c r="P795">
        <f t="shared" si="122"/>
        <v>38.253432203389785</v>
      </c>
      <c r="Q795">
        <f t="shared" si="118"/>
        <v>38.228432203389787</v>
      </c>
      <c r="R795">
        <f t="shared" si="123"/>
        <v>0</v>
      </c>
      <c r="S795" s="12">
        <f t="shared" si="119"/>
        <v>0</v>
      </c>
      <c r="T795">
        <f t="shared" si="126"/>
        <v>0</v>
      </c>
      <c r="U795">
        <f t="shared" si="120"/>
        <v>8</v>
      </c>
    </row>
    <row r="796" spans="13:21">
      <c r="M796">
        <f t="shared" si="124"/>
        <v>38.258432203389781</v>
      </c>
      <c r="N796">
        <f t="shared" si="125"/>
        <v>38.29843220338978</v>
      </c>
      <c r="O796">
        <f t="shared" si="121"/>
        <v>38.253432203389778</v>
      </c>
      <c r="P796">
        <f t="shared" si="122"/>
        <v>38.303432203389782</v>
      </c>
      <c r="Q796">
        <f t="shared" si="118"/>
        <v>38.278432203389784</v>
      </c>
      <c r="R796">
        <f t="shared" si="123"/>
        <v>0</v>
      </c>
      <c r="S796" s="12">
        <f t="shared" si="119"/>
        <v>0</v>
      </c>
      <c r="T796">
        <f t="shared" si="126"/>
        <v>0</v>
      </c>
      <c r="U796">
        <f t="shared" si="120"/>
        <v>8</v>
      </c>
    </row>
    <row r="797" spans="13:21">
      <c r="M797">
        <f t="shared" si="124"/>
        <v>38.308432203389778</v>
      </c>
      <c r="N797">
        <f t="shared" si="125"/>
        <v>38.348432203389777</v>
      </c>
      <c r="O797">
        <f t="shared" si="121"/>
        <v>38.303432203389775</v>
      </c>
      <c r="P797">
        <f t="shared" si="122"/>
        <v>38.353432203389779</v>
      </c>
      <c r="Q797">
        <f t="shared" si="118"/>
        <v>38.328432203389781</v>
      </c>
      <c r="R797">
        <f t="shared" si="123"/>
        <v>0</v>
      </c>
      <c r="S797" s="12">
        <f t="shared" si="119"/>
        <v>0</v>
      </c>
      <c r="T797">
        <f t="shared" si="126"/>
        <v>0</v>
      </c>
      <c r="U797">
        <f t="shared" si="120"/>
        <v>8</v>
      </c>
    </row>
    <row r="798" spans="13:21">
      <c r="M798">
        <f t="shared" si="124"/>
        <v>38.358432203389775</v>
      </c>
      <c r="N798">
        <f t="shared" si="125"/>
        <v>38.398432203389774</v>
      </c>
      <c r="O798">
        <f t="shared" si="121"/>
        <v>38.353432203389772</v>
      </c>
      <c r="P798">
        <f t="shared" si="122"/>
        <v>38.403432203389777</v>
      </c>
      <c r="Q798">
        <f t="shared" si="118"/>
        <v>38.378432203389778</v>
      </c>
      <c r="R798">
        <f t="shared" si="123"/>
        <v>0</v>
      </c>
      <c r="S798" s="12">
        <f t="shared" si="119"/>
        <v>0</v>
      </c>
      <c r="T798">
        <f t="shared" si="126"/>
        <v>0</v>
      </c>
      <c r="U798">
        <f t="shared" si="120"/>
        <v>8</v>
      </c>
    </row>
    <row r="799" spans="13:21">
      <c r="M799">
        <f t="shared" si="124"/>
        <v>38.408432203389772</v>
      </c>
      <c r="N799">
        <f t="shared" si="125"/>
        <v>38.448432203389771</v>
      </c>
      <c r="O799">
        <f t="shared" si="121"/>
        <v>38.403432203389769</v>
      </c>
      <c r="P799">
        <f t="shared" si="122"/>
        <v>38.453432203389774</v>
      </c>
      <c r="Q799">
        <f t="shared" si="118"/>
        <v>38.428432203389775</v>
      </c>
      <c r="R799">
        <f t="shared" si="123"/>
        <v>0</v>
      </c>
      <c r="S799" s="12">
        <f t="shared" si="119"/>
        <v>0</v>
      </c>
      <c r="T799">
        <f t="shared" si="126"/>
        <v>0</v>
      </c>
      <c r="U799">
        <f t="shared" si="120"/>
        <v>8</v>
      </c>
    </row>
    <row r="800" spans="13:21">
      <c r="M800">
        <f t="shared" si="124"/>
        <v>38.458432203389769</v>
      </c>
      <c r="N800">
        <f t="shared" si="125"/>
        <v>38.498432203389768</v>
      </c>
      <c r="O800">
        <f t="shared" si="121"/>
        <v>38.453432203389767</v>
      </c>
      <c r="P800">
        <f t="shared" si="122"/>
        <v>38.503432203389771</v>
      </c>
      <c r="Q800">
        <f t="shared" si="118"/>
        <v>38.478432203389772</v>
      </c>
      <c r="R800">
        <f t="shared" si="123"/>
        <v>0</v>
      </c>
      <c r="S800" s="12">
        <f t="shared" si="119"/>
        <v>0</v>
      </c>
      <c r="T800">
        <f t="shared" si="126"/>
        <v>0</v>
      </c>
      <c r="U800">
        <f t="shared" si="120"/>
        <v>8</v>
      </c>
    </row>
    <row r="801" spans="13:21">
      <c r="M801">
        <f t="shared" si="124"/>
        <v>38.508432203389766</v>
      </c>
      <c r="N801">
        <f t="shared" si="125"/>
        <v>38.548432203389766</v>
      </c>
      <c r="O801">
        <f t="shared" si="121"/>
        <v>38.503432203389764</v>
      </c>
      <c r="P801">
        <f t="shared" si="122"/>
        <v>38.553432203389768</v>
      </c>
      <c r="Q801">
        <f t="shared" si="118"/>
        <v>38.528432203389769</v>
      </c>
      <c r="R801">
        <f t="shared" si="123"/>
        <v>0</v>
      </c>
      <c r="S801" s="12">
        <f t="shared" si="119"/>
        <v>0</v>
      </c>
      <c r="T801">
        <f t="shared" si="126"/>
        <v>0</v>
      </c>
      <c r="U801">
        <f t="shared" si="120"/>
        <v>8</v>
      </c>
    </row>
    <row r="802" spans="13:21">
      <c r="M802">
        <f t="shared" si="124"/>
        <v>38.558432203389764</v>
      </c>
      <c r="N802">
        <f t="shared" si="125"/>
        <v>38.598432203389763</v>
      </c>
      <c r="O802">
        <f t="shared" si="121"/>
        <v>38.553432203389761</v>
      </c>
      <c r="P802">
        <f t="shared" si="122"/>
        <v>38.603432203389765</v>
      </c>
      <c r="Q802">
        <f t="shared" si="118"/>
        <v>38.578432203389767</v>
      </c>
      <c r="R802">
        <f t="shared" si="123"/>
        <v>0</v>
      </c>
      <c r="S802" s="12">
        <f t="shared" si="119"/>
        <v>0</v>
      </c>
      <c r="T802">
        <f t="shared" si="126"/>
        <v>0</v>
      </c>
      <c r="U802">
        <f t="shared" si="120"/>
        <v>8</v>
      </c>
    </row>
    <row r="803" spans="13:21">
      <c r="M803">
        <f t="shared" si="124"/>
        <v>38.608432203389761</v>
      </c>
      <c r="N803">
        <f t="shared" si="125"/>
        <v>38.64843220338976</v>
      </c>
      <c r="O803">
        <f t="shared" si="121"/>
        <v>38.603432203389758</v>
      </c>
      <c r="P803">
        <f t="shared" si="122"/>
        <v>38.653432203389762</v>
      </c>
      <c r="Q803">
        <f t="shared" si="118"/>
        <v>38.628432203389764</v>
      </c>
      <c r="R803">
        <f t="shared" si="123"/>
        <v>0</v>
      </c>
      <c r="S803" s="12">
        <f t="shared" si="119"/>
        <v>0</v>
      </c>
      <c r="T803">
        <f t="shared" si="126"/>
        <v>0</v>
      </c>
      <c r="U803">
        <f t="shared" si="120"/>
        <v>8</v>
      </c>
    </row>
    <row r="804" spans="13:21">
      <c r="M804">
        <f t="shared" si="124"/>
        <v>38.658432203389758</v>
      </c>
      <c r="N804">
        <f t="shared" si="125"/>
        <v>38.698432203389757</v>
      </c>
      <c r="O804">
        <f t="shared" si="121"/>
        <v>38.653432203389755</v>
      </c>
      <c r="P804">
        <f t="shared" si="122"/>
        <v>38.70343220338976</v>
      </c>
      <c r="Q804">
        <f t="shared" si="118"/>
        <v>38.678432203389761</v>
      </c>
      <c r="R804">
        <f t="shared" si="123"/>
        <v>0</v>
      </c>
      <c r="S804" s="12">
        <f t="shared" si="119"/>
        <v>0</v>
      </c>
      <c r="T804">
        <f t="shared" si="126"/>
        <v>0</v>
      </c>
      <c r="U804">
        <f t="shared" si="120"/>
        <v>8</v>
      </c>
    </row>
    <row r="805" spans="13:21">
      <c r="M805">
        <f t="shared" si="124"/>
        <v>38.708432203389755</v>
      </c>
      <c r="N805">
        <f t="shared" si="125"/>
        <v>38.748432203389754</v>
      </c>
      <c r="O805">
        <f t="shared" si="121"/>
        <v>38.703432203389752</v>
      </c>
      <c r="P805">
        <f t="shared" si="122"/>
        <v>38.753432203389757</v>
      </c>
      <c r="Q805">
        <f t="shared" si="118"/>
        <v>38.728432203389758</v>
      </c>
      <c r="R805">
        <f t="shared" si="123"/>
        <v>0</v>
      </c>
      <c r="S805" s="12">
        <f t="shared" si="119"/>
        <v>0</v>
      </c>
      <c r="T805">
        <f t="shared" si="126"/>
        <v>0</v>
      </c>
      <c r="U805">
        <f t="shared" si="120"/>
        <v>8</v>
      </c>
    </row>
    <row r="806" spans="13:21">
      <c r="M806">
        <f t="shared" si="124"/>
        <v>38.758432203389752</v>
      </c>
      <c r="N806">
        <f t="shared" si="125"/>
        <v>38.798432203389751</v>
      </c>
      <c r="O806">
        <f t="shared" si="121"/>
        <v>38.75343220338975</v>
      </c>
      <c r="P806">
        <f t="shared" si="122"/>
        <v>38.803432203389754</v>
      </c>
      <c r="Q806">
        <f t="shared" si="118"/>
        <v>38.778432203389755</v>
      </c>
      <c r="R806">
        <f t="shared" si="123"/>
        <v>0</v>
      </c>
      <c r="S806" s="12">
        <f t="shared" si="119"/>
        <v>0</v>
      </c>
      <c r="T806">
        <f t="shared" si="126"/>
        <v>0</v>
      </c>
      <c r="U806">
        <f t="shared" si="120"/>
        <v>8</v>
      </c>
    </row>
    <row r="807" spans="13:21">
      <c r="M807">
        <f t="shared" si="124"/>
        <v>38.808432203389749</v>
      </c>
      <c r="N807">
        <f t="shared" si="125"/>
        <v>38.848432203389748</v>
      </c>
      <c r="O807">
        <f t="shared" si="121"/>
        <v>38.803432203389747</v>
      </c>
      <c r="P807">
        <f t="shared" si="122"/>
        <v>38.853432203389751</v>
      </c>
      <c r="Q807">
        <f t="shared" si="118"/>
        <v>38.828432203389752</v>
      </c>
      <c r="R807">
        <f t="shared" si="123"/>
        <v>0</v>
      </c>
      <c r="S807" s="12">
        <f t="shared" si="119"/>
        <v>0</v>
      </c>
      <c r="T807">
        <f t="shared" si="126"/>
        <v>0</v>
      </c>
      <c r="U807">
        <f t="shared" si="120"/>
        <v>8</v>
      </c>
    </row>
    <row r="808" spans="13:21">
      <c r="M808">
        <f t="shared" si="124"/>
        <v>38.858432203389746</v>
      </c>
      <c r="N808">
        <f t="shared" si="125"/>
        <v>38.898432203389746</v>
      </c>
      <c r="O808">
        <f t="shared" si="121"/>
        <v>38.853432203389744</v>
      </c>
      <c r="P808">
        <f t="shared" si="122"/>
        <v>38.903432203389748</v>
      </c>
      <c r="Q808">
        <f t="shared" si="118"/>
        <v>38.87843220338975</v>
      </c>
      <c r="R808">
        <f t="shared" si="123"/>
        <v>0</v>
      </c>
      <c r="S808" s="12">
        <f t="shared" si="119"/>
        <v>0</v>
      </c>
      <c r="T808">
        <f t="shared" si="126"/>
        <v>0</v>
      </c>
      <c r="U808">
        <f t="shared" si="120"/>
        <v>8</v>
      </c>
    </row>
    <row r="809" spans="13:21">
      <c r="M809">
        <f t="shared" si="124"/>
        <v>38.908432203389744</v>
      </c>
      <c r="N809">
        <f t="shared" si="125"/>
        <v>38.948432203389743</v>
      </c>
      <c r="O809">
        <f t="shared" si="121"/>
        <v>38.903432203389741</v>
      </c>
      <c r="P809">
        <f t="shared" si="122"/>
        <v>38.953432203389745</v>
      </c>
      <c r="Q809">
        <f t="shared" si="118"/>
        <v>38.928432203389747</v>
      </c>
      <c r="R809">
        <f t="shared" si="123"/>
        <v>0</v>
      </c>
      <c r="S809" s="12">
        <f t="shared" si="119"/>
        <v>0</v>
      </c>
      <c r="T809">
        <f t="shared" si="126"/>
        <v>0</v>
      </c>
      <c r="U809">
        <f t="shared" si="120"/>
        <v>8</v>
      </c>
    </row>
    <row r="810" spans="13:21">
      <c r="M810">
        <f t="shared" si="124"/>
        <v>38.958432203389741</v>
      </c>
      <c r="N810">
        <f t="shared" si="125"/>
        <v>38.99843220338974</v>
      </c>
      <c r="O810">
        <f t="shared" si="121"/>
        <v>38.953432203389738</v>
      </c>
      <c r="P810">
        <f t="shared" si="122"/>
        <v>39.003432203389742</v>
      </c>
      <c r="Q810">
        <f t="shared" si="118"/>
        <v>38.978432203389744</v>
      </c>
      <c r="R810">
        <f t="shared" si="123"/>
        <v>0</v>
      </c>
      <c r="S810" s="12">
        <f t="shared" si="119"/>
        <v>0</v>
      </c>
      <c r="T810">
        <f t="shared" si="126"/>
        <v>0</v>
      </c>
      <c r="U810">
        <f t="shared" si="120"/>
        <v>8</v>
      </c>
    </row>
    <row r="811" spans="13:21">
      <c r="M811">
        <f t="shared" si="124"/>
        <v>39.008432203389738</v>
      </c>
      <c r="N811">
        <f t="shared" si="125"/>
        <v>39.048432203389737</v>
      </c>
      <c r="O811">
        <f t="shared" si="121"/>
        <v>39.003432203389735</v>
      </c>
      <c r="P811">
        <f t="shared" si="122"/>
        <v>39.05343220338974</v>
      </c>
      <c r="Q811">
        <f t="shared" si="118"/>
        <v>39.028432203389741</v>
      </c>
      <c r="R811">
        <f t="shared" si="123"/>
        <v>0</v>
      </c>
      <c r="S811" s="12">
        <f t="shared" si="119"/>
        <v>0</v>
      </c>
      <c r="T811">
        <f t="shared" si="126"/>
        <v>0</v>
      </c>
      <c r="U811">
        <f t="shared" si="120"/>
        <v>8</v>
      </c>
    </row>
    <row r="812" spans="13:21">
      <c r="M812">
        <f t="shared" si="124"/>
        <v>39.058432203389735</v>
      </c>
      <c r="N812">
        <f t="shared" si="125"/>
        <v>39.098432203389734</v>
      </c>
      <c r="O812">
        <f t="shared" si="121"/>
        <v>39.053432203389733</v>
      </c>
      <c r="P812">
        <f t="shared" si="122"/>
        <v>39.103432203389737</v>
      </c>
      <c r="Q812">
        <f t="shared" si="118"/>
        <v>39.078432203389738</v>
      </c>
      <c r="R812">
        <f t="shared" si="123"/>
        <v>0</v>
      </c>
      <c r="S812" s="12">
        <f t="shared" si="119"/>
        <v>0</v>
      </c>
      <c r="T812">
        <f t="shared" si="126"/>
        <v>0</v>
      </c>
      <c r="U812">
        <f t="shared" si="120"/>
        <v>8</v>
      </c>
    </row>
    <row r="813" spans="13:21">
      <c r="M813">
        <f t="shared" si="124"/>
        <v>39.108432203389732</v>
      </c>
      <c r="N813">
        <f t="shared" si="125"/>
        <v>39.148432203389731</v>
      </c>
      <c r="O813">
        <f t="shared" si="121"/>
        <v>39.10343220338973</v>
      </c>
      <c r="P813">
        <f t="shared" si="122"/>
        <v>39.153432203389734</v>
      </c>
      <c r="Q813">
        <f t="shared" ref="Q813:Q876" si="127">AVERAGE(O813:P813)</f>
        <v>39.128432203389735</v>
      </c>
      <c r="R813">
        <f t="shared" si="123"/>
        <v>0</v>
      </c>
      <c r="S813" s="12">
        <f t="shared" ref="S813:S876" si="128">R813/$S$3</f>
        <v>0</v>
      </c>
      <c r="T813">
        <f t="shared" si="126"/>
        <v>0</v>
      </c>
      <c r="U813">
        <f t="shared" ref="U813:U876" si="129">COUNTIF($G$3:$G$1000, "&lt;="&amp;O813)</f>
        <v>8</v>
      </c>
    </row>
    <row r="814" spans="13:21">
      <c r="M814">
        <f t="shared" si="124"/>
        <v>39.158432203389729</v>
      </c>
      <c r="N814">
        <f t="shared" si="125"/>
        <v>39.198432203389729</v>
      </c>
      <c r="O814">
        <f t="shared" si="121"/>
        <v>39.153432203389727</v>
      </c>
      <c r="P814">
        <f t="shared" si="122"/>
        <v>39.203432203389731</v>
      </c>
      <c r="Q814">
        <f t="shared" si="127"/>
        <v>39.178432203389733</v>
      </c>
      <c r="R814">
        <f t="shared" si="123"/>
        <v>0</v>
      </c>
      <c r="S814" s="12">
        <f t="shared" si="128"/>
        <v>0</v>
      </c>
      <c r="T814">
        <f t="shared" si="126"/>
        <v>0</v>
      </c>
      <c r="U814">
        <f t="shared" si="129"/>
        <v>8</v>
      </c>
    </row>
    <row r="815" spans="13:21">
      <c r="M815">
        <f t="shared" si="124"/>
        <v>39.208432203389727</v>
      </c>
      <c r="N815">
        <f t="shared" si="125"/>
        <v>39.248432203389726</v>
      </c>
      <c r="O815">
        <f t="shared" si="121"/>
        <v>39.203432203389724</v>
      </c>
      <c r="P815">
        <f t="shared" si="122"/>
        <v>39.253432203389728</v>
      </c>
      <c r="Q815">
        <f t="shared" si="127"/>
        <v>39.22843220338973</v>
      </c>
      <c r="R815">
        <f t="shared" si="123"/>
        <v>0</v>
      </c>
      <c r="S815" s="12">
        <f t="shared" si="128"/>
        <v>0</v>
      </c>
      <c r="T815">
        <f t="shared" si="126"/>
        <v>0</v>
      </c>
      <c r="U815">
        <f t="shared" si="129"/>
        <v>8</v>
      </c>
    </row>
    <row r="816" spans="13:21">
      <c r="M816">
        <f t="shared" si="124"/>
        <v>39.258432203389724</v>
      </c>
      <c r="N816">
        <f t="shared" si="125"/>
        <v>39.298432203389723</v>
      </c>
      <c r="O816">
        <f t="shared" si="121"/>
        <v>39.253432203389721</v>
      </c>
      <c r="P816">
        <f t="shared" si="122"/>
        <v>39.303432203389725</v>
      </c>
      <c r="Q816">
        <f t="shared" si="127"/>
        <v>39.278432203389727</v>
      </c>
      <c r="R816">
        <f t="shared" si="123"/>
        <v>0</v>
      </c>
      <c r="S816" s="12">
        <f t="shared" si="128"/>
        <v>0</v>
      </c>
      <c r="T816">
        <f t="shared" si="126"/>
        <v>0</v>
      </c>
      <c r="U816">
        <f t="shared" si="129"/>
        <v>8</v>
      </c>
    </row>
    <row r="817" spans="13:21">
      <c r="M817">
        <f t="shared" si="124"/>
        <v>39.308432203389721</v>
      </c>
      <c r="N817">
        <f t="shared" si="125"/>
        <v>39.34843220338972</v>
      </c>
      <c r="O817">
        <f t="shared" si="121"/>
        <v>39.303432203389718</v>
      </c>
      <c r="P817">
        <f t="shared" si="122"/>
        <v>39.353432203389723</v>
      </c>
      <c r="Q817">
        <f t="shared" si="127"/>
        <v>39.328432203389724</v>
      </c>
      <c r="R817">
        <f t="shared" si="123"/>
        <v>0</v>
      </c>
      <c r="S817" s="12">
        <f t="shared" si="128"/>
        <v>0</v>
      </c>
      <c r="T817">
        <f t="shared" si="126"/>
        <v>0</v>
      </c>
      <c r="U817">
        <f t="shared" si="129"/>
        <v>8</v>
      </c>
    </row>
    <row r="818" spans="13:21">
      <c r="M818">
        <f t="shared" si="124"/>
        <v>39.358432203389718</v>
      </c>
      <c r="N818">
        <f t="shared" si="125"/>
        <v>39.398432203389717</v>
      </c>
      <c r="O818">
        <f t="shared" si="121"/>
        <v>39.353432203389715</v>
      </c>
      <c r="P818">
        <f t="shared" si="122"/>
        <v>39.40343220338972</v>
      </c>
      <c r="Q818">
        <f t="shared" si="127"/>
        <v>39.378432203389721</v>
      </c>
      <c r="R818">
        <f t="shared" si="123"/>
        <v>0</v>
      </c>
      <c r="S818" s="12">
        <f t="shared" si="128"/>
        <v>0</v>
      </c>
      <c r="T818">
        <f t="shared" si="126"/>
        <v>0</v>
      </c>
      <c r="U818">
        <f t="shared" si="129"/>
        <v>8</v>
      </c>
    </row>
    <row r="819" spans="13:21">
      <c r="M819">
        <f t="shared" si="124"/>
        <v>39.408432203389715</v>
      </c>
      <c r="N819">
        <f t="shared" si="125"/>
        <v>39.448432203389714</v>
      </c>
      <c r="O819">
        <f t="shared" si="121"/>
        <v>39.403432203389713</v>
      </c>
      <c r="P819">
        <f t="shared" si="122"/>
        <v>39.453432203389717</v>
      </c>
      <c r="Q819">
        <f t="shared" si="127"/>
        <v>39.428432203389718</v>
      </c>
      <c r="R819">
        <f t="shared" si="123"/>
        <v>0</v>
      </c>
      <c r="S819" s="12">
        <f t="shared" si="128"/>
        <v>0</v>
      </c>
      <c r="T819">
        <f t="shared" si="126"/>
        <v>0</v>
      </c>
      <c r="U819">
        <f t="shared" si="129"/>
        <v>8</v>
      </c>
    </row>
    <row r="820" spans="13:21">
      <c r="M820">
        <f t="shared" si="124"/>
        <v>39.458432203389712</v>
      </c>
      <c r="N820">
        <f t="shared" si="125"/>
        <v>39.498432203389712</v>
      </c>
      <c r="O820">
        <f t="shared" si="121"/>
        <v>39.45343220338971</v>
      </c>
      <c r="P820">
        <f t="shared" si="122"/>
        <v>39.503432203389714</v>
      </c>
      <c r="Q820">
        <f t="shared" si="127"/>
        <v>39.478432203389715</v>
      </c>
      <c r="R820">
        <f t="shared" si="123"/>
        <v>0</v>
      </c>
      <c r="S820" s="12">
        <f t="shared" si="128"/>
        <v>0</v>
      </c>
      <c r="T820">
        <f t="shared" si="126"/>
        <v>0</v>
      </c>
      <c r="U820">
        <f t="shared" si="129"/>
        <v>8</v>
      </c>
    </row>
    <row r="821" spans="13:21">
      <c r="M821">
        <f t="shared" si="124"/>
        <v>39.50843220338971</v>
      </c>
      <c r="N821">
        <f t="shared" si="125"/>
        <v>39.548432203389709</v>
      </c>
      <c r="O821">
        <f t="shared" si="121"/>
        <v>39.503432203389707</v>
      </c>
      <c r="P821">
        <f t="shared" si="122"/>
        <v>39.553432203389711</v>
      </c>
      <c r="Q821">
        <f t="shared" si="127"/>
        <v>39.528432203389713</v>
      </c>
      <c r="R821">
        <f t="shared" si="123"/>
        <v>0</v>
      </c>
      <c r="S821" s="12">
        <f t="shared" si="128"/>
        <v>0</v>
      </c>
      <c r="T821">
        <f t="shared" si="126"/>
        <v>0</v>
      </c>
      <c r="U821">
        <f t="shared" si="129"/>
        <v>8</v>
      </c>
    </row>
    <row r="822" spans="13:21">
      <c r="M822">
        <f t="shared" si="124"/>
        <v>39.558432203389707</v>
      </c>
      <c r="N822">
        <f t="shared" si="125"/>
        <v>39.598432203389706</v>
      </c>
      <c r="O822">
        <f t="shared" si="121"/>
        <v>39.553432203389704</v>
      </c>
      <c r="P822">
        <f t="shared" si="122"/>
        <v>39.603432203389708</v>
      </c>
      <c r="Q822">
        <f t="shared" si="127"/>
        <v>39.57843220338971</v>
      </c>
      <c r="R822">
        <f t="shared" si="123"/>
        <v>0</v>
      </c>
      <c r="S822" s="12">
        <f t="shared" si="128"/>
        <v>0</v>
      </c>
      <c r="T822">
        <f t="shared" si="126"/>
        <v>0</v>
      </c>
      <c r="U822">
        <f t="shared" si="129"/>
        <v>8</v>
      </c>
    </row>
    <row r="823" spans="13:21">
      <c r="M823">
        <f t="shared" si="124"/>
        <v>39.608432203389704</v>
      </c>
      <c r="N823">
        <f t="shared" si="125"/>
        <v>39.648432203389703</v>
      </c>
      <c r="O823">
        <f t="shared" si="121"/>
        <v>39.603432203389701</v>
      </c>
      <c r="P823">
        <f t="shared" si="122"/>
        <v>39.653432203389706</v>
      </c>
      <c r="Q823">
        <f t="shared" si="127"/>
        <v>39.628432203389707</v>
      </c>
      <c r="R823">
        <f t="shared" si="123"/>
        <v>0</v>
      </c>
      <c r="S823" s="12">
        <f t="shared" si="128"/>
        <v>0</v>
      </c>
      <c r="T823">
        <f t="shared" si="126"/>
        <v>0</v>
      </c>
      <c r="U823">
        <f t="shared" si="129"/>
        <v>8</v>
      </c>
    </row>
    <row r="824" spans="13:21">
      <c r="M824">
        <f t="shared" si="124"/>
        <v>39.658432203389701</v>
      </c>
      <c r="N824">
        <f t="shared" si="125"/>
        <v>39.6984322033897</v>
      </c>
      <c r="O824">
        <f t="shared" si="121"/>
        <v>39.653432203389698</v>
      </c>
      <c r="P824">
        <f t="shared" si="122"/>
        <v>39.703432203389703</v>
      </c>
      <c r="Q824">
        <f t="shared" si="127"/>
        <v>39.678432203389704</v>
      </c>
      <c r="R824">
        <f t="shared" si="123"/>
        <v>0</v>
      </c>
      <c r="S824" s="12">
        <f t="shared" si="128"/>
        <v>0</v>
      </c>
      <c r="T824">
        <f>R824</f>
        <v>0</v>
      </c>
      <c r="U824">
        <f t="shared" si="129"/>
        <v>8</v>
      </c>
    </row>
    <row r="825" spans="13:21">
      <c r="M825">
        <f t="shared" si="124"/>
        <v>39.708432203389698</v>
      </c>
      <c r="N825">
        <f t="shared" si="125"/>
        <v>39.748432203389697</v>
      </c>
      <c r="O825">
        <f t="shared" si="121"/>
        <v>39.703432203389696</v>
      </c>
      <c r="P825">
        <f t="shared" si="122"/>
        <v>39.7534322033897</v>
      </c>
      <c r="Q825">
        <f t="shared" si="127"/>
        <v>39.728432203389701</v>
      </c>
      <c r="R825">
        <f t="shared" si="123"/>
        <v>0</v>
      </c>
      <c r="S825" s="12">
        <f t="shared" si="128"/>
        <v>0</v>
      </c>
      <c r="T825">
        <f t="shared" ref="T825:T862" si="130">R825+T824</f>
        <v>0</v>
      </c>
      <c r="U825">
        <f t="shared" si="129"/>
        <v>8</v>
      </c>
    </row>
    <row r="826" spans="13:21">
      <c r="M826">
        <f t="shared" si="124"/>
        <v>39.758432203389695</v>
      </c>
      <c r="N826">
        <f t="shared" si="125"/>
        <v>39.798432203389694</v>
      </c>
      <c r="O826">
        <f t="shared" si="121"/>
        <v>39.753432203389693</v>
      </c>
      <c r="P826">
        <f t="shared" si="122"/>
        <v>39.803432203389697</v>
      </c>
      <c r="Q826">
        <f t="shared" si="127"/>
        <v>39.778432203389698</v>
      </c>
      <c r="R826">
        <f t="shared" si="123"/>
        <v>0</v>
      </c>
      <c r="S826" s="12">
        <f t="shared" si="128"/>
        <v>0</v>
      </c>
      <c r="T826">
        <f t="shared" si="130"/>
        <v>0</v>
      </c>
      <c r="U826">
        <f t="shared" si="129"/>
        <v>8</v>
      </c>
    </row>
    <row r="827" spans="13:21">
      <c r="M827">
        <f t="shared" si="124"/>
        <v>39.808432203389692</v>
      </c>
      <c r="N827">
        <f t="shared" si="125"/>
        <v>39.848432203389692</v>
      </c>
      <c r="O827">
        <f t="shared" si="121"/>
        <v>39.80343220338969</v>
      </c>
      <c r="P827">
        <f t="shared" si="122"/>
        <v>39.853432203389694</v>
      </c>
      <c r="Q827">
        <f t="shared" si="127"/>
        <v>39.828432203389696</v>
      </c>
      <c r="R827">
        <f t="shared" si="123"/>
        <v>0</v>
      </c>
      <c r="S827" s="12">
        <f t="shared" si="128"/>
        <v>0</v>
      </c>
      <c r="T827">
        <f t="shared" si="130"/>
        <v>0</v>
      </c>
      <c r="U827">
        <f t="shared" si="129"/>
        <v>8</v>
      </c>
    </row>
    <row r="828" spans="13:21">
      <c r="M828">
        <f t="shared" si="124"/>
        <v>39.85843220338969</v>
      </c>
      <c r="N828">
        <f t="shared" si="125"/>
        <v>39.898432203389689</v>
      </c>
      <c r="O828">
        <f t="shared" si="121"/>
        <v>39.853432203389687</v>
      </c>
      <c r="P828">
        <f t="shared" si="122"/>
        <v>39.903432203389691</v>
      </c>
      <c r="Q828">
        <f t="shared" si="127"/>
        <v>39.878432203389693</v>
      </c>
      <c r="R828">
        <f t="shared" si="123"/>
        <v>0</v>
      </c>
      <c r="S828" s="12">
        <f t="shared" si="128"/>
        <v>0</v>
      </c>
      <c r="T828">
        <f t="shared" si="130"/>
        <v>0</v>
      </c>
      <c r="U828">
        <f t="shared" si="129"/>
        <v>8</v>
      </c>
    </row>
    <row r="829" spans="13:21">
      <c r="M829">
        <f t="shared" si="124"/>
        <v>39.908432203389687</v>
      </c>
      <c r="N829">
        <f t="shared" si="125"/>
        <v>39.948432203389686</v>
      </c>
      <c r="O829">
        <f t="shared" si="121"/>
        <v>39.903432203389684</v>
      </c>
      <c r="P829">
        <f t="shared" si="122"/>
        <v>39.953432203389688</v>
      </c>
      <c r="Q829">
        <f t="shared" si="127"/>
        <v>39.92843220338969</v>
      </c>
      <c r="R829">
        <f t="shared" si="123"/>
        <v>0</v>
      </c>
      <c r="S829" s="12">
        <f t="shared" si="128"/>
        <v>0</v>
      </c>
      <c r="T829">
        <f t="shared" si="130"/>
        <v>0</v>
      </c>
      <c r="U829">
        <f t="shared" si="129"/>
        <v>8</v>
      </c>
    </row>
    <row r="830" spans="13:21">
      <c r="M830">
        <f t="shared" si="124"/>
        <v>39.958432203389684</v>
      </c>
      <c r="N830">
        <f t="shared" si="125"/>
        <v>39.998432203389683</v>
      </c>
      <c r="O830">
        <f t="shared" si="121"/>
        <v>39.953432203389681</v>
      </c>
      <c r="P830">
        <f t="shared" si="122"/>
        <v>40.003432203389686</v>
      </c>
      <c r="Q830">
        <f t="shared" si="127"/>
        <v>39.978432203389687</v>
      </c>
      <c r="R830">
        <f t="shared" si="123"/>
        <v>0</v>
      </c>
      <c r="S830" s="12">
        <f t="shared" si="128"/>
        <v>0</v>
      </c>
      <c r="T830">
        <f t="shared" si="130"/>
        <v>0</v>
      </c>
      <c r="U830">
        <f t="shared" si="129"/>
        <v>8</v>
      </c>
    </row>
    <row r="831" spans="13:21">
      <c r="M831">
        <f t="shared" si="124"/>
        <v>40.008432203389681</v>
      </c>
      <c r="N831">
        <f t="shared" si="125"/>
        <v>40.04843220338968</v>
      </c>
      <c r="O831">
        <f t="shared" si="121"/>
        <v>40.003432203389679</v>
      </c>
      <c r="P831">
        <f t="shared" si="122"/>
        <v>40.053432203389683</v>
      </c>
      <c r="Q831">
        <f t="shared" si="127"/>
        <v>40.028432203389684</v>
      </c>
      <c r="R831">
        <f t="shared" si="123"/>
        <v>0</v>
      </c>
      <c r="S831" s="12">
        <f t="shared" si="128"/>
        <v>0</v>
      </c>
      <c r="T831">
        <f t="shared" si="130"/>
        <v>0</v>
      </c>
      <c r="U831">
        <f t="shared" si="129"/>
        <v>8</v>
      </c>
    </row>
    <row r="832" spans="13:21">
      <c r="M832">
        <f t="shared" si="124"/>
        <v>40.058432203389678</v>
      </c>
      <c r="N832">
        <f t="shared" si="125"/>
        <v>40.098432203389677</v>
      </c>
      <c r="O832">
        <f t="shared" si="121"/>
        <v>40.053432203389676</v>
      </c>
      <c r="P832">
        <f t="shared" si="122"/>
        <v>40.10343220338968</v>
      </c>
      <c r="Q832">
        <f t="shared" si="127"/>
        <v>40.078432203389681</v>
      </c>
      <c r="R832">
        <f t="shared" si="123"/>
        <v>0</v>
      </c>
      <c r="S832" s="12">
        <f t="shared" si="128"/>
        <v>0</v>
      </c>
      <c r="T832">
        <f t="shared" si="130"/>
        <v>0</v>
      </c>
      <c r="U832">
        <f t="shared" si="129"/>
        <v>8</v>
      </c>
    </row>
    <row r="833" spans="13:21">
      <c r="M833">
        <f t="shared" si="124"/>
        <v>40.108432203389675</v>
      </c>
      <c r="N833">
        <f t="shared" si="125"/>
        <v>40.148432203389675</v>
      </c>
      <c r="O833">
        <f t="shared" si="121"/>
        <v>40.103432203389673</v>
      </c>
      <c r="P833">
        <f t="shared" si="122"/>
        <v>40.153432203389677</v>
      </c>
      <c r="Q833">
        <f t="shared" si="127"/>
        <v>40.128432203389679</v>
      </c>
      <c r="R833">
        <f t="shared" si="123"/>
        <v>0</v>
      </c>
      <c r="S833" s="12">
        <f t="shared" si="128"/>
        <v>0</v>
      </c>
      <c r="T833">
        <f t="shared" si="130"/>
        <v>0</v>
      </c>
      <c r="U833">
        <f t="shared" si="129"/>
        <v>8</v>
      </c>
    </row>
    <row r="834" spans="13:21">
      <c r="M834">
        <f t="shared" si="124"/>
        <v>40.158432203389673</v>
      </c>
      <c r="N834">
        <f t="shared" si="125"/>
        <v>40.198432203389672</v>
      </c>
      <c r="O834">
        <f t="shared" si="121"/>
        <v>40.15343220338967</v>
      </c>
      <c r="P834">
        <f t="shared" si="122"/>
        <v>40.203432203389674</v>
      </c>
      <c r="Q834">
        <f t="shared" si="127"/>
        <v>40.178432203389676</v>
      </c>
      <c r="R834">
        <f t="shared" si="123"/>
        <v>0</v>
      </c>
      <c r="S834" s="12">
        <f t="shared" si="128"/>
        <v>0</v>
      </c>
      <c r="T834">
        <f t="shared" si="130"/>
        <v>0</v>
      </c>
      <c r="U834">
        <f t="shared" si="129"/>
        <v>8</v>
      </c>
    </row>
    <row r="835" spans="13:21">
      <c r="M835">
        <f t="shared" si="124"/>
        <v>40.20843220338967</v>
      </c>
      <c r="N835">
        <f t="shared" si="125"/>
        <v>40.248432203389669</v>
      </c>
      <c r="O835">
        <f t="shared" si="121"/>
        <v>40.203432203389667</v>
      </c>
      <c r="P835">
        <f t="shared" si="122"/>
        <v>40.253432203389671</v>
      </c>
      <c r="Q835">
        <f t="shared" si="127"/>
        <v>40.228432203389673</v>
      </c>
      <c r="R835">
        <f t="shared" si="123"/>
        <v>0</v>
      </c>
      <c r="S835" s="12">
        <f t="shared" si="128"/>
        <v>0</v>
      </c>
      <c r="T835">
        <f t="shared" si="130"/>
        <v>0</v>
      </c>
      <c r="U835">
        <f t="shared" si="129"/>
        <v>8</v>
      </c>
    </row>
    <row r="836" spans="13:21">
      <c r="M836">
        <f t="shared" si="124"/>
        <v>40.258432203389667</v>
      </c>
      <c r="N836">
        <f t="shared" si="125"/>
        <v>40.298432203389666</v>
      </c>
      <c r="O836">
        <f t="shared" si="121"/>
        <v>40.253432203389664</v>
      </c>
      <c r="P836">
        <f t="shared" si="122"/>
        <v>40.303432203389669</v>
      </c>
      <c r="Q836">
        <f t="shared" si="127"/>
        <v>40.27843220338967</v>
      </c>
      <c r="R836">
        <f t="shared" si="123"/>
        <v>0</v>
      </c>
      <c r="S836" s="12">
        <f t="shared" si="128"/>
        <v>0</v>
      </c>
      <c r="T836">
        <f t="shared" si="130"/>
        <v>0</v>
      </c>
      <c r="U836">
        <f t="shared" si="129"/>
        <v>8</v>
      </c>
    </row>
    <row r="837" spans="13:21">
      <c r="M837">
        <f t="shared" si="124"/>
        <v>40.308432203389664</v>
      </c>
      <c r="N837">
        <f t="shared" si="125"/>
        <v>40.348432203389663</v>
      </c>
      <c r="O837">
        <f t="shared" si="121"/>
        <v>40.303432203389661</v>
      </c>
      <c r="P837">
        <f t="shared" si="122"/>
        <v>40.353432203389666</v>
      </c>
      <c r="Q837">
        <f t="shared" si="127"/>
        <v>40.328432203389667</v>
      </c>
      <c r="R837">
        <f t="shared" si="123"/>
        <v>0</v>
      </c>
      <c r="S837" s="12">
        <f t="shared" si="128"/>
        <v>0</v>
      </c>
      <c r="T837">
        <f t="shared" si="130"/>
        <v>0</v>
      </c>
      <c r="U837">
        <f t="shared" si="129"/>
        <v>8</v>
      </c>
    </row>
    <row r="838" spans="13:21">
      <c r="M838">
        <f t="shared" si="124"/>
        <v>40.358432203389661</v>
      </c>
      <c r="N838">
        <f t="shared" si="125"/>
        <v>40.39843220338966</v>
      </c>
      <c r="O838">
        <f t="shared" ref="O838:O901" si="131">M838-5*10^-($D$4+1)</f>
        <v>40.353432203389659</v>
      </c>
      <c r="P838">
        <f t="shared" ref="P838:P901" si="132">N838+5*10^-($D$4+1)</f>
        <v>40.403432203389663</v>
      </c>
      <c r="Q838">
        <f t="shared" si="127"/>
        <v>40.378432203389664</v>
      </c>
      <c r="R838">
        <f t="shared" ref="R838:R901" si="133">COUNTIFS($G$3:$G$5000, "&gt;="&amp;O838,$G$3:$G$5000, "&lt;="&amp;P838)</f>
        <v>0</v>
      </c>
      <c r="S838" s="12">
        <f t="shared" si="128"/>
        <v>0</v>
      </c>
      <c r="T838">
        <f t="shared" si="130"/>
        <v>0</v>
      </c>
      <c r="U838">
        <f t="shared" si="129"/>
        <v>8</v>
      </c>
    </row>
    <row r="839" spans="13:21">
      <c r="M839">
        <f t="shared" si="124"/>
        <v>40.408432203389658</v>
      </c>
      <c r="N839">
        <f t="shared" si="125"/>
        <v>40.448432203389658</v>
      </c>
      <c r="O839">
        <f t="shared" si="131"/>
        <v>40.403432203389656</v>
      </c>
      <c r="P839">
        <f t="shared" si="132"/>
        <v>40.45343220338966</v>
      </c>
      <c r="Q839">
        <f t="shared" si="127"/>
        <v>40.428432203389661</v>
      </c>
      <c r="R839">
        <f t="shared" si="133"/>
        <v>0</v>
      </c>
      <c r="S839" s="12">
        <f t="shared" si="128"/>
        <v>0</v>
      </c>
      <c r="T839">
        <f t="shared" si="130"/>
        <v>0</v>
      </c>
      <c r="U839">
        <f t="shared" si="129"/>
        <v>8</v>
      </c>
    </row>
    <row r="840" spans="13:21">
      <c r="M840">
        <f t="shared" ref="M840:M903" si="134">N839+10^(-$D$4)</f>
        <v>40.458432203389656</v>
      </c>
      <c r="N840">
        <f t="shared" ref="N840:N903" si="135">N839+$J$6</f>
        <v>40.498432203389655</v>
      </c>
      <c r="O840">
        <f t="shared" si="131"/>
        <v>40.453432203389653</v>
      </c>
      <c r="P840">
        <f t="shared" si="132"/>
        <v>40.503432203389657</v>
      </c>
      <c r="Q840">
        <f t="shared" si="127"/>
        <v>40.478432203389659</v>
      </c>
      <c r="R840">
        <f t="shared" si="133"/>
        <v>0</v>
      </c>
      <c r="S840" s="12">
        <f t="shared" si="128"/>
        <v>0</v>
      </c>
      <c r="T840">
        <f t="shared" si="130"/>
        <v>0</v>
      </c>
      <c r="U840">
        <f t="shared" si="129"/>
        <v>8</v>
      </c>
    </row>
    <row r="841" spans="13:21">
      <c r="M841">
        <f t="shared" si="134"/>
        <v>40.508432203389653</v>
      </c>
      <c r="N841">
        <f t="shared" si="135"/>
        <v>40.548432203389652</v>
      </c>
      <c r="O841">
        <f t="shared" si="131"/>
        <v>40.50343220338965</v>
      </c>
      <c r="P841">
        <f t="shared" si="132"/>
        <v>40.553432203389654</v>
      </c>
      <c r="Q841">
        <f t="shared" si="127"/>
        <v>40.528432203389656</v>
      </c>
      <c r="R841">
        <f t="shared" si="133"/>
        <v>0</v>
      </c>
      <c r="S841" s="12">
        <f t="shared" si="128"/>
        <v>0</v>
      </c>
      <c r="T841">
        <f t="shared" si="130"/>
        <v>0</v>
      </c>
      <c r="U841">
        <f t="shared" si="129"/>
        <v>8</v>
      </c>
    </row>
    <row r="842" spans="13:21">
      <c r="M842">
        <f t="shared" si="134"/>
        <v>40.55843220338965</v>
      </c>
      <c r="N842">
        <f t="shared" si="135"/>
        <v>40.598432203389649</v>
      </c>
      <c r="O842">
        <f t="shared" si="131"/>
        <v>40.553432203389647</v>
      </c>
      <c r="P842">
        <f t="shared" si="132"/>
        <v>40.603432203389652</v>
      </c>
      <c r="Q842">
        <f t="shared" si="127"/>
        <v>40.578432203389653</v>
      </c>
      <c r="R842">
        <f t="shared" si="133"/>
        <v>0</v>
      </c>
      <c r="S842" s="12">
        <f t="shared" si="128"/>
        <v>0</v>
      </c>
      <c r="T842">
        <f t="shared" si="130"/>
        <v>0</v>
      </c>
      <c r="U842">
        <f t="shared" si="129"/>
        <v>8</v>
      </c>
    </row>
    <row r="843" spans="13:21">
      <c r="M843">
        <f t="shared" si="134"/>
        <v>40.608432203389647</v>
      </c>
      <c r="N843">
        <f t="shared" si="135"/>
        <v>40.648432203389646</v>
      </c>
      <c r="O843">
        <f t="shared" si="131"/>
        <v>40.603432203389644</v>
      </c>
      <c r="P843">
        <f t="shared" si="132"/>
        <v>40.653432203389649</v>
      </c>
      <c r="Q843">
        <f t="shared" si="127"/>
        <v>40.62843220338965</v>
      </c>
      <c r="R843">
        <f t="shared" si="133"/>
        <v>0</v>
      </c>
      <c r="S843" s="12">
        <f t="shared" si="128"/>
        <v>0</v>
      </c>
      <c r="T843">
        <f t="shared" si="130"/>
        <v>0</v>
      </c>
      <c r="U843">
        <f t="shared" si="129"/>
        <v>8</v>
      </c>
    </row>
    <row r="844" spans="13:21">
      <c r="M844">
        <f t="shared" si="134"/>
        <v>40.658432203389644</v>
      </c>
      <c r="N844">
        <f t="shared" si="135"/>
        <v>40.698432203389643</v>
      </c>
      <c r="O844">
        <f t="shared" si="131"/>
        <v>40.653432203389642</v>
      </c>
      <c r="P844">
        <f t="shared" si="132"/>
        <v>40.703432203389646</v>
      </c>
      <c r="Q844">
        <f t="shared" si="127"/>
        <v>40.678432203389647</v>
      </c>
      <c r="R844">
        <f t="shared" si="133"/>
        <v>0</v>
      </c>
      <c r="S844" s="12">
        <f t="shared" si="128"/>
        <v>0</v>
      </c>
      <c r="T844">
        <f t="shared" si="130"/>
        <v>0</v>
      </c>
      <c r="U844">
        <f t="shared" si="129"/>
        <v>8</v>
      </c>
    </row>
    <row r="845" spans="13:21">
      <c r="M845">
        <f t="shared" si="134"/>
        <v>40.708432203389641</v>
      </c>
      <c r="N845">
        <f t="shared" si="135"/>
        <v>40.74843220338964</v>
      </c>
      <c r="O845">
        <f t="shared" si="131"/>
        <v>40.703432203389639</v>
      </c>
      <c r="P845">
        <f t="shared" si="132"/>
        <v>40.753432203389643</v>
      </c>
      <c r="Q845">
        <f t="shared" si="127"/>
        <v>40.728432203389644</v>
      </c>
      <c r="R845">
        <f t="shared" si="133"/>
        <v>0</v>
      </c>
      <c r="S845" s="12">
        <f t="shared" si="128"/>
        <v>0</v>
      </c>
      <c r="T845">
        <f t="shared" si="130"/>
        <v>0</v>
      </c>
      <c r="U845">
        <f t="shared" si="129"/>
        <v>8</v>
      </c>
    </row>
    <row r="846" spans="13:21">
      <c r="M846">
        <f t="shared" si="134"/>
        <v>40.758432203389638</v>
      </c>
      <c r="N846">
        <f t="shared" si="135"/>
        <v>40.798432203389638</v>
      </c>
      <c r="O846">
        <f t="shared" si="131"/>
        <v>40.753432203389636</v>
      </c>
      <c r="P846">
        <f t="shared" si="132"/>
        <v>40.80343220338964</v>
      </c>
      <c r="Q846">
        <f t="shared" si="127"/>
        <v>40.778432203389642</v>
      </c>
      <c r="R846">
        <f t="shared" si="133"/>
        <v>0</v>
      </c>
      <c r="S846" s="12">
        <f t="shared" si="128"/>
        <v>0</v>
      </c>
      <c r="T846">
        <f t="shared" si="130"/>
        <v>0</v>
      </c>
      <c r="U846">
        <f t="shared" si="129"/>
        <v>8</v>
      </c>
    </row>
    <row r="847" spans="13:21">
      <c r="M847">
        <f t="shared" si="134"/>
        <v>40.808432203389636</v>
      </c>
      <c r="N847">
        <f t="shared" si="135"/>
        <v>40.848432203389635</v>
      </c>
      <c r="O847">
        <f t="shared" si="131"/>
        <v>40.803432203389633</v>
      </c>
      <c r="P847">
        <f t="shared" si="132"/>
        <v>40.853432203389637</v>
      </c>
      <c r="Q847">
        <f t="shared" si="127"/>
        <v>40.828432203389639</v>
      </c>
      <c r="R847">
        <f t="shared" si="133"/>
        <v>0</v>
      </c>
      <c r="S847" s="12">
        <f t="shared" si="128"/>
        <v>0</v>
      </c>
      <c r="T847">
        <f t="shared" si="130"/>
        <v>0</v>
      </c>
      <c r="U847">
        <f t="shared" si="129"/>
        <v>8</v>
      </c>
    </row>
    <row r="848" spans="13:21">
      <c r="M848">
        <f t="shared" si="134"/>
        <v>40.858432203389633</v>
      </c>
      <c r="N848">
        <f t="shared" si="135"/>
        <v>40.898432203389632</v>
      </c>
      <c r="O848">
        <f t="shared" si="131"/>
        <v>40.85343220338963</v>
      </c>
      <c r="P848">
        <f t="shared" si="132"/>
        <v>40.903432203389634</v>
      </c>
      <c r="Q848">
        <f t="shared" si="127"/>
        <v>40.878432203389636</v>
      </c>
      <c r="R848">
        <f t="shared" si="133"/>
        <v>0</v>
      </c>
      <c r="S848" s="12">
        <f t="shared" si="128"/>
        <v>0</v>
      </c>
      <c r="T848">
        <f t="shared" si="130"/>
        <v>0</v>
      </c>
      <c r="U848">
        <f t="shared" si="129"/>
        <v>8</v>
      </c>
    </row>
    <row r="849" spans="13:21">
      <c r="M849">
        <f t="shared" si="134"/>
        <v>40.90843220338963</v>
      </c>
      <c r="N849">
        <f t="shared" si="135"/>
        <v>40.948432203389629</v>
      </c>
      <c r="O849">
        <f t="shared" si="131"/>
        <v>40.903432203389627</v>
      </c>
      <c r="P849">
        <f t="shared" si="132"/>
        <v>40.953432203389632</v>
      </c>
      <c r="Q849">
        <f t="shared" si="127"/>
        <v>40.928432203389633</v>
      </c>
      <c r="R849">
        <f t="shared" si="133"/>
        <v>0</v>
      </c>
      <c r="S849" s="12">
        <f t="shared" si="128"/>
        <v>0</v>
      </c>
      <c r="T849">
        <f t="shared" si="130"/>
        <v>0</v>
      </c>
      <c r="U849">
        <f t="shared" si="129"/>
        <v>8</v>
      </c>
    </row>
    <row r="850" spans="13:21">
      <c r="M850">
        <f t="shared" si="134"/>
        <v>40.958432203389627</v>
      </c>
      <c r="N850">
        <f t="shared" si="135"/>
        <v>40.998432203389626</v>
      </c>
      <c r="O850">
        <f t="shared" si="131"/>
        <v>40.953432203389625</v>
      </c>
      <c r="P850">
        <f t="shared" si="132"/>
        <v>41.003432203389629</v>
      </c>
      <c r="Q850">
        <f t="shared" si="127"/>
        <v>40.97843220338963</v>
      </c>
      <c r="R850">
        <f t="shared" si="133"/>
        <v>0</v>
      </c>
      <c r="S850" s="12">
        <f t="shared" si="128"/>
        <v>0</v>
      </c>
      <c r="T850">
        <f t="shared" si="130"/>
        <v>0</v>
      </c>
      <c r="U850">
        <f t="shared" si="129"/>
        <v>8</v>
      </c>
    </row>
    <row r="851" spans="13:21">
      <c r="M851">
        <f t="shared" si="134"/>
        <v>41.008432203389624</v>
      </c>
      <c r="N851">
        <f t="shared" si="135"/>
        <v>41.048432203389623</v>
      </c>
      <c r="O851">
        <f t="shared" si="131"/>
        <v>41.003432203389622</v>
      </c>
      <c r="P851">
        <f t="shared" si="132"/>
        <v>41.053432203389626</v>
      </c>
      <c r="Q851">
        <f t="shared" si="127"/>
        <v>41.028432203389627</v>
      </c>
      <c r="R851">
        <f t="shared" si="133"/>
        <v>0</v>
      </c>
      <c r="S851" s="12">
        <f t="shared" si="128"/>
        <v>0</v>
      </c>
      <c r="T851">
        <f t="shared" si="130"/>
        <v>0</v>
      </c>
      <c r="U851">
        <f t="shared" si="129"/>
        <v>8</v>
      </c>
    </row>
    <row r="852" spans="13:21">
      <c r="M852">
        <f t="shared" si="134"/>
        <v>41.058432203389621</v>
      </c>
      <c r="N852">
        <f t="shared" si="135"/>
        <v>41.098432203389621</v>
      </c>
      <c r="O852">
        <f t="shared" si="131"/>
        <v>41.053432203389619</v>
      </c>
      <c r="P852">
        <f t="shared" si="132"/>
        <v>41.103432203389623</v>
      </c>
      <c r="Q852">
        <f t="shared" si="127"/>
        <v>41.078432203389625</v>
      </c>
      <c r="R852">
        <f t="shared" si="133"/>
        <v>0</v>
      </c>
      <c r="S852" s="12">
        <f t="shared" si="128"/>
        <v>0</v>
      </c>
      <c r="T852">
        <f t="shared" si="130"/>
        <v>0</v>
      </c>
      <c r="U852">
        <f t="shared" si="129"/>
        <v>8</v>
      </c>
    </row>
    <row r="853" spans="13:21">
      <c r="M853">
        <f t="shared" si="134"/>
        <v>41.108432203389619</v>
      </c>
      <c r="N853">
        <f t="shared" si="135"/>
        <v>41.148432203389618</v>
      </c>
      <c r="O853">
        <f t="shared" si="131"/>
        <v>41.103432203389616</v>
      </c>
      <c r="P853">
        <f t="shared" si="132"/>
        <v>41.15343220338962</v>
      </c>
      <c r="Q853">
        <f t="shared" si="127"/>
        <v>41.128432203389622</v>
      </c>
      <c r="R853">
        <f t="shared" si="133"/>
        <v>0</v>
      </c>
      <c r="S853" s="12">
        <f t="shared" si="128"/>
        <v>0</v>
      </c>
      <c r="T853">
        <f t="shared" si="130"/>
        <v>0</v>
      </c>
      <c r="U853">
        <f t="shared" si="129"/>
        <v>8</v>
      </c>
    </row>
    <row r="854" spans="13:21">
      <c r="M854">
        <f t="shared" si="134"/>
        <v>41.158432203389616</v>
      </c>
      <c r="N854">
        <f t="shared" si="135"/>
        <v>41.198432203389615</v>
      </c>
      <c r="O854">
        <f t="shared" si="131"/>
        <v>41.153432203389613</v>
      </c>
      <c r="P854">
        <f t="shared" si="132"/>
        <v>41.203432203389617</v>
      </c>
      <c r="Q854">
        <f t="shared" si="127"/>
        <v>41.178432203389619</v>
      </c>
      <c r="R854">
        <f t="shared" si="133"/>
        <v>0</v>
      </c>
      <c r="S854" s="12">
        <f t="shared" si="128"/>
        <v>0</v>
      </c>
      <c r="T854">
        <f t="shared" si="130"/>
        <v>0</v>
      </c>
      <c r="U854">
        <f t="shared" si="129"/>
        <v>8</v>
      </c>
    </row>
    <row r="855" spans="13:21">
      <c r="M855">
        <f t="shared" si="134"/>
        <v>41.208432203389613</v>
      </c>
      <c r="N855">
        <f t="shared" si="135"/>
        <v>41.248432203389612</v>
      </c>
      <c r="O855">
        <f t="shared" si="131"/>
        <v>41.20343220338961</v>
      </c>
      <c r="P855">
        <f t="shared" si="132"/>
        <v>41.253432203389615</v>
      </c>
      <c r="Q855">
        <f t="shared" si="127"/>
        <v>41.228432203389616</v>
      </c>
      <c r="R855">
        <f t="shared" si="133"/>
        <v>0</v>
      </c>
      <c r="S855" s="12">
        <f t="shared" si="128"/>
        <v>0</v>
      </c>
      <c r="T855">
        <f t="shared" si="130"/>
        <v>0</v>
      </c>
      <c r="U855">
        <f t="shared" si="129"/>
        <v>8</v>
      </c>
    </row>
    <row r="856" spans="13:21">
      <c r="M856">
        <f t="shared" si="134"/>
        <v>41.25843220338961</v>
      </c>
      <c r="N856">
        <f t="shared" si="135"/>
        <v>41.298432203389609</v>
      </c>
      <c r="O856">
        <f t="shared" si="131"/>
        <v>41.253432203389607</v>
      </c>
      <c r="P856">
        <f t="shared" si="132"/>
        <v>41.303432203389612</v>
      </c>
      <c r="Q856">
        <f t="shared" si="127"/>
        <v>41.278432203389613</v>
      </c>
      <c r="R856">
        <f t="shared" si="133"/>
        <v>0</v>
      </c>
      <c r="S856" s="12">
        <f t="shared" si="128"/>
        <v>0</v>
      </c>
      <c r="T856">
        <f t="shared" si="130"/>
        <v>0</v>
      </c>
      <c r="U856">
        <f t="shared" si="129"/>
        <v>8</v>
      </c>
    </row>
    <row r="857" spans="13:21">
      <c r="M857">
        <f t="shared" si="134"/>
        <v>41.308432203389607</v>
      </c>
      <c r="N857">
        <f t="shared" si="135"/>
        <v>41.348432203389606</v>
      </c>
      <c r="O857">
        <f t="shared" si="131"/>
        <v>41.303432203389605</v>
      </c>
      <c r="P857">
        <f t="shared" si="132"/>
        <v>41.353432203389609</v>
      </c>
      <c r="Q857">
        <f t="shared" si="127"/>
        <v>41.32843220338961</v>
      </c>
      <c r="R857">
        <f t="shared" si="133"/>
        <v>0</v>
      </c>
      <c r="S857" s="12">
        <f t="shared" si="128"/>
        <v>0</v>
      </c>
      <c r="T857">
        <f t="shared" si="130"/>
        <v>0</v>
      </c>
      <c r="U857">
        <f t="shared" si="129"/>
        <v>8</v>
      </c>
    </row>
    <row r="858" spans="13:21">
      <c r="M858">
        <f t="shared" si="134"/>
        <v>41.358432203389604</v>
      </c>
      <c r="N858">
        <f t="shared" si="135"/>
        <v>41.398432203389604</v>
      </c>
      <c r="O858">
        <f t="shared" si="131"/>
        <v>41.353432203389602</v>
      </c>
      <c r="P858">
        <f t="shared" si="132"/>
        <v>41.403432203389606</v>
      </c>
      <c r="Q858">
        <f t="shared" si="127"/>
        <v>41.378432203389607</v>
      </c>
      <c r="R858">
        <f t="shared" si="133"/>
        <v>0</v>
      </c>
      <c r="S858" s="12">
        <f t="shared" si="128"/>
        <v>0</v>
      </c>
      <c r="T858">
        <f t="shared" si="130"/>
        <v>0</v>
      </c>
      <c r="U858">
        <f t="shared" si="129"/>
        <v>8</v>
      </c>
    </row>
    <row r="859" spans="13:21">
      <c r="M859">
        <f t="shared" si="134"/>
        <v>41.408432203389602</v>
      </c>
      <c r="N859">
        <f t="shared" si="135"/>
        <v>41.448432203389601</v>
      </c>
      <c r="O859">
        <f t="shared" si="131"/>
        <v>41.403432203389599</v>
      </c>
      <c r="P859">
        <f t="shared" si="132"/>
        <v>41.453432203389603</v>
      </c>
      <c r="Q859">
        <f t="shared" si="127"/>
        <v>41.428432203389605</v>
      </c>
      <c r="R859">
        <f t="shared" si="133"/>
        <v>0</v>
      </c>
      <c r="S859" s="12">
        <f t="shared" si="128"/>
        <v>0</v>
      </c>
      <c r="T859">
        <f t="shared" si="130"/>
        <v>0</v>
      </c>
      <c r="U859">
        <f t="shared" si="129"/>
        <v>8</v>
      </c>
    </row>
    <row r="860" spans="13:21">
      <c r="M860">
        <f t="shared" si="134"/>
        <v>41.458432203389599</v>
      </c>
      <c r="N860">
        <f t="shared" si="135"/>
        <v>41.498432203389598</v>
      </c>
      <c r="O860">
        <f t="shared" si="131"/>
        <v>41.453432203389596</v>
      </c>
      <c r="P860">
        <f t="shared" si="132"/>
        <v>41.5034322033896</v>
      </c>
      <c r="Q860">
        <f t="shared" si="127"/>
        <v>41.478432203389602</v>
      </c>
      <c r="R860">
        <f t="shared" si="133"/>
        <v>0</v>
      </c>
      <c r="S860" s="12">
        <f t="shared" si="128"/>
        <v>0</v>
      </c>
      <c r="T860">
        <f t="shared" si="130"/>
        <v>0</v>
      </c>
      <c r="U860">
        <f t="shared" si="129"/>
        <v>8</v>
      </c>
    </row>
    <row r="861" spans="13:21">
      <c r="M861">
        <f t="shared" si="134"/>
        <v>41.508432203389596</v>
      </c>
      <c r="N861">
        <f t="shared" si="135"/>
        <v>41.548432203389595</v>
      </c>
      <c r="O861">
        <f t="shared" si="131"/>
        <v>41.503432203389593</v>
      </c>
      <c r="P861">
        <f t="shared" si="132"/>
        <v>41.553432203389598</v>
      </c>
      <c r="Q861">
        <f t="shared" si="127"/>
        <v>41.528432203389599</v>
      </c>
      <c r="R861">
        <f t="shared" si="133"/>
        <v>0</v>
      </c>
      <c r="S861" s="12">
        <f t="shared" si="128"/>
        <v>0</v>
      </c>
      <c r="T861">
        <f t="shared" si="130"/>
        <v>0</v>
      </c>
      <c r="U861">
        <f t="shared" si="129"/>
        <v>8</v>
      </c>
    </row>
    <row r="862" spans="13:21">
      <c r="M862">
        <f t="shared" si="134"/>
        <v>41.558432203389593</v>
      </c>
      <c r="N862">
        <f t="shared" si="135"/>
        <v>41.598432203389592</v>
      </c>
      <c r="O862">
        <f t="shared" si="131"/>
        <v>41.55343220338959</v>
      </c>
      <c r="P862">
        <f t="shared" si="132"/>
        <v>41.603432203389595</v>
      </c>
      <c r="Q862">
        <f t="shared" si="127"/>
        <v>41.578432203389596</v>
      </c>
      <c r="R862">
        <f t="shared" si="133"/>
        <v>0</v>
      </c>
      <c r="S862" s="12">
        <f t="shared" si="128"/>
        <v>0</v>
      </c>
      <c r="T862">
        <f t="shared" si="130"/>
        <v>0</v>
      </c>
      <c r="U862">
        <f t="shared" si="129"/>
        <v>8</v>
      </c>
    </row>
    <row r="863" spans="13:21">
      <c r="M863">
        <f t="shared" si="134"/>
        <v>41.60843220338959</v>
      </c>
      <c r="N863">
        <f t="shared" si="135"/>
        <v>41.648432203389589</v>
      </c>
      <c r="O863">
        <f t="shared" si="131"/>
        <v>41.603432203389588</v>
      </c>
      <c r="P863">
        <f t="shared" si="132"/>
        <v>41.653432203389592</v>
      </c>
      <c r="Q863">
        <f t="shared" si="127"/>
        <v>41.628432203389593</v>
      </c>
      <c r="R863">
        <f t="shared" si="133"/>
        <v>0</v>
      </c>
      <c r="S863" s="12">
        <f t="shared" si="128"/>
        <v>0</v>
      </c>
      <c r="T863">
        <f>R863</f>
        <v>0</v>
      </c>
      <c r="U863">
        <f t="shared" si="129"/>
        <v>8</v>
      </c>
    </row>
    <row r="864" spans="13:21">
      <c r="M864">
        <f t="shared" si="134"/>
        <v>41.658432203389587</v>
      </c>
      <c r="N864">
        <f t="shared" si="135"/>
        <v>41.698432203389586</v>
      </c>
      <c r="O864">
        <f t="shared" si="131"/>
        <v>41.653432203389585</v>
      </c>
      <c r="P864">
        <f t="shared" si="132"/>
        <v>41.703432203389589</v>
      </c>
      <c r="Q864">
        <f t="shared" si="127"/>
        <v>41.67843220338959</v>
      </c>
      <c r="R864">
        <f t="shared" si="133"/>
        <v>0</v>
      </c>
      <c r="S864" s="12">
        <f t="shared" si="128"/>
        <v>0</v>
      </c>
      <c r="T864">
        <f t="shared" ref="T864:T901" si="136">R864+T863</f>
        <v>0</v>
      </c>
      <c r="U864">
        <f t="shared" si="129"/>
        <v>8</v>
      </c>
    </row>
    <row r="865" spans="13:21">
      <c r="M865">
        <f t="shared" si="134"/>
        <v>41.708432203389584</v>
      </c>
      <c r="N865">
        <f t="shared" si="135"/>
        <v>41.748432203389584</v>
      </c>
      <c r="O865">
        <f t="shared" si="131"/>
        <v>41.703432203389582</v>
      </c>
      <c r="P865">
        <f t="shared" si="132"/>
        <v>41.753432203389586</v>
      </c>
      <c r="Q865">
        <f t="shared" si="127"/>
        <v>41.728432203389588</v>
      </c>
      <c r="R865">
        <f t="shared" si="133"/>
        <v>0</v>
      </c>
      <c r="S865" s="12">
        <f t="shared" si="128"/>
        <v>0</v>
      </c>
      <c r="T865">
        <f t="shared" si="136"/>
        <v>0</v>
      </c>
      <c r="U865">
        <f t="shared" si="129"/>
        <v>8</v>
      </c>
    </row>
    <row r="866" spans="13:21">
      <c r="M866">
        <f t="shared" si="134"/>
        <v>41.758432203389582</v>
      </c>
      <c r="N866">
        <f t="shared" si="135"/>
        <v>41.798432203389581</v>
      </c>
      <c r="O866">
        <f t="shared" si="131"/>
        <v>41.753432203389579</v>
      </c>
      <c r="P866">
        <f t="shared" si="132"/>
        <v>41.803432203389583</v>
      </c>
      <c r="Q866">
        <f t="shared" si="127"/>
        <v>41.778432203389585</v>
      </c>
      <c r="R866">
        <f t="shared" si="133"/>
        <v>0</v>
      </c>
      <c r="S866" s="12">
        <f t="shared" si="128"/>
        <v>0</v>
      </c>
      <c r="T866">
        <f t="shared" si="136"/>
        <v>0</v>
      </c>
      <c r="U866">
        <f t="shared" si="129"/>
        <v>8</v>
      </c>
    </row>
    <row r="867" spans="13:21">
      <c r="M867">
        <f t="shared" si="134"/>
        <v>41.808432203389579</v>
      </c>
      <c r="N867">
        <f t="shared" si="135"/>
        <v>41.848432203389578</v>
      </c>
      <c r="O867">
        <f t="shared" si="131"/>
        <v>41.803432203389576</v>
      </c>
      <c r="P867">
        <f t="shared" si="132"/>
        <v>41.85343220338958</v>
      </c>
      <c r="Q867">
        <f t="shared" si="127"/>
        <v>41.828432203389582</v>
      </c>
      <c r="R867">
        <f t="shared" si="133"/>
        <v>0</v>
      </c>
      <c r="S867" s="12">
        <f t="shared" si="128"/>
        <v>0</v>
      </c>
      <c r="T867">
        <f t="shared" si="136"/>
        <v>0</v>
      </c>
      <c r="U867">
        <f t="shared" si="129"/>
        <v>8</v>
      </c>
    </row>
    <row r="868" spans="13:21">
      <c r="M868">
        <f t="shared" si="134"/>
        <v>41.858432203389576</v>
      </c>
      <c r="N868">
        <f t="shared" si="135"/>
        <v>41.898432203389575</v>
      </c>
      <c r="O868">
        <f t="shared" si="131"/>
        <v>41.853432203389573</v>
      </c>
      <c r="P868">
        <f t="shared" si="132"/>
        <v>41.903432203389578</v>
      </c>
      <c r="Q868">
        <f t="shared" si="127"/>
        <v>41.878432203389579</v>
      </c>
      <c r="R868">
        <f t="shared" si="133"/>
        <v>0</v>
      </c>
      <c r="S868" s="12">
        <f t="shared" si="128"/>
        <v>0</v>
      </c>
      <c r="T868">
        <f t="shared" si="136"/>
        <v>0</v>
      </c>
      <c r="U868">
        <f t="shared" si="129"/>
        <v>8</v>
      </c>
    </row>
    <row r="869" spans="13:21">
      <c r="M869">
        <f t="shared" si="134"/>
        <v>41.908432203389573</v>
      </c>
      <c r="N869">
        <f t="shared" si="135"/>
        <v>41.948432203389572</v>
      </c>
      <c r="O869">
        <f t="shared" si="131"/>
        <v>41.903432203389571</v>
      </c>
      <c r="P869">
        <f t="shared" si="132"/>
        <v>41.953432203389575</v>
      </c>
      <c r="Q869">
        <f t="shared" si="127"/>
        <v>41.928432203389576</v>
      </c>
      <c r="R869">
        <f t="shared" si="133"/>
        <v>0</v>
      </c>
      <c r="S869" s="12">
        <f t="shared" si="128"/>
        <v>0</v>
      </c>
      <c r="T869">
        <f t="shared" si="136"/>
        <v>0</v>
      </c>
      <c r="U869">
        <f t="shared" si="129"/>
        <v>8</v>
      </c>
    </row>
    <row r="870" spans="13:21">
      <c r="M870">
        <f t="shared" si="134"/>
        <v>41.95843220338957</v>
      </c>
      <c r="N870">
        <f t="shared" si="135"/>
        <v>41.998432203389569</v>
      </c>
      <c r="O870">
        <f t="shared" si="131"/>
        <v>41.953432203389568</v>
      </c>
      <c r="P870">
        <f t="shared" si="132"/>
        <v>42.003432203389572</v>
      </c>
      <c r="Q870">
        <f t="shared" si="127"/>
        <v>41.978432203389573</v>
      </c>
      <c r="R870">
        <f t="shared" si="133"/>
        <v>0</v>
      </c>
      <c r="S870" s="12">
        <f t="shared" si="128"/>
        <v>0</v>
      </c>
      <c r="T870">
        <f t="shared" si="136"/>
        <v>0</v>
      </c>
      <c r="U870">
        <f t="shared" si="129"/>
        <v>8</v>
      </c>
    </row>
    <row r="871" spans="13:21">
      <c r="M871">
        <f t="shared" si="134"/>
        <v>42.008432203389567</v>
      </c>
      <c r="N871">
        <f t="shared" si="135"/>
        <v>42.048432203389567</v>
      </c>
      <c r="O871">
        <f t="shared" si="131"/>
        <v>42.003432203389565</v>
      </c>
      <c r="P871">
        <f t="shared" si="132"/>
        <v>42.053432203389569</v>
      </c>
      <c r="Q871">
        <f t="shared" si="127"/>
        <v>42.028432203389571</v>
      </c>
      <c r="R871">
        <f t="shared" si="133"/>
        <v>0</v>
      </c>
      <c r="S871" s="12">
        <f t="shared" si="128"/>
        <v>0</v>
      </c>
      <c r="T871">
        <f t="shared" si="136"/>
        <v>0</v>
      </c>
      <c r="U871">
        <f t="shared" si="129"/>
        <v>8</v>
      </c>
    </row>
    <row r="872" spans="13:21">
      <c r="M872">
        <f t="shared" si="134"/>
        <v>42.058432203389565</v>
      </c>
      <c r="N872">
        <f t="shared" si="135"/>
        <v>42.098432203389564</v>
      </c>
      <c r="O872">
        <f t="shared" si="131"/>
        <v>42.053432203389562</v>
      </c>
      <c r="P872">
        <f t="shared" si="132"/>
        <v>42.103432203389566</v>
      </c>
      <c r="Q872">
        <f t="shared" si="127"/>
        <v>42.078432203389568</v>
      </c>
      <c r="R872">
        <f t="shared" si="133"/>
        <v>0</v>
      </c>
      <c r="S872" s="12">
        <f t="shared" si="128"/>
        <v>0</v>
      </c>
      <c r="T872">
        <f t="shared" si="136"/>
        <v>0</v>
      </c>
      <c r="U872">
        <f t="shared" si="129"/>
        <v>8</v>
      </c>
    </row>
    <row r="873" spans="13:21">
      <c r="M873">
        <f t="shared" si="134"/>
        <v>42.108432203389562</v>
      </c>
      <c r="N873">
        <f t="shared" si="135"/>
        <v>42.148432203389561</v>
      </c>
      <c r="O873">
        <f t="shared" si="131"/>
        <v>42.103432203389559</v>
      </c>
      <c r="P873">
        <f t="shared" si="132"/>
        <v>42.153432203389563</v>
      </c>
      <c r="Q873">
        <f t="shared" si="127"/>
        <v>42.128432203389565</v>
      </c>
      <c r="R873">
        <f t="shared" si="133"/>
        <v>0</v>
      </c>
      <c r="S873" s="12">
        <f t="shared" si="128"/>
        <v>0</v>
      </c>
      <c r="T873">
        <f t="shared" si="136"/>
        <v>0</v>
      </c>
      <c r="U873">
        <f t="shared" si="129"/>
        <v>8</v>
      </c>
    </row>
    <row r="874" spans="13:21">
      <c r="M874">
        <f t="shared" si="134"/>
        <v>42.158432203389559</v>
      </c>
      <c r="N874">
        <f t="shared" si="135"/>
        <v>42.198432203389558</v>
      </c>
      <c r="O874">
        <f t="shared" si="131"/>
        <v>42.153432203389556</v>
      </c>
      <c r="P874">
        <f t="shared" si="132"/>
        <v>42.203432203389561</v>
      </c>
      <c r="Q874">
        <f t="shared" si="127"/>
        <v>42.178432203389562</v>
      </c>
      <c r="R874">
        <f t="shared" si="133"/>
        <v>0</v>
      </c>
      <c r="S874" s="12">
        <f t="shared" si="128"/>
        <v>0</v>
      </c>
      <c r="T874">
        <f t="shared" si="136"/>
        <v>0</v>
      </c>
      <c r="U874">
        <f t="shared" si="129"/>
        <v>8</v>
      </c>
    </row>
    <row r="875" spans="13:21">
      <c r="M875">
        <f t="shared" si="134"/>
        <v>42.208432203389556</v>
      </c>
      <c r="N875">
        <f t="shared" si="135"/>
        <v>42.248432203389555</v>
      </c>
      <c r="O875">
        <f t="shared" si="131"/>
        <v>42.203432203389553</v>
      </c>
      <c r="P875">
        <f t="shared" si="132"/>
        <v>42.253432203389558</v>
      </c>
      <c r="Q875">
        <f t="shared" si="127"/>
        <v>42.228432203389559</v>
      </c>
      <c r="R875">
        <f t="shared" si="133"/>
        <v>0</v>
      </c>
      <c r="S875" s="12">
        <f t="shared" si="128"/>
        <v>0</v>
      </c>
      <c r="T875">
        <f t="shared" si="136"/>
        <v>0</v>
      </c>
      <c r="U875">
        <f t="shared" si="129"/>
        <v>8</v>
      </c>
    </row>
    <row r="876" spans="13:21">
      <c r="M876">
        <f t="shared" si="134"/>
        <v>42.258432203389553</v>
      </c>
      <c r="N876">
        <f t="shared" si="135"/>
        <v>42.298432203389552</v>
      </c>
      <c r="O876">
        <f t="shared" si="131"/>
        <v>42.253432203389551</v>
      </c>
      <c r="P876">
        <f t="shared" si="132"/>
        <v>42.303432203389555</v>
      </c>
      <c r="Q876">
        <f t="shared" si="127"/>
        <v>42.278432203389556</v>
      </c>
      <c r="R876">
        <f t="shared" si="133"/>
        <v>0</v>
      </c>
      <c r="S876" s="12">
        <f t="shared" si="128"/>
        <v>0</v>
      </c>
      <c r="T876">
        <f t="shared" si="136"/>
        <v>0</v>
      </c>
      <c r="U876">
        <f t="shared" si="129"/>
        <v>8</v>
      </c>
    </row>
    <row r="877" spans="13:21">
      <c r="M877">
        <f t="shared" si="134"/>
        <v>42.30843220338955</v>
      </c>
      <c r="N877">
        <f t="shared" si="135"/>
        <v>42.348432203389549</v>
      </c>
      <c r="O877">
        <f t="shared" si="131"/>
        <v>42.303432203389548</v>
      </c>
      <c r="P877">
        <f t="shared" si="132"/>
        <v>42.353432203389552</v>
      </c>
      <c r="Q877">
        <f t="shared" ref="Q877:Q940" si="137">AVERAGE(O877:P877)</f>
        <v>42.328432203389553</v>
      </c>
      <c r="R877">
        <f t="shared" si="133"/>
        <v>0</v>
      </c>
      <c r="S877" s="12">
        <f t="shared" ref="S877:S940" si="138">R877/$S$3</f>
        <v>0</v>
      </c>
      <c r="T877">
        <f t="shared" si="136"/>
        <v>0</v>
      </c>
      <c r="U877">
        <f t="shared" ref="U877:U940" si="139">COUNTIF($G$3:$G$1000, "&lt;="&amp;O877)</f>
        <v>8</v>
      </c>
    </row>
    <row r="878" spans="13:21">
      <c r="M878">
        <f t="shared" si="134"/>
        <v>42.358432203389548</v>
      </c>
      <c r="N878">
        <f t="shared" si="135"/>
        <v>42.398432203389547</v>
      </c>
      <c r="O878">
        <f t="shared" si="131"/>
        <v>42.353432203389545</v>
      </c>
      <c r="P878">
        <f t="shared" si="132"/>
        <v>42.403432203389549</v>
      </c>
      <c r="Q878">
        <f t="shared" si="137"/>
        <v>42.378432203389551</v>
      </c>
      <c r="R878">
        <f t="shared" si="133"/>
        <v>0</v>
      </c>
      <c r="S878" s="12">
        <f t="shared" si="138"/>
        <v>0</v>
      </c>
      <c r="T878">
        <f t="shared" si="136"/>
        <v>0</v>
      </c>
      <c r="U878">
        <f t="shared" si="139"/>
        <v>8</v>
      </c>
    </row>
    <row r="879" spans="13:21">
      <c r="M879">
        <f t="shared" si="134"/>
        <v>42.408432203389545</v>
      </c>
      <c r="N879">
        <f t="shared" si="135"/>
        <v>42.448432203389544</v>
      </c>
      <c r="O879">
        <f t="shared" si="131"/>
        <v>42.403432203389542</v>
      </c>
      <c r="P879">
        <f t="shared" si="132"/>
        <v>42.453432203389546</v>
      </c>
      <c r="Q879">
        <f t="shared" si="137"/>
        <v>42.428432203389548</v>
      </c>
      <c r="R879">
        <f t="shared" si="133"/>
        <v>0</v>
      </c>
      <c r="S879" s="12">
        <f t="shared" si="138"/>
        <v>0</v>
      </c>
      <c r="T879">
        <f t="shared" si="136"/>
        <v>0</v>
      </c>
      <c r="U879">
        <f t="shared" si="139"/>
        <v>8</v>
      </c>
    </row>
    <row r="880" spans="13:21">
      <c r="M880">
        <f t="shared" si="134"/>
        <v>42.458432203389542</v>
      </c>
      <c r="N880">
        <f t="shared" si="135"/>
        <v>42.498432203389541</v>
      </c>
      <c r="O880">
        <f t="shared" si="131"/>
        <v>42.453432203389539</v>
      </c>
      <c r="P880">
        <f t="shared" si="132"/>
        <v>42.503432203389544</v>
      </c>
      <c r="Q880">
        <f t="shared" si="137"/>
        <v>42.478432203389545</v>
      </c>
      <c r="R880">
        <f t="shared" si="133"/>
        <v>0</v>
      </c>
      <c r="S880" s="12">
        <f t="shared" si="138"/>
        <v>0</v>
      </c>
      <c r="T880">
        <f t="shared" si="136"/>
        <v>0</v>
      </c>
      <c r="U880">
        <f t="shared" si="139"/>
        <v>8</v>
      </c>
    </row>
    <row r="881" spans="13:21">
      <c r="M881">
        <f t="shared" si="134"/>
        <v>42.508432203389539</v>
      </c>
      <c r="N881">
        <f t="shared" si="135"/>
        <v>42.548432203389538</v>
      </c>
      <c r="O881">
        <f t="shared" si="131"/>
        <v>42.503432203389536</v>
      </c>
      <c r="P881">
        <f t="shared" si="132"/>
        <v>42.553432203389541</v>
      </c>
      <c r="Q881">
        <f t="shared" si="137"/>
        <v>42.528432203389542</v>
      </c>
      <c r="R881">
        <f t="shared" si="133"/>
        <v>0</v>
      </c>
      <c r="S881" s="12">
        <f t="shared" si="138"/>
        <v>0</v>
      </c>
      <c r="T881">
        <f t="shared" si="136"/>
        <v>0</v>
      </c>
      <c r="U881">
        <f t="shared" si="139"/>
        <v>8</v>
      </c>
    </row>
    <row r="882" spans="13:21">
      <c r="M882">
        <f t="shared" si="134"/>
        <v>42.558432203389536</v>
      </c>
      <c r="N882">
        <f t="shared" si="135"/>
        <v>42.598432203389535</v>
      </c>
      <c r="O882">
        <f t="shared" si="131"/>
        <v>42.553432203389534</v>
      </c>
      <c r="P882">
        <f t="shared" si="132"/>
        <v>42.603432203389538</v>
      </c>
      <c r="Q882">
        <f t="shared" si="137"/>
        <v>42.578432203389539</v>
      </c>
      <c r="R882">
        <f t="shared" si="133"/>
        <v>0</v>
      </c>
      <c r="S882" s="12">
        <f t="shared" si="138"/>
        <v>0</v>
      </c>
      <c r="T882">
        <f t="shared" si="136"/>
        <v>0</v>
      </c>
      <c r="U882">
        <f t="shared" si="139"/>
        <v>8</v>
      </c>
    </row>
    <row r="883" spans="13:21">
      <c r="M883">
        <f t="shared" si="134"/>
        <v>42.608432203389533</v>
      </c>
      <c r="N883">
        <f t="shared" si="135"/>
        <v>42.648432203389532</v>
      </c>
      <c r="O883">
        <f t="shared" si="131"/>
        <v>42.603432203389531</v>
      </c>
      <c r="P883">
        <f t="shared" si="132"/>
        <v>42.653432203389535</v>
      </c>
      <c r="Q883">
        <f t="shared" si="137"/>
        <v>42.628432203389536</v>
      </c>
      <c r="R883">
        <f t="shared" si="133"/>
        <v>0</v>
      </c>
      <c r="S883" s="12">
        <f t="shared" si="138"/>
        <v>0</v>
      </c>
      <c r="T883">
        <f t="shared" si="136"/>
        <v>0</v>
      </c>
      <c r="U883">
        <f t="shared" si="139"/>
        <v>8</v>
      </c>
    </row>
    <row r="884" spans="13:21">
      <c r="M884">
        <f t="shared" si="134"/>
        <v>42.65843220338953</v>
      </c>
      <c r="N884">
        <f t="shared" si="135"/>
        <v>42.69843220338953</v>
      </c>
      <c r="O884">
        <f t="shared" si="131"/>
        <v>42.653432203389528</v>
      </c>
      <c r="P884">
        <f t="shared" si="132"/>
        <v>42.703432203389532</v>
      </c>
      <c r="Q884">
        <f t="shared" si="137"/>
        <v>42.678432203389534</v>
      </c>
      <c r="R884">
        <f t="shared" si="133"/>
        <v>0</v>
      </c>
      <c r="S884" s="12">
        <f t="shared" si="138"/>
        <v>0</v>
      </c>
      <c r="T884">
        <f t="shared" si="136"/>
        <v>0</v>
      </c>
      <c r="U884">
        <f t="shared" si="139"/>
        <v>8</v>
      </c>
    </row>
    <row r="885" spans="13:21">
      <c r="M885">
        <f t="shared" si="134"/>
        <v>42.708432203389528</v>
      </c>
      <c r="N885">
        <f t="shared" si="135"/>
        <v>42.748432203389527</v>
      </c>
      <c r="O885">
        <f t="shared" si="131"/>
        <v>42.703432203389525</v>
      </c>
      <c r="P885">
        <f t="shared" si="132"/>
        <v>42.753432203389529</v>
      </c>
      <c r="Q885">
        <f t="shared" si="137"/>
        <v>42.728432203389531</v>
      </c>
      <c r="R885">
        <f t="shared" si="133"/>
        <v>0</v>
      </c>
      <c r="S885" s="12">
        <f t="shared" si="138"/>
        <v>0</v>
      </c>
      <c r="T885">
        <f t="shared" si="136"/>
        <v>0</v>
      </c>
      <c r="U885">
        <f t="shared" si="139"/>
        <v>8</v>
      </c>
    </row>
    <row r="886" spans="13:21">
      <c r="M886">
        <f t="shared" si="134"/>
        <v>42.758432203389525</v>
      </c>
      <c r="N886">
        <f t="shared" si="135"/>
        <v>42.798432203389524</v>
      </c>
      <c r="O886">
        <f t="shared" si="131"/>
        <v>42.753432203389522</v>
      </c>
      <c r="P886">
        <f t="shared" si="132"/>
        <v>42.803432203389526</v>
      </c>
      <c r="Q886">
        <f t="shared" si="137"/>
        <v>42.778432203389528</v>
      </c>
      <c r="R886">
        <f t="shared" si="133"/>
        <v>0</v>
      </c>
      <c r="S886" s="12">
        <f t="shared" si="138"/>
        <v>0</v>
      </c>
      <c r="T886">
        <f t="shared" si="136"/>
        <v>0</v>
      </c>
      <c r="U886">
        <f t="shared" si="139"/>
        <v>8</v>
      </c>
    </row>
    <row r="887" spans="13:21">
      <c r="M887">
        <f t="shared" si="134"/>
        <v>42.808432203389522</v>
      </c>
      <c r="N887">
        <f t="shared" si="135"/>
        <v>42.848432203389521</v>
      </c>
      <c r="O887">
        <f t="shared" si="131"/>
        <v>42.803432203389519</v>
      </c>
      <c r="P887">
        <f t="shared" si="132"/>
        <v>42.853432203389524</v>
      </c>
      <c r="Q887">
        <f t="shared" si="137"/>
        <v>42.828432203389525</v>
      </c>
      <c r="R887">
        <f t="shared" si="133"/>
        <v>0</v>
      </c>
      <c r="S887" s="12">
        <f t="shared" si="138"/>
        <v>0</v>
      </c>
      <c r="T887">
        <f t="shared" si="136"/>
        <v>0</v>
      </c>
      <c r="U887">
        <f t="shared" si="139"/>
        <v>8</v>
      </c>
    </row>
    <row r="888" spans="13:21">
      <c r="M888">
        <f t="shared" si="134"/>
        <v>42.858432203389519</v>
      </c>
      <c r="N888">
        <f t="shared" si="135"/>
        <v>42.898432203389518</v>
      </c>
      <c r="O888">
        <f t="shared" si="131"/>
        <v>42.853432203389517</v>
      </c>
      <c r="P888">
        <f t="shared" si="132"/>
        <v>42.903432203389521</v>
      </c>
      <c r="Q888">
        <f t="shared" si="137"/>
        <v>42.878432203389522</v>
      </c>
      <c r="R888">
        <f t="shared" si="133"/>
        <v>0</v>
      </c>
      <c r="S888" s="12">
        <f t="shared" si="138"/>
        <v>0</v>
      </c>
      <c r="T888">
        <f t="shared" si="136"/>
        <v>0</v>
      </c>
      <c r="U888">
        <f t="shared" si="139"/>
        <v>8</v>
      </c>
    </row>
    <row r="889" spans="13:21">
      <c r="M889">
        <f t="shared" si="134"/>
        <v>42.908432203389516</v>
      </c>
      <c r="N889">
        <f t="shared" si="135"/>
        <v>42.948432203389515</v>
      </c>
      <c r="O889">
        <f t="shared" si="131"/>
        <v>42.903432203389514</v>
      </c>
      <c r="P889">
        <f t="shared" si="132"/>
        <v>42.953432203389518</v>
      </c>
      <c r="Q889">
        <f t="shared" si="137"/>
        <v>42.928432203389519</v>
      </c>
      <c r="R889">
        <f t="shared" si="133"/>
        <v>0</v>
      </c>
      <c r="S889" s="12">
        <f t="shared" si="138"/>
        <v>0</v>
      </c>
      <c r="T889">
        <f t="shared" si="136"/>
        <v>0</v>
      </c>
      <c r="U889">
        <f t="shared" si="139"/>
        <v>8</v>
      </c>
    </row>
    <row r="890" spans="13:21">
      <c r="M890">
        <f t="shared" si="134"/>
        <v>42.958432203389513</v>
      </c>
      <c r="N890">
        <f t="shared" si="135"/>
        <v>42.998432203389513</v>
      </c>
      <c r="O890">
        <f t="shared" si="131"/>
        <v>42.953432203389511</v>
      </c>
      <c r="P890">
        <f t="shared" si="132"/>
        <v>43.003432203389515</v>
      </c>
      <c r="Q890">
        <f t="shared" si="137"/>
        <v>42.978432203389517</v>
      </c>
      <c r="R890">
        <f t="shared" si="133"/>
        <v>0</v>
      </c>
      <c r="S890" s="12">
        <f t="shared" si="138"/>
        <v>0</v>
      </c>
      <c r="T890">
        <f t="shared" si="136"/>
        <v>0</v>
      </c>
      <c r="U890">
        <f t="shared" si="139"/>
        <v>8</v>
      </c>
    </row>
    <row r="891" spans="13:21">
      <c r="M891">
        <f t="shared" si="134"/>
        <v>43.008432203389511</v>
      </c>
      <c r="N891">
        <f t="shared" si="135"/>
        <v>43.04843220338951</v>
      </c>
      <c r="O891">
        <f t="shared" si="131"/>
        <v>43.003432203389508</v>
      </c>
      <c r="P891">
        <f t="shared" si="132"/>
        <v>43.053432203389512</v>
      </c>
      <c r="Q891">
        <f t="shared" si="137"/>
        <v>43.028432203389514</v>
      </c>
      <c r="R891">
        <f t="shared" si="133"/>
        <v>0</v>
      </c>
      <c r="S891" s="12">
        <f t="shared" si="138"/>
        <v>0</v>
      </c>
      <c r="T891">
        <f t="shared" si="136"/>
        <v>0</v>
      </c>
      <c r="U891">
        <f t="shared" si="139"/>
        <v>8</v>
      </c>
    </row>
    <row r="892" spans="13:21">
      <c r="M892">
        <f t="shared" si="134"/>
        <v>43.058432203389508</v>
      </c>
      <c r="N892">
        <f t="shared" si="135"/>
        <v>43.098432203389507</v>
      </c>
      <c r="O892">
        <f t="shared" si="131"/>
        <v>43.053432203389505</v>
      </c>
      <c r="P892">
        <f t="shared" si="132"/>
        <v>43.103432203389509</v>
      </c>
      <c r="Q892">
        <f t="shared" si="137"/>
        <v>43.078432203389511</v>
      </c>
      <c r="R892">
        <f t="shared" si="133"/>
        <v>0</v>
      </c>
      <c r="S892" s="12">
        <f t="shared" si="138"/>
        <v>0</v>
      </c>
      <c r="T892">
        <f t="shared" si="136"/>
        <v>0</v>
      </c>
      <c r="U892">
        <f t="shared" si="139"/>
        <v>8</v>
      </c>
    </row>
    <row r="893" spans="13:21">
      <c r="M893">
        <f t="shared" si="134"/>
        <v>43.108432203389505</v>
      </c>
      <c r="N893">
        <f t="shared" si="135"/>
        <v>43.148432203389504</v>
      </c>
      <c r="O893">
        <f t="shared" si="131"/>
        <v>43.103432203389502</v>
      </c>
      <c r="P893">
        <f t="shared" si="132"/>
        <v>43.153432203389507</v>
      </c>
      <c r="Q893">
        <f t="shared" si="137"/>
        <v>43.128432203389508</v>
      </c>
      <c r="R893">
        <f t="shared" si="133"/>
        <v>0</v>
      </c>
      <c r="S893" s="12">
        <f t="shared" si="138"/>
        <v>0</v>
      </c>
      <c r="T893">
        <f t="shared" si="136"/>
        <v>0</v>
      </c>
      <c r="U893">
        <f t="shared" si="139"/>
        <v>8</v>
      </c>
    </row>
    <row r="894" spans="13:21">
      <c r="M894">
        <f t="shared" si="134"/>
        <v>43.158432203389502</v>
      </c>
      <c r="N894">
        <f t="shared" si="135"/>
        <v>43.198432203389501</v>
      </c>
      <c r="O894">
        <f t="shared" si="131"/>
        <v>43.153432203389499</v>
      </c>
      <c r="P894">
        <f t="shared" si="132"/>
        <v>43.203432203389504</v>
      </c>
      <c r="Q894">
        <f t="shared" si="137"/>
        <v>43.178432203389505</v>
      </c>
      <c r="R894">
        <f t="shared" si="133"/>
        <v>0</v>
      </c>
      <c r="S894" s="12">
        <f t="shared" si="138"/>
        <v>0</v>
      </c>
      <c r="T894">
        <f t="shared" si="136"/>
        <v>0</v>
      </c>
      <c r="U894">
        <f t="shared" si="139"/>
        <v>8</v>
      </c>
    </row>
    <row r="895" spans="13:21">
      <c r="M895">
        <f t="shared" si="134"/>
        <v>43.208432203389499</v>
      </c>
      <c r="N895">
        <f t="shared" si="135"/>
        <v>43.248432203389498</v>
      </c>
      <c r="O895">
        <f t="shared" si="131"/>
        <v>43.203432203389497</v>
      </c>
      <c r="P895">
        <f t="shared" si="132"/>
        <v>43.253432203389501</v>
      </c>
      <c r="Q895">
        <f t="shared" si="137"/>
        <v>43.228432203389502</v>
      </c>
      <c r="R895">
        <f t="shared" si="133"/>
        <v>0</v>
      </c>
      <c r="S895" s="12">
        <f t="shared" si="138"/>
        <v>0</v>
      </c>
      <c r="T895">
        <f t="shared" si="136"/>
        <v>0</v>
      </c>
      <c r="U895">
        <f t="shared" si="139"/>
        <v>8</v>
      </c>
    </row>
    <row r="896" spans="13:21">
      <c r="M896">
        <f t="shared" si="134"/>
        <v>43.258432203389496</v>
      </c>
      <c r="N896">
        <f t="shared" si="135"/>
        <v>43.298432203389495</v>
      </c>
      <c r="O896">
        <f t="shared" si="131"/>
        <v>43.253432203389494</v>
      </c>
      <c r="P896">
        <f t="shared" si="132"/>
        <v>43.303432203389498</v>
      </c>
      <c r="Q896">
        <f t="shared" si="137"/>
        <v>43.278432203389499</v>
      </c>
      <c r="R896">
        <f t="shared" si="133"/>
        <v>0</v>
      </c>
      <c r="S896" s="12">
        <f t="shared" si="138"/>
        <v>0</v>
      </c>
      <c r="T896">
        <f t="shared" si="136"/>
        <v>0</v>
      </c>
      <c r="U896">
        <f t="shared" si="139"/>
        <v>8</v>
      </c>
    </row>
    <row r="897" spans="13:21">
      <c r="M897">
        <f t="shared" si="134"/>
        <v>43.308432203389494</v>
      </c>
      <c r="N897">
        <f t="shared" si="135"/>
        <v>43.348432203389493</v>
      </c>
      <c r="O897">
        <f t="shared" si="131"/>
        <v>43.303432203389491</v>
      </c>
      <c r="P897">
        <f t="shared" si="132"/>
        <v>43.353432203389495</v>
      </c>
      <c r="Q897">
        <f t="shared" si="137"/>
        <v>43.328432203389497</v>
      </c>
      <c r="R897">
        <f t="shared" si="133"/>
        <v>0</v>
      </c>
      <c r="S897" s="12">
        <f t="shared" si="138"/>
        <v>0</v>
      </c>
      <c r="T897">
        <f t="shared" si="136"/>
        <v>0</v>
      </c>
      <c r="U897">
        <f t="shared" si="139"/>
        <v>8</v>
      </c>
    </row>
    <row r="898" spans="13:21">
      <c r="M898">
        <f t="shared" si="134"/>
        <v>43.358432203389491</v>
      </c>
      <c r="N898">
        <f t="shared" si="135"/>
        <v>43.39843220338949</v>
      </c>
      <c r="O898">
        <f t="shared" si="131"/>
        <v>43.353432203389488</v>
      </c>
      <c r="P898">
        <f t="shared" si="132"/>
        <v>43.403432203389492</v>
      </c>
      <c r="Q898">
        <f t="shared" si="137"/>
        <v>43.378432203389494</v>
      </c>
      <c r="R898">
        <f t="shared" si="133"/>
        <v>0</v>
      </c>
      <c r="S898" s="12">
        <f t="shared" si="138"/>
        <v>0</v>
      </c>
      <c r="T898">
        <f t="shared" si="136"/>
        <v>0</v>
      </c>
      <c r="U898">
        <f t="shared" si="139"/>
        <v>8</v>
      </c>
    </row>
    <row r="899" spans="13:21">
      <c r="M899">
        <f t="shared" si="134"/>
        <v>43.408432203389488</v>
      </c>
      <c r="N899">
        <f t="shared" si="135"/>
        <v>43.448432203389487</v>
      </c>
      <c r="O899">
        <f t="shared" si="131"/>
        <v>43.403432203389485</v>
      </c>
      <c r="P899">
        <f t="shared" si="132"/>
        <v>43.45343220338949</v>
      </c>
      <c r="Q899">
        <f t="shared" si="137"/>
        <v>43.428432203389491</v>
      </c>
      <c r="R899">
        <f t="shared" si="133"/>
        <v>0</v>
      </c>
      <c r="S899" s="12">
        <f t="shared" si="138"/>
        <v>0</v>
      </c>
      <c r="T899">
        <f t="shared" si="136"/>
        <v>0</v>
      </c>
      <c r="U899">
        <f t="shared" si="139"/>
        <v>8</v>
      </c>
    </row>
    <row r="900" spans="13:21">
      <c r="M900">
        <f t="shared" si="134"/>
        <v>43.458432203389485</v>
      </c>
      <c r="N900">
        <f t="shared" si="135"/>
        <v>43.498432203389484</v>
      </c>
      <c r="O900">
        <f t="shared" si="131"/>
        <v>43.453432203389482</v>
      </c>
      <c r="P900">
        <f t="shared" si="132"/>
        <v>43.503432203389487</v>
      </c>
      <c r="Q900">
        <f t="shared" si="137"/>
        <v>43.478432203389488</v>
      </c>
      <c r="R900">
        <f t="shared" si="133"/>
        <v>0</v>
      </c>
      <c r="S900" s="12">
        <f t="shared" si="138"/>
        <v>0</v>
      </c>
      <c r="T900">
        <f t="shared" si="136"/>
        <v>0</v>
      </c>
      <c r="U900">
        <f t="shared" si="139"/>
        <v>8</v>
      </c>
    </row>
    <row r="901" spans="13:21">
      <c r="M901">
        <f t="shared" si="134"/>
        <v>43.508432203389482</v>
      </c>
      <c r="N901">
        <f t="shared" si="135"/>
        <v>43.548432203389481</v>
      </c>
      <c r="O901">
        <f t="shared" si="131"/>
        <v>43.50343220338948</v>
      </c>
      <c r="P901">
        <f t="shared" si="132"/>
        <v>43.553432203389484</v>
      </c>
      <c r="Q901">
        <f t="shared" si="137"/>
        <v>43.528432203389485</v>
      </c>
      <c r="R901">
        <f t="shared" si="133"/>
        <v>0</v>
      </c>
      <c r="S901" s="12">
        <f t="shared" si="138"/>
        <v>0</v>
      </c>
      <c r="T901">
        <f t="shared" si="136"/>
        <v>0</v>
      </c>
      <c r="U901">
        <f t="shared" si="139"/>
        <v>8</v>
      </c>
    </row>
    <row r="902" spans="13:21">
      <c r="M902">
        <f t="shared" si="134"/>
        <v>43.558432203389479</v>
      </c>
      <c r="N902">
        <f t="shared" si="135"/>
        <v>43.598432203389478</v>
      </c>
      <c r="O902">
        <f t="shared" ref="O902:O965" si="140">M902-5*10^-($D$4+1)</f>
        <v>43.553432203389477</v>
      </c>
      <c r="P902">
        <f t="shared" ref="P902:P965" si="141">N902+5*10^-($D$4+1)</f>
        <v>43.603432203389481</v>
      </c>
      <c r="Q902">
        <f t="shared" si="137"/>
        <v>43.578432203389482</v>
      </c>
      <c r="R902">
        <f t="shared" ref="R902:R965" si="142">COUNTIFS($G$3:$G$5000, "&gt;="&amp;O902,$G$3:$G$5000, "&lt;="&amp;P902)</f>
        <v>0</v>
      </c>
      <c r="S902" s="12">
        <f t="shared" si="138"/>
        <v>0</v>
      </c>
      <c r="T902">
        <f>R902</f>
        <v>0</v>
      </c>
      <c r="U902">
        <f t="shared" si="139"/>
        <v>8</v>
      </c>
    </row>
    <row r="903" spans="13:21">
      <c r="M903">
        <f t="shared" si="134"/>
        <v>43.608432203389476</v>
      </c>
      <c r="N903">
        <f t="shared" si="135"/>
        <v>43.648432203389476</v>
      </c>
      <c r="O903">
        <f t="shared" si="140"/>
        <v>43.603432203389474</v>
      </c>
      <c r="P903">
        <f t="shared" si="141"/>
        <v>43.653432203389478</v>
      </c>
      <c r="Q903">
        <f t="shared" si="137"/>
        <v>43.62843220338948</v>
      </c>
      <c r="R903">
        <f t="shared" si="142"/>
        <v>0</v>
      </c>
      <c r="S903" s="12">
        <f t="shared" si="138"/>
        <v>0</v>
      </c>
      <c r="T903">
        <f t="shared" ref="T903:T940" si="143">R903+T902</f>
        <v>0</v>
      </c>
      <c r="U903">
        <f t="shared" si="139"/>
        <v>8</v>
      </c>
    </row>
    <row r="904" spans="13:21">
      <c r="M904">
        <f t="shared" ref="M904:M967" si="144">N903+10^(-$D$4)</f>
        <v>43.658432203389474</v>
      </c>
      <c r="N904">
        <f t="shared" ref="N904:N967" si="145">N903+$J$6</f>
        <v>43.698432203389473</v>
      </c>
      <c r="O904">
        <f t="shared" si="140"/>
        <v>43.653432203389471</v>
      </c>
      <c r="P904">
        <f t="shared" si="141"/>
        <v>43.703432203389475</v>
      </c>
      <c r="Q904">
        <f t="shared" si="137"/>
        <v>43.678432203389477</v>
      </c>
      <c r="R904">
        <f t="shared" si="142"/>
        <v>0</v>
      </c>
      <c r="S904" s="12">
        <f t="shared" si="138"/>
        <v>0</v>
      </c>
      <c r="T904">
        <f t="shared" si="143"/>
        <v>0</v>
      </c>
      <c r="U904">
        <f t="shared" si="139"/>
        <v>8</v>
      </c>
    </row>
    <row r="905" spans="13:21">
      <c r="M905">
        <f t="shared" si="144"/>
        <v>43.708432203389471</v>
      </c>
      <c r="N905">
        <f t="shared" si="145"/>
        <v>43.74843220338947</v>
      </c>
      <c r="O905">
        <f t="shared" si="140"/>
        <v>43.703432203389468</v>
      </c>
      <c r="P905">
        <f t="shared" si="141"/>
        <v>43.753432203389472</v>
      </c>
      <c r="Q905">
        <f t="shared" si="137"/>
        <v>43.728432203389474</v>
      </c>
      <c r="R905">
        <f t="shared" si="142"/>
        <v>0</v>
      </c>
      <c r="S905" s="12">
        <f t="shared" si="138"/>
        <v>0</v>
      </c>
      <c r="T905">
        <f t="shared" si="143"/>
        <v>0</v>
      </c>
      <c r="U905">
        <f t="shared" si="139"/>
        <v>8</v>
      </c>
    </row>
    <row r="906" spans="13:21">
      <c r="M906">
        <f t="shared" si="144"/>
        <v>43.758432203389468</v>
      </c>
      <c r="N906">
        <f t="shared" si="145"/>
        <v>43.798432203389467</v>
      </c>
      <c r="O906">
        <f t="shared" si="140"/>
        <v>43.753432203389465</v>
      </c>
      <c r="P906">
        <f t="shared" si="141"/>
        <v>43.80343220338947</v>
      </c>
      <c r="Q906">
        <f t="shared" si="137"/>
        <v>43.778432203389471</v>
      </c>
      <c r="R906">
        <f t="shared" si="142"/>
        <v>0</v>
      </c>
      <c r="S906" s="12">
        <f t="shared" si="138"/>
        <v>0</v>
      </c>
      <c r="T906">
        <f t="shared" si="143"/>
        <v>0</v>
      </c>
      <c r="U906">
        <f t="shared" si="139"/>
        <v>8</v>
      </c>
    </row>
    <row r="907" spans="13:21">
      <c r="M907">
        <f t="shared" si="144"/>
        <v>43.808432203389465</v>
      </c>
      <c r="N907">
        <f t="shared" si="145"/>
        <v>43.848432203389464</v>
      </c>
      <c r="O907">
        <f t="shared" si="140"/>
        <v>43.803432203389463</v>
      </c>
      <c r="P907">
        <f t="shared" si="141"/>
        <v>43.853432203389467</v>
      </c>
      <c r="Q907">
        <f t="shared" si="137"/>
        <v>43.828432203389468</v>
      </c>
      <c r="R907">
        <f t="shared" si="142"/>
        <v>0</v>
      </c>
      <c r="S907" s="12">
        <f t="shared" si="138"/>
        <v>0</v>
      </c>
      <c r="T907">
        <f t="shared" si="143"/>
        <v>0</v>
      </c>
      <c r="U907">
        <f t="shared" si="139"/>
        <v>8</v>
      </c>
    </row>
    <row r="908" spans="13:21">
      <c r="M908">
        <f t="shared" si="144"/>
        <v>43.858432203389462</v>
      </c>
      <c r="N908">
        <f t="shared" si="145"/>
        <v>43.898432203389461</v>
      </c>
      <c r="O908">
        <f t="shared" si="140"/>
        <v>43.85343220338946</v>
      </c>
      <c r="P908">
        <f t="shared" si="141"/>
        <v>43.903432203389464</v>
      </c>
      <c r="Q908">
        <f t="shared" si="137"/>
        <v>43.878432203389465</v>
      </c>
      <c r="R908">
        <f t="shared" si="142"/>
        <v>0</v>
      </c>
      <c r="S908" s="12">
        <f t="shared" si="138"/>
        <v>0</v>
      </c>
      <c r="T908">
        <f t="shared" si="143"/>
        <v>0</v>
      </c>
      <c r="U908">
        <f t="shared" si="139"/>
        <v>8</v>
      </c>
    </row>
    <row r="909" spans="13:21">
      <c r="M909">
        <f t="shared" si="144"/>
        <v>43.908432203389459</v>
      </c>
      <c r="N909">
        <f t="shared" si="145"/>
        <v>43.948432203389459</v>
      </c>
      <c r="O909">
        <f t="shared" si="140"/>
        <v>43.903432203389457</v>
      </c>
      <c r="P909">
        <f t="shared" si="141"/>
        <v>43.953432203389461</v>
      </c>
      <c r="Q909">
        <f t="shared" si="137"/>
        <v>43.928432203389463</v>
      </c>
      <c r="R909">
        <f t="shared" si="142"/>
        <v>0</v>
      </c>
      <c r="S909" s="12">
        <f t="shared" si="138"/>
        <v>0</v>
      </c>
      <c r="T909">
        <f t="shared" si="143"/>
        <v>0</v>
      </c>
      <c r="U909">
        <f t="shared" si="139"/>
        <v>8</v>
      </c>
    </row>
    <row r="910" spans="13:21">
      <c r="M910">
        <f t="shared" si="144"/>
        <v>43.958432203389457</v>
      </c>
      <c r="N910">
        <f t="shared" si="145"/>
        <v>43.998432203389456</v>
      </c>
      <c r="O910">
        <f t="shared" si="140"/>
        <v>43.953432203389454</v>
      </c>
      <c r="P910">
        <f t="shared" si="141"/>
        <v>44.003432203389458</v>
      </c>
      <c r="Q910">
        <f t="shared" si="137"/>
        <v>43.97843220338946</v>
      </c>
      <c r="R910">
        <f t="shared" si="142"/>
        <v>0</v>
      </c>
      <c r="S910" s="12">
        <f t="shared" si="138"/>
        <v>0</v>
      </c>
      <c r="T910">
        <f t="shared" si="143"/>
        <v>0</v>
      </c>
      <c r="U910">
        <f t="shared" si="139"/>
        <v>8</v>
      </c>
    </row>
    <row r="911" spans="13:21">
      <c r="M911">
        <f t="shared" si="144"/>
        <v>44.008432203389454</v>
      </c>
      <c r="N911">
        <f t="shared" si="145"/>
        <v>44.048432203389453</v>
      </c>
      <c r="O911">
        <f t="shared" si="140"/>
        <v>44.003432203389451</v>
      </c>
      <c r="P911">
        <f t="shared" si="141"/>
        <v>44.053432203389455</v>
      </c>
      <c r="Q911">
        <f t="shared" si="137"/>
        <v>44.028432203389457</v>
      </c>
      <c r="R911">
        <f t="shared" si="142"/>
        <v>0</v>
      </c>
      <c r="S911" s="12">
        <f t="shared" si="138"/>
        <v>0</v>
      </c>
      <c r="T911">
        <f t="shared" si="143"/>
        <v>0</v>
      </c>
      <c r="U911">
        <f t="shared" si="139"/>
        <v>8</v>
      </c>
    </row>
    <row r="912" spans="13:21">
      <c r="M912">
        <f t="shared" si="144"/>
        <v>44.058432203389451</v>
      </c>
      <c r="N912">
        <f t="shared" si="145"/>
        <v>44.09843220338945</v>
      </c>
      <c r="O912">
        <f t="shared" si="140"/>
        <v>44.053432203389448</v>
      </c>
      <c r="P912">
        <f t="shared" si="141"/>
        <v>44.103432203389453</v>
      </c>
      <c r="Q912">
        <f t="shared" si="137"/>
        <v>44.078432203389454</v>
      </c>
      <c r="R912">
        <f t="shared" si="142"/>
        <v>0</v>
      </c>
      <c r="S912" s="12">
        <f t="shared" si="138"/>
        <v>0</v>
      </c>
      <c r="T912">
        <f t="shared" si="143"/>
        <v>0</v>
      </c>
      <c r="U912">
        <f t="shared" si="139"/>
        <v>8</v>
      </c>
    </row>
    <row r="913" spans="13:21">
      <c r="M913">
        <f t="shared" si="144"/>
        <v>44.108432203389448</v>
      </c>
      <c r="N913">
        <f t="shared" si="145"/>
        <v>44.148432203389447</v>
      </c>
      <c r="O913">
        <f t="shared" si="140"/>
        <v>44.103432203389445</v>
      </c>
      <c r="P913">
        <f t="shared" si="141"/>
        <v>44.15343220338945</v>
      </c>
      <c r="Q913">
        <f t="shared" si="137"/>
        <v>44.128432203389451</v>
      </c>
      <c r="R913">
        <f t="shared" si="142"/>
        <v>0</v>
      </c>
      <c r="S913" s="12">
        <f t="shared" si="138"/>
        <v>0</v>
      </c>
      <c r="T913">
        <f t="shared" si="143"/>
        <v>0</v>
      </c>
      <c r="U913">
        <f t="shared" si="139"/>
        <v>8</v>
      </c>
    </row>
    <row r="914" spans="13:21">
      <c r="M914">
        <f t="shared" si="144"/>
        <v>44.158432203389445</v>
      </c>
      <c r="N914">
        <f t="shared" si="145"/>
        <v>44.198432203389444</v>
      </c>
      <c r="O914">
        <f t="shared" si="140"/>
        <v>44.153432203389443</v>
      </c>
      <c r="P914">
        <f t="shared" si="141"/>
        <v>44.203432203389447</v>
      </c>
      <c r="Q914">
        <f t="shared" si="137"/>
        <v>44.178432203389448</v>
      </c>
      <c r="R914">
        <f t="shared" si="142"/>
        <v>0</v>
      </c>
      <c r="S914" s="12">
        <f t="shared" si="138"/>
        <v>0</v>
      </c>
      <c r="T914">
        <f t="shared" si="143"/>
        <v>0</v>
      </c>
      <c r="U914">
        <f t="shared" si="139"/>
        <v>8</v>
      </c>
    </row>
    <row r="915" spans="13:21">
      <c r="M915">
        <f t="shared" si="144"/>
        <v>44.208432203389442</v>
      </c>
      <c r="N915">
        <f t="shared" si="145"/>
        <v>44.248432203389441</v>
      </c>
      <c r="O915">
        <f t="shared" si="140"/>
        <v>44.20343220338944</v>
      </c>
      <c r="P915">
        <f t="shared" si="141"/>
        <v>44.253432203389444</v>
      </c>
      <c r="Q915">
        <f t="shared" si="137"/>
        <v>44.228432203389445</v>
      </c>
      <c r="R915">
        <f t="shared" si="142"/>
        <v>0</v>
      </c>
      <c r="S915" s="12">
        <f t="shared" si="138"/>
        <v>0</v>
      </c>
      <c r="T915">
        <f t="shared" si="143"/>
        <v>0</v>
      </c>
      <c r="U915">
        <f t="shared" si="139"/>
        <v>8</v>
      </c>
    </row>
    <row r="916" spans="13:21">
      <c r="M916">
        <f t="shared" si="144"/>
        <v>44.25843220338944</v>
      </c>
      <c r="N916">
        <f t="shared" si="145"/>
        <v>44.298432203389439</v>
      </c>
      <c r="O916">
        <f t="shared" si="140"/>
        <v>44.253432203389437</v>
      </c>
      <c r="P916">
        <f t="shared" si="141"/>
        <v>44.303432203389441</v>
      </c>
      <c r="Q916">
        <f t="shared" si="137"/>
        <v>44.278432203389443</v>
      </c>
      <c r="R916">
        <f t="shared" si="142"/>
        <v>0</v>
      </c>
      <c r="S916" s="12">
        <f t="shared" si="138"/>
        <v>0</v>
      </c>
      <c r="T916">
        <f t="shared" si="143"/>
        <v>0</v>
      </c>
      <c r="U916">
        <f t="shared" si="139"/>
        <v>8</v>
      </c>
    </row>
    <row r="917" spans="13:21">
      <c r="M917">
        <f t="shared" si="144"/>
        <v>44.308432203389437</v>
      </c>
      <c r="N917">
        <f t="shared" si="145"/>
        <v>44.348432203389436</v>
      </c>
      <c r="O917">
        <f t="shared" si="140"/>
        <v>44.303432203389434</v>
      </c>
      <c r="P917">
        <f t="shared" si="141"/>
        <v>44.353432203389438</v>
      </c>
      <c r="Q917">
        <f t="shared" si="137"/>
        <v>44.32843220338944</v>
      </c>
      <c r="R917">
        <f t="shared" si="142"/>
        <v>0</v>
      </c>
      <c r="S917" s="12">
        <f t="shared" si="138"/>
        <v>0</v>
      </c>
      <c r="T917">
        <f t="shared" si="143"/>
        <v>0</v>
      </c>
      <c r="U917">
        <f t="shared" si="139"/>
        <v>8</v>
      </c>
    </row>
    <row r="918" spans="13:21">
      <c r="M918">
        <f t="shared" si="144"/>
        <v>44.358432203389434</v>
      </c>
      <c r="N918">
        <f t="shared" si="145"/>
        <v>44.398432203389433</v>
      </c>
      <c r="O918">
        <f t="shared" si="140"/>
        <v>44.353432203389431</v>
      </c>
      <c r="P918">
        <f t="shared" si="141"/>
        <v>44.403432203389436</v>
      </c>
      <c r="Q918">
        <f t="shared" si="137"/>
        <v>44.378432203389437</v>
      </c>
      <c r="R918">
        <f t="shared" si="142"/>
        <v>0</v>
      </c>
      <c r="S918" s="12">
        <f t="shared" si="138"/>
        <v>0</v>
      </c>
      <c r="T918">
        <f t="shared" si="143"/>
        <v>0</v>
      </c>
      <c r="U918">
        <f t="shared" si="139"/>
        <v>8</v>
      </c>
    </row>
    <row r="919" spans="13:21">
      <c r="M919">
        <f t="shared" si="144"/>
        <v>44.408432203389431</v>
      </c>
      <c r="N919">
        <f t="shared" si="145"/>
        <v>44.44843220338943</v>
      </c>
      <c r="O919">
        <f t="shared" si="140"/>
        <v>44.403432203389428</v>
      </c>
      <c r="P919">
        <f t="shared" si="141"/>
        <v>44.453432203389433</v>
      </c>
      <c r="Q919">
        <f t="shared" si="137"/>
        <v>44.428432203389434</v>
      </c>
      <c r="R919">
        <f t="shared" si="142"/>
        <v>0</v>
      </c>
      <c r="S919" s="12">
        <f t="shared" si="138"/>
        <v>0</v>
      </c>
      <c r="T919">
        <f t="shared" si="143"/>
        <v>0</v>
      </c>
      <c r="U919">
        <f t="shared" si="139"/>
        <v>8</v>
      </c>
    </row>
    <row r="920" spans="13:21">
      <c r="M920">
        <f t="shared" si="144"/>
        <v>44.458432203389428</v>
      </c>
      <c r="N920">
        <f t="shared" si="145"/>
        <v>44.498432203389427</v>
      </c>
      <c r="O920">
        <f t="shared" si="140"/>
        <v>44.453432203389426</v>
      </c>
      <c r="P920">
        <f t="shared" si="141"/>
        <v>44.50343220338943</v>
      </c>
      <c r="Q920">
        <f t="shared" si="137"/>
        <v>44.478432203389431</v>
      </c>
      <c r="R920">
        <f t="shared" si="142"/>
        <v>0</v>
      </c>
      <c r="S920" s="12">
        <f t="shared" si="138"/>
        <v>0</v>
      </c>
      <c r="T920">
        <f t="shared" si="143"/>
        <v>0</v>
      </c>
      <c r="U920">
        <f t="shared" si="139"/>
        <v>8</v>
      </c>
    </row>
    <row r="921" spans="13:21">
      <c r="M921">
        <f t="shared" si="144"/>
        <v>44.508432203389425</v>
      </c>
      <c r="N921">
        <f t="shared" si="145"/>
        <v>44.548432203389424</v>
      </c>
      <c r="O921">
        <f t="shared" si="140"/>
        <v>44.503432203389423</v>
      </c>
      <c r="P921">
        <f t="shared" si="141"/>
        <v>44.553432203389427</v>
      </c>
      <c r="Q921">
        <f t="shared" si="137"/>
        <v>44.528432203389428</v>
      </c>
      <c r="R921">
        <f t="shared" si="142"/>
        <v>0</v>
      </c>
      <c r="S921" s="12">
        <f t="shared" si="138"/>
        <v>0</v>
      </c>
      <c r="T921">
        <f t="shared" si="143"/>
        <v>0</v>
      </c>
      <c r="U921">
        <f t="shared" si="139"/>
        <v>8</v>
      </c>
    </row>
    <row r="922" spans="13:21">
      <c r="M922">
        <f t="shared" si="144"/>
        <v>44.558432203389422</v>
      </c>
      <c r="N922">
        <f t="shared" si="145"/>
        <v>44.598432203389422</v>
      </c>
      <c r="O922">
        <f t="shared" si="140"/>
        <v>44.55343220338942</v>
      </c>
      <c r="P922">
        <f t="shared" si="141"/>
        <v>44.603432203389424</v>
      </c>
      <c r="Q922">
        <f t="shared" si="137"/>
        <v>44.578432203389426</v>
      </c>
      <c r="R922">
        <f t="shared" si="142"/>
        <v>0</v>
      </c>
      <c r="S922" s="12">
        <f t="shared" si="138"/>
        <v>0</v>
      </c>
      <c r="T922">
        <f t="shared" si="143"/>
        <v>0</v>
      </c>
      <c r="U922">
        <f t="shared" si="139"/>
        <v>8</v>
      </c>
    </row>
    <row r="923" spans="13:21">
      <c r="M923">
        <f t="shared" si="144"/>
        <v>44.60843220338942</v>
      </c>
      <c r="N923">
        <f t="shared" si="145"/>
        <v>44.648432203389419</v>
      </c>
      <c r="O923">
        <f t="shared" si="140"/>
        <v>44.603432203389417</v>
      </c>
      <c r="P923">
        <f t="shared" si="141"/>
        <v>44.653432203389421</v>
      </c>
      <c r="Q923">
        <f t="shared" si="137"/>
        <v>44.628432203389423</v>
      </c>
      <c r="R923">
        <f t="shared" si="142"/>
        <v>0</v>
      </c>
      <c r="S923" s="12">
        <f t="shared" si="138"/>
        <v>0</v>
      </c>
      <c r="T923">
        <f t="shared" si="143"/>
        <v>0</v>
      </c>
      <c r="U923">
        <f t="shared" si="139"/>
        <v>8</v>
      </c>
    </row>
    <row r="924" spans="13:21">
      <c r="M924">
        <f t="shared" si="144"/>
        <v>44.658432203389417</v>
      </c>
      <c r="N924">
        <f t="shared" si="145"/>
        <v>44.698432203389416</v>
      </c>
      <c r="O924">
        <f t="shared" si="140"/>
        <v>44.653432203389414</v>
      </c>
      <c r="P924">
        <f t="shared" si="141"/>
        <v>44.703432203389418</v>
      </c>
      <c r="Q924">
        <f t="shared" si="137"/>
        <v>44.67843220338942</v>
      </c>
      <c r="R924">
        <f t="shared" si="142"/>
        <v>0</v>
      </c>
      <c r="S924" s="12">
        <f t="shared" si="138"/>
        <v>0</v>
      </c>
      <c r="T924">
        <f t="shared" si="143"/>
        <v>0</v>
      </c>
      <c r="U924">
        <f t="shared" si="139"/>
        <v>8</v>
      </c>
    </row>
    <row r="925" spans="13:21">
      <c r="M925">
        <f t="shared" si="144"/>
        <v>44.708432203389414</v>
      </c>
      <c r="N925">
        <f t="shared" si="145"/>
        <v>44.748432203389413</v>
      </c>
      <c r="O925">
        <f t="shared" si="140"/>
        <v>44.703432203389411</v>
      </c>
      <c r="P925">
        <f t="shared" si="141"/>
        <v>44.753432203389416</v>
      </c>
      <c r="Q925">
        <f t="shared" si="137"/>
        <v>44.728432203389417</v>
      </c>
      <c r="R925">
        <f t="shared" si="142"/>
        <v>0</v>
      </c>
      <c r="S925" s="12">
        <f t="shared" si="138"/>
        <v>0</v>
      </c>
      <c r="T925">
        <f t="shared" si="143"/>
        <v>0</v>
      </c>
      <c r="U925">
        <f t="shared" si="139"/>
        <v>8</v>
      </c>
    </row>
    <row r="926" spans="13:21">
      <c r="M926">
        <f t="shared" si="144"/>
        <v>44.758432203389411</v>
      </c>
      <c r="N926">
        <f t="shared" si="145"/>
        <v>44.79843220338941</v>
      </c>
      <c r="O926">
        <f t="shared" si="140"/>
        <v>44.753432203389409</v>
      </c>
      <c r="P926">
        <f t="shared" si="141"/>
        <v>44.803432203389413</v>
      </c>
      <c r="Q926">
        <f t="shared" si="137"/>
        <v>44.778432203389414</v>
      </c>
      <c r="R926">
        <f t="shared" si="142"/>
        <v>0</v>
      </c>
      <c r="S926" s="12">
        <f t="shared" si="138"/>
        <v>0</v>
      </c>
      <c r="T926">
        <f t="shared" si="143"/>
        <v>0</v>
      </c>
      <c r="U926">
        <f t="shared" si="139"/>
        <v>8</v>
      </c>
    </row>
    <row r="927" spans="13:21">
      <c r="M927">
        <f t="shared" si="144"/>
        <v>44.808432203389408</v>
      </c>
      <c r="N927">
        <f t="shared" si="145"/>
        <v>44.848432203389407</v>
      </c>
      <c r="O927">
        <f t="shared" si="140"/>
        <v>44.803432203389406</v>
      </c>
      <c r="P927">
        <f t="shared" si="141"/>
        <v>44.85343220338941</v>
      </c>
      <c r="Q927">
        <f t="shared" si="137"/>
        <v>44.828432203389411</v>
      </c>
      <c r="R927">
        <f t="shared" si="142"/>
        <v>0</v>
      </c>
      <c r="S927" s="12">
        <f t="shared" si="138"/>
        <v>0</v>
      </c>
      <c r="T927">
        <f t="shared" si="143"/>
        <v>0</v>
      </c>
      <c r="U927">
        <f t="shared" si="139"/>
        <v>8</v>
      </c>
    </row>
    <row r="928" spans="13:21">
      <c r="M928">
        <f t="shared" si="144"/>
        <v>44.858432203389405</v>
      </c>
      <c r="N928">
        <f t="shared" si="145"/>
        <v>44.898432203389405</v>
      </c>
      <c r="O928">
        <f t="shared" si="140"/>
        <v>44.853432203389403</v>
      </c>
      <c r="P928">
        <f t="shared" si="141"/>
        <v>44.903432203389407</v>
      </c>
      <c r="Q928">
        <f t="shared" si="137"/>
        <v>44.878432203389409</v>
      </c>
      <c r="R928">
        <f t="shared" si="142"/>
        <v>0</v>
      </c>
      <c r="S928" s="12">
        <f t="shared" si="138"/>
        <v>0</v>
      </c>
      <c r="T928">
        <f t="shared" si="143"/>
        <v>0</v>
      </c>
      <c r="U928">
        <f t="shared" si="139"/>
        <v>8</v>
      </c>
    </row>
    <row r="929" spans="13:21">
      <c r="M929">
        <f t="shared" si="144"/>
        <v>44.908432203389403</v>
      </c>
      <c r="N929">
        <f t="shared" si="145"/>
        <v>44.948432203389402</v>
      </c>
      <c r="O929">
        <f t="shared" si="140"/>
        <v>44.9034322033894</v>
      </c>
      <c r="P929">
        <f t="shared" si="141"/>
        <v>44.953432203389404</v>
      </c>
      <c r="Q929">
        <f t="shared" si="137"/>
        <v>44.928432203389406</v>
      </c>
      <c r="R929">
        <f t="shared" si="142"/>
        <v>0</v>
      </c>
      <c r="S929" s="12">
        <f t="shared" si="138"/>
        <v>0</v>
      </c>
      <c r="T929">
        <f t="shared" si="143"/>
        <v>0</v>
      </c>
      <c r="U929">
        <f t="shared" si="139"/>
        <v>8</v>
      </c>
    </row>
    <row r="930" spans="13:21">
      <c r="M930">
        <f t="shared" si="144"/>
        <v>44.9584322033894</v>
      </c>
      <c r="N930">
        <f t="shared" si="145"/>
        <v>44.998432203389399</v>
      </c>
      <c r="O930">
        <f t="shared" si="140"/>
        <v>44.953432203389397</v>
      </c>
      <c r="P930">
        <f t="shared" si="141"/>
        <v>45.003432203389401</v>
      </c>
      <c r="Q930">
        <f t="shared" si="137"/>
        <v>44.978432203389403</v>
      </c>
      <c r="R930">
        <f t="shared" si="142"/>
        <v>0</v>
      </c>
      <c r="S930" s="12">
        <f t="shared" si="138"/>
        <v>0</v>
      </c>
      <c r="T930">
        <f t="shared" si="143"/>
        <v>0</v>
      </c>
      <c r="U930">
        <f t="shared" si="139"/>
        <v>8</v>
      </c>
    </row>
    <row r="931" spans="13:21">
      <c r="M931">
        <f t="shared" si="144"/>
        <v>45.008432203389397</v>
      </c>
      <c r="N931">
        <f t="shared" si="145"/>
        <v>45.048432203389396</v>
      </c>
      <c r="O931">
        <f t="shared" si="140"/>
        <v>45.003432203389394</v>
      </c>
      <c r="P931">
        <f t="shared" si="141"/>
        <v>45.053432203389399</v>
      </c>
      <c r="Q931">
        <f t="shared" si="137"/>
        <v>45.0284322033894</v>
      </c>
      <c r="R931">
        <f t="shared" si="142"/>
        <v>0</v>
      </c>
      <c r="S931" s="12">
        <f t="shared" si="138"/>
        <v>0</v>
      </c>
      <c r="T931">
        <f t="shared" si="143"/>
        <v>0</v>
      </c>
      <c r="U931">
        <f t="shared" si="139"/>
        <v>8</v>
      </c>
    </row>
    <row r="932" spans="13:21">
      <c r="M932">
        <f t="shared" si="144"/>
        <v>45.058432203389394</v>
      </c>
      <c r="N932">
        <f t="shared" si="145"/>
        <v>45.098432203389393</v>
      </c>
      <c r="O932">
        <f t="shared" si="140"/>
        <v>45.053432203389391</v>
      </c>
      <c r="P932">
        <f t="shared" si="141"/>
        <v>45.103432203389396</v>
      </c>
      <c r="Q932">
        <f t="shared" si="137"/>
        <v>45.078432203389397</v>
      </c>
      <c r="R932">
        <f t="shared" si="142"/>
        <v>0</v>
      </c>
      <c r="S932" s="12">
        <f t="shared" si="138"/>
        <v>0</v>
      </c>
      <c r="T932">
        <f t="shared" si="143"/>
        <v>0</v>
      </c>
      <c r="U932">
        <f t="shared" si="139"/>
        <v>8</v>
      </c>
    </row>
    <row r="933" spans="13:21">
      <c r="M933">
        <f t="shared" si="144"/>
        <v>45.108432203389391</v>
      </c>
      <c r="N933">
        <f t="shared" si="145"/>
        <v>45.14843220338939</v>
      </c>
      <c r="O933">
        <f t="shared" si="140"/>
        <v>45.103432203389389</v>
      </c>
      <c r="P933">
        <f t="shared" si="141"/>
        <v>45.153432203389393</v>
      </c>
      <c r="Q933">
        <f t="shared" si="137"/>
        <v>45.128432203389394</v>
      </c>
      <c r="R933">
        <f t="shared" si="142"/>
        <v>0</v>
      </c>
      <c r="S933" s="12">
        <f t="shared" si="138"/>
        <v>0</v>
      </c>
      <c r="T933">
        <f t="shared" si="143"/>
        <v>0</v>
      </c>
      <c r="U933">
        <f t="shared" si="139"/>
        <v>8</v>
      </c>
    </row>
    <row r="934" spans="13:21">
      <c r="M934">
        <f t="shared" si="144"/>
        <v>45.158432203389388</v>
      </c>
      <c r="N934">
        <f t="shared" si="145"/>
        <v>45.198432203389387</v>
      </c>
      <c r="O934">
        <f t="shared" si="140"/>
        <v>45.153432203389386</v>
      </c>
      <c r="P934">
        <f t="shared" si="141"/>
        <v>45.20343220338939</v>
      </c>
      <c r="Q934">
        <f t="shared" si="137"/>
        <v>45.178432203389391</v>
      </c>
      <c r="R934">
        <f t="shared" si="142"/>
        <v>0</v>
      </c>
      <c r="S934" s="12">
        <f t="shared" si="138"/>
        <v>0</v>
      </c>
      <c r="T934">
        <f t="shared" si="143"/>
        <v>0</v>
      </c>
      <c r="U934">
        <f t="shared" si="139"/>
        <v>8</v>
      </c>
    </row>
    <row r="935" spans="13:21">
      <c r="M935">
        <f t="shared" si="144"/>
        <v>45.208432203389386</v>
      </c>
      <c r="N935">
        <f t="shared" si="145"/>
        <v>45.248432203389385</v>
      </c>
      <c r="O935">
        <f t="shared" si="140"/>
        <v>45.203432203389383</v>
      </c>
      <c r="P935">
        <f t="shared" si="141"/>
        <v>45.253432203389387</v>
      </c>
      <c r="Q935">
        <f t="shared" si="137"/>
        <v>45.228432203389389</v>
      </c>
      <c r="R935">
        <f t="shared" si="142"/>
        <v>0</v>
      </c>
      <c r="S935" s="12">
        <f t="shared" si="138"/>
        <v>0</v>
      </c>
      <c r="T935">
        <f t="shared" si="143"/>
        <v>0</v>
      </c>
      <c r="U935">
        <f t="shared" si="139"/>
        <v>8</v>
      </c>
    </row>
    <row r="936" spans="13:21">
      <c r="M936">
        <f t="shared" si="144"/>
        <v>45.258432203389383</v>
      </c>
      <c r="N936">
        <f t="shared" si="145"/>
        <v>45.298432203389382</v>
      </c>
      <c r="O936">
        <f t="shared" si="140"/>
        <v>45.25343220338938</v>
      </c>
      <c r="P936">
        <f t="shared" si="141"/>
        <v>45.303432203389384</v>
      </c>
      <c r="Q936">
        <f t="shared" si="137"/>
        <v>45.278432203389386</v>
      </c>
      <c r="R936">
        <f t="shared" si="142"/>
        <v>0</v>
      </c>
      <c r="S936" s="12">
        <f t="shared" si="138"/>
        <v>0</v>
      </c>
      <c r="T936">
        <f t="shared" si="143"/>
        <v>0</v>
      </c>
      <c r="U936">
        <f t="shared" si="139"/>
        <v>8</v>
      </c>
    </row>
    <row r="937" spans="13:21">
      <c r="M937">
        <f t="shared" si="144"/>
        <v>45.30843220338938</v>
      </c>
      <c r="N937">
        <f t="shared" si="145"/>
        <v>45.348432203389379</v>
      </c>
      <c r="O937">
        <f t="shared" si="140"/>
        <v>45.303432203389377</v>
      </c>
      <c r="P937">
        <f t="shared" si="141"/>
        <v>45.353432203389382</v>
      </c>
      <c r="Q937">
        <f t="shared" si="137"/>
        <v>45.328432203389383</v>
      </c>
      <c r="R937">
        <f t="shared" si="142"/>
        <v>0</v>
      </c>
      <c r="S937" s="12">
        <f t="shared" si="138"/>
        <v>0</v>
      </c>
      <c r="T937">
        <f t="shared" si="143"/>
        <v>0</v>
      </c>
      <c r="U937">
        <f t="shared" si="139"/>
        <v>8</v>
      </c>
    </row>
    <row r="938" spans="13:21">
      <c r="M938">
        <f t="shared" si="144"/>
        <v>45.358432203389377</v>
      </c>
      <c r="N938">
        <f t="shared" si="145"/>
        <v>45.398432203389376</v>
      </c>
      <c r="O938">
        <f t="shared" si="140"/>
        <v>45.353432203389374</v>
      </c>
      <c r="P938">
        <f t="shared" si="141"/>
        <v>45.403432203389379</v>
      </c>
      <c r="Q938">
        <f t="shared" si="137"/>
        <v>45.37843220338938</v>
      </c>
      <c r="R938">
        <f t="shared" si="142"/>
        <v>0</v>
      </c>
      <c r="S938" s="12">
        <f t="shared" si="138"/>
        <v>0</v>
      </c>
      <c r="T938">
        <f t="shared" si="143"/>
        <v>0</v>
      </c>
      <c r="U938">
        <f t="shared" si="139"/>
        <v>8</v>
      </c>
    </row>
    <row r="939" spans="13:21">
      <c r="M939">
        <f t="shared" si="144"/>
        <v>45.408432203389374</v>
      </c>
      <c r="N939">
        <f t="shared" si="145"/>
        <v>45.448432203389373</v>
      </c>
      <c r="O939">
        <f t="shared" si="140"/>
        <v>45.403432203389372</v>
      </c>
      <c r="P939">
        <f t="shared" si="141"/>
        <v>45.453432203389376</v>
      </c>
      <c r="Q939">
        <f t="shared" si="137"/>
        <v>45.428432203389377</v>
      </c>
      <c r="R939">
        <f t="shared" si="142"/>
        <v>0</v>
      </c>
      <c r="S939" s="12">
        <f t="shared" si="138"/>
        <v>0</v>
      </c>
      <c r="T939">
        <f t="shared" si="143"/>
        <v>0</v>
      </c>
      <c r="U939">
        <f t="shared" si="139"/>
        <v>8</v>
      </c>
    </row>
    <row r="940" spans="13:21">
      <c r="M940">
        <f t="shared" si="144"/>
        <v>45.458432203389371</v>
      </c>
      <c r="N940">
        <f t="shared" si="145"/>
        <v>45.49843220338937</v>
      </c>
      <c r="O940">
        <f t="shared" si="140"/>
        <v>45.453432203389369</v>
      </c>
      <c r="P940">
        <f t="shared" si="141"/>
        <v>45.503432203389373</v>
      </c>
      <c r="Q940">
        <f t="shared" si="137"/>
        <v>45.478432203389374</v>
      </c>
      <c r="R940">
        <f t="shared" si="142"/>
        <v>0</v>
      </c>
      <c r="S940" s="12">
        <f t="shared" si="138"/>
        <v>0</v>
      </c>
      <c r="T940">
        <f t="shared" si="143"/>
        <v>0</v>
      </c>
      <c r="U940">
        <f t="shared" si="139"/>
        <v>8</v>
      </c>
    </row>
    <row r="941" spans="13:21">
      <c r="M941">
        <f t="shared" si="144"/>
        <v>45.508432203389368</v>
      </c>
      <c r="N941">
        <f t="shared" si="145"/>
        <v>45.548432203389368</v>
      </c>
      <c r="O941">
        <f t="shared" si="140"/>
        <v>45.503432203389366</v>
      </c>
      <c r="P941">
        <f t="shared" si="141"/>
        <v>45.55343220338937</v>
      </c>
      <c r="Q941">
        <f t="shared" ref="Q941:Q1004" si="146">AVERAGE(O941:P941)</f>
        <v>45.528432203389372</v>
      </c>
      <c r="R941">
        <f t="shared" si="142"/>
        <v>0</v>
      </c>
      <c r="S941" s="12">
        <f t="shared" ref="S941:S1004" si="147">R941/$S$3</f>
        <v>0</v>
      </c>
      <c r="T941">
        <f>R941</f>
        <v>0</v>
      </c>
      <c r="U941">
        <f t="shared" ref="U941:U1004" si="148">COUNTIF($G$3:$G$1000, "&lt;="&amp;O941)</f>
        <v>8</v>
      </c>
    </row>
    <row r="942" spans="13:21">
      <c r="M942">
        <f t="shared" si="144"/>
        <v>45.558432203389366</v>
      </c>
      <c r="N942">
        <f t="shared" si="145"/>
        <v>45.598432203389365</v>
      </c>
      <c r="O942">
        <f t="shared" si="140"/>
        <v>45.553432203389363</v>
      </c>
      <c r="P942">
        <f t="shared" si="141"/>
        <v>45.603432203389367</v>
      </c>
      <c r="Q942">
        <f t="shared" si="146"/>
        <v>45.578432203389369</v>
      </c>
      <c r="R942">
        <f t="shared" si="142"/>
        <v>0</v>
      </c>
      <c r="S942" s="12">
        <f t="shared" si="147"/>
        <v>0</v>
      </c>
      <c r="T942">
        <f t="shared" ref="T942:T979" si="149">R942+T941</f>
        <v>0</v>
      </c>
      <c r="U942">
        <f t="shared" si="148"/>
        <v>8</v>
      </c>
    </row>
    <row r="943" spans="13:21">
      <c r="M943">
        <f t="shared" si="144"/>
        <v>45.608432203389363</v>
      </c>
      <c r="N943">
        <f t="shared" si="145"/>
        <v>45.648432203389362</v>
      </c>
      <c r="O943">
        <f t="shared" si="140"/>
        <v>45.60343220338936</v>
      </c>
      <c r="P943">
        <f t="shared" si="141"/>
        <v>45.653432203389364</v>
      </c>
      <c r="Q943">
        <f t="shared" si="146"/>
        <v>45.628432203389366</v>
      </c>
      <c r="R943">
        <f t="shared" si="142"/>
        <v>0</v>
      </c>
      <c r="S943" s="12">
        <f t="shared" si="147"/>
        <v>0</v>
      </c>
      <c r="T943">
        <f t="shared" si="149"/>
        <v>0</v>
      </c>
      <c r="U943">
        <f t="shared" si="148"/>
        <v>8</v>
      </c>
    </row>
    <row r="944" spans="13:21">
      <c r="M944">
        <f t="shared" si="144"/>
        <v>45.65843220338936</v>
      </c>
      <c r="N944">
        <f t="shared" si="145"/>
        <v>45.698432203389359</v>
      </c>
      <c r="O944">
        <f t="shared" si="140"/>
        <v>45.653432203389357</v>
      </c>
      <c r="P944">
        <f t="shared" si="141"/>
        <v>45.703432203389362</v>
      </c>
      <c r="Q944">
        <f t="shared" si="146"/>
        <v>45.678432203389363</v>
      </c>
      <c r="R944">
        <f t="shared" si="142"/>
        <v>0</v>
      </c>
      <c r="S944" s="12">
        <f t="shared" si="147"/>
        <v>0</v>
      </c>
      <c r="T944">
        <f t="shared" si="149"/>
        <v>0</v>
      </c>
      <c r="U944">
        <f t="shared" si="148"/>
        <v>8</v>
      </c>
    </row>
    <row r="945" spans="13:21">
      <c r="M945">
        <f t="shared" si="144"/>
        <v>45.708432203389357</v>
      </c>
      <c r="N945">
        <f t="shared" si="145"/>
        <v>45.748432203389356</v>
      </c>
      <c r="O945">
        <f t="shared" si="140"/>
        <v>45.703432203389355</v>
      </c>
      <c r="P945">
        <f t="shared" si="141"/>
        <v>45.753432203389359</v>
      </c>
      <c r="Q945">
        <f t="shared" si="146"/>
        <v>45.72843220338936</v>
      </c>
      <c r="R945">
        <f t="shared" si="142"/>
        <v>0</v>
      </c>
      <c r="S945" s="12">
        <f t="shared" si="147"/>
        <v>0</v>
      </c>
      <c r="T945">
        <f t="shared" si="149"/>
        <v>0</v>
      </c>
      <c r="U945">
        <f t="shared" si="148"/>
        <v>8</v>
      </c>
    </row>
    <row r="946" spans="13:21">
      <c r="M946">
        <f t="shared" si="144"/>
        <v>45.758432203389354</v>
      </c>
      <c r="N946">
        <f t="shared" si="145"/>
        <v>45.798432203389353</v>
      </c>
      <c r="O946">
        <f t="shared" si="140"/>
        <v>45.753432203389352</v>
      </c>
      <c r="P946">
        <f t="shared" si="141"/>
        <v>45.803432203389356</v>
      </c>
      <c r="Q946">
        <f t="shared" si="146"/>
        <v>45.778432203389357</v>
      </c>
      <c r="R946">
        <f t="shared" si="142"/>
        <v>0</v>
      </c>
      <c r="S946" s="12">
        <f t="shared" si="147"/>
        <v>0</v>
      </c>
      <c r="T946">
        <f t="shared" si="149"/>
        <v>0</v>
      </c>
      <c r="U946">
        <f t="shared" si="148"/>
        <v>8</v>
      </c>
    </row>
    <row r="947" spans="13:21">
      <c r="M947">
        <f t="shared" si="144"/>
        <v>45.808432203389351</v>
      </c>
      <c r="N947">
        <f t="shared" si="145"/>
        <v>45.848432203389351</v>
      </c>
      <c r="O947">
        <f t="shared" si="140"/>
        <v>45.803432203389349</v>
      </c>
      <c r="P947">
        <f t="shared" si="141"/>
        <v>45.853432203389353</v>
      </c>
      <c r="Q947">
        <f t="shared" si="146"/>
        <v>45.828432203389355</v>
      </c>
      <c r="R947">
        <f t="shared" si="142"/>
        <v>0</v>
      </c>
      <c r="S947" s="12">
        <f t="shared" si="147"/>
        <v>0</v>
      </c>
      <c r="T947">
        <f t="shared" si="149"/>
        <v>0</v>
      </c>
      <c r="U947">
        <f t="shared" si="148"/>
        <v>8</v>
      </c>
    </row>
    <row r="948" spans="13:21">
      <c r="M948">
        <f t="shared" si="144"/>
        <v>45.858432203389349</v>
      </c>
      <c r="N948">
        <f t="shared" si="145"/>
        <v>45.898432203389348</v>
      </c>
      <c r="O948">
        <f t="shared" si="140"/>
        <v>45.853432203389346</v>
      </c>
      <c r="P948">
        <f t="shared" si="141"/>
        <v>45.90343220338935</v>
      </c>
      <c r="Q948">
        <f t="shared" si="146"/>
        <v>45.878432203389352</v>
      </c>
      <c r="R948">
        <f t="shared" si="142"/>
        <v>0</v>
      </c>
      <c r="S948" s="12">
        <f t="shared" si="147"/>
        <v>0</v>
      </c>
      <c r="T948">
        <f t="shared" si="149"/>
        <v>0</v>
      </c>
      <c r="U948">
        <f t="shared" si="148"/>
        <v>8</v>
      </c>
    </row>
    <row r="949" spans="13:21">
      <c r="M949">
        <f t="shared" si="144"/>
        <v>45.908432203389346</v>
      </c>
      <c r="N949">
        <f t="shared" si="145"/>
        <v>45.948432203389345</v>
      </c>
      <c r="O949">
        <f t="shared" si="140"/>
        <v>45.903432203389343</v>
      </c>
      <c r="P949">
        <f t="shared" si="141"/>
        <v>45.953432203389347</v>
      </c>
      <c r="Q949">
        <f t="shared" si="146"/>
        <v>45.928432203389349</v>
      </c>
      <c r="R949">
        <f t="shared" si="142"/>
        <v>0</v>
      </c>
      <c r="S949" s="12">
        <f t="shared" si="147"/>
        <v>0</v>
      </c>
      <c r="T949">
        <f t="shared" si="149"/>
        <v>0</v>
      </c>
      <c r="U949">
        <f t="shared" si="148"/>
        <v>8</v>
      </c>
    </row>
    <row r="950" spans="13:21">
      <c r="M950">
        <f t="shared" si="144"/>
        <v>45.958432203389343</v>
      </c>
      <c r="N950">
        <f t="shared" si="145"/>
        <v>45.998432203389342</v>
      </c>
      <c r="O950">
        <f t="shared" si="140"/>
        <v>45.95343220338934</v>
      </c>
      <c r="P950">
        <f t="shared" si="141"/>
        <v>46.003432203389345</v>
      </c>
      <c r="Q950">
        <f t="shared" si="146"/>
        <v>45.978432203389346</v>
      </c>
      <c r="R950">
        <f t="shared" si="142"/>
        <v>0</v>
      </c>
      <c r="S950" s="12">
        <f t="shared" si="147"/>
        <v>0</v>
      </c>
      <c r="T950">
        <f t="shared" si="149"/>
        <v>0</v>
      </c>
      <c r="U950">
        <f t="shared" si="148"/>
        <v>8</v>
      </c>
    </row>
    <row r="951" spans="13:21">
      <c r="M951">
        <f t="shared" si="144"/>
        <v>46.00843220338934</v>
      </c>
      <c r="N951">
        <f t="shared" si="145"/>
        <v>46.048432203389339</v>
      </c>
      <c r="O951">
        <f t="shared" si="140"/>
        <v>46.003432203389337</v>
      </c>
      <c r="P951">
        <f t="shared" si="141"/>
        <v>46.053432203389342</v>
      </c>
      <c r="Q951">
        <f t="shared" si="146"/>
        <v>46.028432203389343</v>
      </c>
      <c r="R951">
        <f t="shared" si="142"/>
        <v>0</v>
      </c>
      <c r="S951" s="12">
        <f t="shared" si="147"/>
        <v>0</v>
      </c>
      <c r="T951">
        <f t="shared" si="149"/>
        <v>0</v>
      </c>
      <c r="U951">
        <f t="shared" si="148"/>
        <v>8</v>
      </c>
    </row>
    <row r="952" spans="13:21">
      <c r="M952">
        <f t="shared" si="144"/>
        <v>46.058432203389337</v>
      </c>
      <c r="N952">
        <f t="shared" si="145"/>
        <v>46.098432203389336</v>
      </c>
      <c r="O952">
        <f t="shared" si="140"/>
        <v>46.053432203389335</v>
      </c>
      <c r="P952">
        <f t="shared" si="141"/>
        <v>46.103432203389339</v>
      </c>
      <c r="Q952">
        <f t="shared" si="146"/>
        <v>46.07843220338934</v>
      </c>
      <c r="R952">
        <f t="shared" si="142"/>
        <v>0</v>
      </c>
      <c r="S952" s="12">
        <f t="shared" si="147"/>
        <v>0</v>
      </c>
      <c r="T952">
        <f t="shared" si="149"/>
        <v>0</v>
      </c>
      <c r="U952">
        <f t="shared" si="148"/>
        <v>8</v>
      </c>
    </row>
    <row r="953" spans="13:21">
      <c r="M953">
        <f t="shared" si="144"/>
        <v>46.108432203389334</v>
      </c>
      <c r="N953">
        <f t="shared" si="145"/>
        <v>46.148432203389333</v>
      </c>
      <c r="O953">
        <f t="shared" si="140"/>
        <v>46.103432203389332</v>
      </c>
      <c r="P953">
        <f t="shared" si="141"/>
        <v>46.153432203389336</v>
      </c>
      <c r="Q953">
        <f t="shared" si="146"/>
        <v>46.128432203389337</v>
      </c>
      <c r="R953">
        <f t="shared" si="142"/>
        <v>0</v>
      </c>
      <c r="S953" s="12">
        <f t="shared" si="147"/>
        <v>0</v>
      </c>
      <c r="T953">
        <f t="shared" si="149"/>
        <v>0</v>
      </c>
      <c r="U953">
        <f t="shared" si="148"/>
        <v>8</v>
      </c>
    </row>
    <row r="954" spans="13:21">
      <c r="M954">
        <f t="shared" si="144"/>
        <v>46.158432203389332</v>
      </c>
      <c r="N954">
        <f t="shared" si="145"/>
        <v>46.198432203389331</v>
      </c>
      <c r="O954">
        <f t="shared" si="140"/>
        <v>46.153432203389329</v>
      </c>
      <c r="P954">
        <f t="shared" si="141"/>
        <v>46.203432203389333</v>
      </c>
      <c r="Q954">
        <f t="shared" si="146"/>
        <v>46.178432203389335</v>
      </c>
      <c r="R954">
        <f t="shared" si="142"/>
        <v>0</v>
      </c>
      <c r="S954" s="12">
        <f t="shared" si="147"/>
        <v>0</v>
      </c>
      <c r="T954">
        <f t="shared" si="149"/>
        <v>0</v>
      </c>
      <c r="U954">
        <f t="shared" si="148"/>
        <v>8</v>
      </c>
    </row>
    <row r="955" spans="13:21">
      <c r="M955">
        <f t="shared" si="144"/>
        <v>46.208432203389329</v>
      </c>
      <c r="N955">
        <f t="shared" si="145"/>
        <v>46.248432203389328</v>
      </c>
      <c r="O955">
        <f t="shared" si="140"/>
        <v>46.203432203389326</v>
      </c>
      <c r="P955">
        <f t="shared" si="141"/>
        <v>46.25343220338933</v>
      </c>
      <c r="Q955">
        <f t="shared" si="146"/>
        <v>46.228432203389332</v>
      </c>
      <c r="R955">
        <f t="shared" si="142"/>
        <v>0</v>
      </c>
      <c r="S955" s="12">
        <f t="shared" si="147"/>
        <v>0</v>
      </c>
      <c r="T955">
        <f t="shared" si="149"/>
        <v>0</v>
      </c>
      <c r="U955">
        <f t="shared" si="148"/>
        <v>8</v>
      </c>
    </row>
    <row r="956" spans="13:21">
      <c r="M956">
        <f t="shared" si="144"/>
        <v>46.258432203389326</v>
      </c>
      <c r="N956">
        <f t="shared" si="145"/>
        <v>46.298432203389325</v>
      </c>
      <c r="O956">
        <f t="shared" si="140"/>
        <v>46.253432203389323</v>
      </c>
      <c r="P956">
        <f t="shared" si="141"/>
        <v>46.303432203389328</v>
      </c>
      <c r="Q956">
        <f t="shared" si="146"/>
        <v>46.278432203389329</v>
      </c>
      <c r="R956">
        <f t="shared" si="142"/>
        <v>0</v>
      </c>
      <c r="S956" s="12">
        <f t="shared" si="147"/>
        <v>0</v>
      </c>
      <c r="T956">
        <f t="shared" si="149"/>
        <v>0</v>
      </c>
      <c r="U956">
        <f t="shared" si="148"/>
        <v>8</v>
      </c>
    </row>
    <row r="957" spans="13:21">
      <c r="M957">
        <f t="shared" si="144"/>
        <v>46.308432203389323</v>
      </c>
      <c r="N957">
        <f t="shared" si="145"/>
        <v>46.348432203389322</v>
      </c>
      <c r="O957">
        <f t="shared" si="140"/>
        <v>46.30343220338932</v>
      </c>
      <c r="P957">
        <f t="shared" si="141"/>
        <v>46.353432203389325</v>
      </c>
      <c r="Q957">
        <f t="shared" si="146"/>
        <v>46.328432203389326</v>
      </c>
      <c r="R957">
        <f t="shared" si="142"/>
        <v>0</v>
      </c>
      <c r="S957" s="12">
        <f t="shared" si="147"/>
        <v>0</v>
      </c>
      <c r="T957">
        <f t="shared" si="149"/>
        <v>0</v>
      </c>
      <c r="U957">
        <f t="shared" si="148"/>
        <v>8</v>
      </c>
    </row>
    <row r="958" spans="13:21">
      <c r="M958">
        <f t="shared" si="144"/>
        <v>46.35843220338932</v>
      </c>
      <c r="N958">
        <f t="shared" si="145"/>
        <v>46.398432203389319</v>
      </c>
      <c r="O958">
        <f t="shared" si="140"/>
        <v>46.353432203389318</v>
      </c>
      <c r="P958">
        <f t="shared" si="141"/>
        <v>46.403432203389322</v>
      </c>
      <c r="Q958">
        <f t="shared" si="146"/>
        <v>46.378432203389323</v>
      </c>
      <c r="R958">
        <f t="shared" si="142"/>
        <v>0</v>
      </c>
      <c r="S958" s="12">
        <f t="shared" si="147"/>
        <v>0</v>
      </c>
      <c r="T958">
        <f t="shared" si="149"/>
        <v>0</v>
      </c>
      <c r="U958">
        <f t="shared" si="148"/>
        <v>8</v>
      </c>
    </row>
    <row r="959" spans="13:21">
      <c r="M959">
        <f t="shared" si="144"/>
        <v>46.408432203389317</v>
      </c>
      <c r="N959">
        <f t="shared" si="145"/>
        <v>46.448432203389316</v>
      </c>
      <c r="O959">
        <f t="shared" si="140"/>
        <v>46.403432203389315</v>
      </c>
      <c r="P959">
        <f t="shared" si="141"/>
        <v>46.453432203389319</v>
      </c>
      <c r="Q959">
        <f t="shared" si="146"/>
        <v>46.42843220338932</v>
      </c>
      <c r="R959">
        <f t="shared" si="142"/>
        <v>0</v>
      </c>
      <c r="S959" s="12">
        <f t="shared" si="147"/>
        <v>0</v>
      </c>
      <c r="T959">
        <f t="shared" si="149"/>
        <v>0</v>
      </c>
      <c r="U959">
        <f t="shared" si="148"/>
        <v>8</v>
      </c>
    </row>
    <row r="960" spans="13:21">
      <c r="M960">
        <f t="shared" si="144"/>
        <v>46.458432203389314</v>
      </c>
      <c r="N960">
        <f t="shared" si="145"/>
        <v>46.498432203389314</v>
      </c>
      <c r="O960">
        <f t="shared" si="140"/>
        <v>46.453432203389312</v>
      </c>
      <c r="P960">
        <f t="shared" si="141"/>
        <v>46.503432203389316</v>
      </c>
      <c r="Q960">
        <f t="shared" si="146"/>
        <v>46.478432203389318</v>
      </c>
      <c r="R960">
        <f t="shared" si="142"/>
        <v>0</v>
      </c>
      <c r="S960" s="12">
        <f t="shared" si="147"/>
        <v>0</v>
      </c>
      <c r="T960">
        <f t="shared" si="149"/>
        <v>0</v>
      </c>
      <c r="U960">
        <f t="shared" si="148"/>
        <v>8</v>
      </c>
    </row>
    <row r="961" spans="13:21">
      <c r="M961">
        <f t="shared" si="144"/>
        <v>46.508432203389312</v>
      </c>
      <c r="N961">
        <f t="shared" si="145"/>
        <v>46.548432203389311</v>
      </c>
      <c r="O961">
        <f t="shared" si="140"/>
        <v>46.503432203389309</v>
      </c>
      <c r="P961">
        <f t="shared" si="141"/>
        <v>46.553432203389313</v>
      </c>
      <c r="Q961">
        <f t="shared" si="146"/>
        <v>46.528432203389315</v>
      </c>
      <c r="R961">
        <f t="shared" si="142"/>
        <v>0</v>
      </c>
      <c r="S961" s="12">
        <f t="shared" si="147"/>
        <v>0</v>
      </c>
      <c r="T961">
        <f t="shared" si="149"/>
        <v>0</v>
      </c>
      <c r="U961">
        <f t="shared" si="148"/>
        <v>8</v>
      </c>
    </row>
    <row r="962" spans="13:21">
      <c r="M962">
        <f t="shared" si="144"/>
        <v>46.558432203389309</v>
      </c>
      <c r="N962">
        <f t="shared" si="145"/>
        <v>46.598432203389308</v>
      </c>
      <c r="O962">
        <f t="shared" si="140"/>
        <v>46.553432203389306</v>
      </c>
      <c r="P962">
        <f t="shared" si="141"/>
        <v>46.60343220338931</v>
      </c>
      <c r="Q962">
        <f t="shared" si="146"/>
        <v>46.578432203389312</v>
      </c>
      <c r="R962">
        <f t="shared" si="142"/>
        <v>0</v>
      </c>
      <c r="S962" s="12">
        <f t="shared" si="147"/>
        <v>0</v>
      </c>
      <c r="T962">
        <f t="shared" si="149"/>
        <v>0</v>
      </c>
      <c r="U962">
        <f t="shared" si="148"/>
        <v>8</v>
      </c>
    </row>
    <row r="963" spans="13:21">
      <c r="M963">
        <f t="shared" si="144"/>
        <v>46.608432203389306</v>
      </c>
      <c r="N963">
        <f t="shared" si="145"/>
        <v>46.648432203389305</v>
      </c>
      <c r="O963">
        <f t="shared" si="140"/>
        <v>46.603432203389303</v>
      </c>
      <c r="P963">
        <f t="shared" si="141"/>
        <v>46.653432203389308</v>
      </c>
      <c r="Q963">
        <f t="shared" si="146"/>
        <v>46.628432203389309</v>
      </c>
      <c r="R963">
        <f t="shared" si="142"/>
        <v>0</v>
      </c>
      <c r="S963" s="12">
        <f t="shared" si="147"/>
        <v>0</v>
      </c>
      <c r="T963">
        <f t="shared" si="149"/>
        <v>0</v>
      </c>
      <c r="U963">
        <f t="shared" si="148"/>
        <v>8</v>
      </c>
    </row>
    <row r="964" spans="13:21">
      <c r="M964">
        <f t="shared" si="144"/>
        <v>46.658432203389303</v>
      </c>
      <c r="N964">
        <f t="shared" si="145"/>
        <v>46.698432203389302</v>
      </c>
      <c r="O964">
        <f t="shared" si="140"/>
        <v>46.653432203389301</v>
      </c>
      <c r="P964">
        <f t="shared" si="141"/>
        <v>46.703432203389305</v>
      </c>
      <c r="Q964">
        <f t="shared" si="146"/>
        <v>46.678432203389306</v>
      </c>
      <c r="R964">
        <f t="shared" si="142"/>
        <v>0</v>
      </c>
      <c r="S964" s="12">
        <f t="shared" si="147"/>
        <v>0</v>
      </c>
      <c r="T964">
        <f t="shared" si="149"/>
        <v>0</v>
      </c>
      <c r="U964">
        <f t="shared" si="148"/>
        <v>8</v>
      </c>
    </row>
    <row r="965" spans="13:21">
      <c r="M965">
        <f t="shared" si="144"/>
        <v>46.7084322033893</v>
      </c>
      <c r="N965">
        <f t="shared" si="145"/>
        <v>46.748432203389299</v>
      </c>
      <c r="O965">
        <f t="shared" si="140"/>
        <v>46.703432203389298</v>
      </c>
      <c r="P965">
        <f t="shared" si="141"/>
        <v>46.753432203389302</v>
      </c>
      <c r="Q965">
        <f t="shared" si="146"/>
        <v>46.728432203389303</v>
      </c>
      <c r="R965">
        <f t="shared" si="142"/>
        <v>0</v>
      </c>
      <c r="S965" s="12">
        <f t="shared" si="147"/>
        <v>0</v>
      </c>
      <c r="T965">
        <f t="shared" si="149"/>
        <v>0</v>
      </c>
      <c r="U965">
        <f t="shared" si="148"/>
        <v>8</v>
      </c>
    </row>
    <row r="966" spans="13:21">
      <c r="M966">
        <f t="shared" si="144"/>
        <v>46.758432203389297</v>
      </c>
      <c r="N966">
        <f t="shared" si="145"/>
        <v>46.798432203389297</v>
      </c>
      <c r="O966">
        <f t="shared" ref="O966:O1029" si="150">M966-5*10^-($D$4+1)</f>
        <v>46.753432203389295</v>
      </c>
      <c r="P966">
        <f t="shared" ref="P966:P1029" si="151">N966+5*10^-($D$4+1)</f>
        <v>46.803432203389299</v>
      </c>
      <c r="Q966">
        <f t="shared" si="146"/>
        <v>46.778432203389301</v>
      </c>
      <c r="R966">
        <f t="shared" ref="R966:R1029" si="152">COUNTIFS($G$3:$G$5000, "&gt;="&amp;O966,$G$3:$G$5000, "&lt;="&amp;P966)</f>
        <v>0</v>
      </c>
      <c r="S966" s="12">
        <f t="shared" si="147"/>
        <v>0</v>
      </c>
      <c r="T966">
        <f t="shared" si="149"/>
        <v>0</v>
      </c>
      <c r="U966">
        <f t="shared" si="148"/>
        <v>8</v>
      </c>
    </row>
    <row r="967" spans="13:21">
      <c r="M967">
        <f t="shared" si="144"/>
        <v>46.808432203389295</v>
      </c>
      <c r="N967">
        <f t="shared" si="145"/>
        <v>46.848432203389294</v>
      </c>
      <c r="O967">
        <f t="shared" si="150"/>
        <v>46.803432203389292</v>
      </c>
      <c r="P967">
        <f t="shared" si="151"/>
        <v>46.853432203389296</v>
      </c>
      <c r="Q967">
        <f t="shared" si="146"/>
        <v>46.828432203389298</v>
      </c>
      <c r="R967">
        <f t="shared" si="152"/>
        <v>0</v>
      </c>
      <c r="S967" s="12">
        <f t="shared" si="147"/>
        <v>0</v>
      </c>
      <c r="T967">
        <f t="shared" si="149"/>
        <v>0</v>
      </c>
      <c r="U967">
        <f t="shared" si="148"/>
        <v>8</v>
      </c>
    </row>
    <row r="968" spans="13:21">
      <c r="M968">
        <f t="shared" ref="M968:M1031" si="153">N967+10^(-$D$4)</f>
        <v>46.858432203389292</v>
      </c>
      <c r="N968">
        <f t="shared" ref="N968:N1031" si="154">N967+$J$6</f>
        <v>46.898432203389291</v>
      </c>
      <c r="O968">
        <f t="shared" si="150"/>
        <v>46.853432203389289</v>
      </c>
      <c r="P968">
        <f t="shared" si="151"/>
        <v>46.903432203389293</v>
      </c>
      <c r="Q968">
        <f t="shared" si="146"/>
        <v>46.878432203389295</v>
      </c>
      <c r="R968">
        <f t="shared" si="152"/>
        <v>0</v>
      </c>
      <c r="S968" s="12">
        <f t="shared" si="147"/>
        <v>0</v>
      </c>
      <c r="T968">
        <f t="shared" si="149"/>
        <v>0</v>
      </c>
      <c r="U968">
        <f t="shared" si="148"/>
        <v>8</v>
      </c>
    </row>
    <row r="969" spans="13:21">
      <c r="M969">
        <f t="shared" si="153"/>
        <v>46.908432203389289</v>
      </c>
      <c r="N969">
        <f t="shared" si="154"/>
        <v>46.948432203389288</v>
      </c>
      <c r="O969">
        <f t="shared" si="150"/>
        <v>46.903432203389286</v>
      </c>
      <c r="P969">
        <f t="shared" si="151"/>
        <v>46.953432203389291</v>
      </c>
      <c r="Q969">
        <f t="shared" si="146"/>
        <v>46.928432203389292</v>
      </c>
      <c r="R969">
        <f t="shared" si="152"/>
        <v>0</v>
      </c>
      <c r="S969" s="12">
        <f t="shared" si="147"/>
        <v>0</v>
      </c>
      <c r="T969">
        <f t="shared" si="149"/>
        <v>0</v>
      </c>
      <c r="U969">
        <f t="shared" si="148"/>
        <v>8</v>
      </c>
    </row>
    <row r="970" spans="13:21">
      <c r="M970">
        <f t="shared" si="153"/>
        <v>46.958432203389286</v>
      </c>
      <c r="N970">
        <f t="shared" si="154"/>
        <v>46.998432203389285</v>
      </c>
      <c r="O970">
        <f t="shared" si="150"/>
        <v>46.953432203389283</v>
      </c>
      <c r="P970">
        <f t="shared" si="151"/>
        <v>47.003432203389288</v>
      </c>
      <c r="Q970">
        <f t="shared" si="146"/>
        <v>46.978432203389289</v>
      </c>
      <c r="R970">
        <f t="shared" si="152"/>
        <v>0</v>
      </c>
      <c r="S970" s="12">
        <f t="shared" si="147"/>
        <v>0</v>
      </c>
      <c r="T970">
        <f t="shared" si="149"/>
        <v>0</v>
      </c>
      <c r="U970">
        <f t="shared" si="148"/>
        <v>8</v>
      </c>
    </row>
    <row r="971" spans="13:21">
      <c r="M971">
        <f t="shared" si="153"/>
        <v>47.008432203389283</v>
      </c>
      <c r="N971">
        <f t="shared" si="154"/>
        <v>47.048432203389282</v>
      </c>
      <c r="O971">
        <f t="shared" si="150"/>
        <v>47.003432203389281</v>
      </c>
      <c r="P971">
        <f t="shared" si="151"/>
        <v>47.053432203389285</v>
      </c>
      <c r="Q971">
        <f t="shared" si="146"/>
        <v>47.028432203389286</v>
      </c>
      <c r="R971">
        <f t="shared" si="152"/>
        <v>0</v>
      </c>
      <c r="S971" s="12">
        <f t="shared" si="147"/>
        <v>0</v>
      </c>
      <c r="T971">
        <f t="shared" si="149"/>
        <v>0</v>
      </c>
      <c r="U971">
        <f t="shared" si="148"/>
        <v>8</v>
      </c>
    </row>
    <row r="972" spans="13:21">
      <c r="M972">
        <f t="shared" si="153"/>
        <v>47.05843220338928</v>
      </c>
      <c r="N972">
        <f t="shared" si="154"/>
        <v>47.098432203389279</v>
      </c>
      <c r="O972">
        <f t="shared" si="150"/>
        <v>47.053432203389278</v>
      </c>
      <c r="P972">
        <f t="shared" si="151"/>
        <v>47.103432203389282</v>
      </c>
      <c r="Q972">
        <f t="shared" si="146"/>
        <v>47.078432203389283</v>
      </c>
      <c r="R972">
        <f t="shared" si="152"/>
        <v>0</v>
      </c>
      <c r="S972" s="12">
        <f t="shared" si="147"/>
        <v>0</v>
      </c>
      <c r="T972">
        <f t="shared" si="149"/>
        <v>0</v>
      </c>
      <c r="U972">
        <f t="shared" si="148"/>
        <v>8</v>
      </c>
    </row>
    <row r="973" spans="13:21">
      <c r="M973">
        <f t="shared" si="153"/>
        <v>47.108432203389278</v>
      </c>
      <c r="N973">
        <f t="shared" si="154"/>
        <v>47.148432203389277</v>
      </c>
      <c r="O973">
        <f t="shared" si="150"/>
        <v>47.103432203389275</v>
      </c>
      <c r="P973">
        <f t="shared" si="151"/>
        <v>47.153432203389279</v>
      </c>
      <c r="Q973">
        <f t="shared" si="146"/>
        <v>47.128432203389281</v>
      </c>
      <c r="R973">
        <f t="shared" si="152"/>
        <v>0</v>
      </c>
      <c r="S973" s="12">
        <f t="shared" si="147"/>
        <v>0</v>
      </c>
      <c r="T973">
        <f t="shared" si="149"/>
        <v>0</v>
      </c>
      <c r="U973">
        <f t="shared" si="148"/>
        <v>8</v>
      </c>
    </row>
    <row r="974" spans="13:21">
      <c r="M974">
        <f t="shared" si="153"/>
        <v>47.158432203389275</v>
      </c>
      <c r="N974">
        <f t="shared" si="154"/>
        <v>47.198432203389274</v>
      </c>
      <c r="O974">
        <f t="shared" si="150"/>
        <v>47.153432203389272</v>
      </c>
      <c r="P974">
        <f t="shared" si="151"/>
        <v>47.203432203389276</v>
      </c>
      <c r="Q974">
        <f t="shared" si="146"/>
        <v>47.178432203389278</v>
      </c>
      <c r="R974">
        <f t="shared" si="152"/>
        <v>0</v>
      </c>
      <c r="S974" s="12">
        <f t="shared" si="147"/>
        <v>0</v>
      </c>
      <c r="T974">
        <f t="shared" si="149"/>
        <v>0</v>
      </c>
      <c r="U974">
        <f t="shared" si="148"/>
        <v>8</v>
      </c>
    </row>
    <row r="975" spans="13:21">
      <c r="M975">
        <f t="shared" si="153"/>
        <v>47.208432203389272</v>
      </c>
      <c r="N975">
        <f t="shared" si="154"/>
        <v>47.248432203389271</v>
      </c>
      <c r="O975">
        <f t="shared" si="150"/>
        <v>47.203432203389269</v>
      </c>
      <c r="P975">
        <f t="shared" si="151"/>
        <v>47.253432203389274</v>
      </c>
      <c r="Q975">
        <f t="shared" si="146"/>
        <v>47.228432203389275</v>
      </c>
      <c r="R975">
        <f t="shared" si="152"/>
        <v>0</v>
      </c>
      <c r="S975" s="12">
        <f t="shared" si="147"/>
        <v>0</v>
      </c>
      <c r="T975">
        <f t="shared" si="149"/>
        <v>0</v>
      </c>
      <c r="U975">
        <f t="shared" si="148"/>
        <v>8</v>
      </c>
    </row>
    <row r="976" spans="13:21">
      <c r="M976">
        <f t="shared" si="153"/>
        <v>47.258432203389269</v>
      </c>
      <c r="N976">
        <f t="shared" si="154"/>
        <v>47.298432203389268</v>
      </c>
      <c r="O976">
        <f t="shared" si="150"/>
        <v>47.253432203389266</v>
      </c>
      <c r="P976">
        <f t="shared" si="151"/>
        <v>47.303432203389271</v>
      </c>
      <c r="Q976">
        <f t="shared" si="146"/>
        <v>47.278432203389272</v>
      </c>
      <c r="R976">
        <f t="shared" si="152"/>
        <v>0</v>
      </c>
      <c r="S976" s="12">
        <f t="shared" si="147"/>
        <v>0</v>
      </c>
      <c r="T976">
        <f t="shared" si="149"/>
        <v>0</v>
      </c>
      <c r="U976">
        <f t="shared" si="148"/>
        <v>8</v>
      </c>
    </row>
    <row r="977" spans="13:21">
      <c r="M977">
        <f t="shared" si="153"/>
        <v>47.308432203389266</v>
      </c>
      <c r="N977">
        <f t="shared" si="154"/>
        <v>47.348432203389265</v>
      </c>
      <c r="O977">
        <f t="shared" si="150"/>
        <v>47.303432203389264</v>
      </c>
      <c r="P977">
        <f t="shared" si="151"/>
        <v>47.353432203389268</v>
      </c>
      <c r="Q977">
        <f t="shared" si="146"/>
        <v>47.328432203389269</v>
      </c>
      <c r="R977">
        <f t="shared" si="152"/>
        <v>0</v>
      </c>
      <c r="S977" s="12">
        <f t="shared" si="147"/>
        <v>0</v>
      </c>
      <c r="T977">
        <f t="shared" si="149"/>
        <v>0</v>
      </c>
      <c r="U977">
        <f t="shared" si="148"/>
        <v>8</v>
      </c>
    </row>
    <row r="978" spans="13:21">
      <c r="M978">
        <f t="shared" si="153"/>
        <v>47.358432203389263</v>
      </c>
      <c r="N978">
        <f t="shared" si="154"/>
        <v>47.398432203389262</v>
      </c>
      <c r="O978">
        <f t="shared" si="150"/>
        <v>47.353432203389261</v>
      </c>
      <c r="P978">
        <f t="shared" si="151"/>
        <v>47.403432203389265</v>
      </c>
      <c r="Q978">
        <f t="shared" si="146"/>
        <v>47.378432203389266</v>
      </c>
      <c r="R978">
        <f t="shared" si="152"/>
        <v>0</v>
      </c>
      <c r="S978" s="12">
        <f t="shared" si="147"/>
        <v>0</v>
      </c>
      <c r="T978">
        <f t="shared" si="149"/>
        <v>0</v>
      </c>
      <c r="U978">
        <f t="shared" si="148"/>
        <v>8</v>
      </c>
    </row>
    <row r="979" spans="13:21">
      <c r="M979">
        <f t="shared" si="153"/>
        <v>47.40843220338926</v>
      </c>
      <c r="N979">
        <f t="shared" si="154"/>
        <v>47.44843220338926</v>
      </c>
      <c r="O979">
        <f t="shared" si="150"/>
        <v>47.403432203389258</v>
      </c>
      <c r="P979">
        <f t="shared" si="151"/>
        <v>47.453432203389262</v>
      </c>
      <c r="Q979">
        <f t="shared" si="146"/>
        <v>47.428432203389264</v>
      </c>
      <c r="R979">
        <f t="shared" si="152"/>
        <v>0</v>
      </c>
      <c r="S979" s="12">
        <f t="shared" si="147"/>
        <v>0</v>
      </c>
      <c r="T979">
        <f t="shared" si="149"/>
        <v>0</v>
      </c>
      <c r="U979">
        <f t="shared" si="148"/>
        <v>8</v>
      </c>
    </row>
    <row r="980" spans="13:21">
      <c r="M980">
        <f t="shared" si="153"/>
        <v>47.458432203389258</v>
      </c>
      <c r="N980">
        <f t="shared" si="154"/>
        <v>47.498432203389257</v>
      </c>
      <c r="O980">
        <f t="shared" si="150"/>
        <v>47.453432203389255</v>
      </c>
      <c r="P980">
        <f t="shared" si="151"/>
        <v>47.503432203389259</v>
      </c>
      <c r="Q980">
        <f t="shared" si="146"/>
        <v>47.478432203389261</v>
      </c>
      <c r="R980">
        <f t="shared" si="152"/>
        <v>0</v>
      </c>
      <c r="S980" s="12">
        <f t="shared" si="147"/>
        <v>0</v>
      </c>
      <c r="T980">
        <f>R980</f>
        <v>0</v>
      </c>
      <c r="U980">
        <f t="shared" si="148"/>
        <v>8</v>
      </c>
    </row>
    <row r="981" spans="13:21">
      <c r="M981">
        <f t="shared" si="153"/>
        <v>47.508432203389255</v>
      </c>
      <c r="N981">
        <f t="shared" si="154"/>
        <v>47.548432203389254</v>
      </c>
      <c r="O981">
        <f t="shared" si="150"/>
        <v>47.503432203389252</v>
      </c>
      <c r="P981">
        <f t="shared" si="151"/>
        <v>47.553432203389256</v>
      </c>
      <c r="Q981">
        <f t="shared" si="146"/>
        <v>47.528432203389258</v>
      </c>
      <c r="R981">
        <f t="shared" si="152"/>
        <v>0</v>
      </c>
      <c r="S981" s="12">
        <f t="shared" si="147"/>
        <v>0</v>
      </c>
      <c r="T981">
        <f t="shared" ref="T981:T1009" si="155">R981+T980</f>
        <v>0</v>
      </c>
      <c r="U981">
        <f t="shared" si="148"/>
        <v>8</v>
      </c>
    </row>
    <row r="982" spans="13:21">
      <c r="M982">
        <f t="shared" si="153"/>
        <v>47.558432203389252</v>
      </c>
      <c r="N982">
        <f t="shared" si="154"/>
        <v>47.598432203389251</v>
      </c>
      <c r="O982">
        <f t="shared" si="150"/>
        <v>47.553432203389249</v>
      </c>
      <c r="P982">
        <f t="shared" si="151"/>
        <v>47.603432203389254</v>
      </c>
      <c r="Q982">
        <f t="shared" si="146"/>
        <v>47.578432203389255</v>
      </c>
      <c r="R982">
        <f t="shared" si="152"/>
        <v>0</v>
      </c>
      <c r="S982" s="12">
        <f t="shared" si="147"/>
        <v>0</v>
      </c>
      <c r="T982">
        <f t="shared" si="155"/>
        <v>0</v>
      </c>
      <c r="U982">
        <f t="shared" si="148"/>
        <v>8</v>
      </c>
    </row>
    <row r="983" spans="13:21">
      <c r="M983">
        <f t="shared" si="153"/>
        <v>47.608432203389249</v>
      </c>
      <c r="N983">
        <f t="shared" si="154"/>
        <v>47.648432203389248</v>
      </c>
      <c r="O983">
        <f t="shared" si="150"/>
        <v>47.603432203389247</v>
      </c>
      <c r="P983">
        <f t="shared" si="151"/>
        <v>47.653432203389251</v>
      </c>
      <c r="Q983">
        <f t="shared" si="146"/>
        <v>47.628432203389252</v>
      </c>
      <c r="R983">
        <f t="shared" si="152"/>
        <v>0</v>
      </c>
      <c r="S983" s="12">
        <f t="shared" si="147"/>
        <v>0</v>
      </c>
      <c r="T983">
        <f t="shared" si="155"/>
        <v>0</v>
      </c>
      <c r="U983">
        <f t="shared" si="148"/>
        <v>8</v>
      </c>
    </row>
    <row r="984" spans="13:21">
      <c r="M984">
        <f t="shared" si="153"/>
        <v>47.658432203389246</v>
      </c>
      <c r="N984">
        <f t="shared" si="154"/>
        <v>47.698432203389245</v>
      </c>
      <c r="O984">
        <f t="shared" si="150"/>
        <v>47.653432203389244</v>
      </c>
      <c r="P984">
        <f t="shared" si="151"/>
        <v>47.703432203389248</v>
      </c>
      <c r="Q984">
        <f t="shared" si="146"/>
        <v>47.678432203389249</v>
      </c>
      <c r="R984">
        <f t="shared" si="152"/>
        <v>0</v>
      </c>
      <c r="S984" s="12">
        <f t="shared" si="147"/>
        <v>0</v>
      </c>
      <c r="T984">
        <f t="shared" si="155"/>
        <v>0</v>
      </c>
      <c r="U984">
        <f t="shared" si="148"/>
        <v>8</v>
      </c>
    </row>
    <row r="985" spans="13:21">
      <c r="M985">
        <f t="shared" si="153"/>
        <v>47.708432203389243</v>
      </c>
      <c r="N985">
        <f t="shared" si="154"/>
        <v>47.748432203389243</v>
      </c>
      <c r="O985">
        <f t="shared" si="150"/>
        <v>47.703432203389241</v>
      </c>
      <c r="P985">
        <f t="shared" si="151"/>
        <v>47.753432203389245</v>
      </c>
      <c r="Q985">
        <f t="shared" si="146"/>
        <v>47.728432203389247</v>
      </c>
      <c r="R985">
        <f t="shared" si="152"/>
        <v>0</v>
      </c>
      <c r="S985" s="12">
        <f t="shared" si="147"/>
        <v>0</v>
      </c>
      <c r="T985">
        <f t="shared" si="155"/>
        <v>0</v>
      </c>
      <c r="U985">
        <f t="shared" si="148"/>
        <v>8</v>
      </c>
    </row>
    <row r="986" spans="13:21">
      <c r="M986">
        <f t="shared" si="153"/>
        <v>47.758432203389241</v>
      </c>
      <c r="N986">
        <f t="shared" si="154"/>
        <v>47.79843220338924</v>
      </c>
      <c r="O986">
        <f t="shared" si="150"/>
        <v>47.753432203389238</v>
      </c>
      <c r="P986">
        <f t="shared" si="151"/>
        <v>47.803432203389242</v>
      </c>
      <c r="Q986">
        <f t="shared" si="146"/>
        <v>47.778432203389244</v>
      </c>
      <c r="R986">
        <f t="shared" si="152"/>
        <v>0</v>
      </c>
      <c r="S986" s="12">
        <f t="shared" si="147"/>
        <v>0</v>
      </c>
      <c r="T986">
        <f t="shared" si="155"/>
        <v>0</v>
      </c>
      <c r="U986">
        <f t="shared" si="148"/>
        <v>8</v>
      </c>
    </row>
    <row r="987" spans="13:21">
      <c r="M987">
        <f t="shared" si="153"/>
        <v>47.808432203389238</v>
      </c>
      <c r="N987">
        <f t="shared" si="154"/>
        <v>47.848432203389237</v>
      </c>
      <c r="O987">
        <f t="shared" si="150"/>
        <v>47.803432203389235</v>
      </c>
      <c r="P987">
        <f t="shared" si="151"/>
        <v>47.853432203389239</v>
      </c>
      <c r="Q987">
        <f t="shared" si="146"/>
        <v>47.828432203389241</v>
      </c>
      <c r="R987">
        <f t="shared" si="152"/>
        <v>0</v>
      </c>
      <c r="S987" s="12">
        <f t="shared" si="147"/>
        <v>0</v>
      </c>
      <c r="T987">
        <f t="shared" si="155"/>
        <v>0</v>
      </c>
      <c r="U987">
        <f t="shared" si="148"/>
        <v>8</v>
      </c>
    </row>
    <row r="988" spans="13:21">
      <c r="M988">
        <f t="shared" si="153"/>
        <v>47.858432203389235</v>
      </c>
      <c r="N988">
        <f t="shared" si="154"/>
        <v>47.898432203389234</v>
      </c>
      <c r="O988">
        <f t="shared" si="150"/>
        <v>47.853432203389232</v>
      </c>
      <c r="P988">
        <f t="shared" si="151"/>
        <v>47.903432203389237</v>
      </c>
      <c r="Q988">
        <f t="shared" si="146"/>
        <v>47.878432203389238</v>
      </c>
      <c r="R988">
        <f t="shared" si="152"/>
        <v>0</v>
      </c>
      <c r="S988" s="12">
        <f t="shared" si="147"/>
        <v>0</v>
      </c>
      <c r="T988">
        <f t="shared" si="155"/>
        <v>0</v>
      </c>
      <c r="U988">
        <f t="shared" si="148"/>
        <v>8</v>
      </c>
    </row>
    <row r="989" spans="13:21">
      <c r="M989">
        <f t="shared" si="153"/>
        <v>47.908432203389232</v>
      </c>
      <c r="N989">
        <f t="shared" si="154"/>
        <v>47.948432203389231</v>
      </c>
      <c r="O989">
        <f t="shared" si="150"/>
        <v>47.903432203389229</v>
      </c>
      <c r="P989">
        <f t="shared" si="151"/>
        <v>47.953432203389234</v>
      </c>
      <c r="Q989">
        <f t="shared" si="146"/>
        <v>47.928432203389235</v>
      </c>
      <c r="R989">
        <f t="shared" si="152"/>
        <v>0</v>
      </c>
      <c r="S989" s="12">
        <f t="shared" si="147"/>
        <v>0</v>
      </c>
      <c r="T989">
        <f t="shared" si="155"/>
        <v>0</v>
      </c>
      <c r="U989">
        <f t="shared" si="148"/>
        <v>8</v>
      </c>
    </row>
    <row r="990" spans="13:21">
      <c r="M990">
        <f t="shared" si="153"/>
        <v>47.958432203389229</v>
      </c>
      <c r="N990">
        <f t="shared" si="154"/>
        <v>47.998432203389228</v>
      </c>
      <c r="O990">
        <f t="shared" si="150"/>
        <v>47.953432203389227</v>
      </c>
      <c r="P990">
        <f t="shared" si="151"/>
        <v>48.003432203389231</v>
      </c>
      <c r="Q990">
        <f t="shared" si="146"/>
        <v>47.978432203389232</v>
      </c>
      <c r="R990">
        <f t="shared" si="152"/>
        <v>0</v>
      </c>
      <c r="S990" s="12">
        <f t="shared" si="147"/>
        <v>0</v>
      </c>
      <c r="T990">
        <f t="shared" si="155"/>
        <v>0</v>
      </c>
      <c r="U990">
        <f t="shared" si="148"/>
        <v>8</v>
      </c>
    </row>
    <row r="991" spans="13:21">
      <c r="M991">
        <f t="shared" si="153"/>
        <v>48.008432203389226</v>
      </c>
      <c r="N991">
        <f t="shared" si="154"/>
        <v>48.048432203389225</v>
      </c>
      <c r="O991">
        <f t="shared" si="150"/>
        <v>48.003432203389224</v>
      </c>
      <c r="P991">
        <f t="shared" si="151"/>
        <v>48.053432203389228</v>
      </c>
      <c r="Q991">
        <f t="shared" si="146"/>
        <v>48.028432203389229</v>
      </c>
      <c r="R991">
        <f t="shared" si="152"/>
        <v>0</v>
      </c>
      <c r="S991" s="12">
        <f t="shared" si="147"/>
        <v>0</v>
      </c>
      <c r="T991">
        <f t="shared" si="155"/>
        <v>0</v>
      </c>
      <c r="U991">
        <f t="shared" si="148"/>
        <v>8</v>
      </c>
    </row>
    <row r="992" spans="13:21">
      <c r="M992">
        <f t="shared" si="153"/>
        <v>48.058432203389224</v>
      </c>
      <c r="N992">
        <f t="shared" si="154"/>
        <v>48.098432203389223</v>
      </c>
      <c r="O992">
        <f t="shared" si="150"/>
        <v>48.053432203389221</v>
      </c>
      <c r="P992">
        <f t="shared" si="151"/>
        <v>48.103432203389225</v>
      </c>
      <c r="Q992">
        <f t="shared" si="146"/>
        <v>48.078432203389227</v>
      </c>
      <c r="R992">
        <f t="shared" si="152"/>
        <v>0</v>
      </c>
      <c r="S992" s="12">
        <f t="shared" si="147"/>
        <v>0</v>
      </c>
      <c r="T992">
        <f t="shared" si="155"/>
        <v>0</v>
      </c>
      <c r="U992">
        <f t="shared" si="148"/>
        <v>8</v>
      </c>
    </row>
    <row r="993" spans="13:21">
      <c r="M993">
        <f t="shared" si="153"/>
        <v>48.108432203389221</v>
      </c>
      <c r="N993">
        <f t="shared" si="154"/>
        <v>48.14843220338922</v>
      </c>
      <c r="O993">
        <f t="shared" si="150"/>
        <v>48.103432203389218</v>
      </c>
      <c r="P993">
        <f t="shared" si="151"/>
        <v>48.153432203389222</v>
      </c>
      <c r="Q993">
        <f t="shared" si="146"/>
        <v>48.128432203389224</v>
      </c>
      <c r="R993">
        <f t="shared" si="152"/>
        <v>0</v>
      </c>
      <c r="S993" s="12">
        <f t="shared" si="147"/>
        <v>0</v>
      </c>
      <c r="T993">
        <f t="shared" si="155"/>
        <v>0</v>
      </c>
      <c r="U993">
        <f t="shared" si="148"/>
        <v>8</v>
      </c>
    </row>
    <row r="994" spans="13:21">
      <c r="M994">
        <f t="shared" si="153"/>
        <v>48.158432203389218</v>
      </c>
      <c r="N994">
        <f t="shared" si="154"/>
        <v>48.198432203389217</v>
      </c>
      <c r="O994">
        <f t="shared" si="150"/>
        <v>48.153432203389215</v>
      </c>
      <c r="P994">
        <f t="shared" si="151"/>
        <v>48.20343220338922</v>
      </c>
      <c r="Q994">
        <f t="shared" si="146"/>
        <v>48.178432203389221</v>
      </c>
      <c r="R994">
        <f t="shared" si="152"/>
        <v>0</v>
      </c>
      <c r="S994" s="12">
        <f t="shared" si="147"/>
        <v>0</v>
      </c>
      <c r="T994">
        <f t="shared" si="155"/>
        <v>0</v>
      </c>
      <c r="U994">
        <f t="shared" si="148"/>
        <v>8</v>
      </c>
    </row>
    <row r="995" spans="13:21">
      <c r="M995">
        <f t="shared" si="153"/>
        <v>48.208432203389215</v>
      </c>
      <c r="N995">
        <f t="shared" si="154"/>
        <v>48.248432203389214</v>
      </c>
      <c r="O995">
        <f t="shared" si="150"/>
        <v>48.203432203389212</v>
      </c>
      <c r="P995">
        <f t="shared" si="151"/>
        <v>48.253432203389217</v>
      </c>
      <c r="Q995">
        <f t="shared" si="146"/>
        <v>48.228432203389218</v>
      </c>
      <c r="R995">
        <f t="shared" si="152"/>
        <v>0</v>
      </c>
      <c r="S995" s="12">
        <f t="shared" si="147"/>
        <v>0</v>
      </c>
      <c r="T995">
        <f t="shared" si="155"/>
        <v>0</v>
      </c>
      <c r="U995">
        <f t="shared" si="148"/>
        <v>8</v>
      </c>
    </row>
    <row r="996" spans="13:21">
      <c r="M996">
        <f t="shared" si="153"/>
        <v>48.258432203389212</v>
      </c>
      <c r="N996">
        <f t="shared" si="154"/>
        <v>48.298432203389211</v>
      </c>
      <c r="O996">
        <f t="shared" si="150"/>
        <v>48.25343220338921</v>
      </c>
      <c r="P996">
        <f t="shared" si="151"/>
        <v>48.303432203389214</v>
      </c>
      <c r="Q996">
        <f t="shared" si="146"/>
        <v>48.278432203389215</v>
      </c>
      <c r="R996">
        <f t="shared" si="152"/>
        <v>0</v>
      </c>
      <c r="S996" s="12">
        <f t="shared" si="147"/>
        <v>0</v>
      </c>
      <c r="T996">
        <f t="shared" si="155"/>
        <v>0</v>
      </c>
      <c r="U996">
        <f t="shared" si="148"/>
        <v>8</v>
      </c>
    </row>
    <row r="997" spans="13:21">
      <c r="M997">
        <f t="shared" si="153"/>
        <v>48.308432203389209</v>
      </c>
      <c r="N997">
        <f t="shared" si="154"/>
        <v>48.348432203389208</v>
      </c>
      <c r="O997">
        <f t="shared" si="150"/>
        <v>48.303432203389207</v>
      </c>
      <c r="P997">
        <f t="shared" si="151"/>
        <v>48.353432203389211</v>
      </c>
      <c r="Q997">
        <f t="shared" si="146"/>
        <v>48.328432203389212</v>
      </c>
      <c r="R997">
        <f t="shared" si="152"/>
        <v>0</v>
      </c>
      <c r="S997" s="12">
        <f t="shared" si="147"/>
        <v>0</v>
      </c>
      <c r="T997">
        <f t="shared" si="155"/>
        <v>0</v>
      </c>
      <c r="U997">
        <f t="shared" si="148"/>
        <v>8</v>
      </c>
    </row>
    <row r="998" spans="13:21">
      <c r="M998">
        <f t="shared" si="153"/>
        <v>48.358432203389206</v>
      </c>
      <c r="N998">
        <f t="shared" si="154"/>
        <v>48.398432203389206</v>
      </c>
      <c r="O998">
        <f t="shared" si="150"/>
        <v>48.353432203389204</v>
      </c>
      <c r="P998">
        <f t="shared" si="151"/>
        <v>48.403432203389208</v>
      </c>
      <c r="Q998">
        <f t="shared" si="146"/>
        <v>48.37843220338921</v>
      </c>
      <c r="R998">
        <f t="shared" si="152"/>
        <v>0</v>
      </c>
      <c r="S998" s="12">
        <f t="shared" si="147"/>
        <v>0</v>
      </c>
      <c r="T998">
        <f t="shared" si="155"/>
        <v>0</v>
      </c>
      <c r="U998">
        <f t="shared" si="148"/>
        <v>8</v>
      </c>
    </row>
    <row r="999" spans="13:21">
      <c r="M999">
        <f t="shared" si="153"/>
        <v>48.408432203389204</v>
      </c>
      <c r="N999">
        <f t="shared" si="154"/>
        <v>48.448432203389203</v>
      </c>
      <c r="O999">
        <f t="shared" si="150"/>
        <v>48.403432203389201</v>
      </c>
      <c r="P999">
        <f t="shared" si="151"/>
        <v>48.453432203389205</v>
      </c>
      <c r="Q999">
        <f t="shared" si="146"/>
        <v>48.428432203389207</v>
      </c>
      <c r="R999">
        <f t="shared" si="152"/>
        <v>0</v>
      </c>
      <c r="S999" s="12">
        <f t="shared" si="147"/>
        <v>0</v>
      </c>
      <c r="T999">
        <f t="shared" si="155"/>
        <v>0</v>
      </c>
      <c r="U999">
        <f t="shared" si="148"/>
        <v>8</v>
      </c>
    </row>
    <row r="1000" spans="13:21">
      <c r="M1000">
        <f t="shared" si="153"/>
        <v>48.458432203389201</v>
      </c>
      <c r="N1000">
        <f t="shared" si="154"/>
        <v>48.4984322033892</v>
      </c>
      <c r="O1000">
        <f t="shared" si="150"/>
        <v>48.453432203389198</v>
      </c>
      <c r="P1000">
        <f t="shared" si="151"/>
        <v>48.503432203389202</v>
      </c>
      <c r="Q1000">
        <f t="shared" si="146"/>
        <v>48.478432203389204</v>
      </c>
      <c r="R1000">
        <f t="shared" si="152"/>
        <v>0</v>
      </c>
      <c r="S1000" s="12">
        <f t="shared" si="147"/>
        <v>0</v>
      </c>
      <c r="T1000">
        <f t="shared" si="155"/>
        <v>0</v>
      </c>
      <c r="U1000">
        <f t="shared" si="148"/>
        <v>8</v>
      </c>
    </row>
    <row r="1001" spans="13:21">
      <c r="M1001">
        <f t="shared" si="153"/>
        <v>48.508432203389198</v>
      </c>
      <c r="N1001">
        <f t="shared" si="154"/>
        <v>48.548432203389197</v>
      </c>
      <c r="O1001">
        <f t="shared" si="150"/>
        <v>48.503432203389195</v>
      </c>
      <c r="P1001">
        <f t="shared" si="151"/>
        <v>48.5534322033892</v>
      </c>
      <c r="Q1001">
        <f t="shared" si="146"/>
        <v>48.528432203389201</v>
      </c>
      <c r="R1001">
        <f t="shared" si="152"/>
        <v>0</v>
      </c>
      <c r="S1001" s="12">
        <f t="shared" si="147"/>
        <v>0</v>
      </c>
      <c r="T1001">
        <f t="shared" si="155"/>
        <v>0</v>
      </c>
      <c r="U1001">
        <f t="shared" si="148"/>
        <v>8</v>
      </c>
    </row>
    <row r="1002" spans="13:21">
      <c r="M1002">
        <f t="shared" si="153"/>
        <v>48.558432203389195</v>
      </c>
      <c r="N1002">
        <f t="shared" si="154"/>
        <v>48.598432203389194</v>
      </c>
      <c r="O1002">
        <f t="shared" si="150"/>
        <v>48.553432203389193</v>
      </c>
      <c r="P1002">
        <f t="shared" si="151"/>
        <v>48.603432203389197</v>
      </c>
      <c r="Q1002">
        <f t="shared" si="146"/>
        <v>48.578432203389198</v>
      </c>
      <c r="R1002">
        <f t="shared" si="152"/>
        <v>0</v>
      </c>
      <c r="S1002" s="12">
        <f t="shared" si="147"/>
        <v>0</v>
      </c>
      <c r="T1002">
        <f t="shared" si="155"/>
        <v>0</v>
      </c>
      <c r="U1002">
        <f t="shared" si="148"/>
        <v>8</v>
      </c>
    </row>
    <row r="1003" spans="13:21">
      <c r="M1003">
        <f t="shared" si="153"/>
        <v>48.608432203389192</v>
      </c>
      <c r="N1003">
        <f t="shared" si="154"/>
        <v>48.648432203389191</v>
      </c>
      <c r="O1003">
        <f t="shared" si="150"/>
        <v>48.60343220338919</v>
      </c>
      <c r="P1003">
        <f t="shared" si="151"/>
        <v>48.653432203389194</v>
      </c>
      <c r="Q1003">
        <f t="shared" si="146"/>
        <v>48.628432203389195</v>
      </c>
      <c r="R1003">
        <f t="shared" si="152"/>
        <v>0</v>
      </c>
      <c r="S1003" s="12">
        <f t="shared" si="147"/>
        <v>0</v>
      </c>
      <c r="T1003">
        <f t="shared" si="155"/>
        <v>0</v>
      </c>
      <c r="U1003">
        <f t="shared" si="148"/>
        <v>8</v>
      </c>
    </row>
    <row r="1004" spans="13:21">
      <c r="M1004">
        <f t="shared" si="153"/>
        <v>48.658432203389189</v>
      </c>
      <c r="N1004">
        <f t="shared" si="154"/>
        <v>48.698432203389189</v>
      </c>
      <c r="O1004">
        <f t="shared" si="150"/>
        <v>48.653432203389187</v>
      </c>
      <c r="P1004">
        <f t="shared" si="151"/>
        <v>48.703432203389191</v>
      </c>
      <c r="Q1004">
        <f t="shared" si="146"/>
        <v>48.678432203389193</v>
      </c>
      <c r="R1004">
        <f t="shared" si="152"/>
        <v>0</v>
      </c>
      <c r="S1004" s="12">
        <f t="shared" si="147"/>
        <v>0</v>
      </c>
      <c r="T1004">
        <f t="shared" si="155"/>
        <v>0</v>
      </c>
      <c r="U1004">
        <f t="shared" si="148"/>
        <v>8</v>
      </c>
    </row>
    <row r="1005" spans="13:21">
      <c r="M1005">
        <f t="shared" si="153"/>
        <v>48.708432203389187</v>
      </c>
      <c r="N1005">
        <f t="shared" si="154"/>
        <v>48.748432203389186</v>
      </c>
      <c r="O1005">
        <f t="shared" si="150"/>
        <v>48.703432203389184</v>
      </c>
      <c r="P1005">
        <f t="shared" si="151"/>
        <v>48.753432203389188</v>
      </c>
      <c r="Q1005">
        <f t="shared" ref="Q1005:Q1010" si="156">AVERAGE(O1005:P1005)</f>
        <v>48.72843220338919</v>
      </c>
      <c r="R1005">
        <f t="shared" si="152"/>
        <v>0</v>
      </c>
      <c r="S1005" s="12">
        <f t="shared" ref="S1005:S1010" si="157">R1005/$S$3</f>
        <v>0</v>
      </c>
      <c r="T1005">
        <f t="shared" si="155"/>
        <v>0</v>
      </c>
      <c r="U1005">
        <f t="shared" ref="U1005:U1010" si="158">COUNTIF($G$3:$G$1000, "&lt;="&amp;O1005)</f>
        <v>8</v>
      </c>
    </row>
    <row r="1006" spans="13:21">
      <c r="M1006">
        <f t="shared" si="153"/>
        <v>48.758432203389184</v>
      </c>
      <c r="N1006">
        <f t="shared" si="154"/>
        <v>48.798432203389183</v>
      </c>
      <c r="O1006">
        <f t="shared" si="150"/>
        <v>48.753432203389181</v>
      </c>
      <c r="P1006">
        <f t="shared" si="151"/>
        <v>48.803432203389185</v>
      </c>
      <c r="Q1006">
        <f t="shared" si="156"/>
        <v>48.778432203389187</v>
      </c>
      <c r="R1006">
        <f t="shared" si="152"/>
        <v>0</v>
      </c>
      <c r="S1006" s="12">
        <f t="shared" si="157"/>
        <v>0</v>
      </c>
      <c r="T1006">
        <f t="shared" si="155"/>
        <v>0</v>
      </c>
      <c r="U1006">
        <f t="shared" si="158"/>
        <v>8</v>
      </c>
    </row>
    <row r="1007" spans="13:21">
      <c r="M1007">
        <f t="shared" si="153"/>
        <v>48.808432203389181</v>
      </c>
      <c r="N1007">
        <f t="shared" si="154"/>
        <v>48.84843220338918</v>
      </c>
      <c r="O1007">
        <f t="shared" si="150"/>
        <v>48.803432203389178</v>
      </c>
      <c r="P1007">
        <f t="shared" si="151"/>
        <v>48.853432203389183</v>
      </c>
      <c r="Q1007">
        <f t="shared" si="156"/>
        <v>48.828432203389184</v>
      </c>
      <c r="R1007">
        <f t="shared" si="152"/>
        <v>0</v>
      </c>
      <c r="S1007" s="12">
        <f t="shared" si="157"/>
        <v>0</v>
      </c>
      <c r="T1007">
        <f t="shared" si="155"/>
        <v>0</v>
      </c>
      <c r="U1007">
        <f t="shared" si="158"/>
        <v>8</v>
      </c>
    </row>
    <row r="1008" spans="13:21">
      <c r="M1008">
        <f t="shared" si="153"/>
        <v>48.858432203389178</v>
      </c>
      <c r="N1008">
        <f t="shared" si="154"/>
        <v>48.898432203389177</v>
      </c>
      <c r="O1008">
        <f t="shared" si="150"/>
        <v>48.853432203389175</v>
      </c>
      <c r="P1008">
        <f t="shared" si="151"/>
        <v>48.90343220338918</v>
      </c>
      <c r="Q1008">
        <f t="shared" si="156"/>
        <v>48.878432203389181</v>
      </c>
      <c r="R1008">
        <f t="shared" si="152"/>
        <v>0</v>
      </c>
      <c r="S1008" s="12">
        <f t="shared" si="157"/>
        <v>0</v>
      </c>
      <c r="T1008">
        <f t="shared" si="155"/>
        <v>0</v>
      </c>
      <c r="U1008">
        <f t="shared" si="158"/>
        <v>8</v>
      </c>
    </row>
    <row r="1009" spans="13:21">
      <c r="M1009">
        <f t="shared" si="153"/>
        <v>48.908432203389175</v>
      </c>
      <c r="N1009">
        <f t="shared" si="154"/>
        <v>48.948432203389174</v>
      </c>
      <c r="O1009">
        <f t="shared" si="150"/>
        <v>48.903432203389173</v>
      </c>
      <c r="P1009">
        <f t="shared" si="151"/>
        <v>48.953432203389177</v>
      </c>
      <c r="Q1009">
        <f t="shared" si="156"/>
        <v>48.928432203389178</v>
      </c>
      <c r="R1009">
        <f t="shared" si="152"/>
        <v>0</v>
      </c>
      <c r="S1009" s="12">
        <f t="shared" si="157"/>
        <v>0</v>
      </c>
      <c r="T1009">
        <f t="shared" si="155"/>
        <v>0</v>
      </c>
      <c r="U1009">
        <f t="shared" si="158"/>
        <v>8</v>
      </c>
    </row>
    <row r="1010" spans="13:21">
      <c r="M1010">
        <f t="shared" si="153"/>
        <v>48.958432203389172</v>
      </c>
      <c r="N1010">
        <f t="shared" si="154"/>
        <v>48.998432203389171</v>
      </c>
      <c r="O1010">
        <f t="shared" si="150"/>
        <v>48.95343220338917</v>
      </c>
      <c r="P1010">
        <f t="shared" si="151"/>
        <v>49.003432203389174</v>
      </c>
      <c r="Q1010">
        <f t="shared" si="156"/>
        <v>48.978432203389175</v>
      </c>
      <c r="R1010">
        <f t="shared" si="152"/>
        <v>0</v>
      </c>
      <c r="S1010" s="12">
        <f t="shared" si="157"/>
        <v>0</v>
      </c>
      <c r="T1010">
        <f>R1010</f>
        <v>0</v>
      </c>
      <c r="U1010">
        <f t="shared" si="158"/>
        <v>8</v>
      </c>
    </row>
    <row r="1011" spans="13:21">
      <c r="M1011">
        <f t="shared" si="153"/>
        <v>49.00843220338917</v>
      </c>
      <c r="N1011">
        <f t="shared" si="154"/>
        <v>49.048432203389169</v>
      </c>
      <c r="O1011">
        <f t="shared" si="150"/>
        <v>49.003432203389167</v>
      </c>
      <c r="P1011">
        <f t="shared" si="151"/>
        <v>49.053432203389171</v>
      </c>
      <c r="Q1011">
        <f t="shared" ref="Q1011:Q1074" si="159">AVERAGE(O1011:P1011)</f>
        <v>49.028432203389173</v>
      </c>
      <c r="R1011">
        <f t="shared" si="152"/>
        <v>0</v>
      </c>
      <c r="S1011" s="12">
        <f t="shared" ref="S1011:S1074" si="160">R1011/$S$3</f>
        <v>0</v>
      </c>
      <c r="T1011">
        <f>R1011+T1010</f>
        <v>0</v>
      </c>
      <c r="U1011">
        <f t="shared" ref="U1011:U1074" si="161">COUNTIF($G$3:$G$1000, "&lt;="&amp;O1011)</f>
        <v>8</v>
      </c>
    </row>
    <row r="1012" spans="13:21">
      <c r="M1012">
        <f t="shared" si="153"/>
        <v>49.058432203389167</v>
      </c>
      <c r="N1012">
        <f t="shared" si="154"/>
        <v>49.098432203389166</v>
      </c>
      <c r="O1012">
        <f t="shared" si="150"/>
        <v>49.053432203389164</v>
      </c>
      <c r="P1012">
        <f t="shared" si="151"/>
        <v>49.103432203389168</v>
      </c>
      <c r="Q1012">
        <f t="shared" si="159"/>
        <v>49.07843220338917</v>
      </c>
      <c r="R1012">
        <f t="shared" si="152"/>
        <v>0</v>
      </c>
      <c r="S1012" s="12">
        <f t="shared" si="160"/>
        <v>0</v>
      </c>
      <c r="T1012">
        <f t="shared" ref="T1012:T1048" si="162">R1012+T1011</f>
        <v>0</v>
      </c>
      <c r="U1012">
        <f t="shared" si="161"/>
        <v>8</v>
      </c>
    </row>
    <row r="1013" spans="13:21">
      <c r="M1013">
        <f t="shared" si="153"/>
        <v>49.108432203389164</v>
      </c>
      <c r="N1013">
        <f t="shared" si="154"/>
        <v>49.148432203389163</v>
      </c>
      <c r="O1013">
        <f t="shared" si="150"/>
        <v>49.103432203389161</v>
      </c>
      <c r="P1013">
        <f t="shared" si="151"/>
        <v>49.153432203389166</v>
      </c>
      <c r="Q1013">
        <f t="shared" si="159"/>
        <v>49.128432203389167</v>
      </c>
      <c r="R1013">
        <f t="shared" si="152"/>
        <v>0</v>
      </c>
      <c r="S1013" s="12">
        <f t="shared" si="160"/>
        <v>0</v>
      </c>
      <c r="T1013">
        <f t="shared" si="162"/>
        <v>0</v>
      </c>
      <c r="U1013">
        <f t="shared" si="161"/>
        <v>8</v>
      </c>
    </row>
    <row r="1014" spans="13:21">
      <c r="M1014">
        <f t="shared" si="153"/>
        <v>49.158432203389161</v>
      </c>
      <c r="N1014">
        <f t="shared" si="154"/>
        <v>49.19843220338916</v>
      </c>
      <c r="O1014">
        <f t="shared" si="150"/>
        <v>49.153432203389158</v>
      </c>
      <c r="P1014">
        <f t="shared" si="151"/>
        <v>49.203432203389163</v>
      </c>
      <c r="Q1014">
        <f t="shared" si="159"/>
        <v>49.178432203389164</v>
      </c>
      <c r="R1014">
        <f t="shared" si="152"/>
        <v>0</v>
      </c>
      <c r="S1014" s="12">
        <f t="shared" si="160"/>
        <v>0</v>
      </c>
      <c r="T1014">
        <f t="shared" si="162"/>
        <v>0</v>
      </c>
      <c r="U1014">
        <f t="shared" si="161"/>
        <v>8</v>
      </c>
    </row>
    <row r="1015" spans="13:21">
      <c r="M1015">
        <f t="shared" si="153"/>
        <v>49.208432203389158</v>
      </c>
      <c r="N1015">
        <f t="shared" si="154"/>
        <v>49.248432203389157</v>
      </c>
      <c r="O1015">
        <f t="shared" si="150"/>
        <v>49.203432203389156</v>
      </c>
      <c r="P1015">
        <f t="shared" si="151"/>
        <v>49.25343220338916</v>
      </c>
      <c r="Q1015">
        <f t="shared" si="159"/>
        <v>49.228432203389161</v>
      </c>
      <c r="R1015">
        <f t="shared" si="152"/>
        <v>0</v>
      </c>
      <c r="S1015" s="12">
        <f t="shared" si="160"/>
        <v>0</v>
      </c>
      <c r="T1015">
        <f t="shared" si="162"/>
        <v>0</v>
      </c>
      <c r="U1015">
        <f t="shared" si="161"/>
        <v>8</v>
      </c>
    </row>
    <row r="1016" spans="13:21">
      <c r="M1016">
        <f t="shared" si="153"/>
        <v>49.258432203389155</v>
      </c>
      <c r="N1016">
        <f t="shared" si="154"/>
        <v>49.298432203389154</v>
      </c>
      <c r="O1016">
        <f t="shared" si="150"/>
        <v>49.253432203389153</v>
      </c>
      <c r="P1016">
        <f t="shared" si="151"/>
        <v>49.303432203389157</v>
      </c>
      <c r="Q1016">
        <f t="shared" si="159"/>
        <v>49.278432203389158</v>
      </c>
      <c r="R1016">
        <f t="shared" si="152"/>
        <v>0</v>
      </c>
      <c r="S1016" s="12">
        <f t="shared" si="160"/>
        <v>0</v>
      </c>
      <c r="T1016">
        <f t="shared" si="162"/>
        <v>0</v>
      </c>
      <c r="U1016">
        <f t="shared" si="161"/>
        <v>8</v>
      </c>
    </row>
    <row r="1017" spans="13:21">
      <c r="M1017">
        <f t="shared" si="153"/>
        <v>49.308432203389152</v>
      </c>
      <c r="N1017">
        <f t="shared" si="154"/>
        <v>49.348432203389152</v>
      </c>
      <c r="O1017">
        <f t="shared" si="150"/>
        <v>49.30343220338915</v>
      </c>
      <c r="P1017">
        <f t="shared" si="151"/>
        <v>49.353432203389154</v>
      </c>
      <c r="Q1017">
        <f t="shared" si="159"/>
        <v>49.328432203389156</v>
      </c>
      <c r="R1017">
        <f t="shared" si="152"/>
        <v>0</v>
      </c>
      <c r="S1017" s="12">
        <f t="shared" si="160"/>
        <v>0</v>
      </c>
      <c r="T1017">
        <f t="shared" si="162"/>
        <v>0</v>
      </c>
      <c r="U1017">
        <f t="shared" si="161"/>
        <v>8</v>
      </c>
    </row>
    <row r="1018" spans="13:21">
      <c r="M1018">
        <f t="shared" si="153"/>
        <v>49.35843220338915</v>
      </c>
      <c r="N1018">
        <f t="shared" si="154"/>
        <v>49.398432203389149</v>
      </c>
      <c r="O1018">
        <f t="shared" si="150"/>
        <v>49.353432203389147</v>
      </c>
      <c r="P1018">
        <f t="shared" si="151"/>
        <v>49.403432203389151</v>
      </c>
      <c r="Q1018">
        <f t="shared" si="159"/>
        <v>49.378432203389153</v>
      </c>
      <c r="R1018">
        <f t="shared" si="152"/>
        <v>0</v>
      </c>
      <c r="S1018" s="12">
        <f t="shared" si="160"/>
        <v>0</v>
      </c>
      <c r="T1018">
        <f t="shared" si="162"/>
        <v>0</v>
      </c>
      <c r="U1018">
        <f t="shared" si="161"/>
        <v>8</v>
      </c>
    </row>
    <row r="1019" spans="13:21">
      <c r="M1019">
        <f t="shared" si="153"/>
        <v>49.408432203389147</v>
      </c>
      <c r="N1019">
        <f t="shared" si="154"/>
        <v>49.448432203389146</v>
      </c>
      <c r="O1019">
        <f t="shared" si="150"/>
        <v>49.403432203389144</v>
      </c>
      <c r="P1019">
        <f t="shared" si="151"/>
        <v>49.453432203389148</v>
      </c>
      <c r="Q1019">
        <f t="shared" si="159"/>
        <v>49.42843220338915</v>
      </c>
      <c r="R1019">
        <f t="shared" si="152"/>
        <v>0</v>
      </c>
      <c r="S1019" s="12">
        <f t="shared" si="160"/>
        <v>0</v>
      </c>
      <c r="T1019">
        <f t="shared" si="162"/>
        <v>0</v>
      </c>
      <c r="U1019">
        <f t="shared" si="161"/>
        <v>8</v>
      </c>
    </row>
    <row r="1020" spans="13:21">
      <c r="M1020">
        <f t="shared" si="153"/>
        <v>49.458432203389144</v>
      </c>
      <c r="N1020">
        <f t="shared" si="154"/>
        <v>49.498432203389143</v>
      </c>
      <c r="O1020">
        <f t="shared" si="150"/>
        <v>49.453432203389141</v>
      </c>
      <c r="P1020">
        <f t="shared" si="151"/>
        <v>49.503432203389146</v>
      </c>
      <c r="Q1020">
        <f t="shared" si="159"/>
        <v>49.478432203389147</v>
      </c>
      <c r="R1020">
        <f t="shared" si="152"/>
        <v>0</v>
      </c>
      <c r="S1020" s="12">
        <f t="shared" si="160"/>
        <v>0</v>
      </c>
      <c r="T1020">
        <f t="shared" si="162"/>
        <v>0</v>
      </c>
      <c r="U1020">
        <f t="shared" si="161"/>
        <v>8</v>
      </c>
    </row>
    <row r="1021" spans="13:21">
      <c r="M1021">
        <f t="shared" si="153"/>
        <v>49.508432203389141</v>
      </c>
      <c r="N1021">
        <f t="shared" si="154"/>
        <v>49.54843220338914</v>
      </c>
      <c r="O1021">
        <f t="shared" si="150"/>
        <v>49.503432203389139</v>
      </c>
      <c r="P1021">
        <f t="shared" si="151"/>
        <v>49.553432203389143</v>
      </c>
      <c r="Q1021">
        <f t="shared" si="159"/>
        <v>49.528432203389144</v>
      </c>
      <c r="R1021">
        <f t="shared" si="152"/>
        <v>0</v>
      </c>
      <c r="S1021" s="12">
        <f t="shared" si="160"/>
        <v>0</v>
      </c>
      <c r="T1021">
        <f t="shared" si="162"/>
        <v>0</v>
      </c>
      <c r="U1021">
        <f t="shared" si="161"/>
        <v>8</v>
      </c>
    </row>
    <row r="1022" spans="13:21">
      <c r="M1022">
        <f t="shared" si="153"/>
        <v>49.558432203389138</v>
      </c>
      <c r="N1022">
        <f t="shared" si="154"/>
        <v>49.598432203389137</v>
      </c>
      <c r="O1022">
        <f t="shared" si="150"/>
        <v>49.553432203389136</v>
      </c>
      <c r="P1022">
        <f t="shared" si="151"/>
        <v>49.60343220338914</v>
      </c>
      <c r="Q1022">
        <f t="shared" si="159"/>
        <v>49.578432203389141</v>
      </c>
      <c r="R1022">
        <f t="shared" si="152"/>
        <v>0</v>
      </c>
      <c r="S1022" s="12">
        <f t="shared" si="160"/>
        <v>0</v>
      </c>
      <c r="T1022">
        <f t="shared" si="162"/>
        <v>0</v>
      </c>
      <c r="U1022">
        <f t="shared" si="161"/>
        <v>8</v>
      </c>
    </row>
    <row r="1023" spans="13:21">
      <c r="M1023">
        <f t="shared" si="153"/>
        <v>49.608432203389135</v>
      </c>
      <c r="N1023">
        <f t="shared" si="154"/>
        <v>49.648432203389135</v>
      </c>
      <c r="O1023">
        <f t="shared" si="150"/>
        <v>49.603432203389133</v>
      </c>
      <c r="P1023">
        <f t="shared" si="151"/>
        <v>49.653432203389137</v>
      </c>
      <c r="Q1023">
        <f t="shared" si="159"/>
        <v>49.628432203389139</v>
      </c>
      <c r="R1023">
        <f t="shared" si="152"/>
        <v>0</v>
      </c>
      <c r="S1023" s="12">
        <f t="shared" si="160"/>
        <v>0</v>
      </c>
      <c r="T1023">
        <f t="shared" si="162"/>
        <v>0</v>
      </c>
      <c r="U1023">
        <f t="shared" si="161"/>
        <v>8</v>
      </c>
    </row>
    <row r="1024" spans="13:21">
      <c r="M1024">
        <f t="shared" si="153"/>
        <v>49.658432203389133</v>
      </c>
      <c r="N1024">
        <f t="shared" si="154"/>
        <v>49.698432203389132</v>
      </c>
      <c r="O1024">
        <f t="shared" si="150"/>
        <v>49.65343220338913</v>
      </c>
      <c r="P1024">
        <f t="shared" si="151"/>
        <v>49.703432203389134</v>
      </c>
      <c r="Q1024">
        <f t="shared" si="159"/>
        <v>49.678432203389136</v>
      </c>
      <c r="R1024">
        <f t="shared" si="152"/>
        <v>0</v>
      </c>
      <c r="S1024" s="12">
        <f t="shared" si="160"/>
        <v>0</v>
      </c>
      <c r="T1024">
        <f t="shared" si="162"/>
        <v>0</v>
      </c>
      <c r="U1024">
        <f t="shared" si="161"/>
        <v>8</v>
      </c>
    </row>
    <row r="1025" spans="13:21">
      <c r="M1025">
        <f t="shared" si="153"/>
        <v>49.70843220338913</v>
      </c>
      <c r="N1025">
        <f t="shared" si="154"/>
        <v>49.748432203389129</v>
      </c>
      <c r="O1025">
        <f t="shared" si="150"/>
        <v>49.703432203389127</v>
      </c>
      <c r="P1025">
        <f t="shared" si="151"/>
        <v>49.753432203389131</v>
      </c>
      <c r="Q1025">
        <f t="shared" si="159"/>
        <v>49.728432203389133</v>
      </c>
      <c r="R1025">
        <f t="shared" si="152"/>
        <v>0</v>
      </c>
      <c r="S1025" s="12">
        <f t="shared" si="160"/>
        <v>0</v>
      </c>
      <c r="T1025">
        <f t="shared" si="162"/>
        <v>0</v>
      </c>
      <c r="U1025">
        <f t="shared" si="161"/>
        <v>8</v>
      </c>
    </row>
    <row r="1026" spans="13:21">
      <c r="M1026">
        <f t="shared" si="153"/>
        <v>49.758432203389127</v>
      </c>
      <c r="N1026">
        <f t="shared" si="154"/>
        <v>49.798432203389126</v>
      </c>
      <c r="O1026">
        <f t="shared" si="150"/>
        <v>49.753432203389124</v>
      </c>
      <c r="P1026">
        <f t="shared" si="151"/>
        <v>49.803432203389129</v>
      </c>
      <c r="Q1026">
        <f t="shared" si="159"/>
        <v>49.77843220338913</v>
      </c>
      <c r="R1026">
        <f t="shared" si="152"/>
        <v>0</v>
      </c>
      <c r="S1026" s="12">
        <f t="shared" si="160"/>
        <v>0</v>
      </c>
      <c r="T1026">
        <f t="shared" si="162"/>
        <v>0</v>
      </c>
      <c r="U1026">
        <f t="shared" si="161"/>
        <v>8</v>
      </c>
    </row>
    <row r="1027" spans="13:21">
      <c r="M1027">
        <f t="shared" si="153"/>
        <v>49.808432203389124</v>
      </c>
      <c r="N1027">
        <f t="shared" si="154"/>
        <v>49.848432203389123</v>
      </c>
      <c r="O1027">
        <f t="shared" si="150"/>
        <v>49.803432203389121</v>
      </c>
      <c r="P1027">
        <f t="shared" si="151"/>
        <v>49.853432203389126</v>
      </c>
      <c r="Q1027">
        <f t="shared" si="159"/>
        <v>49.828432203389127</v>
      </c>
      <c r="R1027">
        <f t="shared" si="152"/>
        <v>0</v>
      </c>
      <c r="S1027" s="12">
        <f t="shared" si="160"/>
        <v>0</v>
      </c>
      <c r="T1027">
        <f t="shared" si="162"/>
        <v>0</v>
      </c>
      <c r="U1027">
        <f t="shared" si="161"/>
        <v>8</v>
      </c>
    </row>
    <row r="1028" spans="13:21">
      <c r="M1028">
        <f t="shared" si="153"/>
        <v>49.858432203389121</v>
      </c>
      <c r="N1028">
        <f t="shared" si="154"/>
        <v>49.89843220338912</v>
      </c>
      <c r="O1028">
        <f t="shared" si="150"/>
        <v>49.853432203389119</v>
      </c>
      <c r="P1028">
        <f t="shared" si="151"/>
        <v>49.903432203389123</v>
      </c>
      <c r="Q1028">
        <f t="shared" si="159"/>
        <v>49.878432203389124</v>
      </c>
      <c r="R1028">
        <f t="shared" si="152"/>
        <v>0</v>
      </c>
      <c r="S1028" s="12">
        <f t="shared" si="160"/>
        <v>0</v>
      </c>
      <c r="T1028">
        <f t="shared" si="162"/>
        <v>0</v>
      </c>
      <c r="U1028">
        <f t="shared" si="161"/>
        <v>8</v>
      </c>
    </row>
    <row r="1029" spans="13:21">
      <c r="M1029">
        <f t="shared" si="153"/>
        <v>49.908432203389118</v>
      </c>
      <c r="N1029">
        <f t="shared" si="154"/>
        <v>49.948432203389117</v>
      </c>
      <c r="O1029">
        <f t="shared" si="150"/>
        <v>49.903432203389116</v>
      </c>
      <c r="P1029">
        <f t="shared" si="151"/>
        <v>49.95343220338912</v>
      </c>
      <c r="Q1029">
        <f t="shared" si="159"/>
        <v>49.928432203389121</v>
      </c>
      <c r="R1029">
        <f t="shared" si="152"/>
        <v>0</v>
      </c>
      <c r="S1029" s="12">
        <f t="shared" si="160"/>
        <v>0</v>
      </c>
      <c r="T1029">
        <f t="shared" si="162"/>
        <v>0</v>
      </c>
      <c r="U1029">
        <f t="shared" si="161"/>
        <v>8</v>
      </c>
    </row>
    <row r="1030" spans="13:21">
      <c r="M1030">
        <f t="shared" si="153"/>
        <v>49.958432203389116</v>
      </c>
      <c r="N1030">
        <f t="shared" si="154"/>
        <v>49.998432203389115</v>
      </c>
      <c r="O1030">
        <f t="shared" ref="O1030:O1093" si="163">M1030-5*10^-($D$4+1)</f>
        <v>49.953432203389113</v>
      </c>
      <c r="P1030">
        <f t="shared" ref="P1030:P1093" si="164">N1030+5*10^-($D$4+1)</f>
        <v>50.003432203389117</v>
      </c>
      <c r="Q1030">
        <f t="shared" si="159"/>
        <v>49.978432203389119</v>
      </c>
      <c r="R1030">
        <f t="shared" ref="R1030:R1093" si="165">COUNTIFS($G$3:$G$5000, "&gt;="&amp;O1030,$G$3:$G$5000, "&lt;="&amp;P1030)</f>
        <v>0</v>
      </c>
      <c r="S1030" s="12">
        <f t="shared" si="160"/>
        <v>0</v>
      </c>
      <c r="T1030">
        <f t="shared" si="162"/>
        <v>0</v>
      </c>
      <c r="U1030">
        <f t="shared" si="161"/>
        <v>8</v>
      </c>
    </row>
    <row r="1031" spans="13:21">
      <c r="M1031">
        <f t="shared" si="153"/>
        <v>50.008432203389113</v>
      </c>
      <c r="N1031">
        <f t="shared" si="154"/>
        <v>50.048432203389112</v>
      </c>
      <c r="O1031">
        <f t="shared" si="163"/>
        <v>50.00343220338911</v>
      </c>
      <c r="P1031">
        <f t="shared" si="164"/>
        <v>50.053432203389114</v>
      </c>
      <c r="Q1031">
        <f t="shared" si="159"/>
        <v>50.028432203389116</v>
      </c>
      <c r="R1031">
        <f t="shared" si="165"/>
        <v>0</v>
      </c>
      <c r="S1031" s="12">
        <f t="shared" si="160"/>
        <v>0</v>
      </c>
      <c r="T1031">
        <f t="shared" si="162"/>
        <v>0</v>
      </c>
      <c r="U1031">
        <f t="shared" si="161"/>
        <v>8</v>
      </c>
    </row>
    <row r="1032" spans="13:21">
      <c r="M1032">
        <f t="shared" ref="M1032:M1095" si="166">N1031+10^(-$D$4)</f>
        <v>50.05843220338911</v>
      </c>
      <c r="N1032">
        <f t="shared" ref="N1032:N1095" si="167">N1031+$J$6</f>
        <v>50.098432203389109</v>
      </c>
      <c r="O1032">
        <f t="shared" si="163"/>
        <v>50.053432203389107</v>
      </c>
      <c r="P1032">
        <f t="shared" si="164"/>
        <v>50.103432203389112</v>
      </c>
      <c r="Q1032">
        <f t="shared" si="159"/>
        <v>50.078432203389113</v>
      </c>
      <c r="R1032">
        <f t="shared" si="165"/>
        <v>0</v>
      </c>
      <c r="S1032" s="12">
        <f t="shared" si="160"/>
        <v>0</v>
      </c>
      <c r="T1032">
        <f t="shared" si="162"/>
        <v>0</v>
      </c>
      <c r="U1032">
        <f t="shared" si="161"/>
        <v>8</v>
      </c>
    </row>
    <row r="1033" spans="13:21">
      <c r="M1033">
        <f t="shared" si="166"/>
        <v>50.108432203389107</v>
      </c>
      <c r="N1033">
        <f t="shared" si="167"/>
        <v>50.148432203389106</v>
      </c>
      <c r="O1033">
        <f t="shared" si="163"/>
        <v>50.103432203389104</v>
      </c>
      <c r="P1033">
        <f t="shared" si="164"/>
        <v>50.153432203389109</v>
      </c>
      <c r="Q1033">
        <f t="shared" si="159"/>
        <v>50.12843220338911</v>
      </c>
      <c r="R1033">
        <f t="shared" si="165"/>
        <v>0</v>
      </c>
      <c r="S1033" s="12">
        <f t="shared" si="160"/>
        <v>0</v>
      </c>
      <c r="T1033">
        <f t="shared" si="162"/>
        <v>0</v>
      </c>
      <c r="U1033">
        <f t="shared" si="161"/>
        <v>8</v>
      </c>
    </row>
    <row r="1034" spans="13:21">
      <c r="M1034">
        <f t="shared" si="166"/>
        <v>50.158432203389104</v>
      </c>
      <c r="N1034">
        <f t="shared" si="167"/>
        <v>50.198432203389103</v>
      </c>
      <c r="O1034">
        <f t="shared" si="163"/>
        <v>50.153432203389102</v>
      </c>
      <c r="P1034">
        <f t="shared" si="164"/>
        <v>50.203432203389106</v>
      </c>
      <c r="Q1034">
        <f t="shared" si="159"/>
        <v>50.178432203389107</v>
      </c>
      <c r="R1034">
        <f t="shared" si="165"/>
        <v>0</v>
      </c>
      <c r="S1034" s="12">
        <f t="shared" si="160"/>
        <v>0</v>
      </c>
      <c r="T1034">
        <f t="shared" si="162"/>
        <v>0</v>
      </c>
      <c r="U1034">
        <f t="shared" si="161"/>
        <v>8</v>
      </c>
    </row>
    <row r="1035" spans="13:21">
      <c r="M1035">
        <f t="shared" si="166"/>
        <v>50.208432203389101</v>
      </c>
      <c r="N1035">
        <f t="shared" si="167"/>
        <v>50.2484322033891</v>
      </c>
      <c r="O1035">
        <f t="shared" si="163"/>
        <v>50.203432203389099</v>
      </c>
      <c r="P1035">
        <f t="shared" si="164"/>
        <v>50.253432203389103</v>
      </c>
      <c r="Q1035">
        <f t="shared" si="159"/>
        <v>50.228432203389104</v>
      </c>
      <c r="R1035">
        <f t="shared" si="165"/>
        <v>0</v>
      </c>
      <c r="S1035" s="12">
        <f t="shared" si="160"/>
        <v>0</v>
      </c>
      <c r="T1035">
        <f t="shared" si="162"/>
        <v>0</v>
      </c>
      <c r="U1035">
        <f t="shared" si="161"/>
        <v>8</v>
      </c>
    </row>
    <row r="1036" spans="13:21">
      <c r="M1036">
        <f t="shared" si="166"/>
        <v>50.258432203389098</v>
      </c>
      <c r="N1036">
        <f t="shared" si="167"/>
        <v>50.298432203389098</v>
      </c>
      <c r="O1036">
        <f t="shared" si="163"/>
        <v>50.253432203389096</v>
      </c>
      <c r="P1036">
        <f t="shared" si="164"/>
        <v>50.3034322033891</v>
      </c>
      <c r="Q1036">
        <f t="shared" si="159"/>
        <v>50.278432203389102</v>
      </c>
      <c r="R1036">
        <f t="shared" si="165"/>
        <v>0</v>
      </c>
      <c r="S1036" s="12">
        <f t="shared" si="160"/>
        <v>0</v>
      </c>
      <c r="T1036">
        <f t="shared" si="162"/>
        <v>0</v>
      </c>
      <c r="U1036">
        <f t="shared" si="161"/>
        <v>8</v>
      </c>
    </row>
    <row r="1037" spans="13:21">
      <c r="M1037">
        <f t="shared" si="166"/>
        <v>50.308432203389096</v>
      </c>
      <c r="N1037">
        <f t="shared" si="167"/>
        <v>50.348432203389095</v>
      </c>
      <c r="O1037">
        <f t="shared" si="163"/>
        <v>50.303432203389093</v>
      </c>
      <c r="P1037">
        <f t="shared" si="164"/>
        <v>50.353432203389097</v>
      </c>
      <c r="Q1037">
        <f t="shared" si="159"/>
        <v>50.328432203389099</v>
      </c>
      <c r="R1037">
        <f t="shared" si="165"/>
        <v>0</v>
      </c>
      <c r="S1037" s="12">
        <f t="shared" si="160"/>
        <v>0</v>
      </c>
      <c r="T1037">
        <f t="shared" si="162"/>
        <v>0</v>
      </c>
      <c r="U1037">
        <f t="shared" si="161"/>
        <v>8</v>
      </c>
    </row>
    <row r="1038" spans="13:21">
      <c r="M1038">
        <f t="shared" si="166"/>
        <v>50.358432203389093</v>
      </c>
      <c r="N1038">
        <f t="shared" si="167"/>
        <v>50.398432203389092</v>
      </c>
      <c r="O1038">
        <f t="shared" si="163"/>
        <v>50.35343220338909</v>
      </c>
      <c r="P1038">
        <f t="shared" si="164"/>
        <v>50.403432203389094</v>
      </c>
      <c r="Q1038">
        <f t="shared" si="159"/>
        <v>50.378432203389096</v>
      </c>
      <c r="R1038">
        <f t="shared" si="165"/>
        <v>0</v>
      </c>
      <c r="S1038" s="12">
        <f t="shared" si="160"/>
        <v>0</v>
      </c>
      <c r="T1038">
        <f t="shared" si="162"/>
        <v>0</v>
      </c>
      <c r="U1038">
        <f t="shared" si="161"/>
        <v>8</v>
      </c>
    </row>
    <row r="1039" spans="13:21">
      <c r="M1039">
        <f t="shared" si="166"/>
        <v>50.40843220338909</v>
      </c>
      <c r="N1039">
        <f t="shared" si="167"/>
        <v>50.448432203389089</v>
      </c>
      <c r="O1039">
        <f t="shared" si="163"/>
        <v>50.403432203389087</v>
      </c>
      <c r="P1039">
        <f t="shared" si="164"/>
        <v>50.453432203389092</v>
      </c>
      <c r="Q1039">
        <f t="shared" si="159"/>
        <v>50.428432203389093</v>
      </c>
      <c r="R1039">
        <f t="shared" si="165"/>
        <v>0</v>
      </c>
      <c r="S1039" s="12">
        <f t="shared" si="160"/>
        <v>0</v>
      </c>
      <c r="T1039">
        <f t="shared" si="162"/>
        <v>0</v>
      </c>
      <c r="U1039">
        <f t="shared" si="161"/>
        <v>8</v>
      </c>
    </row>
    <row r="1040" spans="13:21">
      <c r="M1040">
        <f t="shared" si="166"/>
        <v>50.458432203389087</v>
      </c>
      <c r="N1040">
        <f t="shared" si="167"/>
        <v>50.498432203389086</v>
      </c>
      <c r="O1040">
        <f t="shared" si="163"/>
        <v>50.453432203389085</v>
      </c>
      <c r="P1040">
        <f t="shared" si="164"/>
        <v>50.503432203389089</v>
      </c>
      <c r="Q1040">
        <f t="shared" si="159"/>
        <v>50.47843220338909</v>
      </c>
      <c r="R1040">
        <f t="shared" si="165"/>
        <v>0</v>
      </c>
      <c r="S1040" s="12">
        <f t="shared" si="160"/>
        <v>0</v>
      </c>
      <c r="T1040">
        <f t="shared" si="162"/>
        <v>0</v>
      </c>
      <c r="U1040">
        <f t="shared" si="161"/>
        <v>8</v>
      </c>
    </row>
    <row r="1041" spans="13:21">
      <c r="M1041">
        <f t="shared" si="166"/>
        <v>50.508432203389084</v>
      </c>
      <c r="N1041">
        <f t="shared" si="167"/>
        <v>50.548432203389083</v>
      </c>
      <c r="O1041">
        <f t="shared" si="163"/>
        <v>50.503432203389082</v>
      </c>
      <c r="P1041">
        <f t="shared" si="164"/>
        <v>50.553432203389086</v>
      </c>
      <c r="Q1041">
        <f t="shared" si="159"/>
        <v>50.528432203389087</v>
      </c>
      <c r="R1041">
        <f t="shared" si="165"/>
        <v>0</v>
      </c>
      <c r="S1041" s="12">
        <f t="shared" si="160"/>
        <v>0</v>
      </c>
      <c r="T1041">
        <f t="shared" si="162"/>
        <v>0</v>
      </c>
      <c r="U1041">
        <f t="shared" si="161"/>
        <v>8</v>
      </c>
    </row>
    <row r="1042" spans="13:21">
      <c r="M1042">
        <f t="shared" si="166"/>
        <v>50.558432203389081</v>
      </c>
      <c r="N1042">
        <f t="shared" si="167"/>
        <v>50.598432203389081</v>
      </c>
      <c r="O1042">
        <f t="shared" si="163"/>
        <v>50.553432203389079</v>
      </c>
      <c r="P1042">
        <f t="shared" si="164"/>
        <v>50.603432203389083</v>
      </c>
      <c r="Q1042">
        <f t="shared" si="159"/>
        <v>50.578432203389085</v>
      </c>
      <c r="R1042">
        <f t="shared" si="165"/>
        <v>0</v>
      </c>
      <c r="S1042" s="12">
        <f t="shared" si="160"/>
        <v>0</v>
      </c>
      <c r="T1042">
        <f t="shared" si="162"/>
        <v>0</v>
      </c>
      <c r="U1042">
        <f t="shared" si="161"/>
        <v>8</v>
      </c>
    </row>
    <row r="1043" spans="13:21">
      <c r="M1043">
        <f t="shared" si="166"/>
        <v>50.608432203389079</v>
      </c>
      <c r="N1043">
        <f t="shared" si="167"/>
        <v>50.648432203389078</v>
      </c>
      <c r="O1043">
        <f t="shared" si="163"/>
        <v>50.603432203389076</v>
      </c>
      <c r="P1043">
        <f t="shared" si="164"/>
        <v>50.65343220338908</v>
      </c>
      <c r="Q1043">
        <f t="shared" si="159"/>
        <v>50.628432203389082</v>
      </c>
      <c r="R1043">
        <f t="shared" si="165"/>
        <v>0</v>
      </c>
      <c r="S1043" s="12">
        <f t="shared" si="160"/>
        <v>0</v>
      </c>
      <c r="T1043">
        <f t="shared" si="162"/>
        <v>0</v>
      </c>
      <c r="U1043">
        <f t="shared" si="161"/>
        <v>8</v>
      </c>
    </row>
    <row r="1044" spans="13:21">
      <c r="M1044">
        <f t="shared" si="166"/>
        <v>50.658432203389076</v>
      </c>
      <c r="N1044">
        <f t="shared" si="167"/>
        <v>50.698432203389075</v>
      </c>
      <c r="O1044">
        <f t="shared" si="163"/>
        <v>50.653432203389073</v>
      </c>
      <c r="P1044">
        <f t="shared" si="164"/>
        <v>50.703432203389077</v>
      </c>
      <c r="Q1044">
        <f t="shared" si="159"/>
        <v>50.678432203389079</v>
      </c>
      <c r="R1044">
        <f t="shared" si="165"/>
        <v>0</v>
      </c>
      <c r="S1044" s="12">
        <f t="shared" si="160"/>
        <v>0</v>
      </c>
      <c r="T1044">
        <f t="shared" si="162"/>
        <v>0</v>
      </c>
      <c r="U1044">
        <f t="shared" si="161"/>
        <v>8</v>
      </c>
    </row>
    <row r="1045" spans="13:21">
      <c r="M1045">
        <f t="shared" si="166"/>
        <v>50.708432203389073</v>
      </c>
      <c r="N1045">
        <f t="shared" si="167"/>
        <v>50.748432203389072</v>
      </c>
      <c r="O1045">
        <f t="shared" si="163"/>
        <v>50.70343220338907</v>
      </c>
      <c r="P1045">
        <f t="shared" si="164"/>
        <v>50.753432203389075</v>
      </c>
      <c r="Q1045">
        <f t="shared" si="159"/>
        <v>50.728432203389076</v>
      </c>
      <c r="R1045">
        <f t="shared" si="165"/>
        <v>0</v>
      </c>
      <c r="S1045" s="12">
        <f t="shared" si="160"/>
        <v>0</v>
      </c>
      <c r="T1045">
        <f t="shared" si="162"/>
        <v>0</v>
      </c>
      <c r="U1045">
        <f t="shared" si="161"/>
        <v>8</v>
      </c>
    </row>
    <row r="1046" spans="13:21">
      <c r="M1046">
        <f t="shared" si="166"/>
        <v>50.75843220338907</v>
      </c>
      <c r="N1046">
        <f t="shared" si="167"/>
        <v>50.798432203389069</v>
      </c>
      <c r="O1046">
        <f t="shared" si="163"/>
        <v>50.753432203389067</v>
      </c>
      <c r="P1046">
        <f t="shared" si="164"/>
        <v>50.803432203389072</v>
      </c>
      <c r="Q1046">
        <f t="shared" si="159"/>
        <v>50.778432203389073</v>
      </c>
      <c r="R1046">
        <f t="shared" si="165"/>
        <v>0</v>
      </c>
      <c r="S1046" s="12">
        <f t="shared" si="160"/>
        <v>0</v>
      </c>
      <c r="T1046">
        <f t="shared" si="162"/>
        <v>0</v>
      </c>
      <c r="U1046">
        <f t="shared" si="161"/>
        <v>8</v>
      </c>
    </row>
    <row r="1047" spans="13:21">
      <c r="M1047">
        <f t="shared" si="166"/>
        <v>50.808432203389067</v>
      </c>
      <c r="N1047">
        <f t="shared" si="167"/>
        <v>50.848432203389066</v>
      </c>
      <c r="O1047">
        <f t="shared" si="163"/>
        <v>50.803432203389065</v>
      </c>
      <c r="P1047">
        <f t="shared" si="164"/>
        <v>50.853432203389069</v>
      </c>
      <c r="Q1047">
        <f t="shared" si="159"/>
        <v>50.82843220338907</v>
      </c>
      <c r="R1047">
        <f t="shared" si="165"/>
        <v>0</v>
      </c>
      <c r="S1047" s="12">
        <f t="shared" si="160"/>
        <v>0</v>
      </c>
      <c r="T1047">
        <f t="shared" si="162"/>
        <v>0</v>
      </c>
      <c r="U1047">
        <f t="shared" si="161"/>
        <v>8</v>
      </c>
    </row>
    <row r="1048" spans="13:21">
      <c r="M1048">
        <f t="shared" si="166"/>
        <v>50.858432203389064</v>
      </c>
      <c r="N1048">
        <f t="shared" si="167"/>
        <v>50.898432203389063</v>
      </c>
      <c r="O1048">
        <f t="shared" si="163"/>
        <v>50.853432203389062</v>
      </c>
      <c r="P1048">
        <f t="shared" si="164"/>
        <v>50.903432203389066</v>
      </c>
      <c r="Q1048">
        <f t="shared" si="159"/>
        <v>50.878432203389067</v>
      </c>
      <c r="R1048">
        <f t="shared" si="165"/>
        <v>0</v>
      </c>
      <c r="S1048" s="12">
        <f t="shared" si="160"/>
        <v>0</v>
      </c>
      <c r="T1048">
        <f t="shared" si="162"/>
        <v>0</v>
      </c>
      <c r="U1048">
        <f t="shared" si="161"/>
        <v>8</v>
      </c>
    </row>
    <row r="1049" spans="13:21">
      <c r="M1049">
        <f t="shared" si="166"/>
        <v>50.908432203389061</v>
      </c>
      <c r="N1049">
        <f t="shared" si="167"/>
        <v>50.948432203389061</v>
      </c>
      <c r="O1049">
        <f t="shared" si="163"/>
        <v>50.903432203389059</v>
      </c>
      <c r="P1049">
        <f t="shared" si="164"/>
        <v>50.953432203389063</v>
      </c>
      <c r="Q1049">
        <f t="shared" si="159"/>
        <v>50.928432203389065</v>
      </c>
      <c r="R1049">
        <f t="shared" si="165"/>
        <v>0</v>
      </c>
      <c r="S1049" s="12">
        <f t="shared" si="160"/>
        <v>0</v>
      </c>
      <c r="T1049">
        <f>R1049</f>
        <v>0</v>
      </c>
      <c r="U1049">
        <f t="shared" si="161"/>
        <v>8</v>
      </c>
    </row>
    <row r="1050" spans="13:21">
      <c r="M1050">
        <f t="shared" si="166"/>
        <v>50.958432203389059</v>
      </c>
      <c r="N1050">
        <f t="shared" si="167"/>
        <v>50.998432203389058</v>
      </c>
      <c r="O1050">
        <f t="shared" si="163"/>
        <v>50.953432203389056</v>
      </c>
      <c r="P1050">
        <f t="shared" si="164"/>
        <v>51.00343220338906</v>
      </c>
      <c r="Q1050">
        <f t="shared" si="159"/>
        <v>50.978432203389062</v>
      </c>
      <c r="R1050">
        <f t="shared" si="165"/>
        <v>0</v>
      </c>
      <c r="S1050" s="12">
        <f t="shared" si="160"/>
        <v>0</v>
      </c>
      <c r="T1050">
        <f t="shared" ref="T1050:T1087" si="168">R1050+T1049</f>
        <v>0</v>
      </c>
      <c r="U1050">
        <f t="shared" si="161"/>
        <v>8</v>
      </c>
    </row>
    <row r="1051" spans="13:21">
      <c r="M1051">
        <f t="shared" si="166"/>
        <v>51.008432203389056</v>
      </c>
      <c r="N1051">
        <f t="shared" si="167"/>
        <v>51.048432203389055</v>
      </c>
      <c r="O1051">
        <f t="shared" si="163"/>
        <v>51.003432203389053</v>
      </c>
      <c r="P1051">
        <f t="shared" si="164"/>
        <v>51.053432203389058</v>
      </c>
      <c r="Q1051">
        <f t="shared" si="159"/>
        <v>51.028432203389059</v>
      </c>
      <c r="R1051">
        <f t="shared" si="165"/>
        <v>0</v>
      </c>
      <c r="S1051" s="12">
        <f t="shared" si="160"/>
        <v>0</v>
      </c>
      <c r="T1051">
        <f t="shared" si="168"/>
        <v>0</v>
      </c>
      <c r="U1051">
        <f t="shared" si="161"/>
        <v>8</v>
      </c>
    </row>
    <row r="1052" spans="13:21">
      <c r="M1052">
        <f t="shared" si="166"/>
        <v>51.058432203389053</v>
      </c>
      <c r="N1052">
        <f t="shared" si="167"/>
        <v>51.098432203389052</v>
      </c>
      <c r="O1052">
        <f t="shared" si="163"/>
        <v>51.05343220338905</v>
      </c>
      <c r="P1052">
        <f t="shared" si="164"/>
        <v>51.103432203389055</v>
      </c>
      <c r="Q1052">
        <f t="shared" si="159"/>
        <v>51.078432203389056</v>
      </c>
      <c r="R1052">
        <f t="shared" si="165"/>
        <v>0</v>
      </c>
      <c r="S1052" s="12">
        <f t="shared" si="160"/>
        <v>0</v>
      </c>
      <c r="T1052">
        <f t="shared" si="168"/>
        <v>0</v>
      </c>
      <c r="U1052">
        <f t="shared" si="161"/>
        <v>8</v>
      </c>
    </row>
    <row r="1053" spans="13:21">
      <c r="M1053">
        <f t="shared" si="166"/>
        <v>51.10843220338905</v>
      </c>
      <c r="N1053">
        <f t="shared" si="167"/>
        <v>51.148432203389049</v>
      </c>
      <c r="O1053">
        <f t="shared" si="163"/>
        <v>51.103432203389048</v>
      </c>
      <c r="P1053">
        <f t="shared" si="164"/>
        <v>51.153432203389052</v>
      </c>
      <c r="Q1053">
        <f t="shared" si="159"/>
        <v>51.128432203389053</v>
      </c>
      <c r="R1053">
        <f t="shared" si="165"/>
        <v>0</v>
      </c>
      <c r="S1053" s="12">
        <f t="shared" si="160"/>
        <v>0</v>
      </c>
      <c r="T1053">
        <f t="shared" si="168"/>
        <v>0</v>
      </c>
      <c r="U1053">
        <f t="shared" si="161"/>
        <v>8</v>
      </c>
    </row>
    <row r="1054" spans="13:21">
      <c r="M1054">
        <f t="shared" si="166"/>
        <v>51.158432203389047</v>
      </c>
      <c r="N1054">
        <f t="shared" si="167"/>
        <v>51.198432203389046</v>
      </c>
      <c r="O1054">
        <f t="shared" si="163"/>
        <v>51.153432203389045</v>
      </c>
      <c r="P1054">
        <f t="shared" si="164"/>
        <v>51.203432203389049</v>
      </c>
      <c r="Q1054">
        <f t="shared" si="159"/>
        <v>51.17843220338905</v>
      </c>
      <c r="R1054">
        <f t="shared" si="165"/>
        <v>0</v>
      </c>
      <c r="S1054" s="12">
        <f t="shared" si="160"/>
        <v>0</v>
      </c>
      <c r="T1054">
        <f t="shared" si="168"/>
        <v>0</v>
      </c>
      <c r="U1054">
        <f t="shared" si="161"/>
        <v>8</v>
      </c>
    </row>
    <row r="1055" spans="13:21">
      <c r="M1055">
        <f t="shared" si="166"/>
        <v>51.208432203389044</v>
      </c>
      <c r="N1055">
        <f t="shared" si="167"/>
        <v>51.248432203389044</v>
      </c>
      <c r="O1055">
        <f t="shared" si="163"/>
        <v>51.203432203389042</v>
      </c>
      <c r="P1055">
        <f t="shared" si="164"/>
        <v>51.253432203389046</v>
      </c>
      <c r="Q1055">
        <f t="shared" si="159"/>
        <v>51.228432203389048</v>
      </c>
      <c r="R1055">
        <f t="shared" si="165"/>
        <v>0</v>
      </c>
      <c r="S1055" s="12">
        <f t="shared" si="160"/>
        <v>0</v>
      </c>
      <c r="T1055">
        <f t="shared" si="168"/>
        <v>0</v>
      </c>
      <c r="U1055">
        <f t="shared" si="161"/>
        <v>8</v>
      </c>
    </row>
    <row r="1056" spans="13:21">
      <c r="M1056">
        <f t="shared" si="166"/>
        <v>51.258432203389042</v>
      </c>
      <c r="N1056">
        <f t="shared" si="167"/>
        <v>51.298432203389041</v>
      </c>
      <c r="O1056">
        <f t="shared" si="163"/>
        <v>51.253432203389039</v>
      </c>
      <c r="P1056">
        <f t="shared" si="164"/>
        <v>51.303432203389043</v>
      </c>
      <c r="Q1056">
        <f t="shared" si="159"/>
        <v>51.278432203389045</v>
      </c>
      <c r="R1056">
        <f t="shared" si="165"/>
        <v>0</v>
      </c>
      <c r="S1056" s="12">
        <f t="shared" si="160"/>
        <v>0</v>
      </c>
      <c r="T1056">
        <f t="shared" si="168"/>
        <v>0</v>
      </c>
      <c r="U1056">
        <f t="shared" si="161"/>
        <v>8</v>
      </c>
    </row>
    <row r="1057" spans="13:21">
      <c r="M1057">
        <f t="shared" si="166"/>
        <v>51.308432203389039</v>
      </c>
      <c r="N1057">
        <f t="shared" si="167"/>
        <v>51.348432203389038</v>
      </c>
      <c r="O1057">
        <f t="shared" si="163"/>
        <v>51.303432203389036</v>
      </c>
      <c r="P1057">
        <f t="shared" si="164"/>
        <v>51.35343220338904</v>
      </c>
      <c r="Q1057">
        <f t="shared" si="159"/>
        <v>51.328432203389042</v>
      </c>
      <c r="R1057">
        <f t="shared" si="165"/>
        <v>0</v>
      </c>
      <c r="S1057" s="12">
        <f t="shared" si="160"/>
        <v>0</v>
      </c>
      <c r="T1057">
        <f t="shared" si="168"/>
        <v>0</v>
      </c>
      <c r="U1057">
        <f t="shared" si="161"/>
        <v>8</v>
      </c>
    </row>
    <row r="1058" spans="13:21">
      <c r="M1058">
        <f t="shared" si="166"/>
        <v>51.358432203389036</v>
      </c>
      <c r="N1058">
        <f t="shared" si="167"/>
        <v>51.398432203389035</v>
      </c>
      <c r="O1058">
        <f t="shared" si="163"/>
        <v>51.353432203389033</v>
      </c>
      <c r="P1058">
        <f t="shared" si="164"/>
        <v>51.403432203389038</v>
      </c>
      <c r="Q1058">
        <f t="shared" si="159"/>
        <v>51.378432203389039</v>
      </c>
      <c r="R1058">
        <f t="shared" si="165"/>
        <v>0</v>
      </c>
      <c r="S1058" s="12">
        <f t="shared" si="160"/>
        <v>0</v>
      </c>
      <c r="T1058">
        <f t="shared" si="168"/>
        <v>0</v>
      </c>
      <c r="U1058">
        <f t="shared" si="161"/>
        <v>8</v>
      </c>
    </row>
    <row r="1059" spans="13:21">
      <c r="M1059">
        <f t="shared" si="166"/>
        <v>51.408432203389033</v>
      </c>
      <c r="N1059">
        <f t="shared" si="167"/>
        <v>51.448432203389032</v>
      </c>
      <c r="O1059">
        <f t="shared" si="163"/>
        <v>51.403432203389031</v>
      </c>
      <c r="P1059">
        <f t="shared" si="164"/>
        <v>51.453432203389035</v>
      </c>
      <c r="Q1059">
        <f t="shared" si="159"/>
        <v>51.428432203389036</v>
      </c>
      <c r="R1059">
        <f t="shared" si="165"/>
        <v>0</v>
      </c>
      <c r="S1059" s="12">
        <f t="shared" si="160"/>
        <v>0</v>
      </c>
      <c r="T1059">
        <f t="shared" si="168"/>
        <v>0</v>
      </c>
      <c r="U1059">
        <f t="shared" si="161"/>
        <v>8</v>
      </c>
    </row>
    <row r="1060" spans="13:21">
      <c r="M1060">
        <f t="shared" si="166"/>
        <v>51.45843220338903</v>
      </c>
      <c r="N1060">
        <f t="shared" si="167"/>
        <v>51.498432203389029</v>
      </c>
      <c r="O1060">
        <f t="shared" si="163"/>
        <v>51.453432203389028</v>
      </c>
      <c r="P1060">
        <f t="shared" si="164"/>
        <v>51.503432203389032</v>
      </c>
      <c r="Q1060">
        <f t="shared" si="159"/>
        <v>51.478432203389033</v>
      </c>
      <c r="R1060">
        <f t="shared" si="165"/>
        <v>0</v>
      </c>
      <c r="S1060" s="12">
        <f t="shared" si="160"/>
        <v>0</v>
      </c>
      <c r="T1060">
        <f t="shared" si="168"/>
        <v>0</v>
      </c>
      <c r="U1060">
        <f t="shared" si="161"/>
        <v>8</v>
      </c>
    </row>
    <row r="1061" spans="13:21">
      <c r="M1061">
        <f t="shared" si="166"/>
        <v>51.508432203389027</v>
      </c>
      <c r="N1061">
        <f t="shared" si="167"/>
        <v>51.548432203389027</v>
      </c>
      <c r="O1061">
        <f t="shared" si="163"/>
        <v>51.503432203389025</v>
      </c>
      <c r="P1061">
        <f t="shared" si="164"/>
        <v>51.553432203389029</v>
      </c>
      <c r="Q1061">
        <f t="shared" si="159"/>
        <v>51.528432203389031</v>
      </c>
      <c r="R1061">
        <f t="shared" si="165"/>
        <v>0</v>
      </c>
      <c r="S1061" s="12">
        <f t="shared" si="160"/>
        <v>0</v>
      </c>
      <c r="T1061">
        <f t="shared" si="168"/>
        <v>0</v>
      </c>
      <c r="U1061">
        <f t="shared" si="161"/>
        <v>8</v>
      </c>
    </row>
    <row r="1062" spans="13:21">
      <c r="M1062">
        <f t="shared" si="166"/>
        <v>51.558432203389025</v>
      </c>
      <c r="N1062">
        <f t="shared" si="167"/>
        <v>51.598432203389024</v>
      </c>
      <c r="O1062">
        <f t="shared" si="163"/>
        <v>51.553432203389022</v>
      </c>
      <c r="P1062">
        <f t="shared" si="164"/>
        <v>51.603432203389026</v>
      </c>
      <c r="Q1062">
        <f t="shared" si="159"/>
        <v>51.578432203389028</v>
      </c>
      <c r="R1062">
        <f t="shared" si="165"/>
        <v>0</v>
      </c>
      <c r="S1062" s="12">
        <f t="shared" si="160"/>
        <v>0</v>
      </c>
      <c r="T1062">
        <f t="shared" si="168"/>
        <v>0</v>
      </c>
      <c r="U1062">
        <f t="shared" si="161"/>
        <v>8</v>
      </c>
    </row>
    <row r="1063" spans="13:21">
      <c r="M1063">
        <f t="shared" si="166"/>
        <v>51.608432203389022</v>
      </c>
      <c r="N1063">
        <f t="shared" si="167"/>
        <v>51.648432203389021</v>
      </c>
      <c r="O1063">
        <f t="shared" si="163"/>
        <v>51.603432203389019</v>
      </c>
      <c r="P1063">
        <f t="shared" si="164"/>
        <v>51.653432203389023</v>
      </c>
      <c r="Q1063">
        <f t="shared" si="159"/>
        <v>51.628432203389025</v>
      </c>
      <c r="R1063">
        <f t="shared" si="165"/>
        <v>0</v>
      </c>
      <c r="S1063" s="12">
        <f t="shared" si="160"/>
        <v>0</v>
      </c>
      <c r="T1063">
        <f t="shared" si="168"/>
        <v>0</v>
      </c>
      <c r="U1063">
        <f t="shared" si="161"/>
        <v>8</v>
      </c>
    </row>
    <row r="1064" spans="13:21">
      <c r="M1064">
        <f t="shared" si="166"/>
        <v>51.658432203389019</v>
      </c>
      <c r="N1064">
        <f t="shared" si="167"/>
        <v>51.698432203389018</v>
      </c>
      <c r="O1064">
        <f t="shared" si="163"/>
        <v>51.653432203389016</v>
      </c>
      <c r="P1064">
        <f t="shared" si="164"/>
        <v>51.703432203389021</v>
      </c>
      <c r="Q1064">
        <f t="shared" si="159"/>
        <v>51.678432203389022</v>
      </c>
      <c r="R1064">
        <f t="shared" si="165"/>
        <v>0</v>
      </c>
      <c r="S1064" s="12">
        <f t="shared" si="160"/>
        <v>0</v>
      </c>
      <c r="T1064">
        <f t="shared" si="168"/>
        <v>0</v>
      </c>
      <c r="U1064">
        <f t="shared" si="161"/>
        <v>8</v>
      </c>
    </row>
    <row r="1065" spans="13:21">
      <c r="M1065">
        <f t="shared" si="166"/>
        <v>51.708432203389016</v>
      </c>
      <c r="N1065">
        <f t="shared" si="167"/>
        <v>51.748432203389015</v>
      </c>
      <c r="O1065">
        <f t="shared" si="163"/>
        <v>51.703432203389013</v>
      </c>
      <c r="P1065">
        <f t="shared" si="164"/>
        <v>51.753432203389018</v>
      </c>
      <c r="Q1065">
        <f t="shared" si="159"/>
        <v>51.728432203389019</v>
      </c>
      <c r="R1065">
        <f t="shared" si="165"/>
        <v>0</v>
      </c>
      <c r="S1065" s="12">
        <f t="shared" si="160"/>
        <v>0</v>
      </c>
      <c r="T1065">
        <f t="shared" si="168"/>
        <v>0</v>
      </c>
      <c r="U1065">
        <f t="shared" si="161"/>
        <v>8</v>
      </c>
    </row>
    <row r="1066" spans="13:21">
      <c r="M1066">
        <f t="shared" si="166"/>
        <v>51.758432203389013</v>
      </c>
      <c r="N1066">
        <f t="shared" si="167"/>
        <v>51.798432203389012</v>
      </c>
      <c r="O1066">
        <f t="shared" si="163"/>
        <v>51.753432203389011</v>
      </c>
      <c r="P1066">
        <f t="shared" si="164"/>
        <v>51.803432203389015</v>
      </c>
      <c r="Q1066">
        <f t="shared" si="159"/>
        <v>51.778432203389016</v>
      </c>
      <c r="R1066">
        <f t="shared" si="165"/>
        <v>0</v>
      </c>
      <c r="S1066" s="12">
        <f t="shared" si="160"/>
        <v>0</v>
      </c>
      <c r="T1066">
        <f t="shared" si="168"/>
        <v>0</v>
      </c>
      <c r="U1066">
        <f t="shared" si="161"/>
        <v>8</v>
      </c>
    </row>
    <row r="1067" spans="13:21">
      <c r="M1067">
        <f t="shared" si="166"/>
        <v>51.80843220338901</v>
      </c>
      <c r="N1067">
        <f t="shared" si="167"/>
        <v>51.848432203389009</v>
      </c>
      <c r="O1067">
        <f t="shared" si="163"/>
        <v>51.803432203389008</v>
      </c>
      <c r="P1067">
        <f t="shared" si="164"/>
        <v>51.853432203389012</v>
      </c>
      <c r="Q1067">
        <f t="shared" si="159"/>
        <v>51.828432203389013</v>
      </c>
      <c r="R1067">
        <f t="shared" si="165"/>
        <v>0</v>
      </c>
      <c r="S1067" s="12">
        <f t="shared" si="160"/>
        <v>0</v>
      </c>
      <c r="T1067">
        <f t="shared" si="168"/>
        <v>0</v>
      </c>
      <c r="U1067">
        <f t="shared" si="161"/>
        <v>8</v>
      </c>
    </row>
    <row r="1068" spans="13:21">
      <c r="M1068">
        <f t="shared" si="166"/>
        <v>51.858432203389007</v>
      </c>
      <c r="N1068">
        <f t="shared" si="167"/>
        <v>51.898432203389007</v>
      </c>
      <c r="O1068">
        <f t="shared" si="163"/>
        <v>51.853432203389005</v>
      </c>
      <c r="P1068">
        <f t="shared" si="164"/>
        <v>51.903432203389009</v>
      </c>
      <c r="Q1068">
        <f t="shared" si="159"/>
        <v>51.878432203389011</v>
      </c>
      <c r="R1068">
        <f t="shared" si="165"/>
        <v>0</v>
      </c>
      <c r="S1068" s="12">
        <f t="shared" si="160"/>
        <v>0</v>
      </c>
      <c r="T1068">
        <f t="shared" si="168"/>
        <v>0</v>
      </c>
      <c r="U1068">
        <f t="shared" si="161"/>
        <v>8</v>
      </c>
    </row>
    <row r="1069" spans="13:21">
      <c r="M1069">
        <f t="shared" si="166"/>
        <v>51.908432203389005</v>
      </c>
      <c r="N1069">
        <f t="shared" si="167"/>
        <v>51.948432203389004</v>
      </c>
      <c r="O1069">
        <f t="shared" si="163"/>
        <v>51.903432203389002</v>
      </c>
      <c r="P1069">
        <f t="shared" si="164"/>
        <v>51.953432203389006</v>
      </c>
      <c r="Q1069">
        <f t="shared" si="159"/>
        <v>51.928432203389008</v>
      </c>
      <c r="R1069">
        <f t="shared" si="165"/>
        <v>0</v>
      </c>
      <c r="S1069" s="12">
        <f t="shared" si="160"/>
        <v>0</v>
      </c>
      <c r="T1069">
        <f t="shared" si="168"/>
        <v>0</v>
      </c>
      <c r="U1069">
        <f t="shared" si="161"/>
        <v>8</v>
      </c>
    </row>
    <row r="1070" spans="13:21">
      <c r="M1070">
        <f t="shared" si="166"/>
        <v>51.958432203389002</v>
      </c>
      <c r="N1070">
        <f t="shared" si="167"/>
        <v>51.998432203389001</v>
      </c>
      <c r="O1070">
        <f t="shared" si="163"/>
        <v>51.953432203388999</v>
      </c>
      <c r="P1070">
        <f t="shared" si="164"/>
        <v>52.003432203389004</v>
      </c>
      <c r="Q1070">
        <f t="shared" si="159"/>
        <v>51.978432203389005</v>
      </c>
      <c r="R1070">
        <f t="shared" si="165"/>
        <v>0</v>
      </c>
      <c r="S1070" s="12">
        <f t="shared" si="160"/>
        <v>0</v>
      </c>
      <c r="T1070">
        <f t="shared" si="168"/>
        <v>0</v>
      </c>
      <c r="U1070">
        <f t="shared" si="161"/>
        <v>8</v>
      </c>
    </row>
    <row r="1071" spans="13:21">
      <c r="M1071">
        <f t="shared" si="166"/>
        <v>52.008432203388999</v>
      </c>
      <c r="N1071">
        <f t="shared" si="167"/>
        <v>52.048432203388998</v>
      </c>
      <c r="O1071">
        <f t="shared" si="163"/>
        <v>52.003432203388996</v>
      </c>
      <c r="P1071">
        <f t="shared" si="164"/>
        <v>52.053432203389001</v>
      </c>
      <c r="Q1071">
        <f t="shared" si="159"/>
        <v>52.028432203389002</v>
      </c>
      <c r="R1071">
        <f t="shared" si="165"/>
        <v>0</v>
      </c>
      <c r="S1071" s="12">
        <f t="shared" si="160"/>
        <v>0</v>
      </c>
      <c r="T1071">
        <f t="shared" si="168"/>
        <v>0</v>
      </c>
      <c r="U1071">
        <f t="shared" si="161"/>
        <v>8</v>
      </c>
    </row>
    <row r="1072" spans="13:21">
      <c r="M1072">
        <f t="shared" si="166"/>
        <v>52.058432203388996</v>
      </c>
      <c r="N1072">
        <f t="shared" si="167"/>
        <v>52.098432203388995</v>
      </c>
      <c r="O1072">
        <f t="shared" si="163"/>
        <v>52.053432203388994</v>
      </c>
      <c r="P1072">
        <f t="shared" si="164"/>
        <v>52.103432203388998</v>
      </c>
      <c r="Q1072">
        <f t="shared" si="159"/>
        <v>52.078432203388999</v>
      </c>
      <c r="R1072">
        <f t="shared" si="165"/>
        <v>0</v>
      </c>
      <c r="S1072" s="12">
        <f t="shared" si="160"/>
        <v>0</v>
      </c>
      <c r="T1072">
        <f t="shared" si="168"/>
        <v>0</v>
      </c>
      <c r="U1072">
        <f t="shared" si="161"/>
        <v>8</v>
      </c>
    </row>
    <row r="1073" spans="13:21">
      <c r="M1073">
        <f t="shared" si="166"/>
        <v>52.108432203388993</v>
      </c>
      <c r="N1073">
        <f t="shared" si="167"/>
        <v>52.148432203388992</v>
      </c>
      <c r="O1073">
        <f t="shared" si="163"/>
        <v>52.103432203388991</v>
      </c>
      <c r="P1073">
        <f t="shared" si="164"/>
        <v>52.153432203388995</v>
      </c>
      <c r="Q1073">
        <f t="shared" si="159"/>
        <v>52.128432203388996</v>
      </c>
      <c r="R1073">
        <f t="shared" si="165"/>
        <v>0</v>
      </c>
      <c r="S1073" s="12">
        <f t="shared" si="160"/>
        <v>0</v>
      </c>
      <c r="T1073">
        <f t="shared" si="168"/>
        <v>0</v>
      </c>
      <c r="U1073">
        <f t="shared" si="161"/>
        <v>8</v>
      </c>
    </row>
    <row r="1074" spans="13:21">
      <c r="M1074">
        <f t="shared" si="166"/>
        <v>52.15843220338899</v>
      </c>
      <c r="N1074">
        <f t="shared" si="167"/>
        <v>52.19843220338899</v>
      </c>
      <c r="O1074">
        <f t="shared" si="163"/>
        <v>52.153432203388988</v>
      </c>
      <c r="P1074">
        <f t="shared" si="164"/>
        <v>52.203432203388992</v>
      </c>
      <c r="Q1074">
        <f t="shared" si="159"/>
        <v>52.178432203388994</v>
      </c>
      <c r="R1074">
        <f t="shared" si="165"/>
        <v>0</v>
      </c>
      <c r="S1074" s="12">
        <f t="shared" si="160"/>
        <v>0</v>
      </c>
      <c r="T1074">
        <f t="shared" si="168"/>
        <v>0</v>
      </c>
      <c r="U1074">
        <f t="shared" si="161"/>
        <v>8</v>
      </c>
    </row>
    <row r="1075" spans="13:21">
      <c r="M1075">
        <f t="shared" si="166"/>
        <v>52.208432203388988</v>
      </c>
      <c r="N1075">
        <f t="shared" si="167"/>
        <v>52.248432203388987</v>
      </c>
      <c r="O1075">
        <f t="shared" si="163"/>
        <v>52.203432203388985</v>
      </c>
      <c r="P1075">
        <f t="shared" si="164"/>
        <v>52.253432203388989</v>
      </c>
      <c r="Q1075">
        <f t="shared" ref="Q1075:Q1138" si="169">AVERAGE(O1075:P1075)</f>
        <v>52.228432203388991</v>
      </c>
      <c r="R1075">
        <f t="shared" si="165"/>
        <v>0</v>
      </c>
      <c r="S1075" s="12">
        <f t="shared" ref="S1075:S1138" si="170">R1075/$S$3</f>
        <v>0</v>
      </c>
      <c r="T1075">
        <f t="shared" si="168"/>
        <v>0</v>
      </c>
      <c r="U1075">
        <f t="shared" ref="U1075:U1138" si="171">COUNTIF($G$3:$G$1000, "&lt;="&amp;O1075)</f>
        <v>8</v>
      </c>
    </row>
    <row r="1076" spans="13:21">
      <c r="M1076">
        <f t="shared" si="166"/>
        <v>52.258432203388985</v>
      </c>
      <c r="N1076">
        <f t="shared" si="167"/>
        <v>52.298432203388984</v>
      </c>
      <c r="O1076">
        <f t="shared" si="163"/>
        <v>52.253432203388982</v>
      </c>
      <c r="P1076">
        <f t="shared" si="164"/>
        <v>52.303432203388986</v>
      </c>
      <c r="Q1076">
        <f t="shared" si="169"/>
        <v>52.278432203388988</v>
      </c>
      <c r="R1076">
        <f t="shared" si="165"/>
        <v>0</v>
      </c>
      <c r="S1076" s="12">
        <f t="shared" si="170"/>
        <v>0</v>
      </c>
      <c r="T1076">
        <f t="shared" si="168"/>
        <v>0</v>
      </c>
      <c r="U1076">
        <f t="shared" si="171"/>
        <v>8</v>
      </c>
    </row>
    <row r="1077" spans="13:21">
      <c r="M1077">
        <f t="shared" si="166"/>
        <v>52.308432203388982</v>
      </c>
      <c r="N1077">
        <f t="shared" si="167"/>
        <v>52.348432203388981</v>
      </c>
      <c r="O1077">
        <f t="shared" si="163"/>
        <v>52.303432203388979</v>
      </c>
      <c r="P1077">
        <f t="shared" si="164"/>
        <v>52.353432203388984</v>
      </c>
      <c r="Q1077">
        <f t="shared" si="169"/>
        <v>52.328432203388985</v>
      </c>
      <c r="R1077">
        <f t="shared" si="165"/>
        <v>0</v>
      </c>
      <c r="S1077" s="12">
        <f t="shared" si="170"/>
        <v>0</v>
      </c>
      <c r="T1077">
        <f t="shared" si="168"/>
        <v>0</v>
      </c>
      <c r="U1077">
        <f t="shared" si="171"/>
        <v>8</v>
      </c>
    </row>
    <row r="1078" spans="13:21">
      <c r="M1078">
        <f t="shared" si="166"/>
        <v>52.358432203388979</v>
      </c>
      <c r="N1078">
        <f t="shared" si="167"/>
        <v>52.398432203388978</v>
      </c>
      <c r="O1078">
        <f t="shared" si="163"/>
        <v>52.353432203388977</v>
      </c>
      <c r="P1078">
        <f t="shared" si="164"/>
        <v>52.403432203388981</v>
      </c>
      <c r="Q1078">
        <f t="shared" si="169"/>
        <v>52.378432203388982</v>
      </c>
      <c r="R1078">
        <f t="shared" si="165"/>
        <v>0</v>
      </c>
      <c r="S1078" s="12">
        <f t="shared" si="170"/>
        <v>0</v>
      </c>
      <c r="T1078">
        <f t="shared" si="168"/>
        <v>0</v>
      </c>
      <c r="U1078">
        <f t="shared" si="171"/>
        <v>8</v>
      </c>
    </row>
    <row r="1079" spans="13:21">
      <c r="M1079">
        <f t="shared" si="166"/>
        <v>52.408432203388976</v>
      </c>
      <c r="N1079">
        <f t="shared" si="167"/>
        <v>52.448432203388975</v>
      </c>
      <c r="O1079">
        <f t="shared" si="163"/>
        <v>52.403432203388974</v>
      </c>
      <c r="P1079">
        <f t="shared" si="164"/>
        <v>52.453432203388978</v>
      </c>
      <c r="Q1079">
        <f t="shared" si="169"/>
        <v>52.428432203388979</v>
      </c>
      <c r="R1079">
        <f t="shared" si="165"/>
        <v>0</v>
      </c>
      <c r="S1079" s="12">
        <f t="shared" si="170"/>
        <v>0</v>
      </c>
      <c r="T1079">
        <f t="shared" si="168"/>
        <v>0</v>
      </c>
      <c r="U1079">
        <f t="shared" si="171"/>
        <v>8</v>
      </c>
    </row>
    <row r="1080" spans="13:21">
      <c r="M1080">
        <f t="shared" si="166"/>
        <v>52.458432203388973</v>
      </c>
      <c r="N1080">
        <f t="shared" si="167"/>
        <v>52.498432203388973</v>
      </c>
      <c r="O1080">
        <f t="shared" si="163"/>
        <v>52.453432203388971</v>
      </c>
      <c r="P1080">
        <f t="shared" si="164"/>
        <v>52.503432203388975</v>
      </c>
      <c r="Q1080">
        <f t="shared" si="169"/>
        <v>52.478432203388977</v>
      </c>
      <c r="R1080">
        <f t="shared" si="165"/>
        <v>0</v>
      </c>
      <c r="S1080" s="12">
        <f t="shared" si="170"/>
        <v>0</v>
      </c>
      <c r="T1080">
        <f t="shared" si="168"/>
        <v>0</v>
      </c>
      <c r="U1080">
        <f t="shared" si="171"/>
        <v>8</v>
      </c>
    </row>
    <row r="1081" spans="13:21">
      <c r="M1081">
        <f t="shared" si="166"/>
        <v>52.508432203388971</v>
      </c>
      <c r="N1081">
        <f t="shared" si="167"/>
        <v>52.54843220338897</v>
      </c>
      <c r="O1081">
        <f t="shared" si="163"/>
        <v>52.503432203388968</v>
      </c>
      <c r="P1081">
        <f t="shared" si="164"/>
        <v>52.553432203388972</v>
      </c>
      <c r="Q1081">
        <f t="shared" si="169"/>
        <v>52.528432203388974</v>
      </c>
      <c r="R1081">
        <f t="shared" si="165"/>
        <v>0</v>
      </c>
      <c r="S1081" s="12">
        <f t="shared" si="170"/>
        <v>0</v>
      </c>
      <c r="T1081">
        <f t="shared" si="168"/>
        <v>0</v>
      </c>
      <c r="U1081">
        <f t="shared" si="171"/>
        <v>8</v>
      </c>
    </row>
    <row r="1082" spans="13:21">
      <c r="M1082">
        <f t="shared" si="166"/>
        <v>52.558432203388968</v>
      </c>
      <c r="N1082">
        <f t="shared" si="167"/>
        <v>52.598432203388967</v>
      </c>
      <c r="O1082">
        <f t="shared" si="163"/>
        <v>52.553432203388965</v>
      </c>
      <c r="P1082">
        <f t="shared" si="164"/>
        <v>52.603432203388969</v>
      </c>
      <c r="Q1082">
        <f t="shared" si="169"/>
        <v>52.578432203388971</v>
      </c>
      <c r="R1082">
        <f t="shared" si="165"/>
        <v>0</v>
      </c>
      <c r="S1082" s="12">
        <f t="shared" si="170"/>
        <v>0</v>
      </c>
      <c r="T1082">
        <f t="shared" si="168"/>
        <v>0</v>
      </c>
      <c r="U1082">
        <f t="shared" si="171"/>
        <v>8</v>
      </c>
    </row>
    <row r="1083" spans="13:21">
      <c r="M1083">
        <f t="shared" si="166"/>
        <v>52.608432203388965</v>
      </c>
      <c r="N1083">
        <f t="shared" si="167"/>
        <v>52.648432203388964</v>
      </c>
      <c r="O1083">
        <f t="shared" si="163"/>
        <v>52.603432203388962</v>
      </c>
      <c r="P1083">
        <f t="shared" si="164"/>
        <v>52.653432203388967</v>
      </c>
      <c r="Q1083">
        <f t="shared" si="169"/>
        <v>52.628432203388968</v>
      </c>
      <c r="R1083">
        <f t="shared" si="165"/>
        <v>0</v>
      </c>
      <c r="S1083" s="12">
        <f t="shared" si="170"/>
        <v>0</v>
      </c>
      <c r="T1083">
        <f t="shared" si="168"/>
        <v>0</v>
      </c>
      <c r="U1083">
        <f t="shared" si="171"/>
        <v>8</v>
      </c>
    </row>
    <row r="1084" spans="13:21">
      <c r="M1084">
        <f t="shared" si="166"/>
        <v>52.658432203388962</v>
      </c>
      <c r="N1084">
        <f t="shared" si="167"/>
        <v>52.698432203388961</v>
      </c>
      <c r="O1084">
        <f t="shared" si="163"/>
        <v>52.653432203388959</v>
      </c>
      <c r="P1084">
        <f t="shared" si="164"/>
        <v>52.703432203388964</v>
      </c>
      <c r="Q1084">
        <f t="shared" si="169"/>
        <v>52.678432203388965</v>
      </c>
      <c r="R1084">
        <f t="shared" si="165"/>
        <v>0</v>
      </c>
      <c r="S1084" s="12">
        <f t="shared" si="170"/>
        <v>0</v>
      </c>
      <c r="T1084">
        <f t="shared" si="168"/>
        <v>0</v>
      </c>
      <c r="U1084">
        <f t="shared" si="171"/>
        <v>8</v>
      </c>
    </row>
    <row r="1085" spans="13:21">
      <c r="M1085">
        <f t="shared" si="166"/>
        <v>52.708432203388959</v>
      </c>
      <c r="N1085">
        <f t="shared" si="167"/>
        <v>52.748432203388958</v>
      </c>
      <c r="O1085">
        <f t="shared" si="163"/>
        <v>52.703432203388957</v>
      </c>
      <c r="P1085">
        <f t="shared" si="164"/>
        <v>52.753432203388961</v>
      </c>
      <c r="Q1085">
        <f t="shared" si="169"/>
        <v>52.728432203388962</v>
      </c>
      <c r="R1085">
        <f t="shared" si="165"/>
        <v>0</v>
      </c>
      <c r="S1085" s="12">
        <f t="shared" si="170"/>
        <v>0</v>
      </c>
      <c r="T1085">
        <f t="shared" si="168"/>
        <v>0</v>
      </c>
      <c r="U1085">
        <f t="shared" si="171"/>
        <v>8</v>
      </c>
    </row>
    <row r="1086" spans="13:21">
      <c r="M1086">
        <f t="shared" si="166"/>
        <v>52.758432203388956</v>
      </c>
      <c r="N1086">
        <f t="shared" si="167"/>
        <v>52.798432203388955</v>
      </c>
      <c r="O1086">
        <f t="shared" si="163"/>
        <v>52.753432203388954</v>
      </c>
      <c r="P1086">
        <f t="shared" si="164"/>
        <v>52.803432203388958</v>
      </c>
      <c r="Q1086">
        <f t="shared" si="169"/>
        <v>52.778432203388959</v>
      </c>
      <c r="R1086">
        <f t="shared" si="165"/>
        <v>0</v>
      </c>
      <c r="S1086" s="12">
        <f t="shared" si="170"/>
        <v>0</v>
      </c>
      <c r="T1086">
        <f t="shared" si="168"/>
        <v>0</v>
      </c>
      <c r="U1086">
        <f t="shared" si="171"/>
        <v>8</v>
      </c>
    </row>
    <row r="1087" spans="13:21">
      <c r="M1087">
        <f t="shared" si="166"/>
        <v>52.808432203388953</v>
      </c>
      <c r="N1087">
        <f t="shared" si="167"/>
        <v>52.848432203388953</v>
      </c>
      <c r="O1087">
        <f t="shared" si="163"/>
        <v>52.803432203388951</v>
      </c>
      <c r="P1087">
        <f t="shared" si="164"/>
        <v>52.853432203388955</v>
      </c>
      <c r="Q1087">
        <f t="shared" si="169"/>
        <v>52.828432203388957</v>
      </c>
      <c r="R1087">
        <f t="shared" si="165"/>
        <v>0</v>
      </c>
      <c r="S1087" s="12">
        <f t="shared" si="170"/>
        <v>0</v>
      </c>
      <c r="T1087">
        <f t="shared" si="168"/>
        <v>0</v>
      </c>
      <c r="U1087">
        <f t="shared" si="171"/>
        <v>8</v>
      </c>
    </row>
    <row r="1088" spans="13:21">
      <c r="M1088">
        <f t="shared" si="166"/>
        <v>52.858432203388951</v>
      </c>
      <c r="N1088">
        <f t="shared" si="167"/>
        <v>52.89843220338895</v>
      </c>
      <c r="O1088">
        <f t="shared" si="163"/>
        <v>52.853432203388948</v>
      </c>
      <c r="P1088">
        <f t="shared" si="164"/>
        <v>52.903432203388952</v>
      </c>
      <c r="Q1088">
        <f t="shared" si="169"/>
        <v>52.878432203388954</v>
      </c>
      <c r="R1088">
        <f t="shared" si="165"/>
        <v>0</v>
      </c>
      <c r="S1088" s="12">
        <f t="shared" si="170"/>
        <v>0</v>
      </c>
      <c r="T1088">
        <f>R1088</f>
        <v>0</v>
      </c>
      <c r="U1088">
        <f t="shared" si="171"/>
        <v>8</v>
      </c>
    </row>
    <row r="1089" spans="13:21">
      <c r="M1089">
        <f t="shared" si="166"/>
        <v>52.908432203388948</v>
      </c>
      <c r="N1089">
        <f t="shared" si="167"/>
        <v>52.948432203388947</v>
      </c>
      <c r="O1089">
        <f t="shared" si="163"/>
        <v>52.903432203388945</v>
      </c>
      <c r="P1089">
        <f t="shared" si="164"/>
        <v>52.95343220338895</v>
      </c>
      <c r="Q1089">
        <f t="shared" si="169"/>
        <v>52.928432203388951</v>
      </c>
      <c r="R1089">
        <f t="shared" si="165"/>
        <v>0</v>
      </c>
      <c r="S1089" s="12">
        <f t="shared" si="170"/>
        <v>0</v>
      </c>
      <c r="T1089">
        <f t="shared" ref="T1089:T1126" si="172">R1089+T1088</f>
        <v>0</v>
      </c>
      <c r="U1089">
        <f t="shared" si="171"/>
        <v>8</v>
      </c>
    </row>
    <row r="1090" spans="13:21">
      <c r="M1090">
        <f t="shared" si="166"/>
        <v>52.958432203388945</v>
      </c>
      <c r="N1090">
        <f t="shared" si="167"/>
        <v>52.998432203388944</v>
      </c>
      <c r="O1090">
        <f t="shared" si="163"/>
        <v>52.953432203388942</v>
      </c>
      <c r="P1090">
        <f t="shared" si="164"/>
        <v>53.003432203388947</v>
      </c>
      <c r="Q1090">
        <f t="shared" si="169"/>
        <v>52.978432203388948</v>
      </c>
      <c r="R1090">
        <f t="shared" si="165"/>
        <v>0</v>
      </c>
      <c r="S1090" s="12">
        <f t="shared" si="170"/>
        <v>0</v>
      </c>
      <c r="T1090">
        <f t="shared" si="172"/>
        <v>0</v>
      </c>
      <c r="U1090">
        <f t="shared" si="171"/>
        <v>8</v>
      </c>
    </row>
    <row r="1091" spans="13:21">
      <c r="M1091">
        <f t="shared" si="166"/>
        <v>53.008432203388942</v>
      </c>
      <c r="N1091">
        <f t="shared" si="167"/>
        <v>53.048432203388941</v>
      </c>
      <c r="O1091">
        <f t="shared" si="163"/>
        <v>53.00343220338894</v>
      </c>
      <c r="P1091">
        <f t="shared" si="164"/>
        <v>53.053432203388944</v>
      </c>
      <c r="Q1091">
        <f t="shared" si="169"/>
        <v>53.028432203388945</v>
      </c>
      <c r="R1091">
        <f t="shared" si="165"/>
        <v>0</v>
      </c>
      <c r="S1091" s="12">
        <f t="shared" si="170"/>
        <v>0</v>
      </c>
      <c r="T1091">
        <f t="shared" si="172"/>
        <v>0</v>
      </c>
      <c r="U1091">
        <f t="shared" si="171"/>
        <v>8</v>
      </c>
    </row>
    <row r="1092" spans="13:21">
      <c r="M1092">
        <f t="shared" si="166"/>
        <v>53.058432203388939</v>
      </c>
      <c r="N1092">
        <f t="shared" si="167"/>
        <v>53.098432203388938</v>
      </c>
      <c r="O1092">
        <f t="shared" si="163"/>
        <v>53.053432203388937</v>
      </c>
      <c r="P1092">
        <f t="shared" si="164"/>
        <v>53.103432203388941</v>
      </c>
      <c r="Q1092">
        <f t="shared" si="169"/>
        <v>53.078432203388942</v>
      </c>
      <c r="R1092">
        <f t="shared" si="165"/>
        <v>0</v>
      </c>
      <c r="S1092" s="12">
        <f t="shared" si="170"/>
        <v>0</v>
      </c>
      <c r="T1092">
        <f t="shared" si="172"/>
        <v>0</v>
      </c>
      <c r="U1092">
        <f t="shared" si="171"/>
        <v>8</v>
      </c>
    </row>
    <row r="1093" spans="13:21">
      <c r="M1093">
        <f t="shared" si="166"/>
        <v>53.108432203388936</v>
      </c>
      <c r="N1093">
        <f t="shared" si="167"/>
        <v>53.148432203388936</v>
      </c>
      <c r="O1093">
        <f t="shared" si="163"/>
        <v>53.103432203388934</v>
      </c>
      <c r="P1093">
        <f t="shared" si="164"/>
        <v>53.153432203388938</v>
      </c>
      <c r="Q1093">
        <f t="shared" si="169"/>
        <v>53.12843220338894</v>
      </c>
      <c r="R1093">
        <f t="shared" si="165"/>
        <v>0</v>
      </c>
      <c r="S1093" s="12">
        <f t="shared" si="170"/>
        <v>0</v>
      </c>
      <c r="T1093">
        <f t="shared" si="172"/>
        <v>0</v>
      </c>
      <c r="U1093">
        <f t="shared" si="171"/>
        <v>8</v>
      </c>
    </row>
    <row r="1094" spans="13:21">
      <c r="M1094">
        <f t="shared" si="166"/>
        <v>53.158432203388934</v>
      </c>
      <c r="N1094">
        <f t="shared" si="167"/>
        <v>53.198432203388933</v>
      </c>
      <c r="O1094">
        <f t="shared" ref="O1094:O1157" si="173">M1094-5*10^-($D$4+1)</f>
        <v>53.153432203388931</v>
      </c>
      <c r="P1094">
        <f t="shared" ref="P1094:P1157" si="174">N1094+5*10^-($D$4+1)</f>
        <v>53.203432203388935</v>
      </c>
      <c r="Q1094">
        <f t="shared" si="169"/>
        <v>53.178432203388937</v>
      </c>
      <c r="R1094">
        <f t="shared" ref="R1094:R1157" si="175">COUNTIFS($G$3:$G$5000, "&gt;="&amp;O1094,$G$3:$G$5000, "&lt;="&amp;P1094)</f>
        <v>0</v>
      </c>
      <c r="S1094" s="12">
        <f t="shared" si="170"/>
        <v>0</v>
      </c>
      <c r="T1094">
        <f t="shared" si="172"/>
        <v>0</v>
      </c>
      <c r="U1094">
        <f t="shared" si="171"/>
        <v>8</v>
      </c>
    </row>
    <row r="1095" spans="13:21">
      <c r="M1095">
        <f t="shared" si="166"/>
        <v>53.208432203388931</v>
      </c>
      <c r="N1095">
        <f t="shared" si="167"/>
        <v>53.24843220338893</v>
      </c>
      <c r="O1095">
        <f t="shared" si="173"/>
        <v>53.203432203388928</v>
      </c>
      <c r="P1095">
        <f t="shared" si="174"/>
        <v>53.253432203388932</v>
      </c>
      <c r="Q1095">
        <f t="shared" si="169"/>
        <v>53.228432203388934</v>
      </c>
      <c r="R1095">
        <f t="shared" si="175"/>
        <v>0</v>
      </c>
      <c r="S1095" s="12">
        <f t="shared" si="170"/>
        <v>0</v>
      </c>
      <c r="T1095">
        <f t="shared" si="172"/>
        <v>0</v>
      </c>
      <c r="U1095">
        <f t="shared" si="171"/>
        <v>8</v>
      </c>
    </row>
    <row r="1096" spans="13:21">
      <c r="M1096">
        <f t="shared" ref="M1096:M1155" si="176">N1095+10^(-$D$4)</f>
        <v>53.258432203388928</v>
      </c>
      <c r="N1096">
        <f t="shared" ref="N1096:N1155" si="177">N1095+$J$6</f>
        <v>53.298432203388927</v>
      </c>
      <c r="O1096">
        <f t="shared" si="173"/>
        <v>53.253432203388925</v>
      </c>
      <c r="P1096">
        <f t="shared" si="174"/>
        <v>53.30343220338893</v>
      </c>
      <c r="Q1096">
        <f t="shared" si="169"/>
        <v>53.278432203388931</v>
      </c>
      <c r="R1096">
        <f t="shared" si="175"/>
        <v>0</v>
      </c>
      <c r="S1096" s="12">
        <f t="shared" si="170"/>
        <v>0</v>
      </c>
      <c r="T1096">
        <f t="shared" si="172"/>
        <v>0</v>
      </c>
      <c r="U1096">
        <f t="shared" si="171"/>
        <v>8</v>
      </c>
    </row>
    <row r="1097" spans="13:21">
      <c r="M1097">
        <f t="shared" si="176"/>
        <v>53.308432203388925</v>
      </c>
      <c r="N1097">
        <f t="shared" si="177"/>
        <v>53.348432203388924</v>
      </c>
      <c r="O1097">
        <f t="shared" si="173"/>
        <v>53.303432203388923</v>
      </c>
      <c r="P1097">
        <f t="shared" si="174"/>
        <v>53.353432203388927</v>
      </c>
      <c r="Q1097">
        <f t="shared" si="169"/>
        <v>53.328432203388928</v>
      </c>
      <c r="R1097">
        <f t="shared" si="175"/>
        <v>0</v>
      </c>
      <c r="S1097" s="12">
        <f t="shared" si="170"/>
        <v>0</v>
      </c>
      <c r="T1097">
        <f t="shared" si="172"/>
        <v>0</v>
      </c>
      <c r="U1097">
        <f t="shared" si="171"/>
        <v>8</v>
      </c>
    </row>
    <row r="1098" spans="13:21">
      <c r="M1098">
        <f t="shared" si="176"/>
        <v>53.358432203388922</v>
      </c>
      <c r="N1098">
        <f t="shared" si="177"/>
        <v>53.398432203388921</v>
      </c>
      <c r="O1098">
        <f t="shared" si="173"/>
        <v>53.35343220338892</v>
      </c>
      <c r="P1098">
        <f t="shared" si="174"/>
        <v>53.403432203388924</v>
      </c>
      <c r="Q1098">
        <f t="shared" si="169"/>
        <v>53.378432203388925</v>
      </c>
      <c r="R1098">
        <f t="shared" si="175"/>
        <v>0</v>
      </c>
      <c r="S1098" s="12">
        <f t="shared" si="170"/>
        <v>0</v>
      </c>
      <c r="T1098">
        <f t="shared" si="172"/>
        <v>0</v>
      </c>
      <c r="U1098">
        <f t="shared" si="171"/>
        <v>8</v>
      </c>
    </row>
    <row r="1099" spans="13:21">
      <c r="M1099">
        <f t="shared" si="176"/>
        <v>53.408432203388919</v>
      </c>
      <c r="N1099">
        <f t="shared" si="177"/>
        <v>53.448432203388919</v>
      </c>
      <c r="O1099">
        <f t="shared" si="173"/>
        <v>53.403432203388917</v>
      </c>
      <c r="P1099">
        <f t="shared" si="174"/>
        <v>53.453432203388921</v>
      </c>
      <c r="Q1099">
        <f t="shared" si="169"/>
        <v>53.428432203388923</v>
      </c>
      <c r="R1099">
        <f t="shared" si="175"/>
        <v>0</v>
      </c>
      <c r="S1099" s="12">
        <f t="shared" si="170"/>
        <v>0</v>
      </c>
      <c r="T1099">
        <f t="shared" si="172"/>
        <v>0</v>
      </c>
      <c r="U1099">
        <f t="shared" si="171"/>
        <v>8</v>
      </c>
    </row>
    <row r="1100" spans="13:21">
      <c r="M1100">
        <f t="shared" si="176"/>
        <v>53.458432203388917</v>
      </c>
      <c r="N1100">
        <f t="shared" si="177"/>
        <v>53.498432203388916</v>
      </c>
      <c r="O1100">
        <f t="shared" si="173"/>
        <v>53.453432203388914</v>
      </c>
      <c r="P1100">
        <f t="shared" si="174"/>
        <v>53.503432203388918</v>
      </c>
      <c r="Q1100">
        <f t="shared" si="169"/>
        <v>53.47843220338892</v>
      </c>
      <c r="R1100">
        <f t="shared" si="175"/>
        <v>0</v>
      </c>
      <c r="S1100" s="12">
        <f t="shared" si="170"/>
        <v>0</v>
      </c>
      <c r="T1100">
        <f t="shared" si="172"/>
        <v>0</v>
      </c>
      <c r="U1100">
        <f t="shared" si="171"/>
        <v>8</v>
      </c>
    </row>
    <row r="1101" spans="13:21">
      <c r="M1101">
        <f t="shared" si="176"/>
        <v>53.508432203388914</v>
      </c>
      <c r="N1101">
        <f t="shared" si="177"/>
        <v>53.548432203388913</v>
      </c>
      <c r="O1101">
        <f t="shared" si="173"/>
        <v>53.503432203388911</v>
      </c>
      <c r="P1101">
        <f t="shared" si="174"/>
        <v>53.553432203388915</v>
      </c>
      <c r="Q1101">
        <f t="shared" si="169"/>
        <v>53.528432203388917</v>
      </c>
      <c r="R1101">
        <f t="shared" si="175"/>
        <v>0</v>
      </c>
      <c r="S1101" s="12">
        <f t="shared" si="170"/>
        <v>0</v>
      </c>
      <c r="T1101">
        <f t="shared" si="172"/>
        <v>0</v>
      </c>
      <c r="U1101">
        <f t="shared" si="171"/>
        <v>8</v>
      </c>
    </row>
    <row r="1102" spans="13:21">
      <c r="M1102">
        <f t="shared" si="176"/>
        <v>53.558432203388911</v>
      </c>
      <c r="N1102">
        <f t="shared" si="177"/>
        <v>53.59843220338891</v>
      </c>
      <c r="O1102">
        <f t="shared" si="173"/>
        <v>53.553432203388908</v>
      </c>
      <c r="P1102">
        <f t="shared" si="174"/>
        <v>53.603432203388913</v>
      </c>
      <c r="Q1102">
        <f t="shared" si="169"/>
        <v>53.578432203388914</v>
      </c>
      <c r="R1102">
        <f t="shared" si="175"/>
        <v>0</v>
      </c>
      <c r="S1102" s="12">
        <f t="shared" si="170"/>
        <v>0</v>
      </c>
      <c r="T1102">
        <f t="shared" si="172"/>
        <v>0</v>
      </c>
      <c r="U1102">
        <f t="shared" si="171"/>
        <v>8</v>
      </c>
    </row>
    <row r="1103" spans="13:21">
      <c r="M1103">
        <f t="shared" si="176"/>
        <v>53.608432203388908</v>
      </c>
      <c r="N1103">
        <f t="shared" si="177"/>
        <v>53.648432203388907</v>
      </c>
      <c r="O1103">
        <f t="shared" si="173"/>
        <v>53.603432203388905</v>
      </c>
      <c r="P1103">
        <f t="shared" si="174"/>
        <v>53.65343220338891</v>
      </c>
      <c r="Q1103">
        <f t="shared" si="169"/>
        <v>53.628432203388911</v>
      </c>
      <c r="R1103">
        <f t="shared" si="175"/>
        <v>0</v>
      </c>
      <c r="S1103" s="12">
        <f t="shared" si="170"/>
        <v>0</v>
      </c>
      <c r="T1103">
        <f t="shared" si="172"/>
        <v>0</v>
      </c>
      <c r="U1103">
        <f t="shared" si="171"/>
        <v>8</v>
      </c>
    </row>
    <row r="1104" spans="13:21">
      <c r="M1104">
        <f t="shared" si="176"/>
        <v>53.658432203388905</v>
      </c>
      <c r="N1104">
        <f t="shared" si="177"/>
        <v>53.698432203388904</v>
      </c>
      <c r="O1104">
        <f t="shared" si="173"/>
        <v>53.653432203388903</v>
      </c>
      <c r="P1104">
        <f t="shared" si="174"/>
        <v>53.703432203388907</v>
      </c>
      <c r="Q1104">
        <f t="shared" si="169"/>
        <v>53.678432203388908</v>
      </c>
      <c r="R1104">
        <f t="shared" si="175"/>
        <v>0</v>
      </c>
      <c r="S1104" s="12">
        <f t="shared" si="170"/>
        <v>0</v>
      </c>
      <c r="T1104">
        <f t="shared" si="172"/>
        <v>0</v>
      </c>
      <c r="U1104">
        <f t="shared" si="171"/>
        <v>8</v>
      </c>
    </row>
    <row r="1105" spans="13:21">
      <c r="M1105">
        <f t="shared" si="176"/>
        <v>53.708432203388902</v>
      </c>
      <c r="N1105">
        <f t="shared" si="177"/>
        <v>53.748432203388901</v>
      </c>
      <c r="O1105">
        <f t="shared" si="173"/>
        <v>53.7034322033889</v>
      </c>
      <c r="P1105">
        <f t="shared" si="174"/>
        <v>53.753432203388904</v>
      </c>
      <c r="Q1105">
        <f t="shared" si="169"/>
        <v>53.728432203388905</v>
      </c>
      <c r="R1105">
        <f t="shared" si="175"/>
        <v>0</v>
      </c>
      <c r="S1105" s="12">
        <f t="shared" si="170"/>
        <v>0</v>
      </c>
      <c r="T1105">
        <f t="shared" si="172"/>
        <v>0</v>
      </c>
      <c r="U1105">
        <f t="shared" si="171"/>
        <v>8</v>
      </c>
    </row>
    <row r="1106" spans="13:21">
      <c r="M1106">
        <f t="shared" si="176"/>
        <v>53.758432203388899</v>
      </c>
      <c r="N1106">
        <f t="shared" si="177"/>
        <v>53.798432203388899</v>
      </c>
      <c r="O1106">
        <f t="shared" si="173"/>
        <v>53.753432203388897</v>
      </c>
      <c r="P1106">
        <f t="shared" si="174"/>
        <v>53.803432203388901</v>
      </c>
      <c r="Q1106">
        <f t="shared" si="169"/>
        <v>53.778432203388903</v>
      </c>
      <c r="R1106">
        <f t="shared" si="175"/>
        <v>0</v>
      </c>
      <c r="S1106" s="12">
        <f t="shared" si="170"/>
        <v>0</v>
      </c>
      <c r="T1106">
        <f t="shared" si="172"/>
        <v>0</v>
      </c>
      <c r="U1106">
        <f t="shared" si="171"/>
        <v>8</v>
      </c>
    </row>
    <row r="1107" spans="13:21">
      <c r="M1107">
        <f t="shared" si="176"/>
        <v>53.808432203388897</v>
      </c>
      <c r="N1107">
        <f t="shared" si="177"/>
        <v>53.848432203388896</v>
      </c>
      <c r="O1107">
        <f t="shared" si="173"/>
        <v>53.803432203388894</v>
      </c>
      <c r="P1107">
        <f t="shared" si="174"/>
        <v>53.853432203388898</v>
      </c>
      <c r="Q1107">
        <f t="shared" si="169"/>
        <v>53.8284322033889</v>
      </c>
      <c r="R1107">
        <f t="shared" si="175"/>
        <v>0</v>
      </c>
      <c r="S1107" s="12">
        <f t="shared" si="170"/>
        <v>0</v>
      </c>
      <c r="T1107">
        <f t="shared" si="172"/>
        <v>0</v>
      </c>
      <c r="U1107">
        <f t="shared" si="171"/>
        <v>8</v>
      </c>
    </row>
    <row r="1108" spans="13:21">
      <c r="M1108">
        <f t="shared" si="176"/>
        <v>53.858432203388894</v>
      </c>
      <c r="N1108">
        <f t="shared" si="177"/>
        <v>53.898432203388893</v>
      </c>
      <c r="O1108">
        <f t="shared" si="173"/>
        <v>53.853432203388891</v>
      </c>
      <c r="P1108">
        <f t="shared" si="174"/>
        <v>53.903432203388896</v>
      </c>
      <c r="Q1108">
        <f t="shared" si="169"/>
        <v>53.878432203388897</v>
      </c>
      <c r="R1108">
        <f t="shared" si="175"/>
        <v>0</v>
      </c>
      <c r="S1108" s="12">
        <f t="shared" si="170"/>
        <v>0</v>
      </c>
      <c r="T1108">
        <f t="shared" si="172"/>
        <v>0</v>
      </c>
      <c r="U1108">
        <f t="shared" si="171"/>
        <v>8</v>
      </c>
    </row>
    <row r="1109" spans="13:21">
      <c r="M1109">
        <f t="shared" si="176"/>
        <v>53.908432203388891</v>
      </c>
      <c r="N1109">
        <f t="shared" si="177"/>
        <v>53.94843220338889</v>
      </c>
      <c r="O1109">
        <f t="shared" si="173"/>
        <v>53.903432203388888</v>
      </c>
      <c r="P1109">
        <f t="shared" si="174"/>
        <v>53.953432203388893</v>
      </c>
      <c r="Q1109">
        <f t="shared" si="169"/>
        <v>53.928432203388894</v>
      </c>
      <c r="R1109">
        <f t="shared" si="175"/>
        <v>0</v>
      </c>
      <c r="S1109" s="12">
        <f t="shared" si="170"/>
        <v>0</v>
      </c>
      <c r="T1109">
        <f t="shared" si="172"/>
        <v>0</v>
      </c>
      <c r="U1109">
        <f t="shared" si="171"/>
        <v>8</v>
      </c>
    </row>
    <row r="1110" spans="13:21">
      <c r="M1110">
        <f t="shared" si="176"/>
        <v>53.958432203388888</v>
      </c>
      <c r="N1110">
        <f t="shared" si="177"/>
        <v>53.998432203388887</v>
      </c>
      <c r="O1110">
        <f t="shared" si="173"/>
        <v>53.953432203388886</v>
      </c>
      <c r="P1110">
        <f t="shared" si="174"/>
        <v>54.00343220338889</v>
      </c>
      <c r="Q1110">
        <f t="shared" si="169"/>
        <v>53.978432203388891</v>
      </c>
      <c r="R1110">
        <f t="shared" si="175"/>
        <v>0</v>
      </c>
      <c r="S1110" s="12">
        <f t="shared" si="170"/>
        <v>0</v>
      </c>
      <c r="T1110">
        <f t="shared" si="172"/>
        <v>0</v>
      </c>
      <c r="U1110">
        <f t="shared" si="171"/>
        <v>8</v>
      </c>
    </row>
    <row r="1111" spans="13:21">
      <c r="M1111">
        <f t="shared" si="176"/>
        <v>54.008432203388885</v>
      </c>
      <c r="N1111">
        <f t="shared" si="177"/>
        <v>54.048432203388884</v>
      </c>
      <c r="O1111">
        <f t="shared" si="173"/>
        <v>54.003432203388883</v>
      </c>
      <c r="P1111">
        <f t="shared" si="174"/>
        <v>54.053432203388887</v>
      </c>
      <c r="Q1111">
        <f t="shared" si="169"/>
        <v>54.028432203388888</v>
      </c>
      <c r="R1111">
        <f t="shared" si="175"/>
        <v>0</v>
      </c>
      <c r="S1111" s="12">
        <f t="shared" si="170"/>
        <v>0</v>
      </c>
      <c r="T1111">
        <f t="shared" si="172"/>
        <v>0</v>
      </c>
      <c r="U1111">
        <f t="shared" si="171"/>
        <v>8</v>
      </c>
    </row>
    <row r="1112" spans="13:21">
      <c r="M1112">
        <f t="shared" si="176"/>
        <v>54.058432203388882</v>
      </c>
      <c r="N1112">
        <f t="shared" si="177"/>
        <v>54.098432203388882</v>
      </c>
      <c r="O1112">
        <f t="shared" si="173"/>
        <v>54.05343220338888</v>
      </c>
      <c r="P1112">
        <f t="shared" si="174"/>
        <v>54.103432203388884</v>
      </c>
      <c r="Q1112">
        <f t="shared" si="169"/>
        <v>54.078432203388886</v>
      </c>
      <c r="R1112">
        <f t="shared" si="175"/>
        <v>0</v>
      </c>
      <c r="S1112" s="12">
        <f t="shared" si="170"/>
        <v>0</v>
      </c>
      <c r="T1112">
        <f t="shared" si="172"/>
        <v>0</v>
      </c>
      <c r="U1112">
        <f t="shared" si="171"/>
        <v>8</v>
      </c>
    </row>
    <row r="1113" spans="13:21">
      <c r="M1113">
        <f t="shared" si="176"/>
        <v>54.10843220338888</v>
      </c>
      <c r="N1113">
        <f t="shared" si="177"/>
        <v>54.148432203388879</v>
      </c>
      <c r="O1113">
        <f t="shared" si="173"/>
        <v>54.103432203388877</v>
      </c>
      <c r="P1113">
        <f t="shared" si="174"/>
        <v>54.153432203388881</v>
      </c>
      <c r="Q1113">
        <f t="shared" si="169"/>
        <v>54.128432203388883</v>
      </c>
      <c r="R1113">
        <f t="shared" si="175"/>
        <v>0</v>
      </c>
      <c r="S1113" s="12">
        <f t="shared" si="170"/>
        <v>0</v>
      </c>
      <c r="T1113">
        <f t="shared" si="172"/>
        <v>0</v>
      </c>
      <c r="U1113">
        <f t="shared" si="171"/>
        <v>8</v>
      </c>
    </row>
    <row r="1114" spans="13:21">
      <c r="M1114">
        <f t="shared" si="176"/>
        <v>54.158432203388877</v>
      </c>
      <c r="N1114">
        <f t="shared" si="177"/>
        <v>54.198432203388876</v>
      </c>
      <c r="O1114">
        <f t="shared" si="173"/>
        <v>54.153432203388874</v>
      </c>
      <c r="P1114">
        <f t="shared" si="174"/>
        <v>54.203432203388878</v>
      </c>
      <c r="Q1114">
        <f t="shared" si="169"/>
        <v>54.17843220338888</v>
      </c>
      <c r="R1114">
        <f t="shared" si="175"/>
        <v>0</v>
      </c>
      <c r="S1114" s="12">
        <f t="shared" si="170"/>
        <v>0</v>
      </c>
      <c r="T1114">
        <f t="shared" si="172"/>
        <v>0</v>
      </c>
      <c r="U1114">
        <f t="shared" si="171"/>
        <v>8</v>
      </c>
    </row>
    <row r="1115" spans="13:21">
      <c r="M1115">
        <f t="shared" si="176"/>
        <v>54.208432203388874</v>
      </c>
      <c r="N1115">
        <f t="shared" si="177"/>
        <v>54.248432203388873</v>
      </c>
      <c r="O1115">
        <f t="shared" si="173"/>
        <v>54.203432203388871</v>
      </c>
      <c r="P1115">
        <f t="shared" si="174"/>
        <v>54.253432203388876</v>
      </c>
      <c r="Q1115">
        <f t="shared" si="169"/>
        <v>54.228432203388877</v>
      </c>
      <c r="R1115">
        <f t="shared" si="175"/>
        <v>0</v>
      </c>
      <c r="S1115" s="12">
        <f t="shared" si="170"/>
        <v>0</v>
      </c>
      <c r="T1115">
        <f t="shared" si="172"/>
        <v>0</v>
      </c>
      <c r="U1115">
        <f t="shared" si="171"/>
        <v>8</v>
      </c>
    </row>
    <row r="1116" spans="13:21">
      <c r="M1116">
        <f t="shared" si="176"/>
        <v>54.258432203388871</v>
      </c>
      <c r="N1116">
        <f t="shared" si="177"/>
        <v>54.29843220338887</v>
      </c>
      <c r="O1116">
        <f t="shared" si="173"/>
        <v>54.253432203388869</v>
      </c>
      <c r="P1116">
        <f t="shared" si="174"/>
        <v>54.303432203388873</v>
      </c>
      <c r="Q1116">
        <f t="shared" si="169"/>
        <v>54.278432203388874</v>
      </c>
      <c r="R1116">
        <f t="shared" si="175"/>
        <v>0</v>
      </c>
      <c r="S1116" s="12">
        <f t="shared" si="170"/>
        <v>0</v>
      </c>
      <c r="T1116">
        <f t="shared" si="172"/>
        <v>0</v>
      </c>
      <c r="U1116">
        <f t="shared" si="171"/>
        <v>8</v>
      </c>
    </row>
    <row r="1117" spans="13:21">
      <c r="M1117">
        <f t="shared" si="176"/>
        <v>54.308432203388868</v>
      </c>
      <c r="N1117">
        <f t="shared" si="177"/>
        <v>54.348432203388867</v>
      </c>
      <c r="O1117">
        <f t="shared" si="173"/>
        <v>54.303432203388866</v>
      </c>
      <c r="P1117">
        <f t="shared" si="174"/>
        <v>54.35343220338887</v>
      </c>
      <c r="Q1117">
        <f t="shared" si="169"/>
        <v>54.328432203388871</v>
      </c>
      <c r="R1117">
        <f t="shared" si="175"/>
        <v>0</v>
      </c>
      <c r="S1117" s="12">
        <f t="shared" si="170"/>
        <v>0</v>
      </c>
      <c r="T1117">
        <f t="shared" si="172"/>
        <v>0</v>
      </c>
      <c r="U1117">
        <f t="shared" si="171"/>
        <v>8</v>
      </c>
    </row>
    <row r="1118" spans="13:21">
      <c r="M1118">
        <f t="shared" si="176"/>
        <v>54.358432203388865</v>
      </c>
      <c r="N1118">
        <f t="shared" si="177"/>
        <v>54.398432203388865</v>
      </c>
      <c r="O1118">
        <f t="shared" si="173"/>
        <v>54.353432203388863</v>
      </c>
      <c r="P1118">
        <f t="shared" si="174"/>
        <v>54.403432203388867</v>
      </c>
      <c r="Q1118">
        <f t="shared" si="169"/>
        <v>54.378432203388869</v>
      </c>
      <c r="R1118">
        <f t="shared" si="175"/>
        <v>0</v>
      </c>
      <c r="S1118" s="12">
        <f t="shared" si="170"/>
        <v>0</v>
      </c>
      <c r="T1118">
        <f t="shared" si="172"/>
        <v>0</v>
      </c>
      <c r="U1118">
        <f t="shared" si="171"/>
        <v>8</v>
      </c>
    </row>
    <row r="1119" spans="13:21">
      <c r="M1119">
        <f t="shared" si="176"/>
        <v>54.408432203388863</v>
      </c>
      <c r="N1119">
        <f t="shared" si="177"/>
        <v>54.448432203388862</v>
      </c>
      <c r="O1119">
        <f t="shared" si="173"/>
        <v>54.40343220338886</v>
      </c>
      <c r="P1119">
        <f t="shared" si="174"/>
        <v>54.453432203388864</v>
      </c>
      <c r="Q1119">
        <f t="shared" si="169"/>
        <v>54.428432203388866</v>
      </c>
      <c r="R1119">
        <f t="shared" si="175"/>
        <v>0</v>
      </c>
      <c r="S1119" s="12">
        <f t="shared" si="170"/>
        <v>0</v>
      </c>
      <c r="T1119">
        <f t="shared" si="172"/>
        <v>0</v>
      </c>
      <c r="U1119">
        <f t="shared" si="171"/>
        <v>8</v>
      </c>
    </row>
    <row r="1120" spans="13:21">
      <c r="M1120">
        <f t="shared" si="176"/>
        <v>54.45843220338886</v>
      </c>
      <c r="N1120">
        <f t="shared" si="177"/>
        <v>54.498432203388859</v>
      </c>
      <c r="O1120">
        <f t="shared" si="173"/>
        <v>54.453432203388857</v>
      </c>
      <c r="P1120">
        <f t="shared" si="174"/>
        <v>54.503432203388861</v>
      </c>
      <c r="Q1120">
        <f t="shared" si="169"/>
        <v>54.478432203388863</v>
      </c>
      <c r="R1120">
        <f t="shared" si="175"/>
        <v>0</v>
      </c>
      <c r="S1120" s="12">
        <f t="shared" si="170"/>
        <v>0</v>
      </c>
      <c r="T1120">
        <f t="shared" si="172"/>
        <v>0</v>
      </c>
      <c r="U1120">
        <f t="shared" si="171"/>
        <v>8</v>
      </c>
    </row>
    <row r="1121" spans="13:21">
      <c r="M1121">
        <f t="shared" si="176"/>
        <v>54.508432203388857</v>
      </c>
      <c r="N1121">
        <f t="shared" si="177"/>
        <v>54.548432203388856</v>
      </c>
      <c r="O1121">
        <f t="shared" si="173"/>
        <v>54.503432203388854</v>
      </c>
      <c r="P1121">
        <f t="shared" si="174"/>
        <v>54.553432203388859</v>
      </c>
      <c r="Q1121">
        <f t="shared" si="169"/>
        <v>54.52843220338886</v>
      </c>
      <c r="R1121">
        <f t="shared" si="175"/>
        <v>0</v>
      </c>
      <c r="S1121" s="12">
        <f t="shared" si="170"/>
        <v>0</v>
      </c>
      <c r="T1121">
        <f t="shared" si="172"/>
        <v>0</v>
      </c>
      <c r="U1121">
        <f t="shared" si="171"/>
        <v>8</v>
      </c>
    </row>
    <row r="1122" spans="13:21">
      <c r="M1122">
        <f t="shared" si="176"/>
        <v>54.558432203388854</v>
      </c>
      <c r="N1122">
        <f t="shared" si="177"/>
        <v>54.598432203388853</v>
      </c>
      <c r="O1122">
        <f t="shared" si="173"/>
        <v>54.553432203388851</v>
      </c>
      <c r="P1122">
        <f t="shared" si="174"/>
        <v>54.603432203388856</v>
      </c>
      <c r="Q1122">
        <f t="shared" si="169"/>
        <v>54.578432203388857</v>
      </c>
      <c r="R1122">
        <f t="shared" si="175"/>
        <v>0</v>
      </c>
      <c r="S1122" s="12">
        <f t="shared" si="170"/>
        <v>0</v>
      </c>
      <c r="T1122">
        <f t="shared" si="172"/>
        <v>0</v>
      </c>
      <c r="U1122">
        <f t="shared" si="171"/>
        <v>8</v>
      </c>
    </row>
    <row r="1123" spans="13:21">
      <c r="M1123">
        <f t="shared" si="176"/>
        <v>54.608432203388851</v>
      </c>
      <c r="N1123">
        <f t="shared" si="177"/>
        <v>54.64843220338885</v>
      </c>
      <c r="O1123">
        <f t="shared" si="173"/>
        <v>54.603432203388849</v>
      </c>
      <c r="P1123">
        <f t="shared" si="174"/>
        <v>54.653432203388853</v>
      </c>
      <c r="Q1123">
        <f t="shared" si="169"/>
        <v>54.628432203388854</v>
      </c>
      <c r="R1123">
        <f t="shared" si="175"/>
        <v>0</v>
      </c>
      <c r="S1123" s="12">
        <f t="shared" si="170"/>
        <v>0</v>
      </c>
      <c r="T1123">
        <f t="shared" si="172"/>
        <v>0</v>
      </c>
      <c r="U1123">
        <f t="shared" si="171"/>
        <v>8</v>
      </c>
    </row>
    <row r="1124" spans="13:21">
      <c r="M1124">
        <f t="shared" si="176"/>
        <v>54.658432203388848</v>
      </c>
      <c r="N1124">
        <f t="shared" si="177"/>
        <v>54.698432203388847</v>
      </c>
      <c r="O1124">
        <f t="shared" si="173"/>
        <v>54.653432203388846</v>
      </c>
      <c r="P1124">
        <f t="shared" si="174"/>
        <v>54.70343220338885</v>
      </c>
      <c r="Q1124">
        <f t="shared" si="169"/>
        <v>54.678432203388851</v>
      </c>
      <c r="R1124">
        <f t="shared" si="175"/>
        <v>0</v>
      </c>
      <c r="S1124" s="12">
        <f t="shared" si="170"/>
        <v>0</v>
      </c>
      <c r="T1124">
        <f t="shared" si="172"/>
        <v>0</v>
      </c>
      <c r="U1124">
        <f t="shared" si="171"/>
        <v>8</v>
      </c>
    </row>
    <row r="1125" spans="13:21">
      <c r="M1125">
        <f t="shared" si="176"/>
        <v>54.708432203388845</v>
      </c>
      <c r="N1125">
        <f t="shared" si="177"/>
        <v>54.748432203388845</v>
      </c>
      <c r="O1125">
        <f t="shared" si="173"/>
        <v>54.703432203388843</v>
      </c>
      <c r="P1125">
        <f t="shared" si="174"/>
        <v>54.753432203388847</v>
      </c>
      <c r="Q1125">
        <f t="shared" si="169"/>
        <v>54.728432203388849</v>
      </c>
      <c r="R1125">
        <f t="shared" si="175"/>
        <v>0</v>
      </c>
      <c r="S1125" s="12">
        <f t="shared" si="170"/>
        <v>0</v>
      </c>
      <c r="T1125">
        <f t="shared" si="172"/>
        <v>0</v>
      </c>
      <c r="U1125">
        <f t="shared" si="171"/>
        <v>8</v>
      </c>
    </row>
    <row r="1126" spans="13:21">
      <c r="M1126">
        <f t="shared" si="176"/>
        <v>54.758432203388843</v>
      </c>
      <c r="N1126">
        <f t="shared" si="177"/>
        <v>54.798432203388842</v>
      </c>
      <c r="O1126">
        <f t="shared" si="173"/>
        <v>54.75343220338884</v>
      </c>
      <c r="P1126">
        <f t="shared" si="174"/>
        <v>54.803432203388844</v>
      </c>
      <c r="Q1126">
        <f t="shared" si="169"/>
        <v>54.778432203388846</v>
      </c>
      <c r="R1126">
        <f t="shared" si="175"/>
        <v>0</v>
      </c>
      <c r="S1126" s="12">
        <f t="shared" si="170"/>
        <v>0</v>
      </c>
      <c r="T1126">
        <f t="shared" si="172"/>
        <v>0</v>
      </c>
      <c r="U1126">
        <f t="shared" si="171"/>
        <v>8</v>
      </c>
    </row>
    <row r="1127" spans="13:21">
      <c r="M1127">
        <f t="shared" si="176"/>
        <v>54.80843220338884</v>
      </c>
      <c r="N1127">
        <f t="shared" si="177"/>
        <v>54.848432203388839</v>
      </c>
      <c r="O1127">
        <f t="shared" si="173"/>
        <v>54.803432203388837</v>
      </c>
      <c r="P1127">
        <f t="shared" si="174"/>
        <v>54.853432203388842</v>
      </c>
      <c r="Q1127">
        <f t="shared" si="169"/>
        <v>54.828432203388843</v>
      </c>
      <c r="R1127">
        <f t="shared" si="175"/>
        <v>0</v>
      </c>
      <c r="S1127" s="12">
        <f t="shared" si="170"/>
        <v>0</v>
      </c>
      <c r="T1127">
        <f>R1127</f>
        <v>0</v>
      </c>
      <c r="U1127">
        <f t="shared" si="171"/>
        <v>8</v>
      </c>
    </row>
    <row r="1128" spans="13:21">
      <c r="M1128">
        <f t="shared" si="176"/>
        <v>54.858432203388837</v>
      </c>
      <c r="N1128">
        <f t="shared" si="177"/>
        <v>54.898432203388836</v>
      </c>
      <c r="O1128">
        <f t="shared" si="173"/>
        <v>54.853432203388834</v>
      </c>
      <c r="P1128">
        <f t="shared" si="174"/>
        <v>54.903432203388839</v>
      </c>
      <c r="Q1128">
        <f t="shared" si="169"/>
        <v>54.87843220338884</v>
      </c>
      <c r="R1128">
        <f t="shared" si="175"/>
        <v>0</v>
      </c>
      <c r="S1128" s="12">
        <f t="shared" si="170"/>
        <v>0</v>
      </c>
      <c r="T1128">
        <f t="shared" ref="T1128:T1165" si="178">R1128+T1127</f>
        <v>0</v>
      </c>
      <c r="U1128">
        <f t="shared" si="171"/>
        <v>8</v>
      </c>
    </row>
    <row r="1129" spans="13:21">
      <c r="M1129">
        <f t="shared" si="176"/>
        <v>54.908432203388834</v>
      </c>
      <c r="N1129">
        <f t="shared" si="177"/>
        <v>54.948432203388833</v>
      </c>
      <c r="O1129">
        <f t="shared" si="173"/>
        <v>54.903432203388832</v>
      </c>
      <c r="P1129">
        <f t="shared" si="174"/>
        <v>54.953432203388836</v>
      </c>
      <c r="Q1129">
        <f t="shared" si="169"/>
        <v>54.928432203388837</v>
      </c>
      <c r="R1129">
        <f t="shared" si="175"/>
        <v>0</v>
      </c>
      <c r="S1129" s="12">
        <f t="shared" si="170"/>
        <v>0</v>
      </c>
      <c r="T1129">
        <f t="shared" si="178"/>
        <v>0</v>
      </c>
      <c r="U1129">
        <f t="shared" si="171"/>
        <v>8</v>
      </c>
    </row>
    <row r="1130" spans="13:21">
      <c r="M1130">
        <f t="shared" si="176"/>
        <v>54.958432203388831</v>
      </c>
      <c r="N1130">
        <f t="shared" si="177"/>
        <v>54.99843220338883</v>
      </c>
      <c r="O1130">
        <f t="shared" si="173"/>
        <v>54.953432203388829</v>
      </c>
      <c r="P1130">
        <f t="shared" si="174"/>
        <v>55.003432203388833</v>
      </c>
      <c r="Q1130">
        <f t="shared" si="169"/>
        <v>54.978432203388834</v>
      </c>
      <c r="R1130">
        <f t="shared" si="175"/>
        <v>0</v>
      </c>
      <c r="S1130" s="12">
        <f t="shared" si="170"/>
        <v>0</v>
      </c>
      <c r="T1130">
        <f t="shared" si="178"/>
        <v>0</v>
      </c>
      <c r="U1130">
        <f t="shared" si="171"/>
        <v>8</v>
      </c>
    </row>
    <row r="1131" spans="13:21">
      <c r="M1131">
        <f t="shared" si="176"/>
        <v>55.008432203388828</v>
      </c>
      <c r="N1131">
        <f t="shared" si="177"/>
        <v>55.048432203388828</v>
      </c>
      <c r="O1131">
        <f t="shared" si="173"/>
        <v>55.003432203388826</v>
      </c>
      <c r="P1131">
        <f t="shared" si="174"/>
        <v>55.05343220338883</v>
      </c>
      <c r="Q1131">
        <f t="shared" si="169"/>
        <v>55.028432203388832</v>
      </c>
      <c r="R1131">
        <f t="shared" si="175"/>
        <v>0</v>
      </c>
      <c r="S1131" s="12">
        <f t="shared" si="170"/>
        <v>0</v>
      </c>
      <c r="T1131">
        <f t="shared" si="178"/>
        <v>0</v>
      </c>
      <c r="U1131">
        <f t="shared" si="171"/>
        <v>8</v>
      </c>
    </row>
    <row r="1132" spans="13:21">
      <c r="M1132">
        <f t="shared" si="176"/>
        <v>55.058432203388826</v>
      </c>
      <c r="N1132">
        <f t="shared" si="177"/>
        <v>55.098432203388825</v>
      </c>
      <c r="O1132">
        <f t="shared" si="173"/>
        <v>55.053432203388823</v>
      </c>
      <c r="P1132">
        <f t="shared" si="174"/>
        <v>55.103432203388827</v>
      </c>
      <c r="Q1132">
        <f t="shared" si="169"/>
        <v>55.078432203388829</v>
      </c>
      <c r="R1132">
        <f t="shared" si="175"/>
        <v>0</v>
      </c>
      <c r="S1132" s="12">
        <f t="shared" si="170"/>
        <v>0</v>
      </c>
      <c r="T1132">
        <f t="shared" si="178"/>
        <v>0</v>
      </c>
      <c r="U1132">
        <f t="shared" si="171"/>
        <v>8</v>
      </c>
    </row>
    <row r="1133" spans="13:21">
      <c r="M1133">
        <f t="shared" si="176"/>
        <v>55.108432203388823</v>
      </c>
      <c r="N1133">
        <f t="shared" si="177"/>
        <v>55.148432203388822</v>
      </c>
      <c r="O1133">
        <f t="shared" si="173"/>
        <v>55.10343220338882</v>
      </c>
      <c r="P1133">
        <f t="shared" si="174"/>
        <v>55.153432203388824</v>
      </c>
      <c r="Q1133">
        <f t="shared" si="169"/>
        <v>55.128432203388826</v>
      </c>
      <c r="R1133">
        <f t="shared" si="175"/>
        <v>0</v>
      </c>
      <c r="S1133" s="12">
        <f t="shared" si="170"/>
        <v>0</v>
      </c>
      <c r="T1133">
        <f t="shared" si="178"/>
        <v>0</v>
      </c>
      <c r="U1133">
        <f t="shared" si="171"/>
        <v>8</v>
      </c>
    </row>
    <row r="1134" spans="13:21">
      <c r="M1134">
        <f t="shared" si="176"/>
        <v>55.15843220338882</v>
      </c>
      <c r="N1134">
        <f t="shared" si="177"/>
        <v>55.198432203388819</v>
      </c>
      <c r="O1134">
        <f t="shared" si="173"/>
        <v>55.153432203388817</v>
      </c>
      <c r="P1134">
        <f t="shared" si="174"/>
        <v>55.203432203388822</v>
      </c>
      <c r="Q1134">
        <f t="shared" si="169"/>
        <v>55.178432203388823</v>
      </c>
      <c r="R1134">
        <f t="shared" si="175"/>
        <v>0</v>
      </c>
      <c r="S1134" s="12">
        <f t="shared" si="170"/>
        <v>0</v>
      </c>
      <c r="T1134">
        <f t="shared" si="178"/>
        <v>0</v>
      </c>
      <c r="U1134">
        <f t="shared" si="171"/>
        <v>8</v>
      </c>
    </row>
    <row r="1135" spans="13:21">
      <c r="M1135">
        <f t="shared" si="176"/>
        <v>55.208432203388817</v>
      </c>
      <c r="N1135">
        <f t="shared" si="177"/>
        <v>55.248432203388816</v>
      </c>
      <c r="O1135">
        <f t="shared" si="173"/>
        <v>55.203432203388815</v>
      </c>
      <c r="P1135">
        <f t="shared" si="174"/>
        <v>55.253432203388819</v>
      </c>
      <c r="Q1135">
        <f t="shared" si="169"/>
        <v>55.22843220338882</v>
      </c>
      <c r="R1135">
        <f t="shared" si="175"/>
        <v>0</v>
      </c>
      <c r="S1135" s="12">
        <f t="shared" si="170"/>
        <v>0</v>
      </c>
      <c r="T1135">
        <f t="shared" si="178"/>
        <v>0</v>
      </c>
      <c r="U1135">
        <f t="shared" si="171"/>
        <v>8</v>
      </c>
    </row>
    <row r="1136" spans="13:21">
      <c r="M1136">
        <f t="shared" si="176"/>
        <v>55.258432203388814</v>
      </c>
      <c r="N1136">
        <f t="shared" si="177"/>
        <v>55.298432203388813</v>
      </c>
      <c r="O1136">
        <f t="shared" si="173"/>
        <v>55.253432203388812</v>
      </c>
      <c r="P1136">
        <f t="shared" si="174"/>
        <v>55.303432203388816</v>
      </c>
      <c r="Q1136">
        <f t="shared" si="169"/>
        <v>55.278432203388817</v>
      </c>
      <c r="R1136">
        <f t="shared" si="175"/>
        <v>0</v>
      </c>
      <c r="S1136" s="12">
        <f t="shared" si="170"/>
        <v>0</v>
      </c>
      <c r="T1136">
        <f t="shared" si="178"/>
        <v>0</v>
      </c>
      <c r="U1136">
        <f t="shared" si="171"/>
        <v>8</v>
      </c>
    </row>
    <row r="1137" spans="13:21">
      <c r="M1137">
        <f t="shared" si="176"/>
        <v>55.308432203388811</v>
      </c>
      <c r="N1137">
        <f t="shared" si="177"/>
        <v>55.348432203388811</v>
      </c>
      <c r="O1137">
        <f t="shared" si="173"/>
        <v>55.303432203388809</v>
      </c>
      <c r="P1137">
        <f t="shared" si="174"/>
        <v>55.353432203388813</v>
      </c>
      <c r="Q1137">
        <f t="shared" si="169"/>
        <v>55.328432203388815</v>
      </c>
      <c r="R1137">
        <f t="shared" si="175"/>
        <v>0</v>
      </c>
      <c r="S1137" s="12">
        <f t="shared" si="170"/>
        <v>0</v>
      </c>
      <c r="T1137">
        <f t="shared" si="178"/>
        <v>0</v>
      </c>
      <c r="U1137">
        <f t="shared" si="171"/>
        <v>8</v>
      </c>
    </row>
    <row r="1138" spans="13:21">
      <c r="M1138">
        <f t="shared" si="176"/>
        <v>55.358432203388809</v>
      </c>
      <c r="N1138">
        <f t="shared" si="177"/>
        <v>55.398432203388808</v>
      </c>
      <c r="O1138">
        <f t="shared" si="173"/>
        <v>55.353432203388806</v>
      </c>
      <c r="P1138">
        <f t="shared" si="174"/>
        <v>55.40343220338881</v>
      </c>
      <c r="Q1138">
        <f t="shared" si="169"/>
        <v>55.378432203388812</v>
      </c>
      <c r="R1138">
        <f t="shared" si="175"/>
        <v>0</v>
      </c>
      <c r="S1138" s="12">
        <f t="shared" si="170"/>
        <v>0</v>
      </c>
      <c r="T1138">
        <f t="shared" si="178"/>
        <v>0</v>
      </c>
      <c r="U1138">
        <f t="shared" si="171"/>
        <v>8</v>
      </c>
    </row>
    <row r="1139" spans="13:21">
      <c r="M1139">
        <f t="shared" si="176"/>
        <v>55.408432203388806</v>
      </c>
      <c r="N1139">
        <f t="shared" si="177"/>
        <v>55.448432203388805</v>
      </c>
      <c r="O1139">
        <f t="shared" si="173"/>
        <v>55.403432203388803</v>
      </c>
      <c r="P1139">
        <f t="shared" si="174"/>
        <v>55.453432203388807</v>
      </c>
      <c r="Q1139">
        <f t="shared" ref="Q1139:Q1202" si="179">AVERAGE(O1139:P1139)</f>
        <v>55.428432203388809</v>
      </c>
      <c r="R1139">
        <f t="shared" si="175"/>
        <v>0</v>
      </c>
      <c r="S1139" s="12">
        <f t="shared" ref="S1139:S1202" si="180">R1139/$S$3</f>
        <v>0</v>
      </c>
      <c r="T1139">
        <f t="shared" si="178"/>
        <v>0</v>
      </c>
      <c r="U1139">
        <f t="shared" ref="U1139:U1202" si="181">COUNTIF($G$3:$G$1000, "&lt;="&amp;O1139)</f>
        <v>8</v>
      </c>
    </row>
    <row r="1140" spans="13:21">
      <c r="M1140">
        <f t="shared" si="176"/>
        <v>55.458432203388803</v>
      </c>
      <c r="N1140">
        <f t="shared" si="177"/>
        <v>55.498432203388802</v>
      </c>
      <c r="O1140">
        <f t="shared" si="173"/>
        <v>55.4534322033888</v>
      </c>
      <c r="P1140">
        <f t="shared" si="174"/>
        <v>55.503432203388805</v>
      </c>
      <c r="Q1140">
        <f t="shared" si="179"/>
        <v>55.478432203388806</v>
      </c>
      <c r="R1140">
        <f t="shared" si="175"/>
        <v>0</v>
      </c>
      <c r="S1140" s="12">
        <f t="shared" si="180"/>
        <v>0</v>
      </c>
      <c r="T1140">
        <f t="shared" si="178"/>
        <v>0</v>
      </c>
      <c r="U1140">
        <f t="shared" si="181"/>
        <v>8</v>
      </c>
    </row>
    <row r="1141" spans="13:21">
      <c r="M1141">
        <f t="shared" si="176"/>
        <v>55.5084322033888</v>
      </c>
      <c r="N1141">
        <f t="shared" si="177"/>
        <v>55.548432203388799</v>
      </c>
      <c r="O1141">
        <f t="shared" si="173"/>
        <v>55.503432203388797</v>
      </c>
      <c r="P1141">
        <f t="shared" si="174"/>
        <v>55.553432203388802</v>
      </c>
      <c r="Q1141">
        <f t="shared" si="179"/>
        <v>55.528432203388803</v>
      </c>
      <c r="R1141">
        <f t="shared" si="175"/>
        <v>0</v>
      </c>
      <c r="S1141" s="12">
        <f t="shared" si="180"/>
        <v>0</v>
      </c>
      <c r="T1141">
        <f t="shared" si="178"/>
        <v>0</v>
      </c>
      <c r="U1141">
        <f t="shared" si="181"/>
        <v>8</v>
      </c>
    </row>
    <row r="1142" spans="13:21">
      <c r="M1142">
        <f t="shared" si="176"/>
        <v>55.558432203388797</v>
      </c>
      <c r="N1142">
        <f t="shared" si="177"/>
        <v>55.598432203388796</v>
      </c>
      <c r="O1142">
        <f t="shared" si="173"/>
        <v>55.553432203388795</v>
      </c>
      <c r="P1142">
        <f t="shared" si="174"/>
        <v>55.603432203388799</v>
      </c>
      <c r="Q1142">
        <f t="shared" si="179"/>
        <v>55.5784322033888</v>
      </c>
      <c r="R1142">
        <f t="shared" si="175"/>
        <v>0</v>
      </c>
      <c r="S1142" s="12">
        <f t="shared" si="180"/>
        <v>0</v>
      </c>
      <c r="T1142">
        <f t="shared" si="178"/>
        <v>0</v>
      </c>
      <c r="U1142">
        <f t="shared" si="181"/>
        <v>8</v>
      </c>
    </row>
    <row r="1143" spans="13:21">
      <c r="M1143">
        <f t="shared" si="176"/>
        <v>55.608432203388794</v>
      </c>
      <c r="N1143">
        <f t="shared" si="177"/>
        <v>55.648432203388793</v>
      </c>
      <c r="O1143">
        <f t="shared" si="173"/>
        <v>55.603432203388792</v>
      </c>
      <c r="P1143">
        <f t="shared" si="174"/>
        <v>55.653432203388796</v>
      </c>
      <c r="Q1143">
        <f t="shared" si="179"/>
        <v>55.628432203388797</v>
      </c>
      <c r="R1143">
        <f t="shared" si="175"/>
        <v>0</v>
      </c>
      <c r="S1143" s="12">
        <f t="shared" si="180"/>
        <v>0</v>
      </c>
      <c r="T1143">
        <f t="shared" si="178"/>
        <v>0</v>
      </c>
      <c r="U1143">
        <f t="shared" si="181"/>
        <v>8</v>
      </c>
    </row>
    <row r="1144" spans="13:21">
      <c r="M1144">
        <f t="shared" si="176"/>
        <v>55.658432203388791</v>
      </c>
      <c r="N1144">
        <f t="shared" si="177"/>
        <v>55.698432203388791</v>
      </c>
      <c r="O1144">
        <f t="shared" si="173"/>
        <v>55.653432203388789</v>
      </c>
      <c r="P1144">
        <f t="shared" si="174"/>
        <v>55.703432203388793</v>
      </c>
      <c r="Q1144">
        <f t="shared" si="179"/>
        <v>55.678432203388795</v>
      </c>
      <c r="R1144">
        <f t="shared" si="175"/>
        <v>0</v>
      </c>
      <c r="S1144" s="12">
        <f t="shared" si="180"/>
        <v>0</v>
      </c>
      <c r="T1144">
        <f t="shared" si="178"/>
        <v>0</v>
      </c>
      <c r="U1144">
        <f t="shared" si="181"/>
        <v>8</v>
      </c>
    </row>
    <row r="1145" spans="13:21">
      <c r="M1145">
        <f t="shared" si="176"/>
        <v>55.708432203388789</v>
      </c>
      <c r="N1145">
        <f t="shared" si="177"/>
        <v>55.748432203388788</v>
      </c>
      <c r="O1145">
        <f t="shared" si="173"/>
        <v>55.703432203388786</v>
      </c>
      <c r="P1145">
        <f t="shared" si="174"/>
        <v>55.75343220338879</v>
      </c>
      <c r="Q1145">
        <f t="shared" si="179"/>
        <v>55.728432203388792</v>
      </c>
      <c r="R1145">
        <f t="shared" si="175"/>
        <v>0</v>
      </c>
      <c r="S1145" s="12">
        <f t="shared" si="180"/>
        <v>0</v>
      </c>
      <c r="T1145">
        <f t="shared" si="178"/>
        <v>0</v>
      </c>
      <c r="U1145">
        <f t="shared" si="181"/>
        <v>8</v>
      </c>
    </row>
    <row r="1146" spans="13:21">
      <c r="M1146">
        <f t="shared" si="176"/>
        <v>55.758432203388786</v>
      </c>
      <c r="N1146">
        <f t="shared" si="177"/>
        <v>55.798432203388785</v>
      </c>
      <c r="O1146">
        <f t="shared" si="173"/>
        <v>55.753432203388783</v>
      </c>
      <c r="P1146">
        <f t="shared" si="174"/>
        <v>55.803432203388788</v>
      </c>
      <c r="Q1146">
        <f t="shared" si="179"/>
        <v>55.778432203388789</v>
      </c>
      <c r="R1146">
        <f t="shared" si="175"/>
        <v>0</v>
      </c>
      <c r="S1146" s="12">
        <f t="shared" si="180"/>
        <v>0</v>
      </c>
      <c r="T1146">
        <f t="shared" si="178"/>
        <v>0</v>
      </c>
      <c r="U1146">
        <f t="shared" si="181"/>
        <v>8</v>
      </c>
    </row>
    <row r="1147" spans="13:21">
      <c r="M1147">
        <f t="shared" si="176"/>
        <v>55.808432203388783</v>
      </c>
      <c r="N1147">
        <f t="shared" si="177"/>
        <v>55.848432203388782</v>
      </c>
      <c r="O1147">
        <f t="shared" si="173"/>
        <v>55.80343220338878</v>
      </c>
      <c r="P1147">
        <f t="shared" si="174"/>
        <v>55.853432203388785</v>
      </c>
      <c r="Q1147">
        <f t="shared" si="179"/>
        <v>55.828432203388786</v>
      </c>
      <c r="R1147">
        <f t="shared" si="175"/>
        <v>0</v>
      </c>
      <c r="S1147" s="12">
        <f t="shared" si="180"/>
        <v>0</v>
      </c>
      <c r="T1147">
        <f t="shared" si="178"/>
        <v>0</v>
      </c>
      <c r="U1147">
        <f t="shared" si="181"/>
        <v>8</v>
      </c>
    </row>
    <row r="1148" spans="13:21">
      <c r="M1148">
        <f t="shared" si="176"/>
        <v>55.85843220338878</v>
      </c>
      <c r="N1148">
        <f t="shared" si="177"/>
        <v>55.898432203388779</v>
      </c>
      <c r="O1148">
        <f t="shared" si="173"/>
        <v>55.853432203388778</v>
      </c>
      <c r="P1148">
        <f t="shared" si="174"/>
        <v>55.903432203388782</v>
      </c>
      <c r="Q1148">
        <f t="shared" si="179"/>
        <v>55.878432203388783</v>
      </c>
      <c r="R1148">
        <f t="shared" si="175"/>
        <v>0</v>
      </c>
      <c r="S1148" s="12">
        <f t="shared" si="180"/>
        <v>0</v>
      </c>
      <c r="T1148">
        <f t="shared" si="178"/>
        <v>0</v>
      </c>
      <c r="U1148">
        <f t="shared" si="181"/>
        <v>8</v>
      </c>
    </row>
    <row r="1149" spans="13:21">
      <c r="M1149">
        <f t="shared" si="176"/>
        <v>55.908432203388777</v>
      </c>
      <c r="N1149">
        <f t="shared" si="177"/>
        <v>55.948432203388776</v>
      </c>
      <c r="O1149">
        <f t="shared" si="173"/>
        <v>55.903432203388775</v>
      </c>
      <c r="P1149">
        <f t="shared" si="174"/>
        <v>55.953432203388779</v>
      </c>
      <c r="Q1149">
        <f t="shared" si="179"/>
        <v>55.92843220338878</v>
      </c>
      <c r="R1149">
        <f t="shared" si="175"/>
        <v>0</v>
      </c>
      <c r="S1149" s="12">
        <f t="shared" si="180"/>
        <v>0</v>
      </c>
      <c r="T1149">
        <f t="shared" si="178"/>
        <v>0</v>
      </c>
      <c r="U1149">
        <f t="shared" si="181"/>
        <v>8</v>
      </c>
    </row>
    <row r="1150" spans="13:21">
      <c r="M1150">
        <f t="shared" si="176"/>
        <v>55.958432203388774</v>
      </c>
      <c r="N1150">
        <f t="shared" si="177"/>
        <v>55.998432203388774</v>
      </c>
      <c r="O1150">
        <f t="shared" si="173"/>
        <v>55.953432203388772</v>
      </c>
      <c r="P1150">
        <f t="shared" si="174"/>
        <v>56.003432203388776</v>
      </c>
      <c r="Q1150">
        <f t="shared" si="179"/>
        <v>55.978432203388778</v>
      </c>
      <c r="R1150">
        <f t="shared" si="175"/>
        <v>0</v>
      </c>
      <c r="S1150" s="12">
        <f t="shared" si="180"/>
        <v>0</v>
      </c>
      <c r="T1150">
        <f t="shared" si="178"/>
        <v>0</v>
      </c>
      <c r="U1150">
        <f t="shared" si="181"/>
        <v>8</v>
      </c>
    </row>
    <row r="1151" spans="13:21">
      <c r="M1151">
        <f t="shared" si="176"/>
        <v>56.008432203388772</v>
      </c>
      <c r="N1151">
        <f t="shared" si="177"/>
        <v>56.048432203388771</v>
      </c>
      <c r="O1151">
        <f t="shared" si="173"/>
        <v>56.003432203388769</v>
      </c>
      <c r="P1151">
        <f t="shared" si="174"/>
        <v>56.053432203388773</v>
      </c>
      <c r="Q1151">
        <f t="shared" si="179"/>
        <v>56.028432203388775</v>
      </c>
      <c r="R1151">
        <f t="shared" si="175"/>
        <v>0</v>
      </c>
      <c r="S1151" s="12">
        <f t="shared" si="180"/>
        <v>0</v>
      </c>
      <c r="T1151">
        <f t="shared" si="178"/>
        <v>0</v>
      </c>
      <c r="U1151">
        <f t="shared" si="181"/>
        <v>8</v>
      </c>
    </row>
    <row r="1152" spans="13:21">
      <c r="M1152">
        <f t="shared" si="176"/>
        <v>56.058432203388769</v>
      </c>
      <c r="N1152">
        <f t="shared" si="177"/>
        <v>56.098432203388768</v>
      </c>
      <c r="O1152">
        <f t="shared" si="173"/>
        <v>56.053432203388766</v>
      </c>
      <c r="P1152">
        <f t="shared" si="174"/>
        <v>56.10343220338877</v>
      </c>
      <c r="Q1152">
        <f t="shared" si="179"/>
        <v>56.078432203388772</v>
      </c>
      <c r="R1152">
        <f t="shared" si="175"/>
        <v>0</v>
      </c>
      <c r="S1152" s="12">
        <f t="shared" si="180"/>
        <v>0</v>
      </c>
      <c r="T1152">
        <f t="shared" si="178"/>
        <v>0</v>
      </c>
      <c r="U1152">
        <f t="shared" si="181"/>
        <v>8</v>
      </c>
    </row>
    <row r="1153" spans="13:21">
      <c r="M1153">
        <f t="shared" si="176"/>
        <v>56.108432203388766</v>
      </c>
      <c r="N1153">
        <f t="shared" si="177"/>
        <v>56.148432203388765</v>
      </c>
      <c r="O1153">
        <f t="shared" si="173"/>
        <v>56.103432203388763</v>
      </c>
      <c r="P1153">
        <f t="shared" si="174"/>
        <v>56.153432203388768</v>
      </c>
      <c r="Q1153">
        <f t="shared" si="179"/>
        <v>56.128432203388769</v>
      </c>
      <c r="R1153">
        <f t="shared" si="175"/>
        <v>0</v>
      </c>
      <c r="S1153" s="12">
        <f t="shared" si="180"/>
        <v>0</v>
      </c>
      <c r="T1153">
        <f t="shared" si="178"/>
        <v>0</v>
      </c>
      <c r="U1153">
        <f t="shared" si="181"/>
        <v>8</v>
      </c>
    </row>
    <row r="1154" spans="13:21">
      <c r="M1154">
        <f t="shared" si="176"/>
        <v>56.158432203388763</v>
      </c>
      <c r="N1154">
        <f t="shared" si="177"/>
        <v>56.198432203388762</v>
      </c>
      <c r="O1154">
        <f t="shared" si="173"/>
        <v>56.153432203388761</v>
      </c>
      <c r="P1154">
        <f t="shared" si="174"/>
        <v>56.203432203388765</v>
      </c>
      <c r="Q1154">
        <f t="shared" si="179"/>
        <v>56.178432203388766</v>
      </c>
      <c r="R1154">
        <f t="shared" si="175"/>
        <v>0</v>
      </c>
      <c r="S1154" s="12">
        <f t="shared" si="180"/>
        <v>0</v>
      </c>
      <c r="T1154">
        <f t="shared" si="178"/>
        <v>0</v>
      </c>
      <c r="U1154">
        <f t="shared" si="181"/>
        <v>8</v>
      </c>
    </row>
    <row r="1155" spans="13:21">
      <c r="M1155">
        <f t="shared" si="176"/>
        <v>56.20843220338876</v>
      </c>
      <c r="N1155">
        <f t="shared" si="177"/>
        <v>56.248432203388759</v>
      </c>
      <c r="O1155">
        <f t="shared" si="173"/>
        <v>56.203432203388758</v>
      </c>
      <c r="P1155">
        <f t="shared" si="174"/>
        <v>56.253432203388762</v>
      </c>
      <c r="Q1155">
        <f t="shared" si="179"/>
        <v>56.228432203388763</v>
      </c>
      <c r="R1155">
        <f t="shared" si="175"/>
        <v>0</v>
      </c>
      <c r="S1155" s="12">
        <f t="shared" si="180"/>
        <v>0</v>
      </c>
      <c r="T1155">
        <f t="shared" si="178"/>
        <v>0</v>
      </c>
      <c r="U1155">
        <f t="shared" si="181"/>
        <v>8</v>
      </c>
    </row>
    <row r="1156" spans="13:21">
      <c r="M1156">
        <f>N1155+10^(-$D$4)</f>
        <v>56.258432203388757</v>
      </c>
      <c r="N1156">
        <f>N1155+$J$6</f>
        <v>56.298432203388757</v>
      </c>
      <c r="O1156">
        <f t="shared" si="173"/>
        <v>56.253432203388755</v>
      </c>
      <c r="P1156">
        <f t="shared" si="174"/>
        <v>56.303432203388759</v>
      </c>
      <c r="Q1156">
        <f t="shared" si="179"/>
        <v>56.278432203388761</v>
      </c>
      <c r="R1156">
        <f t="shared" si="175"/>
        <v>0</v>
      </c>
      <c r="S1156" s="12">
        <f t="shared" si="180"/>
        <v>0</v>
      </c>
      <c r="T1156">
        <f t="shared" si="178"/>
        <v>0</v>
      </c>
      <c r="U1156">
        <f t="shared" si="181"/>
        <v>8</v>
      </c>
    </row>
    <row r="1157" spans="13:21">
      <c r="M1157">
        <f>N1156+10^(-$D$4)</f>
        <v>56.308432203388755</v>
      </c>
      <c r="N1157">
        <f>N1156+$J$6</f>
        <v>56.348432203388754</v>
      </c>
      <c r="O1157">
        <f t="shared" si="173"/>
        <v>56.303432203388752</v>
      </c>
      <c r="P1157">
        <f t="shared" si="174"/>
        <v>56.353432203388756</v>
      </c>
      <c r="Q1157">
        <f t="shared" si="179"/>
        <v>56.328432203388758</v>
      </c>
      <c r="R1157">
        <f t="shared" si="175"/>
        <v>0</v>
      </c>
      <c r="S1157" s="12">
        <f t="shared" si="180"/>
        <v>0</v>
      </c>
      <c r="T1157">
        <f t="shared" si="178"/>
        <v>0</v>
      </c>
      <c r="U1157">
        <f t="shared" si="181"/>
        <v>8</v>
      </c>
    </row>
    <row r="1158" spans="13:21">
      <c r="M1158">
        <f t="shared" ref="M1158:M1221" si="182">N1157+10^(-$D$4)</f>
        <v>56.358432203388752</v>
      </c>
      <c r="N1158">
        <f t="shared" ref="N1158:N1221" si="183">N1157+$J$6</f>
        <v>56.398432203388751</v>
      </c>
      <c r="O1158">
        <f t="shared" ref="O1158:O1221" si="184">M1158-5*10^-($D$4+1)</f>
        <v>56.353432203388749</v>
      </c>
      <c r="P1158">
        <f t="shared" ref="P1158:P1221" si="185">N1158+5*10^-($D$4+1)</f>
        <v>56.403432203388753</v>
      </c>
      <c r="Q1158">
        <f t="shared" si="179"/>
        <v>56.378432203388755</v>
      </c>
      <c r="R1158">
        <f t="shared" ref="R1158:R1221" si="186">COUNTIFS($G$3:$G$5000, "&gt;="&amp;O1158,$G$3:$G$5000, "&lt;="&amp;P1158)</f>
        <v>0</v>
      </c>
      <c r="S1158" s="12">
        <f t="shared" si="180"/>
        <v>0</v>
      </c>
      <c r="T1158">
        <f t="shared" si="178"/>
        <v>0</v>
      </c>
      <c r="U1158">
        <f t="shared" si="181"/>
        <v>8</v>
      </c>
    </row>
    <row r="1159" spans="13:21">
      <c r="M1159">
        <f t="shared" si="182"/>
        <v>56.408432203388749</v>
      </c>
      <c r="N1159">
        <f t="shared" si="183"/>
        <v>56.448432203388748</v>
      </c>
      <c r="O1159">
        <f t="shared" si="184"/>
        <v>56.403432203388746</v>
      </c>
      <c r="P1159">
        <f t="shared" si="185"/>
        <v>56.453432203388751</v>
      </c>
      <c r="Q1159">
        <f t="shared" si="179"/>
        <v>56.428432203388752</v>
      </c>
      <c r="R1159">
        <f t="shared" si="186"/>
        <v>0</v>
      </c>
      <c r="S1159" s="12">
        <f t="shared" si="180"/>
        <v>0</v>
      </c>
      <c r="T1159">
        <f t="shared" si="178"/>
        <v>0</v>
      </c>
      <c r="U1159">
        <f t="shared" si="181"/>
        <v>8</v>
      </c>
    </row>
    <row r="1160" spans="13:21">
      <c r="M1160">
        <f t="shared" si="182"/>
        <v>56.458432203388746</v>
      </c>
      <c r="N1160">
        <f t="shared" si="183"/>
        <v>56.498432203388745</v>
      </c>
      <c r="O1160">
        <f t="shared" si="184"/>
        <v>56.453432203388743</v>
      </c>
      <c r="P1160">
        <f t="shared" si="185"/>
        <v>56.503432203388748</v>
      </c>
      <c r="Q1160">
        <f t="shared" si="179"/>
        <v>56.478432203388749</v>
      </c>
      <c r="R1160">
        <f t="shared" si="186"/>
        <v>0</v>
      </c>
      <c r="S1160" s="12">
        <f t="shared" si="180"/>
        <v>0</v>
      </c>
      <c r="T1160">
        <f t="shared" si="178"/>
        <v>0</v>
      </c>
      <c r="U1160">
        <f t="shared" si="181"/>
        <v>8</v>
      </c>
    </row>
    <row r="1161" spans="13:21">
      <c r="M1161">
        <f t="shared" si="182"/>
        <v>56.508432203388743</v>
      </c>
      <c r="N1161">
        <f t="shared" si="183"/>
        <v>56.548432203388742</v>
      </c>
      <c r="O1161">
        <f t="shared" si="184"/>
        <v>56.503432203388741</v>
      </c>
      <c r="P1161">
        <f t="shared" si="185"/>
        <v>56.553432203388745</v>
      </c>
      <c r="Q1161">
        <f t="shared" si="179"/>
        <v>56.528432203388746</v>
      </c>
      <c r="R1161">
        <f t="shared" si="186"/>
        <v>0</v>
      </c>
      <c r="S1161" s="12">
        <f t="shared" si="180"/>
        <v>0</v>
      </c>
      <c r="T1161">
        <f t="shared" si="178"/>
        <v>0</v>
      </c>
      <c r="U1161">
        <f t="shared" si="181"/>
        <v>8</v>
      </c>
    </row>
    <row r="1162" spans="13:21">
      <c r="M1162">
        <f t="shared" si="182"/>
        <v>56.55843220338874</v>
      </c>
      <c r="N1162">
        <f t="shared" si="183"/>
        <v>56.598432203388739</v>
      </c>
      <c r="O1162">
        <f t="shared" si="184"/>
        <v>56.553432203388738</v>
      </c>
      <c r="P1162">
        <f t="shared" si="185"/>
        <v>56.603432203388742</v>
      </c>
      <c r="Q1162">
        <f t="shared" si="179"/>
        <v>56.578432203388743</v>
      </c>
      <c r="R1162">
        <f t="shared" si="186"/>
        <v>0</v>
      </c>
      <c r="S1162" s="12">
        <f t="shared" si="180"/>
        <v>0</v>
      </c>
      <c r="T1162">
        <f t="shared" si="178"/>
        <v>0</v>
      </c>
      <c r="U1162">
        <f t="shared" si="181"/>
        <v>8</v>
      </c>
    </row>
    <row r="1163" spans="13:21">
      <c r="M1163">
        <f t="shared" si="182"/>
        <v>56.608432203388737</v>
      </c>
      <c r="N1163">
        <f t="shared" si="183"/>
        <v>56.648432203388737</v>
      </c>
      <c r="O1163">
        <f t="shared" si="184"/>
        <v>56.603432203388735</v>
      </c>
      <c r="P1163">
        <f t="shared" si="185"/>
        <v>56.653432203388739</v>
      </c>
      <c r="Q1163">
        <f t="shared" si="179"/>
        <v>56.628432203388741</v>
      </c>
      <c r="R1163">
        <f t="shared" si="186"/>
        <v>0</v>
      </c>
      <c r="S1163" s="12">
        <f t="shared" si="180"/>
        <v>0</v>
      </c>
      <c r="T1163">
        <f t="shared" si="178"/>
        <v>0</v>
      </c>
      <c r="U1163">
        <f t="shared" si="181"/>
        <v>8</v>
      </c>
    </row>
    <row r="1164" spans="13:21">
      <c r="M1164">
        <f t="shared" si="182"/>
        <v>56.658432203388735</v>
      </c>
      <c r="N1164">
        <f t="shared" si="183"/>
        <v>56.698432203388734</v>
      </c>
      <c r="O1164">
        <f t="shared" si="184"/>
        <v>56.653432203388732</v>
      </c>
      <c r="P1164">
        <f t="shared" si="185"/>
        <v>56.703432203388736</v>
      </c>
      <c r="Q1164">
        <f t="shared" si="179"/>
        <v>56.678432203388738</v>
      </c>
      <c r="R1164">
        <f t="shared" si="186"/>
        <v>0</v>
      </c>
      <c r="S1164" s="12">
        <f t="shared" si="180"/>
        <v>0</v>
      </c>
      <c r="T1164">
        <f t="shared" si="178"/>
        <v>0</v>
      </c>
      <c r="U1164">
        <f t="shared" si="181"/>
        <v>8</v>
      </c>
    </row>
    <row r="1165" spans="13:21">
      <c r="M1165">
        <f t="shared" si="182"/>
        <v>56.708432203388732</v>
      </c>
      <c r="N1165">
        <f t="shared" si="183"/>
        <v>56.748432203388731</v>
      </c>
      <c r="O1165">
        <f t="shared" si="184"/>
        <v>56.703432203388729</v>
      </c>
      <c r="P1165">
        <f t="shared" si="185"/>
        <v>56.753432203388734</v>
      </c>
      <c r="Q1165">
        <f t="shared" si="179"/>
        <v>56.728432203388735</v>
      </c>
      <c r="R1165">
        <f t="shared" si="186"/>
        <v>0</v>
      </c>
      <c r="S1165" s="12">
        <f t="shared" si="180"/>
        <v>0</v>
      </c>
      <c r="T1165">
        <f t="shared" si="178"/>
        <v>0</v>
      </c>
      <c r="U1165">
        <f t="shared" si="181"/>
        <v>8</v>
      </c>
    </row>
    <row r="1166" spans="13:21">
      <c r="M1166">
        <f t="shared" si="182"/>
        <v>56.758432203388729</v>
      </c>
      <c r="N1166">
        <f t="shared" si="183"/>
        <v>56.798432203388728</v>
      </c>
      <c r="O1166">
        <f t="shared" si="184"/>
        <v>56.753432203388726</v>
      </c>
      <c r="P1166">
        <f t="shared" si="185"/>
        <v>56.803432203388731</v>
      </c>
      <c r="Q1166">
        <f t="shared" si="179"/>
        <v>56.778432203388732</v>
      </c>
      <c r="R1166">
        <f t="shared" si="186"/>
        <v>0</v>
      </c>
      <c r="S1166" s="12">
        <f t="shared" si="180"/>
        <v>0</v>
      </c>
      <c r="T1166">
        <f>R1166</f>
        <v>0</v>
      </c>
      <c r="U1166">
        <f t="shared" si="181"/>
        <v>8</v>
      </c>
    </row>
    <row r="1167" spans="13:21">
      <c r="M1167">
        <f t="shared" si="182"/>
        <v>56.808432203388726</v>
      </c>
      <c r="N1167">
        <f t="shared" si="183"/>
        <v>56.848432203388725</v>
      </c>
      <c r="O1167">
        <f t="shared" si="184"/>
        <v>56.803432203388724</v>
      </c>
      <c r="P1167">
        <f t="shared" si="185"/>
        <v>56.853432203388728</v>
      </c>
      <c r="Q1167">
        <f t="shared" si="179"/>
        <v>56.828432203388729</v>
      </c>
      <c r="R1167">
        <f t="shared" si="186"/>
        <v>0</v>
      </c>
      <c r="S1167" s="12">
        <f t="shared" si="180"/>
        <v>0</v>
      </c>
      <c r="T1167">
        <f t="shared" ref="T1167:T1178" si="187">R1167+T1166</f>
        <v>0</v>
      </c>
      <c r="U1167">
        <f t="shared" si="181"/>
        <v>8</v>
      </c>
    </row>
    <row r="1168" spans="13:21">
      <c r="M1168">
        <f t="shared" si="182"/>
        <v>56.858432203388723</v>
      </c>
      <c r="N1168">
        <f t="shared" si="183"/>
        <v>56.898432203388722</v>
      </c>
      <c r="O1168">
        <f t="shared" si="184"/>
        <v>56.853432203388721</v>
      </c>
      <c r="P1168">
        <f t="shared" si="185"/>
        <v>56.903432203388725</v>
      </c>
      <c r="Q1168">
        <f t="shared" si="179"/>
        <v>56.878432203388726</v>
      </c>
      <c r="R1168">
        <f t="shared" si="186"/>
        <v>0</v>
      </c>
      <c r="S1168" s="12">
        <f t="shared" si="180"/>
        <v>0</v>
      </c>
      <c r="T1168">
        <f t="shared" si="187"/>
        <v>0</v>
      </c>
      <c r="U1168">
        <f t="shared" si="181"/>
        <v>8</v>
      </c>
    </row>
    <row r="1169" spans="13:21">
      <c r="M1169">
        <f t="shared" si="182"/>
        <v>56.90843220338872</v>
      </c>
      <c r="N1169">
        <f t="shared" si="183"/>
        <v>56.94843220338872</v>
      </c>
      <c r="O1169">
        <f t="shared" si="184"/>
        <v>56.903432203388718</v>
      </c>
      <c r="P1169">
        <f t="shared" si="185"/>
        <v>56.953432203388722</v>
      </c>
      <c r="Q1169">
        <f t="shared" si="179"/>
        <v>56.928432203388724</v>
      </c>
      <c r="R1169">
        <f t="shared" si="186"/>
        <v>0</v>
      </c>
      <c r="S1169" s="12">
        <f t="shared" si="180"/>
        <v>0</v>
      </c>
      <c r="T1169">
        <f t="shared" si="187"/>
        <v>0</v>
      </c>
      <c r="U1169">
        <f t="shared" si="181"/>
        <v>8</v>
      </c>
    </row>
    <row r="1170" spans="13:21">
      <c r="M1170">
        <f t="shared" si="182"/>
        <v>56.958432203388718</v>
      </c>
      <c r="N1170">
        <f t="shared" si="183"/>
        <v>56.998432203388717</v>
      </c>
      <c r="O1170">
        <f t="shared" si="184"/>
        <v>56.953432203388715</v>
      </c>
      <c r="P1170">
        <f t="shared" si="185"/>
        <v>57.003432203388719</v>
      </c>
      <c r="Q1170">
        <f t="shared" si="179"/>
        <v>56.978432203388721</v>
      </c>
      <c r="R1170">
        <f t="shared" si="186"/>
        <v>0</v>
      </c>
      <c r="S1170" s="12">
        <f t="shared" si="180"/>
        <v>0</v>
      </c>
      <c r="T1170">
        <f t="shared" si="187"/>
        <v>0</v>
      </c>
      <c r="U1170">
        <f t="shared" si="181"/>
        <v>8</v>
      </c>
    </row>
    <row r="1171" spans="13:21">
      <c r="M1171">
        <f t="shared" si="182"/>
        <v>57.008432203388715</v>
      </c>
      <c r="N1171">
        <f t="shared" si="183"/>
        <v>57.048432203388714</v>
      </c>
      <c r="O1171">
        <f t="shared" si="184"/>
        <v>57.003432203388712</v>
      </c>
      <c r="P1171">
        <f t="shared" si="185"/>
        <v>57.053432203388716</v>
      </c>
      <c r="Q1171">
        <f t="shared" si="179"/>
        <v>57.028432203388718</v>
      </c>
      <c r="R1171">
        <f t="shared" si="186"/>
        <v>0</v>
      </c>
      <c r="S1171" s="12">
        <f t="shared" si="180"/>
        <v>0</v>
      </c>
      <c r="T1171">
        <f t="shared" si="187"/>
        <v>0</v>
      </c>
      <c r="U1171">
        <f t="shared" si="181"/>
        <v>8</v>
      </c>
    </row>
    <row r="1172" spans="13:21">
      <c r="M1172">
        <f t="shared" si="182"/>
        <v>57.058432203388712</v>
      </c>
      <c r="N1172">
        <f t="shared" si="183"/>
        <v>57.098432203388711</v>
      </c>
      <c r="O1172">
        <f t="shared" si="184"/>
        <v>57.053432203388709</v>
      </c>
      <c r="P1172">
        <f t="shared" si="185"/>
        <v>57.103432203388714</v>
      </c>
      <c r="Q1172">
        <f t="shared" si="179"/>
        <v>57.078432203388715</v>
      </c>
      <c r="R1172">
        <f t="shared" si="186"/>
        <v>0</v>
      </c>
      <c r="S1172" s="12">
        <f t="shared" si="180"/>
        <v>0</v>
      </c>
      <c r="T1172">
        <f t="shared" si="187"/>
        <v>0</v>
      </c>
      <c r="U1172">
        <f t="shared" si="181"/>
        <v>8</v>
      </c>
    </row>
    <row r="1173" spans="13:21">
      <c r="M1173">
        <f t="shared" si="182"/>
        <v>57.108432203388709</v>
      </c>
      <c r="N1173">
        <f t="shared" si="183"/>
        <v>57.148432203388708</v>
      </c>
      <c r="O1173">
        <f t="shared" si="184"/>
        <v>57.103432203388707</v>
      </c>
      <c r="P1173">
        <f t="shared" si="185"/>
        <v>57.153432203388711</v>
      </c>
      <c r="Q1173">
        <f t="shared" si="179"/>
        <v>57.128432203388712</v>
      </c>
      <c r="R1173">
        <f t="shared" si="186"/>
        <v>0</v>
      </c>
      <c r="S1173" s="12">
        <f t="shared" si="180"/>
        <v>0</v>
      </c>
      <c r="T1173">
        <f t="shared" si="187"/>
        <v>0</v>
      </c>
      <c r="U1173">
        <f t="shared" si="181"/>
        <v>8</v>
      </c>
    </row>
    <row r="1174" spans="13:21">
      <c r="M1174">
        <f t="shared" si="182"/>
        <v>57.158432203388706</v>
      </c>
      <c r="N1174">
        <f t="shared" si="183"/>
        <v>57.198432203388705</v>
      </c>
      <c r="O1174">
        <f t="shared" si="184"/>
        <v>57.153432203388704</v>
      </c>
      <c r="P1174">
        <f t="shared" si="185"/>
        <v>57.203432203388708</v>
      </c>
      <c r="Q1174">
        <f t="shared" si="179"/>
        <v>57.178432203388709</v>
      </c>
      <c r="R1174">
        <f t="shared" si="186"/>
        <v>0</v>
      </c>
      <c r="S1174" s="12">
        <f t="shared" si="180"/>
        <v>0</v>
      </c>
      <c r="T1174">
        <f t="shared" si="187"/>
        <v>0</v>
      </c>
      <c r="U1174">
        <f t="shared" si="181"/>
        <v>8</v>
      </c>
    </row>
    <row r="1175" spans="13:21">
      <c r="M1175">
        <f t="shared" si="182"/>
        <v>57.208432203388703</v>
      </c>
      <c r="N1175">
        <f t="shared" si="183"/>
        <v>57.248432203388703</v>
      </c>
      <c r="O1175">
        <f t="shared" si="184"/>
        <v>57.203432203388701</v>
      </c>
      <c r="P1175">
        <f t="shared" si="185"/>
        <v>57.253432203388705</v>
      </c>
      <c r="Q1175">
        <f t="shared" si="179"/>
        <v>57.228432203388707</v>
      </c>
      <c r="R1175">
        <f t="shared" si="186"/>
        <v>0</v>
      </c>
      <c r="S1175" s="12">
        <f t="shared" si="180"/>
        <v>0</v>
      </c>
      <c r="T1175">
        <f t="shared" si="187"/>
        <v>0</v>
      </c>
      <c r="U1175">
        <f t="shared" si="181"/>
        <v>8</v>
      </c>
    </row>
    <row r="1176" spans="13:21">
      <c r="M1176">
        <f t="shared" si="182"/>
        <v>57.258432203388701</v>
      </c>
      <c r="N1176">
        <f t="shared" si="183"/>
        <v>57.2984322033887</v>
      </c>
      <c r="O1176">
        <f t="shared" si="184"/>
        <v>57.253432203388698</v>
      </c>
      <c r="P1176">
        <f t="shared" si="185"/>
        <v>57.303432203388702</v>
      </c>
      <c r="Q1176">
        <f t="shared" si="179"/>
        <v>57.278432203388704</v>
      </c>
      <c r="R1176">
        <f t="shared" si="186"/>
        <v>0</v>
      </c>
      <c r="S1176" s="12">
        <f t="shared" si="180"/>
        <v>0</v>
      </c>
      <c r="T1176">
        <f t="shared" si="187"/>
        <v>0</v>
      </c>
      <c r="U1176">
        <f t="shared" si="181"/>
        <v>8</v>
      </c>
    </row>
    <row r="1177" spans="13:21">
      <c r="M1177">
        <f t="shared" si="182"/>
        <v>57.308432203388698</v>
      </c>
      <c r="N1177">
        <f t="shared" si="183"/>
        <v>57.348432203388697</v>
      </c>
      <c r="O1177">
        <f t="shared" si="184"/>
        <v>57.303432203388695</v>
      </c>
      <c r="P1177">
        <f t="shared" si="185"/>
        <v>57.353432203388699</v>
      </c>
      <c r="Q1177">
        <f t="shared" si="179"/>
        <v>57.328432203388701</v>
      </c>
      <c r="R1177">
        <f t="shared" si="186"/>
        <v>0</v>
      </c>
      <c r="S1177" s="12">
        <f t="shared" si="180"/>
        <v>0</v>
      </c>
      <c r="T1177">
        <f t="shared" si="187"/>
        <v>0</v>
      </c>
      <c r="U1177">
        <f t="shared" si="181"/>
        <v>8</v>
      </c>
    </row>
    <row r="1178" spans="13:21">
      <c r="M1178">
        <f t="shared" si="182"/>
        <v>57.358432203388695</v>
      </c>
      <c r="N1178">
        <f t="shared" si="183"/>
        <v>57.398432203388694</v>
      </c>
      <c r="O1178">
        <f t="shared" si="184"/>
        <v>57.353432203388692</v>
      </c>
      <c r="P1178">
        <f t="shared" si="185"/>
        <v>57.403432203388697</v>
      </c>
      <c r="Q1178">
        <f t="shared" si="179"/>
        <v>57.378432203388698</v>
      </c>
      <c r="R1178">
        <f t="shared" si="186"/>
        <v>0</v>
      </c>
      <c r="S1178" s="12">
        <f t="shared" si="180"/>
        <v>0</v>
      </c>
      <c r="T1178">
        <f t="shared" si="187"/>
        <v>0</v>
      </c>
      <c r="U1178">
        <f t="shared" si="181"/>
        <v>8</v>
      </c>
    </row>
    <row r="1179" spans="13:21">
      <c r="M1179">
        <f t="shared" si="182"/>
        <v>57.408432203388692</v>
      </c>
      <c r="N1179">
        <f t="shared" si="183"/>
        <v>57.448432203388691</v>
      </c>
      <c r="O1179">
        <f t="shared" si="184"/>
        <v>57.403432203388689</v>
      </c>
      <c r="P1179">
        <f t="shared" si="185"/>
        <v>57.453432203388694</v>
      </c>
      <c r="Q1179">
        <f t="shared" si="179"/>
        <v>57.428432203388695</v>
      </c>
      <c r="R1179">
        <f t="shared" si="186"/>
        <v>0</v>
      </c>
      <c r="S1179" s="12">
        <f t="shared" si="180"/>
        <v>0</v>
      </c>
      <c r="T1179">
        <f>R1179</f>
        <v>0</v>
      </c>
      <c r="U1179">
        <f t="shared" si="181"/>
        <v>8</v>
      </c>
    </row>
    <row r="1180" spans="13:21">
      <c r="M1180">
        <f t="shared" si="182"/>
        <v>57.458432203388689</v>
      </c>
      <c r="N1180">
        <f t="shared" si="183"/>
        <v>57.498432203388688</v>
      </c>
      <c r="O1180">
        <f t="shared" si="184"/>
        <v>57.453432203388687</v>
      </c>
      <c r="P1180">
        <f t="shared" si="185"/>
        <v>57.503432203388691</v>
      </c>
      <c r="Q1180">
        <f t="shared" si="179"/>
        <v>57.478432203388692</v>
      </c>
      <c r="R1180">
        <f t="shared" si="186"/>
        <v>0</v>
      </c>
      <c r="S1180" s="12">
        <f t="shared" si="180"/>
        <v>0</v>
      </c>
      <c r="T1180">
        <f t="shared" ref="T1180:T1217" si="188">R1180+T1179</f>
        <v>0</v>
      </c>
      <c r="U1180">
        <f t="shared" si="181"/>
        <v>8</v>
      </c>
    </row>
    <row r="1181" spans="13:21">
      <c r="M1181">
        <f t="shared" si="182"/>
        <v>57.508432203388686</v>
      </c>
      <c r="N1181">
        <f t="shared" si="183"/>
        <v>57.548432203388685</v>
      </c>
      <c r="O1181">
        <f t="shared" si="184"/>
        <v>57.503432203388684</v>
      </c>
      <c r="P1181">
        <f t="shared" si="185"/>
        <v>57.553432203388688</v>
      </c>
      <c r="Q1181">
        <f t="shared" si="179"/>
        <v>57.528432203388689</v>
      </c>
      <c r="R1181">
        <f t="shared" si="186"/>
        <v>0</v>
      </c>
      <c r="S1181" s="12">
        <f t="shared" si="180"/>
        <v>0</v>
      </c>
      <c r="T1181">
        <f t="shared" si="188"/>
        <v>0</v>
      </c>
      <c r="U1181">
        <f t="shared" si="181"/>
        <v>8</v>
      </c>
    </row>
    <row r="1182" spans="13:21">
      <c r="M1182">
        <f t="shared" si="182"/>
        <v>57.558432203388683</v>
      </c>
      <c r="N1182">
        <f t="shared" si="183"/>
        <v>57.598432203388683</v>
      </c>
      <c r="O1182">
        <f t="shared" si="184"/>
        <v>57.553432203388681</v>
      </c>
      <c r="P1182">
        <f t="shared" si="185"/>
        <v>57.603432203388685</v>
      </c>
      <c r="Q1182">
        <f t="shared" si="179"/>
        <v>57.578432203388687</v>
      </c>
      <c r="R1182">
        <f t="shared" si="186"/>
        <v>0</v>
      </c>
      <c r="S1182" s="12">
        <f t="shared" si="180"/>
        <v>0</v>
      </c>
      <c r="T1182">
        <f t="shared" si="188"/>
        <v>0</v>
      </c>
      <c r="U1182">
        <f t="shared" si="181"/>
        <v>8</v>
      </c>
    </row>
    <row r="1183" spans="13:21">
      <c r="M1183">
        <f t="shared" si="182"/>
        <v>57.608432203388681</v>
      </c>
      <c r="N1183">
        <f t="shared" si="183"/>
        <v>57.64843220338868</v>
      </c>
      <c r="O1183">
        <f t="shared" si="184"/>
        <v>57.603432203388678</v>
      </c>
      <c r="P1183">
        <f t="shared" si="185"/>
        <v>57.653432203388682</v>
      </c>
      <c r="Q1183">
        <f t="shared" si="179"/>
        <v>57.628432203388684</v>
      </c>
      <c r="R1183">
        <f t="shared" si="186"/>
        <v>0</v>
      </c>
      <c r="S1183" s="12">
        <f t="shared" si="180"/>
        <v>0</v>
      </c>
      <c r="T1183">
        <f t="shared" si="188"/>
        <v>0</v>
      </c>
      <c r="U1183">
        <f t="shared" si="181"/>
        <v>8</v>
      </c>
    </row>
    <row r="1184" spans="13:21">
      <c r="M1184">
        <f t="shared" si="182"/>
        <v>57.658432203388678</v>
      </c>
      <c r="N1184">
        <f t="shared" si="183"/>
        <v>57.698432203388677</v>
      </c>
      <c r="O1184">
        <f t="shared" si="184"/>
        <v>57.653432203388675</v>
      </c>
      <c r="P1184">
        <f t="shared" si="185"/>
        <v>57.70343220338868</v>
      </c>
      <c r="Q1184">
        <f t="shared" si="179"/>
        <v>57.678432203388681</v>
      </c>
      <c r="R1184">
        <f t="shared" si="186"/>
        <v>0</v>
      </c>
      <c r="S1184" s="12">
        <f t="shared" si="180"/>
        <v>0</v>
      </c>
      <c r="T1184">
        <f t="shared" si="188"/>
        <v>0</v>
      </c>
      <c r="U1184">
        <f t="shared" si="181"/>
        <v>8</v>
      </c>
    </row>
    <row r="1185" spans="13:21">
      <c r="M1185">
        <f t="shared" si="182"/>
        <v>57.708432203388675</v>
      </c>
      <c r="N1185">
        <f t="shared" si="183"/>
        <v>57.748432203388674</v>
      </c>
      <c r="O1185">
        <f t="shared" si="184"/>
        <v>57.703432203388672</v>
      </c>
      <c r="P1185">
        <f t="shared" si="185"/>
        <v>57.753432203388677</v>
      </c>
      <c r="Q1185">
        <f t="shared" si="179"/>
        <v>57.728432203388678</v>
      </c>
      <c r="R1185">
        <f t="shared" si="186"/>
        <v>0</v>
      </c>
      <c r="S1185" s="12">
        <f t="shared" si="180"/>
        <v>0</v>
      </c>
      <c r="T1185">
        <f t="shared" si="188"/>
        <v>0</v>
      </c>
      <c r="U1185">
        <f t="shared" si="181"/>
        <v>8</v>
      </c>
    </row>
    <row r="1186" spans="13:21">
      <c r="M1186">
        <f t="shared" si="182"/>
        <v>57.758432203388672</v>
      </c>
      <c r="N1186">
        <f t="shared" si="183"/>
        <v>57.798432203388671</v>
      </c>
      <c r="O1186">
        <f t="shared" si="184"/>
        <v>57.75343220338867</v>
      </c>
      <c r="P1186">
        <f t="shared" si="185"/>
        <v>57.803432203388674</v>
      </c>
      <c r="Q1186">
        <f t="shared" si="179"/>
        <v>57.778432203388675</v>
      </c>
      <c r="R1186">
        <f t="shared" si="186"/>
        <v>0</v>
      </c>
      <c r="S1186" s="12">
        <f t="shared" si="180"/>
        <v>0</v>
      </c>
      <c r="T1186">
        <f t="shared" si="188"/>
        <v>0</v>
      </c>
      <c r="U1186">
        <f t="shared" si="181"/>
        <v>8</v>
      </c>
    </row>
    <row r="1187" spans="13:21">
      <c r="M1187">
        <f t="shared" si="182"/>
        <v>57.808432203388669</v>
      </c>
      <c r="N1187">
        <f t="shared" si="183"/>
        <v>57.848432203388668</v>
      </c>
      <c r="O1187">
        <f t="shared" si="184"/>
        <v>57.803432203388667</v>
      </c>
      <c r="P1187">
        <f t="shared" si="185"/>
        <v>57.853432203388671</v>
      </c>
      <c r="Q1187">
        <f t="shared" si="179"/>
        <v>57.828432203388672</v>
      </c>
      <c r="R1187">
        <f t="shared" si="186"/>
        <v>0</v>
      </c>
      <c r="S1187" s="12">
        <f t="shared" si="180"/>
        <v>0</v>
      </c>
      <c r="T1187">
        <f t="shared" si="188"/>
        <v>0</v>
      </c>
      <c r="U1187">
        <f t="shared" si="181"/>
        <v>8</v>
      </c>
    </row>
    <row r="1188" spans="13:21">
      <c r="M1188">
        <f t="shared" si="182"/>
        <v>57.858432203388666</v>
      </c>
      <c r="N1188">
        <f t="shared" si="183"/>
        <v>57.898432203388666</v>
      </c>
      <c r="O1188">
        <f t="shared" si="184"/>
        <v>57.853432203388664</v>
      </c>
      <c r="P1188">
        <f t="shared" si="185"/>
        <v>57.903432203388668</v>
      </c>
      <c r="Q1188">
        <f t="shared" si="179"/>
        <v>57.87843220338867</v>
      </c>
      <c r="R1188">
        <f t="shared" si="186"/>
        <v>0</v>
      </c>
      <c r="S1188" s="12">
        <f t="shared" si="180"/>
        <v>0</v>
      </c>
      <c r="T1188">
        <f t="shared" si="188"/>
        <v>0</v>
      </c>
      <c r="U1188">
        <f t="shared" si="181"/>
        <v>8</v>
      </c>
    </row>
    <row r="1189" spans="13:21">
      <c r="M1189">
        <f t="shared" si="182"/>
        <v>57.908432203388664</v>
      </c>
      <c r="N1189">
        <f t="shared" si="183"/>
        <v>57.948432203388663</v>
      </c>
      <c r="O1189">
        <f t="shared" si="184"/>
        <v>57.903432203388661</v>
      </c>
      <c r="P1189">
        <f t="shared" si="185"/>
        <v>57.953432203388665</v>
      </c>
      <c r="Q1189">
        <f t="shared" si="179"/>
        <v>57.928432203388667</v>
      </c>
      <c r="R1189">
        <f t="shared" si="186"/>
        <v>0</v>
      </c>
      <c r="S1189" s="12">
        <f t="shared" si="180"/>
        <v>0</v>
      </c>
      <c r="T1189">
        <f t="shared" si="188"/>
        <v>0</v>
      </c>
      <c r="U1189">
        <f t="shared" si="181"/>
        <v>8</v>
      </c>
    </row>
    <row r="1190" spans="13:21">
      <c r="M1190">
        <f t="shared" si="182"/>
        <v>57.958432203388661</v>
      </c>
      <c r="N1190">
        <f t="shared" si="183"/>
        <v>57.99843220338866</v>
      </c>
      <c r="O1190">
        <f t="shared" si="184"/>
        <v>57.953432203388658</v>
      </c>
      <c r="P1190">
        <f t="shared" si="185"/>
        <v>58.003432203388662</v>
      </c>
      <c r="Q1190">
        <f t="shared" si="179"/>
        <v>57.978432203388664</v>
      </c>
      <c r="R1190">
        <f t="shared" si="186"/>
        <v>0</v>
      </c>
      <c r="S1190" s="12">
        <f t="shared" si="180"/>
        <v>0</v>
      </c>
      <c r="T1190">
        <f t="shared" si="188"/>
        <v>0</v>
      </c>
      <c r="U1190">
        <f t="shared" si="181"/>
        <v>8</v>
      </c>
    </row>
    <row r="1191" spans="13:21">
      <c r="M1191">
        <f t="shared" si="182"/>
        <v>58.008432203388658</v>
      </c>
      <c r="N1191">
        <f t="shared" si="183"/>
        <v>58.048432203388657</v>
      </c>
      <c r="O1191">
        <f t="shared" si="184"/>
        <v>58.003432203388655</v>
      </c>
      <c r="P1191">
        <f t="shared" si="185"/>
        <v>58.05343220338866</v>
      </c>
      <c r="Q1191">
        <f t="shared" si="179"/>
        <v>58.028432203388661</v>
      </c>
      <c r="R1191">
        <f t="shared" si="186"/>
        <v>0</v>
      </c>
      <c r="S1191" s="12">
        <f t="shared" si="180"/>
        <v>0</v>
      </c>
      <c r="T1191">
        <f t="shared" si="188"/>
        <v>0</v>
      </c>
      <c r="U1191">
        <f t="shared" si="181"/>
        <v>8</v>
      </c>
    </row>
    <row r="1192" spans="13:21">
      <c r="M1192">
        <f t="shared" si="182"/>
        <v>58.058432203388655</v>
      </c>
      <c r="N1192">
        <f t="shared" si="183"/>
        <v>58.098432203388654</v>
      </c>
      <c r="O1192">
        <f t="shared" si="184"/>
        <v>58.053432203388653</v>
      </c>
      <c r="P1192">
        <f t="shared" si="185"/>
        <v>58.103432203388657</v>
      </c>
      <c r="Q1192">
        <f t="shared" si="179"/>
        <v>58.078432203388658</v>
      </c>
      <c r="R1192">
        <f t="shared" si="186"/>
        <v>0</v>
      </c>
      <c r="S1192" s="12">
        <f t="shared" si="180"/>
        <v>0</v>
      </c>
      <c r="T1192">
        <f t="shared" si="188"/>
        <v>0</v>
      </c>
      <c r="U1192">
        <f t="shared" si="181"/>
        <v>8</v>
      </c>
    </row>
    <row r="1193" spans="13:21">
      <c r="M1193">
        <f t="shared" si="182"/>
        <v>58.108432203388652</v>
      </c>
      <c r="N1193">
        <f t="shared" si="183"/>
        <v>58.148432203388651</v>
      </c>
      <c r="O1193">
        <f t="shared" si="184"/>
        <v>58.10343220338865</v>
      </c>
      <c r="P1193">
        <f t="shared" si="185"/>
        <v>58.153432203388654</v>
      </c>
      <c r="Q1193">
        <f t="shared" si="179"/>
        <v>58.128432203388655</v>
      </c>
      <c r="R1193">
        <f t="shared" si="186"/>
        <v>0</v>
      </c>
      <c r="S1193" s="12">
        <f t="shared" si="180"/>
        <v>0</v>
      </c>
      <c r="T1193">
        <f t="shared" si="188"/>
        <v>0</v>
      </c>
      <c r="U1193">
        <f t="shared" si="181"/>
        <v>8</v>
      </c>
    </row>
    <row r="1194" spans="13:21">
      <c r="M1194">
        <f t="shared" si="182"/>
        <v>58.158432203388649</v>
      </c>
      <c r="N1194">
        <f t="shared" si="183"/>
        <v>58.198432203388649</v>
      </c>
      <c r="O1194">
        <f t="shared" si="184"/>
        <v>58.153432203388647</v>
      </c>
      <c r="P1194">
        <f t="shared" si="185"/>
        <v>58.203432203388651</v>
      </c>
      <c r="Q1194">
        <f t="shared" si="179"/>
        <v>58.178432203388653</v>
      </c>
      <c r="R1194">
        <f t="shared" si="186"/>
        <v>0</v>
      </c>
      <c r="S1194" s="12">
        <f t="shared" si="180"/>
        <v>0</v>
      </c>
      <c r="T1194">
        <f t="shared" si="188"/>
        <v>0</v>
      </c>
      <c r="U1194">
        <f t="shared" si="181"/>
        <v>8</v>
      </c>
    </row>
    <row r="1195" spans="13:21">
      <c r="M1195">
        <f t="shared" si="182"/>
        <v>58.208432203388647</v>
      </c>
      <c r="N1195">
        <f t="shared" si="183"/>
        <v>58.248432203388646</v>
      </c>
      <c r="O1195">
        <f t="shared" si="184"/>
        <v>58.203432203388644</v>
      </c>
      <c r="P1195">
        <f t="shared" si="185"/>
        <v>58.253432203388648</v>
      </c>
      <c r="Q1195">
        <f t="shared" si="179"/>
        <v>58.22843220338865</v>
      </c>
      <c r="R1195">
        <f t="shared" si="186"/>
        <v>0</v>
      </c>
      <c r="S1195" s="12">
        <f t="shared" si="180"/>
        <v>0</v>
      </c>
      <c r="T1195">
        <f t="shared" si="188"/>
        <v>0</v>
      </c>
      <c r="U1195">
        <f t="shared" si="181"/>
        <v>8</v>
      </c>
    </row>
    <row r="1196" spans="13:21">
      <c r="M1196">
        <f t="shared" si="182"/>
        <v>58.258432203388644</v>
      </c>
      <c r="N1196">
        <f t="shared" si="183"/>
        <v>58.298432203388643</v>
      </c>
      <c r="O1196">
        <f t="shared" si="184"/>
        <v>58.253432203388641</v>
      </c>
      <c r="P1196">
        <f t="shared" si="185"/>
        <v>58.303432203388645</v>
      </c>
      <c r="Q1196">
        <f t="shared" si="179"/>
        <v>58.278432203388647</v>
      </c>
      <c r="R1196">
        <f t="shared" si="186"/>
        <v>0</v>
      </c>
      <c r="S1196" s="12">
        <f t="shared" si="180"/>
        <v>0</v>
      </c>
      <c r="T1196">
        <f t="shared" si="188"/>
        <v>0</v>
      </c>
      <c r="U1196">
        <f t="shared" si="181"/>
        <v>8</v>
      </c>
    </row>
    <row r="1197" spans="13:21">
      <c r="M1197">
        <f t="shared" si="182"/>
        <v>58.308432203388641</v>
      </c>
      <c r="N1197">
        <f t="shared" si="183"/>
        <v>58.34843220338864</v>
      </c>
      <c r="O1197">
        <f t="shared" si="184"/>
        <v>58.303432203388638</v>
      </c>
      <c r="P1197">
        <f t="shared" si="185"/>
        <v>58.353432203388643</v>
      </c>
      <c r="Q1197">
        <f t="shared" si="179"/>
        <v>58.328432203388644</v>
      </c>
      <c r="R1197">
        <f t="shared" si="186"/>
        <v>0</v>
      </c>
      <c r="S1197" s="12">
        <f t="shared" si="180"/>
        <v>0</v>
      </c>
      <c r="T1197">
        <f t="shared" si="188"/>
        <v>0</v>
      </c>
      <c r="U1197">
        <f t="shared" si="181"/>
        <v>8</v>
      </c>
    </row>
    <row r="1198" spans="13:21">
      <c r="M1198">
        <f t="shared" si="182"/>
        <v>58.358432203388638</v>
      </c>
      <c r="N1198">
        <f t="shared" si="183"/>
        <v>58.398432203388637</v>
      </c>
      <c r="O1198">
        <f t="shared" si="184"/>
        <v>58.353432203388635</v>
      </c>
      <c r="P1198">
        <f t="shared" si="185"/>
        <v>58.40343220338864</v>
      </c>
      <c r="Q1198">
        <f t="shared" si="179"/>
        <v>58.378432203388641</v>
      </c>
      <c r="R1198">
        <f t="shared" si="186"/>
        <v>0</v>
      </c>
      <c r="S1198" s="12">
        <f t="shared" si="180"/>
        <v>0</v>
      </c>
      <c r="T1198">
        <f t="shared" si="188"/>
        <v>0</v>
      </c>
      <c r="U1198">
        <f t="shared" si="181"/>
        <v>8</v>
      </c>
    </row>
    <row r="1199" spans="13:21">
      <c r="M1199">
        <f t="shared" si="182"/>
        <v>58.408432203388635</v>
      </c>
      <c r="N1199">
        <f t="shared" si="183"/>
        <v>58.448432203388634</v>
      </c>
      <c r="O1199">
        <f t="shared" si="184"/>
        <v>58.403432203388633</v>
      </c>
      <c r="P1199">
        <f t="shared" si="185"/>
        <v>58.453432203388637</v>
      </c>
      <c r="Q1199">
        <f t="shared" si="179"/>
        <v>58.428432203388638</v>
      </c>
      <c r="R1199">
        <f t="shared" si="186"/>
        <v>0</v>
      </c>
      <c r="S1199" s="12">
        <f t="shared" si="180"/>
        <v>0</v>
      </c>
      <c r="T1199">
        <f t="shared" si="188"/>
        <v>0</v>
      </c>
      <c r="U1199">
        <f t="shared" si="181"/>
        <v>8</v>
      </c>
    </row>
    <row r="1200" spans="13:21">
      <c r="M1200">
        <f t="shared" si="182"/>
        <v>58.458432203388632</v>
      </c>
      <c r="N1200">
        <f t="shared" si="183"/>
        <v>58.498432203388631</v>
      </c>
      <c r="O1200">
        <f t="shared" si="184"/>
        <v>58.45343220338863</v>
      </c>
      <c r="P1200">
        <f t="shared" si="185"/>
        <v>58.503432203388634</v>
      </c>
      <c r="Q1200">
        <f t="shared" si="179"/>
        <v>58.478432203388635</v>
      </c>
      <c r="R1200">
        <f t="shared" si="186"/>
        <v>0</v>
      </c>
      <c r="S1200" s="12">
        <f t="shared" si="180"/>
        <v>0</v>
      </c>
      <c r="T1200">
        <f t="shared" si="188"/>
        <v>0</v>
      </c>
      <c r="U1200">
        <f t="shared" si="181"/>
        <v>8</v>
      </c>
    </row>
    <row r="1201" spans="13:21">
      <c r="M1201">
        <f t="shared" si="182"/>
        <v>58.508432203388629</v>
      </c>
      <c r="N1201">
        <f t="shared" si="183"/>
        <v>58.548432203388629</v>
      </c>
      <c r="O1201">
        <f t="shared" si="184"/>
        <v>58.503432203388627</v>
      </c>
      <c r="P1201">
        <f t="shared" si="185"/>
        <v>58.553432203388631</v>
      </c>
      <c r="Q1201">
        <f t="shared" si="179"/>
        <v>58.528432203388633</v>
      </c>
      <c r="R1201">
        <f t="shared" si="186"/>
        <v>0</v>
      </c>
      <c r="S1201" s="12">
        <f t="shared" si="180"/>
        <v>0</v>
      </c>
      <c r="T1201">
        <f t="shared" si="188"/>
        <v>0</v>
      </c>
      <c r="U1201">
        <f t="shared" si="181"/>
        <v>8</v>
      </c>
    </row>
    <row r="1202" spans="13:21">
      <c r="M1202">
        <f t="shared" si="182"/>
        <v>58.558432203388627</v>
      </c>
      <c r="N1202">
        <f t="shared" si="183"/>
        <v>58.598432203388626</v>
      </c>
      <c r="O1202">
        <f t="shared" si="184"/>
        <v>58.553432203388624</v>
      </c>
      <c r="P1202">
        <f t="shared" si="185"/>
        <v>58.603432203388628</v>
      </c>
      <c r="Q1202">
        <f t="shared" si="179"/>
        <v>58.57843220338863</v>
      </c>
      <c r="R1202">
        <f t="shared" si="186"/>
        <v>0</v>
      </c>
      <c r="S1202" s="12">
        <f t="shared" si="180"/>
        <v>0</v>
      </c>
      <c r="T1202">
        <f t="shared" si="188"/>
        <v>0</v>
      </c>
      <c r="U1202">
        <f t="shared" si="181"/>
        <v>8</v>
      </c>
    </row>
    <row r="1203" spans="13:21">
      <c r="M1203">
        <f t="shared" si="182"/>
        <v>58.608432203388624</v>
      </c>
      <c r="N1203">
        <f t="shared" si="183"/>
        <v>58.648432203388623</v>
      </c>
      <c r="O1203">
        <f t="shared" si="184"/>
        <v>58.603432203388621</v>
      </c>
      <c r="P1203">
        <f t="shared" si="185"/>
        <v>58.653432203388626</v>
      </c>
      <c r="Q1203">
        <f t="shared" ref="Q1203:Q1266" si="189">AVERAGE(O1203:P1203)</f>
        <v>58.628432203388627</v>
      </c>
      <c r="R1203">
        <f t="shared" si="186"/>
        <v>0</v>
      </c>
      <c r="S1203" s="12">
        <f t="shared" ref="S1203:S1266" si="190">R1203/$S$3</f>
        <v>0</v>
      </c>
      <c r="T1203">
        <f t="shared" si="188"/>
        <v>0</v>
      </c>
      <c r="U1203">
        <f t="shared" ref="U1203:U1266" si="191">COUNTIF($G$3:$G$1000, "&lt;="&amp;O1203)</f>
        <v>8</v>
      </c>
    </row>
    <row r="1204" spans="13:21">
      <c r="M1204">
        <f t="shared" si="182"/>
        <v>58.658432203388621</v>
      </c>
      <c r="N1204">
        <f t="shared" si="183"/>
        <v>58.69843220338862</v>
      </c>
      <c r="O1204">
        <f t="shared" si="184"/>
        <v>58.653432203388618</v>
      </c>
      <c r="P1204">
        <f t="shared" si="185"/>
        <v>58.703432203388623</v>
      </c>
      <c r="Q1204">
        <f t="shared" si="189"/>
        <v>58.678432203388624</v>
      </c>
      <c r="R1204">
        <f t="shared" si="186"/>
        <v>0</v>
      </c>
      <c r="S1204" s="12">
        <f t="shared" si="190"/>
        <v>0</v>
      </c>
      <c r="T1204">
        <f t="shared" si="188"/>
        <v>0</v>
      </c>
      <c r="U1204">
        <f t="shared" si="191"/>
        <v>8</v>
      </c>
    </row>
    <row r="1205" spans="13:21">
      <c r="M1205">
        <f t="shared" si="182"/>
        <v>58.708432203388618</v>
      </c>
      <c r="N1205">
        <f t="shared" si="183"/>
        <v>58.748432203388617</v>
      </c>
      <c r="O1205">
        <f t="shared" si="184"/>
        <v>58.703432203388616</v>
      </c>
      <c r="P1205">
        <f t="shared" si="185"/>
        <v>58.75343220338862</v>
      </c>
      <c r="Q1205">
        <f t="shared" si="189"/>
        <v>58.728432203388621</v>
      </c>
      <c r="R1205">
        <f t="shared" si="186"/>
        <v>0</v>
      </c>
      <c r="S1205" s="12">
        <f t="shared" si="190"/>
        <v>0</v>
      </c>
      <c r="T1205">
        <f t="shared" si="188"/>
        <v>0</v>
      </c>
      <c r="U1205">
        <f t="shared" si="191"/>
        <v>8</v>
      </c>
    </row>
    <row r="1206" spans="13:21">
      <c r="M1206">
        <f t="shared" si="182"/>
        <v>58.758432203388615</v>
      </c>
      <c r="N1206">
        <f t="shared" si="183"/>
        <v>58.798432203388614</v>
      </c>
      <c r="O1206">
        <f t="shared" si="184"/>
        <v>58.753432203388613</v>
      </c>
      <c r="P1206">
        <f t="shared" si="185"/>
        <v>58.803432203388617</v>
      </c>
      <c r="Q1206">
        <f t="shared" si="189"/>
        <v>58.778432203388618</v>
      </c>
      <c r="R1206">
        <f t="shared" si="186"/>
        <v>0</v>
      </c>
      <c r="S1206" s="12">
        <f t="shared" si="190"/>
        <v>0</v>
      </c>
      <c r="T1206">
        <f t="shared" si="188"/>
        <v>0</v>
      </c>
      <c r="U1206">
        <f t="shared" si="191"/>
        <v>8</v>
      </c>
    </row>
    <row r="1207" spans="13:21">
      <c r="M1207">
        <f t="shared" si="182"/>
        <v>58.808432203388612</v>
      </c>
      <c r="N1207">
        <f t="shared" si="183"/>
        <v>58.848432203388612</v>
      </c>
      <c r="O1207">
        <f t="shared" si="184"/>
        <v>58.80343220338861</v>
      </c>
      <c r="P1207">
        <f t="shared" si="185"/>
        <v>58.853432203388614</v>
      </c>
      <c r="Q1207">
        <f t="shared" si="189"/>
        <v>58.828432203388616</v>
      </c>
      <c r="R1207">
        <f t="shared" si="186"/>
        <v>0</v>
      </c>
      <c r="S1207" s="12">
        <f t="shared" si="190"/>
        <v>0</v>
      </c>
      <c r="T1207">
        <f t="shared" si="188"/>
        <v>0</v>
      </c>
      <c r="U1207">
        <f t="shared" si="191"/>
        <v>8</v>
      </c>
    </row>
    <row r="1208" spans="13:21">
      <c r="M1208">
        <f t="shared" si="182"/>
        <v>58.85843220338861</v>
      </c>
      <c r="N1208">
        <f t="shared" si="183"/>
        <v>58.898432203388609</v>
      </c>
      <c r="O1208">
        <f t="shared" si="184"/>
        <v>58.853432203388607</v>
      </c>
      <c r="P1208">
        <f t="shared" si="185"/>
        <v>58.903432203388611</v>
      </c>
      <c r="Q1208">
        <f t="shared" si="189"/>
        <v>58.878432203388613</v>
      </c>
      <c r="R1208">
        <f t="shared" si="186"/>
        <v>0</v>
      </c>
      <c r="S1208" s="12">
        <f t="shared" si="190"/>
        <v>0</v>
      </c>
      <c r="T1208">
        <f t="shared" si="188"/>
        <v>0</v>
      </c>
      <c r="U1208">
        <f t="shared" si="191"/>
        <v>8</v>
      </c>
    </row>
    <row r="1209" spans="13:21">
      <c r="M1209">
        <f t="shared" si="182"/>
        <v>58.908432203388607</v>
      </c>
      <c r="N1209">
        <f t="shared" si="183"/>
        <v>58.948432203388606</v>
      </c>
      <c r="O1209">
        <f t="shared" si="184"/>
        <v>58.903432203388604</v>
      </c>
      <c r="P1209">
        <f t="shared" si="185"/>
        <v>58.953432203388608</v>
      </c>
      <c r="Q1209">
        <f t="shared" si="189"/>
        <v>58.92843220338861</v>
      </c>
      <c r="R1209">
        <f t="shared" si="186"/>
        <v>0</v>
      </c>
      <c r="S1209" s="12">
        <f t="shared" si="190"/>
        <v>0</v>
      </c>
      <c r="T1209">
        <f t="shared" si="188"/>
        <v>0</v>
      </c>
      <c r="U1209">
        <f t="shared" si="191"/>
        <v>8</v>
      </c>
    </row>
    <row r="1210" spans="13:21">
      <c r="M1210">
        <f t="shared" si="182"/>
        <v>58.958432203388604</v>
      </c>
      <c r="N1210">
        <f t="shared" si="183"/>
        <v>58.998432203388603</v>
      </c>
      <c r="O1210">
        <f t="shared" si="184"/>
        <v>58.953432203388601</v>
      </c>
      <c r="P1210">
        <f t="shared" si="185"/>
        <v>59.003432203388606</v>
      </c>
      <c r="Q1210">
        <f t="shared" si="189"/>
        <v>58.978432203388607</v>
      </c>
      <c r="R1210">
        <f t="shared" si="186"/>
        <v>0</v>
      </c>
      <c r="S1210" s="12">
        <f t="shared" si="190"/>
        <v>0</v>
      </c>
      <c r="T1210">
        <f t="shared" si="188"/>
        <v>0</v>
      </c>
      <c r="U1210">
        <f t="shared" si="191"/>
        <v>8</v>
      </c>
    </row>
    <row r="1211" spans="13:21">
      <c r="M1211">
        <f t="shared" si="182"/>
        <v>59.008432203388601</v>
      </c>
      <c r="N1211">
        <f t="shared" si="183"/>
        <v>59.0484322033886</v>
      </c>
      <c r="O1211">
        <f t="shared" si="184"/>
        <v>59.003432203388599</v>
      </c>
      <c r="P1211">
        <f t="shared" si="185"/>
        <v>59.053432203388603</v>
      </c>
      <c r="Q1211">
        <f t="shared" si="189"/>
        <v>59.028432203388604</v>
      </c>
      <c r="R1211">
        <f t="shared" si="186"/>
        <v>0</v>
      </c>
      <c r="S1211" s="12">
        <f t="shared" si="190"/>
        <v>0</v>
      </c>
      <c r="T1211">
        <f t="shared" si="188"/>
        <v>0</v>
      </c>
      <c r="U1211">
        <f t="shared" si="191"/>
        <v>8</v>
      </c>
    </row>
    <row r="1212" spans="13:21">
      <c r="M1212">
        <f t="shared" si="182"/>
        <v>59.058432203388598</v>
      </c>
      <c r="N1212">
        <f t="shared" si="183"/>
        <v>59.098432203388597</v>
      </c>
      <c r="O1212">
        <f t="shared" si="184"/>
        <v>59.053432203388596</v>
      </c>
      <c r="P1212">
        <f t="shared" si="185"/>
        <v>59.1034322033886</v>
      </c>
      <c r="Q1212">
        <f t="shared" si="189"/>
        <v>59.078432203388601</v>
      </c>
      <c r="R1212">
        <f t="shared" si="186"/>
        <v>0</v>
      </c>
      <c r="S1212" s="12">
        <f t="shared" si="190"/>
        <v>0</v>
      </c>
      <c r="T1212">
        <f t="shared" si="188"/>
        <v>0</v>
      </c>
      <c r="U1212">
        <f t="shared" si="191"/>
        <v>8</v>
      </c>
    </row>
    <row r="1213" spans="13:21">
      <c r="M1213">
        <f t="shared" si="182"/>
        <v>59.108432203388595</v>
      </c>
      <c r="N1213">
        <f t="shared" si="183"/>
        <v>59.148432203388595</v>
      </c>
      <c r="O1213">
        <f t="shared" si="184"/>
        <v>59.103432203388593</v>
      </c>
      <c r="P1213">
        <f t="shared" si="185"/>
        <v>59.153432203388597</v>
      </c>
      <c r="Q1213">
        <f t="shared" si="189"/>
        <v>59.128432203388599</v>
      </c>
      <c r="R1213">
        <f t="shared" si="186"/>
        <v>0</v>
      </c>
      <c r="S1213" s="12">
        <f t="shared" si="190"/>
        <v>0</v>
      </c>
      <c r="T1213">
        <f t="shared" si="188"/>
        <v>0</v>
      </c>
      <c r="U1213">
        <f t="shared" si="191"/>
        <v>8</v>
      </c>
    </row>
    <row r="1214" spans="13:21">
      <c r="M1214">
        <f t="shared" si="182"/>
        <v>59.158432203388593</v>
      </c>
      <c r="N1214">
        <f t="shared" si="183"/>
        <v>59.198432203388592</v>
      </c>
      <c r="O1214">
        <f t="shared" si="184"/>
        <v>59.15343220338859</v>
      </c>
      <c r="P1214">
        <f t="shared" si="185"/>
        <v>59.203432203388594</v>
      </c>
      <c r="Q1214">
        <f t="shared" si="189"/>
        <v>59.178432203388596</v>
      </c>
      <c r="R1214">
        <f t="shared" si="186"/>
        <v>0</v>
      </c>
      <c r="S1214" s="12">
        <f t="shared" si="190"/>
        <v>0</v>
      </c>
      <c r="T1214">
        <f t="shared" si="188"/>
        <v>0</v>
      </c>
      <c r="U1214">
        <f t="shared" si="191"/>
        <v>8</v>
      </c>
    </row>
    <row r="1215" spans="13:21">
      <c r="M1215">
        <f t="shared" si="182"/>
        <v>59.20843220338859</v>
      </c>
      <c r="N1215">
        <f t="shared" si="183"/>
        <v>59.248432203388589</v>
      </c>
      <c r="O1215">
        <f t="shared" si="184"/>
        <v>59.203432203388587</v>
      </c>
      <c r="P1215">
        <f t="shared" si="185"/>
        <v>59.253432203388591</v>
      </c>
      <c r="Q1215">
        <f t="shared" si="189"/>
        <v>59.228432203388593</v>
      </c>
      <c r="R1215">
        <f t="shared" si="186"/>
        <v>0</v>
      </c>
      <c r="S1215" s="12">
        <f t="shared" si="190"/>
        <v>0</v>
      </c>
      <c r="T1215">
        <f t="shared" si="188"/>
        <v>0</v>
      </c>
      <c r="U1215">
        <f t="shared" si="191"/>
        <v>8</v>
      </c>
    </row>
    <row r="1216" spans="13:21">
      <c r="M1216">
        <f t="shared" si="182"/>
        <v>59.258432203388587</v>
      </c>
      <c r="N1216">
        <f t="shared" si="183"/>
        <v>59.298432203388586</v>
      </c>
      <c r="O1216">
        <f t="shared" si="184"/>
        <v>59.253432203388584</v>
      </c>
      <c r="P1216">
        <f t="shared" si="185"/>
        <v>59.303432203388589</v>
      </c>
      <c r="Q1216">
        <f t="shared" si="189"/>
        <v>59.27843220338859</v>
      </c>
      <c r="R1216">
        <f t="shared" si="186"/>
        <v>0</v>
      </c>
      <c r="S1216" s="12">
        <f t="shared" si="190"/>
        <v>0</v>
      </c>
      <c r="T1216">
        <f t="shared" si="188"/>
        <v>0</v>
      </c>
      <c r="U1216">
        <f t="shared" si="191"/>
        <v>8</v>
      </c>
    </row>
    <row r="1217" spans="13:21">
      <c r="M1217">
        <f t="shared" si="182"/>
        <v>59.308432203388584</v>
      </c>
      <c r="N1217">
        <f t="shared" si="183"/>
        <v>59.348432203388583</v>
      </c>
      <c r="O1217">
        <f t="shared" si="184"/>
        <v>59.303432203388581</v>
      </c>
      <c r="P1217">
        <f t="shared" si="185"/>
        <v>59.353432203388586</v>
      </c>
      <c r="Q1217">
        <f t="shared" si="189"/>
        <v>59.328432203388587</v>
      </c>
      <c r="R1217">
        <f t="shared" si="186"/>
        <v>0</v>
      </c>
      <c r="S1217" s="12">
        <f t="shared" si="190"/>
        <v>0</v>
      </c>
      <c r="T1217">
        <f t="shared" si="188"/>
        <v>0</v>
      </c>
      <c r="U1217">
        <f t="shared" si="191"/>
        <v>8</v>
      </c>
    </row>
    <row r="1218" spans="13:21">
      <c r="M1218">
        <f t="shared" si="182"/>
        <v>59.358432203388581</v>
      </c>
      <c r="N1218">
        <f t="shared" si="183"/>
        <v>59.39843220338858</v>
      </c>
      <c r="O1218">
        <f t="shared" si="184"/>
        <v>59.353432203388579</v>
      </c>
      <c r="P1218">
        <f t="shared" si="185"/>
        <v>59.403432203388583</v>
      </c>
      <c r="Q1218">
        <f t="shared" si="189"/>
        <v>59.378432203388584</v>
      </c>
      <c r="R1218">
        <f t="shared" si="186"/>
        <v>0</v>
      </c>
      <c r="S1218" s="12">
        <f t="shared" si="190"/>
        <v>0</v>
      </c>
      <c r="T1218">
        <f>R1218</f>
        <v>0</v>
      </c>
      <c r="U1218">
        <f t="shared" si="191"/>
        <v>8</v>
      </c>
    </row>
    <row r="1219" spans="13:21">
      <c r="M1219">
        <f t="shared" si="182"/>
        <v>59.408432203388578</v>
      </c>
      <c r="N1219">
        <f t="shared" si="183"/>
        <v>59.448432203388577</v>
      </c>
      <c r="O1219">
        <f t="shared" si="184"/>
        <v>59.403432203388576</v>
      </c>
      <c r="P1219">
        <f t="shared" si="185"/>
        <v>59.45343220338858</v>
      </c>
      <c r="Q1219">
        <f t="shared" si="189"/>
        <v>59.428432203388581</v>
      </c>
      <c r="R1219">
        <f t="shared" si="186"/>
        <v>0</v>
      </c>
      <c r="S1219" s="12">
        <f t="shared" si="190"/>
        <v>0</v>
      </c>
      <c r="T1219">
        <f t="shared" ref="T1219:T1256" si="192">R1219+T1218</f>
        <v>0</v>
      </c>
      <c r="U1219">
        <f t="shared" si="191"/>
        <v>8</v>
      </c>
    </row>
    <row r="1220" spans="13:21">
      <c r="M1220">
        <f t="shared" si="182"/>
        <v>59.458432203388575</v>
      </c>
      <c r="N1220">
        <f t="shared" si="183"/>
        <v>59.498432203388575</v>
      </c>
      <c r="O1220">
        <f t="shared" si="184"/>
        <v>59.453432203388573</v>
      </c>
      <c r="P1220">
        <f t="shared" si="185"/>
        <v>59.503432203388577</v>
      </c>
      <c r="Q1220">
        <f t="shared" si="189"/>
        <v>59.478432203388579</v>
      </c>
      <c r="R1220">
        <f t="shared" si="186"/>
        <v>0</v>
      </c>
      <c r="S1220" s="12">
        <f t="shared" si="190"/>
        <v>0</v>
      </c>
      <c r="T1220">
        <f t="shared" si="192"/>
        <v>0</v>
      </c>
      <c r="U1220">
        <f t="shared" si="191"/>
        <v>8</v>
      </c>
    </row>
    <row r="1221" spans="13:21">
      <c r="M1221">
        <f t="shared" si="182"/>
        <v>59.508432203388573</v>
      </c>
      <c r="N1221">
        <f t="shared" si="183"/>
        <v>59.548432203388572</v>
      </c>
      <c r="O1221">
        <f t="shared" si="184"/>
        <v>59.50343220338857</v>
      </c>
      <c r="P1221">
        <f t="shared" si="185"/>
        <v>59.553432203388574</v>
      </c>
      <c r="Q1221">
        <f t="shared" si="189"/>
        <v>59.528432203388576</v>
      </c>
      <c r="R1221">
        <f t="shared" si="186"/>
        <v>0</v>
      </c>
      <c r="S1221" s="12">
        <f t="shared" si="190"/>
        <v>0</v>
      </c>
      <c r="T1221">
        <f t="shared" si="192"/>
        <v>0</v>
      </c>
      <c r="U1221">
        <f t="shared" si="191"/>
        <v>8</v>
      </c>
    </row>
    <row r="1222" spans="13:21">
      <c r="M1222">
        <f t="shared" ref="M1222:M1285" si="193">N1221+10^(-$D$4)</f>
        <v>59.55843220338857</v>
      </c>
      <c r="N1222">
        <f t="shared" ref="N1222:N1285" si="194">N1221+$J$6</f>
        <v>59.598432203388569</v>
      </c>
      <c r="O1222">
        <f t="shared" ref="O1222:O1285" si="195">M1222-5*10^-($D$4+1)</f>
        <v>59.553432203388567</v>
      </c>
      <c r="P1222">
        <f t="shared" ref="P1222:P1285" si="196">N1222+5*10^-($D$4+1)</f>
        <v>59.603432203388572</v>
      </c>
      <c r="Q1222">
        <f t="shared" si="189"/>
        <v>59.578432203388573</v>
      </c>
      <c r="R1222">
        <f t="shared" ref="R1222:R1285" si="197">COUNTIFS($G$3:$G$5000, "&gt;="&amp;O1222,$G$3:$G$5000, "&lt;="&amp;P1222)</f>
        <v>0</v>
      </c>
      <c r="S1222" s="12">
        <f t="shared" si="190"/>
        <v>0</v>
      </c>
      <c r="T1222">
        <f t="shared" si="192"/>
        <v>0</v>
      </c>
      <c r="U1222">
        <f t="shared" si="191"/>
        <v>8</v>
      </c>
    </row>
    <row r="1223" spans="13:21">
      <c r="M1223">
        <f t="shared" si="193"/>
        <v>59.608432203388567</v>
      </c>
      <c r="N1223">
        <f t="shared" si="194"/>
        <v>59.648432203388566</v>
      </c>
      <c r="O1223">
        <f t="shared" si="195"/>
        <v>59.603432203388564</v>
      </c>
      <c r="P1223">
        <f t="shared" si="196"/>
        <v>59.653432203388569</v>
      </c>
      <c r="Q1223">
        <f t="shared" si="189"/>
        <v>59.62843220338857</v>
      </c>
      <c r="R1223">
        <f t="shared" si="197"/>
        <v>0</v>
      </c>
      <c r="S1223" s="12">
        <f t="shared" si="190"/>
        <v>0</v>
      </c>
      <c r="T1223">
        <f t="shared" si="192"/>
        <v>0</v>
      </c>
      <c r="U1223">
        <f t="shared" si="191"/>
        <v>8</v>
      </c>
    </row>
    <row r="1224" spans="13:21">
      <c r="M1224">
        <f t="shared" si="193"/>
        <v>59.658432203388564</v>
      </c>
      <c r="N1224">
        <f t="shared" si="194"/>
        <v>59.698432203388563</v>
      </c>
      <c r="O1224">
        <f t="shared" si="195"/>
        <v>59.653432203388562</v>
      </c>
      <c r="P1224">
        <f t="shared" si="196"/>
        <v>59.703432203388566</v>
      </c>
      <c r="Q1224">
        <f t="shared" si="189"/>
        <v>59.678432203388567</v>
      </c>
      <c r="R1224">
        <f t="shared" si="197"/>
        <v>0</v>
      </c>
      <c r="S1224" s="12">
        <f t="shared" si="190"/>
        <v>0</v>
      </c>
      <c r="T1224">
        <f t="shared" si="192"/>
        <v>0</v>
      </c>
      <c r="U1224">
        <f t="shared" si="191"/>
        <v>8</v>
      </c>
    </row>
    <row r="1225" spans="13:21">
      <c r="M1225">
        <f t="shared" si="193"/>
        <v>59.708432203388561</v>
      </c>
      <c r="N1225">
        <f t="shared" si="194"/>
        <v>59.74843220338856</v>
      </c>
      <c r="O1225">
        <f t="shared" si="195"/>
        <v>59.703432203388559</v>
      </c>
      <c r="P1225">
        <f t="shared" si="196"/>
        <v>59.753432203388563</v>
      </c>
      <c r="Q1225">
        <f t="shared" si="189"/>
        <v>59.728432203388564</v>
      </c>
      <c r="R1225">
        <f t="shared" si="197"/>
        <v>0</v>
      </c>
      <c r="S1225" s="12">
        <f t="shared" si="190"/>
        <v>0</v>
      </c>
      <c r="T1225">
        <f t="shared" si="192"/>
        <v>0</v>
      </c>
      <c r="U1225">
        <f t="shared" si="191"/>
        <v>8</v>
      </c>
    </row>
    <row r="1226" spans="13:21">
      <c r="M1226">
        <f t="shared" si="193"/>
        <v>59.758432203388558</v>
      </c>
      <c r="N1226">
        <f t="shared" si="194"/>
        <v>59.798432203388558</v>
      </c>
      <c r="O1226">
        <f t="shared" si="195"/>
        <v>59.753432203388556</v>
      </c>
      <c r="P1226">
        <f t="shared" si="196"/>
        <v>59.80343220338856</v>
      </c>
      <c r="Q1226">
        <f t="shared" si="189"/>
        <v>59.778432203388562</v>
      </c>
      <c r="R1226">
        <f t="shared" si="197"/>
        <v>0</v>
      </c>
      <c r="S1226" s="12">
        <f t="shared" si="190"/>
        <v>0</v>
      </c>
      <c r="T1226">
        <f t="shared" si="192"/>
        <v>0</v>
      </c>
      <c r="U1226">
        <f t="shared" si="191"/>
        <v>8</v>
      </c>
    </row>
    <row r="1227" spans="13:21">
      <c r="M1227">
        <f t="shared" si="193"/>
        <v>59.808432203388556</v>
      </c>
      <c r="N1227">
        <f t="shared" si="194"/>
        <v>59.848432203388555</v>
      </c>
      <c r="O1227">
        <f t="shared" si="195"/>
        <v>59.803432203388553</v>
      </c>
      <c r="P1227">
        <f t="shared" si="196"/>
        <v>59.853432203388557</v>
      </c>
      <c r="Q1227">
        <f t="shared" si="189"/>
        <v>59.828432203388559</v>
      </c>
      <c r="R1227">
        <f t="shared" si="197"/>
        <v>0</v>
      </c>
      <c r="S1227" s="12">
        <f t="shared" si="190"/>
        <v>0</v>
      </c>
      <c r="T1227">
        <f t="shared" si="192"/>
        <v>0</v>
      </c>
      <c r="U1227">
        <f t="shared" si="191"/>
        <v>8</v>
      </c>
    </row>
    <row r="1228" spans="13:21">
      <c r="M1228">
        <f t="shared" si="193"/>
        <v>59.858432203388553</v>
      </c>
      <c r="N1228">
        <f t="shared" si="194"/>
        <v>59.898432203388552</v>
      </c>
      <c r="O1228">
        <f t="shared" si="195"/>
        <v>59.85343220338855</v>
      </c>
      <c r="P1228">
        <f t="shared" si="196"/>
        <v>59.903432203388554</v>
      </c>
      <c r="Q1228">
        <f t="shared" si="189"/>
        <v>59.878432203388556</v>
      </c>
      <c r="R1228">
        <f t="shared" si="197"/>
        <v>0</v>
      </c>
      <c r="S1228" s="12">
        <f t="shared" si="190"/>
        <v>0</v>
      </c>
      <c r="T1228">
        <f t="shared" si="192"/>
        <v>0</v>
      </c>
      <c r="U1228">
        <f t="shared" si="191"/>
        <v>8</v>
      </c>
    </row>
    <row r="1229" spans="13:21">
      <c r="M1229">
        <f t="shared" si="193"/>
        <v>59.90843220338855</v>
      </c>
      <c r="N1229">
        <f t="shared" si="194"/>
        <v>59.948432203388549</v>
      </c>
      <c r="O1229">
        <f t="shared" si="195"/>
        <v>59.903432203388547</v>
      </c>
      <c r="P1229">
        <f t="shared" si="196"/>
        <v>59.953432203388552</v>
      </c>
      <c r="Q1229">
        <f t="shared" si="189"/>
        <v>59.928432203388553</v>
      </c>
      <c r="R1229">
        <f t="shared" si="197"/>
        <v>0</v>
      </c>
      <c r="S1229" s="12">
        <f t="shared" si="190"/>
        <v>0</v>
      </c>
      <c r="T1229">
        <f t="shared" si="192"/>
        <v>0</v>
      </c>
      <c r="U1229">
        <f t="shared" si="191"/>
        <v>8</v>
      </c>
    </row>
    <row r="1230" spans="13:21">
      <c r="M1230">
        <f t="shared" si="193"/>
        <v>59.958432203388547</v>
      </c>
      <c r="N1230">
        <f t="shared" si="194"/>
        <v>59.998432203388546</v>
      </c>
      <c r="O1230">
        <f t="shared" si="195"/>
        <v>59.953432203388545</v>
      </c>
      <c r="P1230">
        <f t="shared" si="196"/>
        <v>60.003432203388549</v>
      </c>
      <c r="Q1230">
        <f t="shared" si="189"/>
        <v>59.97843220338855</v>
      </c>
      <c r="R1230">
        <f t="shared" si="197"/>
        <v>0</v>
      </c>
      <c r="S1230" s="12">
        <f t="shared" si="190"/>
        <v>0</v>
      </c>
      <c r="T1230">
        <f t="shared" si="192"/>
        <v>0</v>
      </c>
      <c r="U1230">
        <f t="shared" si="191"/>
        <v>8</v>
      </c>
    </row>
    <row r="1231" spans="13:21">
      <c r="M1231">
        <f t="shared" si="193"/>
        <v>60.008432203388544</v>
      </c>
      <c r="N1231">
        <f t="shared" si="194"/>
        <v>60.048432203388543</v>
      </c>
      <c r="O1231">
        <f t="shared" si="195"/>
        <v>60.003432203388542</v>
      </c>
      <c r="P1231">
        <f t="shared" si="196"/>
        <v>60.053432203388546</v>
      </c>
      <c r="Q1231">
        <f t="shared" si="189"/>
        <v>60.028432203388547</v>
      </c>
      <c r="R1231">
        <f t="shared" si="197"/>
        <v>0</v>
      </c>
      <c r="S1231" s="12">
        <f t="shared" si="190"/>
        <v>0</v>
      </c>
      <c r="T1231">
        <f t="shared" si="192"/>
        <v>0</v>
      </c>
      <c r="U1231">
        <f t="shared" si="191"/>
        <v>8</v>
      </c>
    </row>
    <row r="1232" spans="13:21">
      <c r="M1232">
        <f t="shared" si="193"/>
        <v>60.058432203388541</v>
      </c>
      <c r="N1232">
        <f t="shared" si="194"/>
        <v>60.098432203388541</v>
      </c>
      <c r="O1232">
        <f t="shared" si="195"/>
        <v>60.053432203388539</v>
      </c>
      <c r="P1232">
        <f t="shared" si="196"/>
        <v>60.103432203388543</v>
      </c>
      <c r="Q1232">
        <f t="shared" si="189"/>
        <v>60.078432203388545</v>
      </c>
      <c r="R1232">
        <f t="shared" si="197"/>
        <v>0</v>
      </c>
      <c r="S1232" s="12">
        <f t="shared" si="190"/>
        <v>0</v>
      </c>
      <c r="T1232">
        <f t="shared" si="192"/>
        <v>0</v>
      </c>
      <c r="U1232">
        <f t="shared" si="191"/>
        <v>8</v>
      </c>
    </row>
    <row r="1233" spans="13:21">
      <c r="M1233">
        <f t="shared" si="193"/>
        <v>60.108432203388539</v>
      </c>
      <c r="N1233">
        <f t="shared" si="194"/>
        <v>60.148432203388538</v>
      </c>
      <c r="O1233">
        <f t="shared" si="195"/>
        <v>60.103432203388536</v>
      </c>
      <c r="P1233">
        <f t="shared" si="196"/>
        <v>60.15343220338854</v>
      </c>
      <c r="Q1233">
        <f t="shared" si="189"/>
        <v>60.128432203388542</v>
      </c>
      <c r="R1233">
        <f t="shared" si="197"/>
        <v>0</v>
      </c>
      <c r="S1233" s="12">
        <f t="shared" si="190"/>
        <v>0</v>
      </c>
      <c r="T1233">
        <f t="shared" si="192"/>
        <v>0</v>
      </c>
      <c r="U1233">
        <f t="shared" si="191"/>
        <v>8</v>
      </c>
    </row>
    <row r="1234" spans="13:21">
      <c r="M1234">
        <f t="shared" si="193"/>
        <v>60.158432203388536</v>
      </c>
      <c r="N1234">
        <f t="shared" si="194"/>
        <v>60.198432203388535</v>
      </c>
      <c r="O1234">
        <f t="shared" si="195"/>
        <v>60.153432203388533</v>
      </c>
      <c r="P1234">
        <f t="shared" si="196"/>
        <v>60.203432203388537</v>
      </c>
      <c r="Q1234">
        <f t="shared" si="189"/>
        <v>60.178432203388539</v>
      </c>
      <c r="R1234">
        <f t="shared" si="197"/>
        <v>0</v>
      </c>
      <c r="S1234" s="12">
        <f t="shared" si="190"/>
        <v>0</v>
      </c>
      <c r="T1234">
        <f t="shared" si="192"/>
        <v>0</v>
      </c>
      <c r="U1234">
        <f t="shared" si="191"/>
        <v>8</v>
      </c>
    </row>
    <row r="1235" spans="13:21">
      <c r="M1235">
        <f t="shared" si="193"/>
        <v>60.208432203388533</v>
      </c>
      <c r="N1235">
        <f t="shared" si="194"/>
        <v>60.248432203388532</v>
      </c>
      <c r="O1235">
        <f t="shared" si="195"/>
        <v>60.20343220338853</v>
      </c>
      <c r="P1235">
        <f t="shared" si="196"/>
        <v>60.253432203388535</v>
      </c>
      <c r="Q1235">
        <f t="shared" si="189"/>
        <v>60.228432203388536</v>
      </c>
      <c r="R1235">
        <f t="shared" si="197"/>
        <v>0</v>
      </c>
      <c r="S1235" s="12">
        <f t="shared" si="190"/>
        <v>0</v>
      </c>
      <c r="T1235">
        <f t="shared" si="192"/>
        <v>0</v>
      </c>
      <c r="U1235">
        <f t="shared" si="191"/>
        <v>8</v>
      </c>
    </row>
    <row r="1236" spans="13:21">
      <c r="M1236">
        <f t="shared" si="193"/>
        <v>60.25843220338853</v>
      </c>
      <c r="N1236">
        <f t="shared" si="194"/>
        <v>60.298432203388529</v>
      </c>
      <c r="O1236">
        <f t="shared" si="195"/>
        <v>60.253432203388527</v>
      </c>
      <c r="P1236">
        <f t="shared" si="196"/>
        <v>60.303432203388532</v>
      </c>
      <c r="Q1236">
        <f t="shared" si="189"/>
        <v>60.278432203388533</v>
      </c>
      <c r="R1236">
        <f t="shared" si="197"/>
        <v>0</v>
      </c>
      <c r="S1236" s="12">
        <f t="shared" si="190"/>
        <v>0</v>
      </c>
      <c r="T1236">
        <f t="shared" si="192"/>
        <v>0</v>
      </c>
      <c r="U1236">
        <f t="shared" si="191"/>
        <v>8</v>
      </c>
    </row>
    <row r="1237" spans="13:21">
      <c r="M1237">
        <f t="shared" si="193"/>
        <v>60.308432203388527</v>
      </c>
      <c r="N1237">
        <f t="shared" si="194"/>
        <v>60.348432203388526</v>
      </c>
      <c r="O1237">
        <f t="shared" si="195"/>
        <v>60.303432203388525</v>
      </c>
      <c r="P1237">
        <f t="shared" si="196"/>
        <v>60.353432203388529</v>
      </c>
      <c r="Q1237">
        <f t="shared" si="189"/>
        <v>60.32843220338853</v>
      </c>
      <c r="R1237">
        <f t="shared" si="197"/>
        <v>0</v>
      </c>
      <c r="S1237" s="12">
        <f t="shared" si="190"/>
        <v>0</v>
      </c>
      <c r="T1237">
        <f t="shared" si="192"/>
        <v>0</v>
      </c>
      <c r="U1237">
        <f t="shared" si="191"/>
        <v>8</v>
      </c>
    </row>
    <row r="1238" spans="13:21">
      <c r="M1238">
        <f t="shared" si="193"/>
        <v>60.358432203388524</v>
      </c>
      <c r="N1238">
        <f t="shared" si="194"/>
        <v>60.398432203388523</v>
      </c>
      <c r="O1238">
        <f t="shared" si="195"/>
        <v>60.353432203388522</v>
      </c>
      <c r="P1238">
        <f t="shared" si="196"/>
        <v>60.403432203388526</v>
      </c>
      <c r="Q1238">
        <f t="shared" si="189"/>
        <v>60.378432203388527</v>
      </c>
      <c r="R1238">
        <f t="shared" si="197"/>
        <v>0</v>
      </c>
      <c r="S1238" s="12">
        <f t="shared" si="190"/>
        <v>0</v>
      </c>
      <c r="T1238">
        <f t="shared" si="192"/>
        <v>0</v>
      </c>
      <c r="U1238">
        <f t="shared" si="191"/>
        <v>8</v>
      </c>
    </row>
    <row r="1239" spans="13:21">
      <c r="M1239">
        <f t="shared" si="193"/>
        <v>60.408432203388521</v>
      </c>
      <c r="N1239">
        <f t="shared" si="194"/>
        <v>60.448432203388521</v>
      </c>
      <c r="O1239">
        <f t="shared" si="195"/>
        <v>60.403432203388519</v>
      </c>
      <c r="P1239">
        <f t="shared" si="196"/>
        <v>60.453432203388523</v>
      </c>
      <c r="Q1239">
        <f t="shared" si="189"/>
        <v>60.428432203388525</v>
      </c>
      <c r="R1239">
        <f t="shared" si="197"/>
        <v>0</v>
      </c>
      <c r="S1239" s="12">
        <f t="shared" si="190"/>
        <v>0</v>
      </c>
      <c r="T1239">
        <f t="shared" si="192"/>
        <v>0</v>
      </c>
      <c r="U1239">
        <f t="shared" si="191"/>
        <v>8</v>
      </c>
    </row>
    <row r="1240" spans="13:21">
      <c r="M1240">
        <f t="shared" si="193"/>
        <v>60.458432203388519</v>
      </c>
      <c r="N1240">
        <f t="shared" si="194"/>
        <v>60.498432203388518</v>
      </c>
      <c r="O1240">
        <f t="shared" si="195"/>
        <v>60.453432203388516</v>
      </c>
      <c r="P1240">
        <f t="shared" si="196"/>
        <v>60.50343220338852</v>
      </c>
      <c r="Q1240">
        <f t="shared" si="189"/>
        <v>60.478432203388522</v>
      </c>
      <c r="R1240">
        <f t="shared" si="197"/>
        <v>0</v>
      </c>
      <c r="S1240" s="12">
        <f t="shared" si="190"/>
        <v>0</v>
      </c>
      <c r="T1240">
        <f t="shared" si="192"/>
        <v>0</v>
      </c>
      <c r="U1240">
        <f t="shared" si="191"/>
        <v>8</v>
      </c>
    </row>
    <row r="1241" spans="13:21">
      <c r="M1241">
        <f t="shared" si="193"/>
        <v>60.508432203388516</v>
      </c>
      <c r="N1241">
        <f t="shared" si="194"/>
        <v>60.548432203388515</v>
      </c>
      <c r="O1241">
        <f t="shared" si="195"/>
        <v>60.503432203388513</v>
      </c>
      <c r="P1241">
        <f t="shared" si="196"/>
        <v>60.553432203388518</v>
      </c>
      <c r="Q1241">
        <f t="shared" si="189"/>
        <v>60.528432203388519</v>
      </c>
      <c r="R1241">
        <f t="shared" si="197"/>
        <v>0</v>
      </c>
      <c r="S1241" s="12">
        <f t="shared" si="190"/>
        <v>0</v>
      </c>
      <c r="T1241">
        <f t="shared" si="192"/>
        <v>0</v>
      </c>
      <c r="U1241">
        <f t="shared" si="191"/>
        <v>8</v>
      </c>
    </row>
    <row r="1242" spans="13:21">
      <c r="M1242">
        <f t="shared" si="193"/>
        <v>60.558432203388513</v>
      </c>
      <c r="N1242">
        <f t="shared" si="194"/>
        <v>60.598432203388512</v>
      </c>
      <c r="O1242">
        <f t="shared" si="195"/>
        <v>60.55343220338851</v>
      </c>
      <c r="P1242">
        <f t="shared" si="196"/>
        <v>60.603432203388515</v>
      </c>
      <c r="Q1242">
        <f t="shared" si="189"/>
        <v>60.578432203388516</v>
      </c>
      <c r="R1242">
        <f t="shared" si="197"/>
        <v>0</v>
      </c>
      <c r="S1242" s="12">
        <f t="shared" si="190"/>
        <v>0</v>
      </c>
      <c r="T1242">
        <f t="shared" si="192"/>
        <v>0</v>
      </c>
      <c r="U1242">
        <f t="shared" si="191"/>
        <v>8</v>
      </c>
    </row>
    <row r="1243" spans="13:21">
      <c r="M1243">
        <f t="shared" si="193"/>
        <v>60.60843220338851</v>
      </c>
      <c r="N1243">
        <f t="shared" si="194"/>
        <v>60.648432203388509</v>
      </c>
      <c r="O1243">
        <f t="shared" si="195"/>
        <v>60.603432203388508</v>
      </c>
      <c r="P1243">
        <f t="shared" si="196"/>
        <v>60.653432203388512</v>
      </c>
      <c r="Q1243">
        <f t="shared" si="189"/>
        <v>60.628432203388513</v>
      </c>
      <c r="R1243">
        <f t="shared" si="197"/>
        <v>0</v>
      </c>
      <c r="S1243" s="12">
        <f t="shared" si="190"/>
        <v>0</v>
      </c>
      <c r="T1243">
        <f t="shared" si="192"/>
        <v>0</v>
      </c>
      <c r="U1243">
        <f t="shared" si="191"/>
        <v>8</v>
      </c>
    </row>
    <row r="1244" spans="13:21">
      <c r="M1244">
        <f t="shared" si="193"/>
        <v>60.658432203388507</v>
      </c>
      <c r="N1244">
        <f t="shared" si="194"/>
        <v>60.698432203388506</v>
      </c>
      <c r="O1244">
        <f t="shared" si="195"/>
        <v>60.653432203388505</v>
      </c>
      <c r="P1244">
        <f t="shared" si="196"/>
        <v>60.703432203388509</v>
      </c>
      <c r="Q1244">
        <f t="shared" si="189"/>
        <v>60.67843220338851</v>
      </c>
      <c r="R1244">
        <f t="shared" si="197"/>
        <v>0</v>
      </c>
      <c r="S1244" s="12">
        <f t="shared" si="190"/>
        <v>0</v>
      </c>
      <c r="T1244">
        <f t="shared" si="192"/>
        <v>0</v>
      </c>
      <c r="U1244">
        <f t="shared" si="191"/>
        <v>8</v>
      </c>
    </row>
    <row r="1245" spans="13:21">
      <c r="M1245">
        <f t="shared" si="193"/>
        <v>60.708432203388504</v>
      </c>
      <c r="N1245">
        <f t="shared" si="194"/>
        <v>60.748432203388504</v>
      </c>
      <c r="O1245">
        <f t="shared" si="195"/>
        <v>60.703432203388502</v>
      </c>
      <c r="P1245">
        <f t="shared" si="196"/>
        <v>60.753432203388506</v>
      </c>
      <c r="Q1245">
        <f t="shared" si="189"/>
        <v>60.728432203388508</v>
      </c>
      <c r="R1245">
        <f t="shared" si="197"/>
        <v>0</v>
      </c>
      <c r="S1245" s="12">
        <f t="shared" si="190"/>
        <v>0</v>
      </c>
      <c r="T1245">
        <f t="shared" si="192"/>
        <v>0</v>
      </c>
      <c r="U1245">
        <f t="shared" si="191"/>
        <v>8</v>
      </c>
    </row>
    <row r="1246" spans="13:21">
      <c r="M1246">
        <f t="shared" si="193"/>
        <v>60.758432203388502</v>
      </c>
      <c r="N1246">
        <f t="shared" si="194"/>
        <v>60.798432203388501</v>
      </c>
      <c r="O1246">
        <f t="shared" si="195"/>
        <v>60.753432203388499</v>
      </c>
      <c r="P1246">
        <f t="shared" si="196"/>
        <v>60.803432203388503</v>
      </c>
      <c r="Q1246">
        <f t="shared" si="189"/>
        <v>60.778432203388505</v>
      </c>
      <c r="R1246">
        <f t="shared" si="197"/>
        <v>0</v>
      </c>
      <c r="S1246" s="12">
        <f t="shared" si="190"/>
        <v>0</v>
      </c>
      <c r="T1246">
        <f t="shared" si="192"/>
        <v>0</v>
      </c>
      <c r="U1246">
        <f t="shared" si="191"/>
        <v>8</v>
      </c>
    </row>
    <row r="1247" spans="13:21">
      <c r="M1247">
        <f t="shared" si="193"/>
        <v>60.808432203388499</v>
      </c>
      <c r="N1247">
        <f t="shared" si="194"/>
        <v>60.848432203388498</v>
      </c>
      <c r="O1247">
        <f t="shared" si="195"/>
        <v>60.803432203388496</v>
      </c>
      <c r="P1247">
        <f t="shared" si="196"/>
        <v>60.8534322033885</v>
      </c>
      <c r="Q1247">
        <f t="shared" si="189"/>
        <v>60.828432203388502</v>
      </c>
      <c r="R1247">
        <f t="shared" si="197"/>
        <v>0</v>
      </c>
      <c r="S1247" s="12">
        <f t="shared" si="190"/>
        <v>0</v>
      </c>
      <c r="T1247">
        <f t="shared" si="192"/>
        <v>0</v>
      </c>
      <c r="U1247">
        <f t="shared" si="191"/>
        <v>8</v>
      </c>
    </row>
    <row r="1248" spans="13:21">
      <c r="M1248">
        <f t="shared" si="193"/>
        <v>60.858432203388496</v>
      </c>
      <c r="N1248">
        <f t="shared" si="194"/>
        <v>60.898432203388495</v>
      </c>
      <c r="O1248">
        <f t="shared" si="195"/>
        <v>60.853432203388493</v>
      </c>
      <c r="P1248">
        <f t="shared" si="196"/>
        <v>60.903432203388498</v>
      </c>
      <c r="Q1248">
        <f t="shared" si="189"/>
        <v>60.878432203388499</v>
      </c>
      <c r="R1248">
        <f t="shared" si="197"/>
        <v>0</v>
      </c>
      <c r="S1248" s="12">
        <f t="shared" si="190"/>
        <v>0</v>
      </c>
      <c r="T1248">
        <f t="shared" si="192"/>
        <v>0</v>
      </c>
      <c r="U1248">
        <f t="shared" si="191"/>
        <v>8</v>
      </c>
    </row>
    <row r="1249" spans="13:21">
      <c r="M1249">
        <f t="shared" si="193"/>
        <v>60.908432203388493</v>
      </c>
      <c r="N1249">
        <f t="shared" si="194"/>
        <v>60.948432203388492</v>
      </c>
      <c r="O1249">
        <f t="shared" si="195"/>
        <v>60.903432203388491</v>
      </c>
      <c r="P1249">
        <f t="shared" si="196"/>
        <v>60.953432203388495</v>
      </c>
      <c r="Q1249">
        <f t="shared" si="189"/>
        <v>60.928432203388496</v>
      </c>
      <c r="R1249">
        <f t="shared" si="197"/>
        <v>0</v>
      </c>
      <c r="S1249" s="12">
        <f t="shared" si="190"/>
        <v>0</v>
      </c>
      <c r="T1249">
        <f t="shared" si="192"/>
        <v>0</v>
      </c>
      <c r="U1249">
        <f t="shared" si="191"/>
        <v>8</v>
      </c>
    </row>
    <row r="1250" spans="13:21">
      <c r="M1250">
        <f t="shared" si="193"/>
        <v>60.95843220338849</v>
      </c>
      <c r="N1250">
        <f t="shared" si="194"/>
        <v>60.998432203388489</v>
      </c>
      <c r="O1250">
        <f t="shared" si="195"/>
        <v>60.953432203388488</v>
      </c>
      <c r="P1250">
        <f t="shared" si="196"/>
        <v>61.003432203388492</v>
      </c>
      <c r="Q1250">
        <f t="shared" si="189"/>
        <v>60.978432203388493</v>
      </c>
      <c r="R1250">
        <f t="shared" si="197"/>
        <v>0</v>
      </c>
      <c r="S1250" s="12">
        <f t="shared" si="190"/>
        <v>0</v>
      </c>
      <c r="T1250">
        <f t="shared" si="192"/>
        <v>0</v>
      </c>
      <c r="U1250">
        <f t="shared" si="191"/>
        <v>8</v>
      </c>
    </row>
    <row r="1251" spans="13:21">
      <c r="M1251">
        <f t="shared" si="193"/>
        <v>61.008432203388487</v>
      </c>
      <c r="N1251">
        <f t="shared" si="194"/>
        <v>61.048432203388487</v>
      </c>
      <c r="O1251">
        <f t="shared" si="195"/>
        <v>61.003432203388485</v>
      </c>
      <c r="P1251">
        <f t="shared" si="196"/>
        <v>61.053432203388489</v>
      </c>
      <c r="Q1251">
        <f t="shared" si="189"/>
        <v>61.028432203388491</v>
      </c>
      <c r="R1251">
        <f t="shared" si="197"/>
        <v>0</v>
      </c>
      <c r="S1251" s="12">
        <f t="shared" si="190"/>
        <v>0</v>
      </c>
      <c r="T1251">
        <f t="shared" si="192"/>
        <v>0</v>
      </c>
      <c r="U1251">
        <f t="shared" si="191"/>
        <v>8</v>
      </c>
    </row>
    <row r="1252" spans="13:21">
      <c r="M1252">
        <f t="shared" si="193"/>
        <v>61.058432203388485</v>
      </c>
      <c r="N1252">
        <f t="shared" si="194"/>
        <v>61.098432203388484</v>
      </c>
      <c r="O1252">
        <f t="shared" si="195"/>
        <v>61.053432203388482</v>
      </c>
      <c r="P1252">
        <f t="shared" si="196"/>
        <v>61.103432203388486</v>
      </c>
      <c r="Q1252">
        <f t="shared" si="189"/>
        <v>61.078432203388488</v>
      </c>
      <c r="R1252">
        <f t="shared" si="197"/>
        <v>0</v>
      </c>
      <c r="S1252" s="12">
        <f t="shared" si="190"/>
        <v>0</v>
      </c>
      <c r="T1252">
        <f t="shared" si="192"/>
        <v>0</v>
      </c>
      <c r="U1252">
        <f t="shared" si="191"/>
        <v>8</v>
      </c>
    </row>
    <row r="1253" spans="13:21">
      <c r="M1253">
        <f t="shared" si="193"/>
        <v>61.108432203388482</v>
      </c>
      <c r="N1253">
        <f t="shared" si="194"/>
        <v>61.148432203388481</v>
      </c>
      <c r="O1253">
        <f t="shared" si="195"/>
        <v>61.103432203388479</v>
      </c>
      <c r="P1253">
        <f t="shared" si="196"/>
        <v>61.153432203388483</v>
      </c>
      <c r="Q1253">
        <f t="shared" si="189"/>
        <v>61.128432203388485</v>
      </c>
      <c r="R1253">
        <f t="shared" si="197"/>
        <v>0</v>
      </c>
      <c r="S1253" s="12">
        <f t="shared" si="190"/>
        <v>0</v>
      </c>
      <c r="T1253">
        <f t="shared" si="192"/>
        <v>0</v>
      </c>
      <c r="U1253">
        <f t="shared" si="191"/>
        <v>8</v>
      </c>
    </row>
    <row r="1254" spans="13:21">
      <c r="M1254">
        <f t="shared" si="193"/>
        <v>61.158432203388479</v>
      </c>
      <c r="N1254">
        <f t="shared" si="194"/>
        <v>61.198432203388478</v>
      </c>
      <c r="O1254">
        <f t="shared" si="195"/>
        <v>61.153432203388476</v>
      </c>
      <c r="P1254">
        <f t="shared" si="196"/>
        <v>61.203432203388481</v>
      </c>
      <c r="Q1254">
        <f t="shared" si="189"/>
        <v>61.178432203388482</v>
      </c>
      <c r="R1254">
        <f t="shared" si="197"/>
        <v>0</v>
      </c>
      <c r="S1254" s="12">
        <f t="shared" si="190"/>
        <v>0</v>
      </c>
      <c r="T1254">
        <f t="shared" si="192"/>
        <v>0</v>
      </c>
      <c r="U1254">
        <f t="shared" si="191"/>
        <v>8</v>
      </c>
    </row>
    <row r="1255" spans="13:21">
      <c r="M1255">
        <f t="shared" si="193"/>
        <v>61.208432203388476</v>
      </c>
      <c r="N1255">
        <f t="shared" si="194"/>
        <v>61.248432203388475</v>
      </c>
      <c r="O1255">
        <f t="shared" si="195"/>
        <v>61.203432203388473</v>
      </c>
      <c r="P1255">
        <f t="shared" si="196"/>
        <v>61.253432203388478</v>
      </c>
      <c r="Q1255">
        <f t="shared" si="189"/>
        <v>61.228432203388479</v>
      </c>
      <c r="R1255">
        <f t="shared" si="197"/>
        <v>0</v>
      </c>
      <c r="S1255" s="12">
        <f t="shared" si="190"/>
        <v>0</v>
      </c>
      <c r="T1255">
        <f t="shared" si="192"/>
        <v>0</v>
      </c>
      <c r="U1255">
        <f t="shared" si="191"/>
        <v>8</v>
      </c>
    </row>
    <row r="1256" spans="13:21">
      <c r="M1256">
        <f t="shared" si="193"/>
        <v>61.258432203388473</v>
      </c>
      <c r="N1256">
        <f t="shared" si="194"/>
        <v>61.298432203388472</v>
      </c>
      <c r="O1256">
        <f t="shared" si="195"/>
        <v>61.253432203388471</v>
      </c>
      <c r="P1256">
        <f t="shared" si="196"/>
        <v>61.303432203388475</v>
      </c>
      <c r="Q1256">
        <f t="shared" si="189"/>
        <v>61.278432203388476</v>
      </c>
      <c r="R1256">
        <f t="shared" si="197"/>
        <v>0</v>
      </c>
      <c r="S1256" s="12">
        <f t="shared" si="190"/>
        <v>0</v>
      </c>
      <c r="T1256">
        <f t="shared" si="192"/>
        <v>0</v>
      </c>
      <c r="U1256">
        <f t="shared" si="191"/>
        <v>8</v>
      </c>
    </row>
    <row r="1257" spans="13:21">
      <c r="M1257">
        <f t="shared" si="193"/>
        <v>61.30843220338847</v>
      </c>
      <c r="N1257">
        <f t="shared" si="194"/>
        <v>61.348432203388469</v>
      </c>
      <c r="O1257">
        <f t="shared" si="195"/>
        <v>61.303432203388468</v>
      </c>
      <c r="P1257">
        <f t="shared" si="196"/>
        <v>61.353432203388472</v>
      </c>
      <c r="Q1257">
        <f t="shared" si="189"/>
        <v>61.328432203388473</v>
      </c>
      <c r="R1257">
        <f t="shared" si="197"/>
        <v>0</v>
      </c>
      <c r="S1257" s="12">
        <f t="shared" si="190"/>
        <v>0</v>
      </c>
      <c r="T1257">
        <f>R1257</f>
        <v>0</v>
      </c>
      <c r="U1257">
        <f t="shared" si="191"/>
        <v>8</v>
      </c>
    </row>
    <row r="1258" spans="13:21">
      <c r="M1258">
        <f t="shared" si="193"/>
        <v>61.358432203388467</v>
      </c>
      <c r="N1258">
        <f t="shared" si="194"/>
        <v>61.398432203388467</v>
      </c>
      <c r="O1258">
        <f t="shared" si="195"/>
        <v>61.353432203388465</v>
      </c>
      <c r="P1258">
        <f t="shared" si="196"/>
        <v>61.403432203388469</v>
      </c>
      <c r="Q1258">
        <f t="shared" si="189"/>
        <v>61.378432203388471</v>
      </c>
      <c r="R1258">
        <f t="shared" si="197"/>
        <v>0</v>
      </c>
      <c r="S1258" s="12">
        <f t="shared" si="190"/>
        <v>0</v>
      </c>
      <c r="T1258">
        <f t="shared" ref="T1258:T1295" si="198">R1258+T1257</f>
        <v>0</v>
      </c>
      <c r="U1258">
        <f t="shared" si="191"/>
        <v>8</v>
      </c>
    </row>
    <row r="1259" spans="13:21">
      <c r="M1259">
        <f t="shared" si="193"/>
        <v>61.408432203388465</v>
      </c>
      <c r="N1259">
        <f t="shared" si="194"/>
        <v>61.448432203388464</v>
      </c>
      <c r="O1259">
        <f t="shared" si="195"/>
        <v>61.403432203388462</v>
      </c>
      <c r="P1259">
        <f t="shared" si="196"/>
        <v>61.453432203388466</v>
      </c>
      <c r="Q1259">
        <f t="shared" si="189"/>
        <v>61.428432203388468</v>
      </c>
      <c r="R1259">
        <f t="shared" si="197"/>
        <v>0</v>
      </c>
      <c r="S1259" s="12">
        <f t="shared" si="190"/>
        <v>0</v>
      </c>
      <c r="T1259">
        <f t="shared" si="198"/>
        <v>0</v>
      </c>
      <c r="U1259">
        <f t="shared" si="191"/>
        <v>8</v>
      </c>
    </row>
    <row r="1260" spans="13:21">
      <c r="M1260">
        <f t="shared" si="193"/>
        <v>61.458432203388462</v>
      </c>
      <c r="N1260">
        <f t="shared" si="194"/>
        <v>61.498432203388461</v>
      </c>
      <c r="O1260">
        <f t="shared" si="195"/>
        <v>61.453432203388459</v>
      </c>
      <c r="P1260">
        <f t="shared" si="196"/>
        <v>61.503432203388464</v>
      </c>
      <c r="Q1260">
        <f t="shared" si="189"/>
        <v>61.478432203388465</v>
      </c>
      <c r="R1260">
        <f t="shared" si="197"/>
        <v>0</v>
      </c>
      <c r="S1260" s="12">
        <f t="shared" si="190"/>
        <v>0</v>
      </c>
      <c r="T1260">
        <f t="shared" si="198"/>
        <v>0</v>
      </c>
      <c r="U1260">
        <f t="shared" si="191"/>
        <v>8</v>
      </c>
    </row>
    <row r="1261" spans="13:21">
      <c r="M1261">
        <f t="shared" si="193"/>
        <v>61.508432203388459</v>
      </c>
      <c r="N1261">
        <f t="shared" si="194"/>
        <v>61.548432203388458</v>
      </c>
      <c r="O1261">
        <f t="shared" si="195"/>
        <v>61.503432203388456</v>
      </c>
      <c r="P1261">
        <f t="shared" si="196"/>
        <v>61.553432203388461</v>
      </c>
      <c r="Q1261">
        <f t="shared" si="189"/>
        <v>61.528432203388462</v>
      </c>
      <c r="R1261">
        <f t="shared" si="197"/>
        <v>0</v>
      </c>
      <c r="S1261" s="12">
        <f t="shared" si="190"/>
        <v>0</v>
      </c>
      <c r="T1261">
        <f t="shared" si="198"/>
        <v>0</v>
      </c>
      <c r="U1261">
        <f t="shared" si="191"/>
        <v>8</v>
      </c>
    </row>
    <row r="1262" spans="13:21">
      <c r="M1262">
        <f t="shared" si="193"/>
        <v>61.558432203388456</v>
      </c>
      <c r="N1262">
        <f t="shared" si="194"/>
        <v>61.598432203388455</v>
      </c>
      <c r="O1262">
        <f t="shared" si="195"/>
        <v>61.553432203388454</v>
      </c>
      <c r="P1262">
        <f t="shared" si="196"/>
        <v>61.603432203388458</v>
      </c>
      <c r="Q1262">
        <f t="shared" si="189"/>
        <v>61.578432203388459</v>
      </c>
      <c r="R1262">
        <f t="shared" si="197"/>
        <v>0</v>
      </c>
      <c r="S1262" s="12">
        <f t="shared" si="190"/>
        <v>0</v>
      </c>
      <c r="T1262">
        <f t="shared" si="198"/>
        <v>0</v>
      </c>
      <c r="U1262">
        <f t="shared" si="191"/>
        <v>8</v>
      </c>
    </row>
    <row r="1263" spans="13:21">
      <c r="M1263">
        <f t="shared" si="193"/>
        <v>61.608432203388453</v>
      </c>
      <c r="N1263">
        <f t="shared" si="194"/>
        <v>61.648432203388452</v>
      </c>
      <c r="O1263">
        <f t="shared" si="195"/>
        <v>61.603432203388451</v>
      </c>
      <c r="P1263">
        <f t="shared" si="196"/>
        <v>61.653432203388455</v>
      </c>
      <c r="Q1263">
        <f t="shared" si="189"/>
        <v>61.628432203388456</v>
      </c>
      <c r="R1263">
        <f t="shared" si="197"/>
        <v>0</v>
      </c>
      <c r="S1263" s="12">
        <f t="shared" si="190"/>
        <v>0</v>
      </c>
      <c r="T1263">
        <f t="shared" si="198"/>
        <v>0</v>
      </c>
      <c r="U1263">
        <f t="shared" si="191"/>
        <v>8</v>
      </c>
    </row>
    <row r="1264" spans="13:21">
      <c r="M1264">
        <f t="shared" si="193"/>
        <v>61.65843220338845</v>
      </c>
      <c r="N1264">
        <f t="shared" si="194"/>
        <v>61.69843220338845</v>
      </c>
      <c r="O1264">
        <f t="shared" si="195"/>
        <v>61.653432203388448</v>
      </c>
      <c r="P1264">
        <f t="shared" si="196"/>
        <v>61.703432203388452</v>
      </c>
      <c r="Q1264">
        <f t="shared" si="189"/>
        <v>61.678432203388454</v>
      </c>
      <c r="R1264">
        <f t="shared" si="197"/>
        <v>0</v>
      </c>
      <c r="S1264" s="12">
        <f t="shared" si="190"/>
        <v>0</v>
      </c>
      <c r="T1264">
        <f t="shared" si="198"/>
        <v>0</v>
      </c>
      <c r="U1264">
        <f t="shared" si="191"/>
        <v>8</v>
      </c>
    </row>
    <row r="1265" spans="13:21">
      <c r="M1265">
        <f t="shared" si="193"/>
        <v>61.708432203388448</v>
      </c>
      <c r="N1265">
        <f t="shared" si="194"/>
        <v>61.748432203388447</v>
      </c>
      <c r="O1265">
        <f t="shared" si="195"/>
        <v>61.703432203388445</v>
      </c>
      <c r="P1265">
        <f t="shared" si="196"/>
        <v>61.753432203388449</v>
      </c>
      <c r="Q1265">
        <f t="shared" si="189"/>
        <v>61.728432203388451</v>
      </c>
      <c r="R1265">
        <f t="shared" si="197"/>
        <v>0</v>
      </c>
      <c r="S1265" s="12">
        <f t="shared" si="190"/>
        <v>0</v>
      </c>
      <c r="T1265">
        <f t="shared" si="198"/>
        <v>0</v>
      </c>
      <c r="U1265">
        <f t="shared" si="191"/>
        <v>8</v>
      </c>
    </row>
    <row r="1266" spans="13:21">
      <c r="M1266">
        <f t="shared" si="193"/>
        <v>61.758432203388445</v>
      </c>
      <c r="N1266">
        <f t="shared" si="194"/>
        <v>61.798432203388444</v>
      </c>
      <c r="O1266">
        <f t="shared" si="195"/>
        <v>61.753432203388442</v>
      </c>
      <c r="P1266">
        <f t="shared" si="196"/>
        <v>61.803432203388446</v>
      </c>
      <c r="Q1266">
        <f t="shared" si="189"/>
        <v>61.778432203388448</v>
      </c>
      <c r="R1266">
        <f t="shared" si="197"/>
        <v>0</v>
      </c>
      <c r="S1266" s="12">
        <f t="shared" si="190"/>
        <v>0</v>
      </c>
      <c r="T1266">
        <f t="shared" si="198"/>
        <v>0</v>
      </c>
      <c r="U1266">
        <f t="shared" si="191"/>
        <v>8</v>
      </c>
    </row>
    <row r="1267" spans="13:21">
      <c r="M1267">
        <f t="shared" si="193"/>
        <v>61.808432203388442</v>
      </c>
      <c r="N1267">
        <f t="shared" si="194"/>
        <v>61.848432203388441</v>
      </c>
      <c r="O1267">
        <f t="shared" si="195"/>
        <v>61.803432203388439</v>
      </c>
      <c r="P1267">
        <f t="shared" si="196"/>
        <v>61.853432203388444</v>
      </c>
      <c r="Q1267">
        <f t="shared" ref="Q1267:Q1330" si="199">AVERAGE(O1267:P1267)</f>
        <v>61.828432203388445</v>
      </c>
      <c r="R1267">
        <f t="shared" si="197"/>
        <v>0</v>
      </c>
      <c r="S1267" s="12">
        <f t="shared" ref="S1267:S1330" si="200">R1267/$S$3</f>
        <v>0</v>
      </c>
      <c r="T1267">
        <f t="shared" si="198"/>
        <v>0</v>
      </c>
      <c r="U1267">
        <f t="shared" ref="U1267:U1330" si="201">COUNTIF($G$3:$G$1000, "&lt;="&amp;O1267)</f>
        <v>8</v>
      </c>
    </row>
    <row r="1268" spans="13:21">
      <c r="M1268">
        <f t="shared" si="193"/>
        <v>61.858432203388439</v>
      </c>
      <c r="N1268">
        <f t="shared" si="194"/>
        <v>61.898432203388438</v>
      </c>
      <c r="O1268">
        <f t="shared" si="195"/>
        <v>61.853432203388437</v>
      </c>
      <c r="P1268">
        <f t="shared" si="196"/>
        <v>61.903432203388441</v>
      </c>
      <c r="Q1268">
        <f t="shared" si="199"/>
        <v>61.878432203388442</v>
      </c>
      <c r="R1268">
        <f t="shared" si="197"/>
        <v>0</v>
      </c>
      <c r="S1268" s="12">
        <f t="shared" si="200"/>
        <v>0</v>
      </c>
      <c r="T1268">
        <f t="shared" si="198"/>
        <v>0</v>
      </c>
      <c r="U1268">
        <f t="shared" si="201"/>
        <v>8</v>
      </c>
    </row>
    <row r="1269" spans="13:21">
      <c r="M1269">
        <f t="shared" si="193"/>
        <v>61.908432203388436</v>
      </c>
      <c r="N1269">
        <f t="shared" si="194"/>
        <v>61.948432203388435</v>
      </c>
      <c r="O1269">
        <f t="shared" si="195"/>
        <v>61.903432203388434</v>
      </c>
      <c r="P1269">
        <f t="shared" si="196"/>
        <v>61.953432203388438</v>
      </c>
      <c r="Q1269">
        <f t="shared" si="199"/>
        <v>61.928432203388439</v>
      </c>
      <c r="R1269">
        <f t="shared" si="197"/>
        <v>0</v>
      </c>
      <c r="S1269" s="12">
        <f t="shared" si="200"/>
        <v>0</v>
      </c>
      <c r="T1269">
        <f t="shared" si="198"/>
        <v>0</v>
      </c>
      <c r="U1269">
        <f t="shared" si="201"/>
        <v>8</v>
      </c>
    </row>
    <row r="1270" spans="13:21">
      <c r="M1270">
        <f t="shared" si="193"/>
        <v>61.958432203388433</v>
      </c>
      <c r="N1270">
        <f t="shared" si="194"/>
        <v>61.998432203388433</v>
      </c>
      <c r="O1270">
        <f t="shared" si="195"/>
        <v>61.953432203388431</v>
      </c>
      <c r="P1270">
        <f t="shared" si="196"/>
        <v>62.003432203388435</v>
      </c>
      <c r="Q1270">
        <f t="shared" si="199"/>
        <v>61.978432203388437</v>
      </c>
      <c r="R1270">
        <f t="shared" si="197"/>
        <v>0</v>
      </c>
      <c r="S1270" s="12">
        <f t="shared" si="200"/>
        <v>0</v>
      </c>
      <c r="T1270">
        <f t="shared" si="198"/>
        <v>0</v>
      </c>
      <c r="U1270">
        <f t="shared" si="201"/>
        <v>8</v>
      </c>
    </row>
    <row r="1271" spans="13:21">
      <c r="M1271">
        <f t="shared" si="193"/>
        <v>62.008432203388431</v>
      </c>
      <c r="N1271">
        <f t="shared" si="194"/>
        <v>62.04843220338843</v>
      </c>
      <c r="O1271">
        <f t="shared" si="195"/>
        <v>62.003432203388428</v>
      </c>
      <c r="P1271">
        <f t="shared" si="196"/>
        <v>62.053432203388432</v>
      </c>
      <c r="Q1271">
        <f t="shared" si="199"/>
        <v>62.028432203388434</v>
      </c>
      <c r="R1271">
        <f t="shared" si="197"/>
        <v>0</v>
      </c>
      <c r="S1271" s="12">
        <f t="shared" si="200"/>
        <v>0</v>
      </c>
      <c r="T1271">
        <f t="shared" si="198"/>
        <v>0</v>
      </c>
      <c r="U1271">
        <f t="shared" si="201"/>
        <v>8</v>
      </c>
    </row>
    <row r="1272" spans="13:21">
      <c r="M1272">
        <f t="shared" si="193"/>
        <v>62.058432203388428</v>
      </c>
      <c r="N1272">
        <f t="shared" si="194"/>
        <v>62.098432203388427</v>
      </c>
      <c r="O1272">
        <f t="shared" si="195"/>
        <v>62.053432203388425</v>
      </c>
      <c r="P1272">
        <f t="shared" si="196"/>
        <v>62.103432203388429</v>
      </c>
      <c r="Q1272">
        <f t="shared" si="199"/>
        <v>62.078432203388431</v>
      </c>
      <c r="R1272">
        <f t="shared" si="197"/>
        <v>0</v>
      </c>
      <c r="S1272" s="12">
        <f t="shared" si="200"/>
        <v>0</v>
      </c>
      <c r="T1272">
        <f t="shared" si="198"/>
        <v>0</v>
      </c>
      <c r="U1272">
        <f t="shared" si="201"/>
        <v>8</v>
      </c>
    </row>
    <row r="1273" spans="13:21">
      <c r="M1273">
        <f t="shared" si="193"/>
        <v>62.108432203388425</v>
      </c>
      <c r="N1273">
        <f t="shared" si="194"/>
        <v>62.148432203388424</v>
      </c>
      <c r="O1273">
        <f t="shared" si="195"/>
        <v>62.103432203388422</v>
      </c>
      <c r="P1273">
        <f t="shared" si="196"/>
        <v>62.153432203388427</v>
      </c>
      <c r="Q1273">
        <f t="shared" si="199"/>
        <v>62.128432203388428</v>
      </c>
      <c r="R1273">
        <f t="shared" si="197"/>
        <v>0</v>
      </c>
      <c r="S1273" s="12">
        <f t="shared" si="200"/>
        <v>0</v>
      </c>
      <c r="T1273">
        <f t="shared" si="198"/>
        <v>0</v>
      </c>
      <c r="U1273">
        <f t="shared" si="201"/>
        <v>8</v>
      </c>
    </row>
    <row r="1274" spans="13:21">
      <c r="M1274">
        <f t="shared" si="193"/>
        <v>62.158432203388422</v>
      </c>
      <c r="N1274">
        <f t="shared" si="194"/>
        <v>62.198432203388421</v>
      </c>
      <c r="O1274">
        <f t="shared" si="195"/>
        <v>62.153432203388419</v>
      </c>
      <c r="P1274">
        <f t="shared" si="196"/>
        <v>62.203432203388424</v>
      </c>
      <c r="Q1274">
        <f t="shared" si="199"/>
        <v>62.178432203388425</v>
      </c>
      <c r="R1274">
        <f t="shared" si="197"/>
        <v>0</v>
      </c>
      <c r="S1274" s="12">
        <f t="shared" si="200"/>
        <v>0</v>
      </c>
      <c r="T1274">
        <f t="shared" si="198"/>
        <v>0</v>
      </c>
      <c r="U1274">
        <f t="shared" si="201"/>
        <v>8</v>
      </c>
    </row>
    <row r="1275" spans="13:21">
      <c r="M1275">
        <f t="shared" si="193"/>
        <v>62.208432203388419</v>
      </c>
      <c r="N1275">
        <f t="shared" si="194"/>
        <v>62.248432203388418</v>
      </c>
      <c r="O1275">
        <f t="shared" si="195"/>
        <v>62.203432203388417</v>
      </c>
      <c r="P1275">
        <f t="shared" si="196"/>
        <v>62.253432203388421</v>
      </c>
      <c r="Q1275">
        <f t="shared" si="199"/>
        <v>62.228432203388422</v>
      </c>
      <c r="R1275">
        <f t="shared" si="197"/>
        <v>0</v>
      </c>
      <c r="S1275" s="12">
        <f t="shared" si="200"/>
        <v>0</v>
      </c>
      <c r="T1275">
        <f t="shared" si="198"/>
        <v>0</v>
      </c>
      <c r="U1275">
        <f t="shared" si="201"/>
        <v>8</v>
      </c>
    </row>
    <row r="1276" spans="13:21">
      <c r="M1276">
        <f t="shared" si="193"/>
        <v>62.258432203388416</v>
      </c>
      <c r="N1276">
        <f t="shared" si="194"/>
        <v>62.298432203388415</v>
      </c>
      <c r="O1276">
        <f t="shared" si="195"/>
        <v>62.253432203388414</v>
      </c>
      <c r="P1276">
        <f t="shared" si="196"/>
        <v>62.303432203388418</v>
      </c>
      <c r="Q1276">
        <f t="shared" si="199"/>
        <v>62.278432203388419</v>
      </c>
      <c r="R1276">
        <f t="shared" si="197"/>
        <v>0</v>
      </c>
      <c r="S1276" s="12">
        <f t="shared" si="200"/>
        <v>0</v>
      </c>
      <c r="T1276">
        <f t="shared" si="198"/>
        <v>0</v>
      </c>
      <c r="U1276">
        <f t="shared" si="201"/>
        <v>8</v>
      </c>
    </row>
    <row r="1277" spans="13:21">
      <c r="M1277">
        <f t="shared" si="193"/>
        <v>62.308432203388413</v>
      </c>
      <c r="N1277">
        <f t="shared" si="194"/>
        <v>62.348432203388413</v>
      </c>
      <c r="O1277">
        <f t="shared" si="195"/>
        <v>62.303432203388411</v>
      </c>
      <c r="P1277">
        <f t="shared" si="196"/>
        <v>62.353432203388415</v>
      </c>
      <c r="Q1277">
        <f t="shared" si="199"/>
        <v>62.328432203388417</v>
      </c>
      <c r="R1277">
        <f t="shared" si="197"/>
        <v>0</v>
      </c>
      <c r="S1277" s="12">
        <f t="shared" si="200"/>
        <v>0</v>
      </c>
      <c r="T1277">
        <f t="shared" si="198"/>
        <v>0</v>
      </c>
      <c r="U1277">
        <f t="shared" si="201"/>
        <v>8</v>
      </c>
    </row>
    <row r="1278" spans="13:21">
      <c r="M1278">
        <f t="shared" si="193"/>
        <v>62.358432203388411</v>
      </c>
      <c r="N1278">
        <f t="shared" si="194"/>
        <v>62.39843220338841</v>
      </c>
      <c r="O1278">
        <f t="shared" si="195"/>
        <v>62.353432203388408</v>
      </c>
      <c r="P1278">
        <f t="shared" si="196"/>
        <v>62.403432203388412</v>
      </c>
      <c r="Q1278">
        <f t="shared" si="199"/>
        <v>62.378432203388414</v>
      </c>
      <c r="R1278">
        <f t="shared" si="197"/>
        <v>0</v>
      </c>
      <c r="S1278" s="12">
        <f t="shared" si="200"/>
        <v>0</v>
      </c>
      <c r="T1278">
        <f t="shared" si="198"/>
        <v>0</v>
      </c>
      <c r="U1278">
        <f t="shared" si="201"/>
        <v>8</v>
      </c>
    </row>
    <row r="1279" spans="13:21">
      <c r="M1279">
        <f t="shared" si="193"/>
        <v>62.408432203388408</v>
      </c>
      <c r="N1279">
        <f t="shared" si="194"/>
        <v>62.448432203388407</v>
      </c>
      <c r="O1279">
        <f t="shared" si="195"/>
        <v>62.403432203388405</v>
      </c>
      <c r="P1279">
        <f t="shared" si="196"/>
        <v>62.45343220338841</v>
      </c>
      <c r="Q1279">
        <f t="shared" si="199"/>
        <v>62.428432203388411</v>
      </c>
      <c r="R1279">
        <f t="shared" si="197"/>
        <v>0</v>
      </c>
      <c r="S1279" s="12">
        <f t="shared" si="200"/>
        <v>0</v>
      </c>
      <c r="T1279">
        <f t="shared" si="198"/>
        <v>0</v>
      </c>
      <c r="U1279">
        <f t="shared" si="201"/>
        <v>8</v>
      </c>
    </row>
    <row r="1280" spans="13:21">
      <c r="M1280">
        <f t="shared" si="193"/>
        <v>62.458432203388405</v>
      </c>
      <c r="N1280">
        <f t="shared" si="194"/>
        <v>62.498432203388404</v>
      </c>
      <c r="O1280">
        <f t="shared" si="195"/>
        <v>62.453432203388402</v>
      </c>
      <c r="P1280">
        <f t="shared" si="196"/>
        <v>62.503432203388407</v>
      </c>
      <c r="Q1280">
        <f t="shared" si="199"/>
        <v>62.478432203388408</v>
      </c>
      <c r="R1280">
        <f t="shared" si="197"/>
        <v>0</v>
      </c>
      <c r="S1280" s="12">
        <f t="shared" si="200"/>
        <v>0</v>
      </c>
      <c r="T1280">
        <f t="shared" si="198"/>
        <v>0</v>
      </c>
      <c r="U1280">
        <f t="shared" si="201"/>
        <v>8</v>
      </c>
    </row>
    <row r="1281" spans="13:21">
      <c r="M1281">
        <f t="shared" si="193"/>
        <v>62.508432203388402</v>
      </c>
      <c r="N1281">
        <f t="shared" si="194"/>
        <v>62.548432203388401</v>
      </c>
      <c r="O1281">
        <f t="shared" si="195"/>
        <v>62.5034322033884</v>
      </c>
      <c r="P1281">
        <f t="shared" si="196"/>
        <v>62.553432203388404</v>
      </c>
      <c r="Q1281">
        <f t="shared" si="199"/>
        <v>62.528432203388405</v>
      </c>
      <c r="R1281">
        <f t="shared" si="197"/>
        <v>0</v>
      </c>
      <c r="S1281" s="12">
        <f t="shared" si="200"/>
        <v>0</v>
      </c>
      <c r="T1281">
        <f t="shared" si="198"/>
        <v>0</v>
      </c>
      <c r="U1281">
        <f t="shared" si="201"/>
        <v>8</v>
      </c>
    </row>
    <row r="1282" spans="13:21">
      <c r="M1282">
        <f t="shared" si="193"/>
        <v>62.558432203388399</v>
      </c>
      <c r="N1282">
        <f t="shared" si="194"/>
        <v>62.598432203388398</v>
      </c>
      <c r="O1282">
        <f t="shared" si="195"/>
        <v>62.553432203388397</v>
      </c>
      <c r="P1282">
        <f t="shared" si="196"/>
        <v>62.603432203388401</v>
      </c>
      <c r="Q1282">
        <f t="shared" si="199"/>
        <v>62.578432203388402</v>
      </c>
      <c r="R1282">
        <f t="shared" si="197"/>
        <v>0</v>
      </c>
      <c r="S1282" s="12">
        <f t="shared" si="200"/>
        <v>0</v>
      </c>
      <c r="T1282">
        <f t="shared" si="198"/>
        <v>0</v>
      </c>
      <c r="U1282">
        <f t="shared" si="201"/>
        <v>8</v>
      </c>
    </row>
    <row r="1283" spans="13:21">
      <c r="M1283">
        <f t="shared" si="193"/>
        <v>62.608432203388396</v>
      </c>
      <c r="N1283">
        <f t="shared" si="194"/>
        <v>62.648432203388396</v>
      </c>
      <c r="O1283">
        <f t="shared" si="195"/>
        <v>62.603432203388394</v>
      </c>
      <c r="P1283">
        <f t="shared" si="196"/>
        <v>62.653432203388398</v>
      </c>
      <c r="Q1283">
        <f t="shared" si="199"/>
        <v>62.6284322033884</v>
      </c>
      <c r="R1283">
        <f t="shared" si="197"/>
        <v>0</v>
      </c>
      <c r="S1283" s="12">
        <f t="shared" si="200"/>
        <v>0</v>
      </c>
      <c r="T1283">
        <f t="shared" si="198"/>
        <v>0</v>
      </c>
      <c r="U1283">
        <f t="shared" si="201"/>
        <v>8</v>
      </c>
    </row>
    <row r="1284" spans="13:21">
      <c r="M1284">
        <f t="shared" si="193"/>
        <v>62.658432203388394</v>
      </c>
      <c r="N1284">
        <f t="shared" si="194"/>
        <v>62.698432203388393</v>
      </c>
      <c r="O1284">
        <f t="shared" si="195"/>
        <v>62.653432203388391</v>
      </c>
      <c r="P1284">
        <f t="shared" si="196"/>
        <v>62.703432203388395</v>
      </c>
      <c r="Q1284">
        <f t="shared" si="199"/>
        <v>62.678432203388397</v>
      </c>
      <c r="R1284">
        <f t="shared" si="197"/>
        <v>0</v>
      </c>
      <c r="S1284" s="12">
        <f t="shared" si="200"/>
        <v>0</v>
      </c>
      <c r="T1284">
        <f t="shared" si="198"/>
        <v>0</v>
      </c>
      <c r="U1284">
        <f t="shared" si="201"/>
        <v>8</v>
      </c>
    </row>
    <row r="1285" spans="13:21">
      <c r="M1285">
        <f t="shared" si="193"/>
        <v>62.708432203388391</v>
      </c>
      <c r="N1285">
        <f t="shared" si="194"/>
        <v>62.74843220338839</v>
      </c>
      <c r="O1285">
        <f t="shared" si="195"/>
        <v>62.703432203388388</v>
      </c>
      <c r="P1285">
        <f t="shared" si="196"/>
        <v>62.753432203388392</v>
      </c>
      <c r="Q1285">
        <f t="shared" si="199"/>
        <v>62.728432203388394</v>
      </c>
      <c r="R1285">
        <f t="shared" si="197"/>
        <v>0</v>
      </c>
      <c r="S1285" s="12">
        <f t="shared" si="200"/>
        <v>0</v>
      </c>
      <c r="T1285">
        <f t="shared" si="198"/>
        <v>0</v>
      </c>
      <c r="U1285">
        <f t="shared" si="201"/>
        <v>8</v>
      </c>
    </row>
    <row r="1286" spans="13:21">
      <c r="M1286">
        <f t="shared" ref="M1286:M1349" si="202">N1285+10^(-$D$4)</f>
        <v>62.758432203388388</v>
      </c>
      <c r="N1286">
        <f t="shared" ref="N1286:N1349" si="203">N1285+$J$6</f>
        <v>62.798432203388387</v>
      </c>
      <c r="O1286">
        <f t="shared" ref="O1286:O1349" si="204">M1286-5*10^-($D$4+1)</f>
        <v>62.753432203388385</v>
      </c>
      <c r="P1286">
        <f t="shared" ref="P1286:P1349" si="205">N1286+5*10^-($D$4+1)</f>
        <v>62.80343220338839</v>
      </c>
      <c r="Q1286">
        <f t="shared" si="199"/>
        <v>62.778432203388391</v>
      </c>
      <c r="R1286">
        <f t="shared" ref="R1286:R1349" si="206">COUNTIFS($G$3:$G$5000, "&gt;="&amp;O1286,$G$3:$G$5000, "&lt;="&amp;P1286)</f>
        <v>0</v>
      </c>
      <c r="S1286" s="12">
        <f t="shared" si="200"/>
        <v>0</v>
      </c>
      <c r="T1286">
        <f t="shared" si="198"/>
        <v>0</v>
      </c>
      <c r="U1286">
        <f t="shared" si="201"/>
        <v>8</v>
      </c>
    </row>
    <row r="1287" spans="13:21">
      <c r="M1287">
        <f t="shared" si="202"/>
        <v>62.808432203388385</v>
      </c>
      <c r="N1287">
        <f t="shared" si="203"/>
        <v>62.848432203388384</v>
      </c>
      <c r="O1287">
        <f t="shared" si="204"/>
        <v>62.803432203388383</v>
      </c>
      <c r="P1287">
        <f t="shared" si="205"/>
        <v>62.853432203388387</v>
      </c>
      <c r="Q1287">
        <f t="shared" si="199"/>
        <v>62.828432203388388</v>
      </c>
      <c r="R1287">
        <f t="shared" si="206"/>
        <v>0</v>
      </c>
      <c r="S1287" s="12">
        <f t="shared" si="200"/>
        <v>0</v>
      </c>
      <c r="T1287">
        <f t="shared" si="198"/>
        <v>0</v>
      </c>
      <c r="U1287">
        <f t="shared" si="201"/>
        <v>8</v>
      </c>
    </row>
    <row r="1288" spans="13:21">
      <c r="M1288">
        <f t="shared" si="202"/>
        <v>62.858432203388382</v>
      </c>
      <c r="N1288">
        <f t="shared" si="203"/>
        <v>62.898432203388381</v>
      </c>
      <c r="O1288">
        <f t="shared" si="204"/>
        <v>62.85343220338838</v>
      </c>
      <c r="P1288">
        <f t="shared" si="205"/>
        <v>62.903432203388384</v>
      </c>
      <c r="Q1288">
        <f t="shared" si="199"/>
        <v>62.878432203388385</v>
      </c>
      <c r="R1288">
        <f t="shared" si="206"/>
        <v>0</v>
      </c>
      <c r="S1288" s="12">
        <f t="shared" si="200"/>
        <v>0</v>
      </c>
      <c r="T1288">
        <f t="shared" si="198"/>
        <v>0</v>
      </c>
      <c r="U1288">
        <f t="shared" si="201"/>
        <v>8</v>
      </c>
    </row>
    <row r="1289" spans="13:21">
      <c r="M1289">
        <f t="shared" si="202"/>
        <v>62.908432203388379</v>
      </c>
      <c r="N1289">
        <f t="shared" si="203"/>
        <v>62.948432203388379</v>
      </c>
      <c r="O1289">
        <f t="shared" si="204"/>
        <v>62.903432203388377</v>
      </c>
      <c r="P1289">
        <f t="shared" si="205"/>
        <v>62.953432203388381</v>
      </c>
      <c r="Q1289">
        <f t="shared" si="199"/>
        <v>62.928432203388383</v>
      </c>
      <c r="R1289">
        <f t="shared" si="206"/>
        <v>0</v>
      </c>
      <c r="S1289" s="12">
        <f t="shared" si="200"/>
        <v>0</v>
      </c>
      <c r="T1289">
        <f t="shared" si="198"/>
        <v>0</v>
      </c>
      <c r="U1289">
        <f t="shared" si="201"/>
        <v>8</v>
      </c>
    </row>
    <row r="1290" spans="13:21">
      <c r="M1290">
        <f t="shared" si="202"/>
        <v>62.958432203388377</v>
      </c>
      <c r="N1290">
        <f t="shared" si="203"/>
        <v>62.998432203388376</v>
      </c>
      <c r="O1290">
        <f t="shared" si="204"/>
        <v>62.953432203388374</v>
      </c>
      <c r="P1290">
        <f t="shared" si="205"/>
        <v>63.003432203388378</v>
      </c>
      <c r="Q1290">
        <f t="shared" si="199"/>
        <v>62.97843220338838</v>
      </c>
      <c r="R1290">
        <f t="shared" si="206"/>
        <v>0</v>
      </c>
      <c r="S1290" s="12">
        <f t="shared" si="200"/>
        <v>0</v>
      </c>
      <c r="T1290">
        <f t="shared" si="198"/>
        <v>0</v>
      </c>
      <c r="U1290">
        <f t="shared" si="201"/>
        <v>8</v>
      </c>
    </row>
    <row r="1291" spans="13:21">
      <c r="M1291">
        <f t="shared" si="202"/>
        <v>63.008432203388374</v>
      </c>
      <c r="N1291">
        <f t="shared" si="203"/>
        <v>63.048432203388373</v>
      </c>
      <c r="O1291">
        <f t="shared" si="204"/>
        <v>63.003432203388371</v>
      </c>
      <c r="P1291">
        <f t="shared" si="205"/>
        <v>63.053432203388375</v>
      </c>
      <c r="Q1291">
        <f t="shared" si="199"/>
        <v>63.028432203388377</v>
      </c>
      <c r="R1291">
        <f t="shared" si="206"/>
        <v>0</v>
      </c>
      <c r="S1291" s="12">
        <f t="shared" si="200"/>
        <v>0</v>
      </c>
      <c r="T1291">
        <f t="shared" si="198"/>
        <v>0</v>
      </c>
      <c r="U1291">
        <f t="shared" si="201"/>
        <v>8</v>
      </c>
    </row>
    <row r="1292" spans="13:21">
      <c r="M1292">
        <f t="shared" si="202"/>
        <v>63.058432203388371</v>
      </c>
      <c r="N1292">
        <f t="shared" si="203"/>
        <v>63.09843220338837</v>
      </c>
      <c r="O1292">
        <f t="shared" si="204"/>
        <v>63.053432203388368</v>
      </c>
      <c r="P1292">
        <f t="shared" si="205"/>
        <v>63.103432203388373</v>
      </c>
      <c r="Q1292">
        <f t="shared" si="199"/>
        <v>63.078432203388374</v>
      </c>
      <c r="R1292">
        <f t="shared" si="206"/>
        <v>0</v>
      </c>
      <c r="S1292" s="12">
        <f t="shared" si="200"/>
        <v>0</v>
      </c>
      <c r="T1292">
        <f t="shared" si="198"/>
        <v>0</v>
      </c>
      <c r="U1292">
        <f t="shared" si="201"/>
        <v>8</v>
      </c>
    </row>
    <row r="1293" spans="13:21">
      <c r="M1293">
        <f t="shared" si="202"/>
        <v>63.108432203388368</v>
      </c>
      <c r="N1293">
        <f t="shared" si="203"/>
        <v>63.148432203388367</v>
      </c>
      <c r="O1293">
        <f t="shared" si="204"/>
        <v>63.103432203388365</v>
      </c>
      <c r="P1293">
        <f t="shared" si="205"/>
        <v>63.15343220338837</v>
      </c>
      <c r="Q1293">
        <f t="shared" si="199"/>
        <v>63.128432203388371</v>
      </c>
      <c r="R1293">
        <f t="shared" si="206"/>
        <v>0</v>
      </c>
      <c r="S1293" s="12">
        <f t="shared" si="200"/>
        <v>0</v>
      </c>
      <c r="T1293">
        <f t="shared" si="198"/>
        <v>0</v>
      </c>
      <c r="U1293">
        <f t="shared" si="201"/>
        <v>8</v>
      </c>
    </row>
    <row r="1294" spans="13:21">
      <c r="M1294">
        <f t="shared" si="202"/>
        <v>63.158432203388365</v>
      </c>
      <c r="N1294">
        <f t="shared" si="203"/>
        <v>63.198432203388364</v>
      </c>
      <c r="O1294">
        <f t="shared" si="204"/>
        <v>63.153432203388363</v>
      </c>
      <c r="P1294">
        <f t="shared" si="205"/>
        <v>63.203432203388367</v>
      </c>
      <c r="Q1294">
        <f t="shared" si="199"/>
        <v>63.178432203388368</v>
      </c>
      <c r="R1294">
        <f t="shared" si="206"/>
        <v>0</v>
      </c>
      <c r="S1294" s="12">
        <f t="shared" si="200"/>
        <v>0</v>
      </c>
      <c r="T1294">
        <f t="shared" si="198"/>
        <v>0</v>
      </c>
      <c r="U1294">
        <f t="shared" si="201"/>
        <v>8</v>
      </c>
    </row>
    <row r="1295" spans="13:21">
      <c r="M1295">
        <f t="shared" si="202"/>
        <v>63.208432203388362</v>
      </c>
      <c r="N1295">
        <f t="shared" si="203"/>
        <v>63.248432203388361</v>
      </c>
      <c r="O1295">
        <f t="shared" si="204"/>
        <v>63.20343220338836</v>
      </c>
      <c r="P1295">
        <f t="shared" si="205"/>
        <v>63.253432203388364</v>
      </c>
      <c r="Q1295">
        <f t="shared" si="199"/>
        <v>63.228432203388365</v>
      </c>
      <c r="R1295">
        <f t="shared" si="206"/>
        <v>0</v>
      </c>
      <c r="S1295" s="12">
        <f t="shared" si="200"/>
        <v>0</v>
      </c>
      <c r="T1295">
        <f t="shared" si="198"/>
        <v>0</v>
      </c>
      <c r="U1295">
        <f t="shared" si="201"/>
        <v>8</v>
      </c>
    </row>
    <row r="1296" spans="13:21">
      <c r="M1296">
        <f t="shared" si="202"/>
        <v>63.258432203388359</v>
      </c>
      <c r="N1296">
        <f t="shared" si="203"/>
        <v>63.298432203388359</v>
      </c>
      <c r="O1296">
        <f t="shared" si="204"/>
        <v>63.253432203388357</v>
      </c>
      <c r="P1296">
        <f t="shared" si="205"/>
        <v>63.303432203388361</v>
      </c>
      <c r="Q1296">
        <f t="shared" si="199"/>
        <v>63.278432203388363</v>
      </c>
      <c r="R1296">
        <f t="shared" si="206"/>
        <v>0</v>
      </c>
      <c r="S1296" s="12">
        <f t="shared" si="200"/>
        <v>0</v>
      </c>
      <c r="T1296">
        <f>R1296</f>
        <v>0</v>
      </c>
      <c r="U1296">
        <f t="shared" si="201"/>
        <v>8</v>
      </c>
    </row>
    <row r="1297" spans="13:21">
      <c r="M1297">
        <f t="shared" si="202"/>
        <v>63.308432203388357</v>
      </c>
      <c r="N1297">
        <f t="shared" si="203"/>
        <v>63.348432203388356</v>
      </c>
      <c r="O1297">
        <f t="shared" si="204"/>
        <v>63.303432203388354</v>
      </c>
      <c r="P1297">
        <f t="shared" si="205"/>
        <v>63.353432203388358</v>
      </c>
      <c r="Q1297">
        <f t="shared" si="199"/>
        <v>63.32843220338836</v>
      </c>
      <c r="R1297">
        <f t="shared" si="206"/>
        <v>0</v>
      </c>
      <c r="S1297" s="12">
        <f t="shared" si="200"/>
        <v>0</v>
      </c>
      <c r="T1297">
        <f t="shared" ref="T1297:T1334" si="207">R1297+T1296</f>
        <v>0</v>
      </c>
      <c r="U1297">
        <f t="shared" si="201"/>
        <v>8</v>
      </c>
    </row>
    <row r="1298" spans="13:21">
      <c r="M1298">
        <f t="shared" si="202"/>
        <v>63.358432203388354</v>
      </c>
      <c r="N1298">
        <f t="shared" si="203"/>
        <v>63.398432203388353</v>
      </c>
      <c r="O1298">
        <f t="shared" si="204"/>
        <v>63.353432203388351</v>
      </c>
      <c r="P1298">
        <f t="shared" si="205"/>
        <v>63.403432203388356</v>
      </c>
      <c r="Q1298">
        <f t="shared" si="199"/>
        <v>63.378432203388357</v>
      </c>
      <c r="R1298">
        <f t="shared" si="206"/>
        <v>0</v>
      </c>
      <c r="S1298" s="12">
        <f t="shared" si="200"/>
        <v>0</v>
      </c>
      <c r="T1298">
        <f t="shared" si="207"/>
        <v>0</v>
      </c>
      <c r="U1298">
        <f t="shared" si="201"/>
        <v>8</v>
      </c>
    </row>
    <row r="1299" spans="13:21">
      <c r="M1299">
        <f t="shared" si="202"/>
        <v>63.408432203388351</v>
      </c>
      <c r="N1299">
        <f t="shared" si="203"/>
        <v>63.44843220338835</v>
      </c>
      <c r="O1299">
        <f t="shared" si="204"/>
        <v>63.403432203388348</v>
      </c>
      <c r="P1299">
        <f t="shared" si="205"/>
        <v>63.453432203388353</v>
      </c>
      <c r="Q1299">
        <f t="shared" si="199"/>
        <v>63.428432203388354</v>
      </c>
      <c r="R1299">
        <f t="shared" si="206"/>
        <v>0</v>
      </c>
      <c r="S1299" s="12">
        <f t="shared" si="200"/>
        <v>0</v>
      </c>
      <c r="T1299">
        <f t="shared" si="207"/>
        <v>0</v>
      </c>
      <c r="U1299">
        <f t="shared" si="201"/>
        <v>8</v>
      </c>
    </row>
    <row r="1300" spans="13:21">
      <c r="M1300">
        <f t="shared" si="202"/>
        <v>63.458432203388348</v>
      </c>
      <c r="N1300">
        <f t="shared" si="203"/>
        <v>63.498432203388347</v>
      </c>
      <c r="O1300">
        <f t="shared" si="204"/>
        <v>63.453432203388346</v>
      </c>
      <c r="P1300">
        <f t="shared" si="205"/>
        <v>63.50343220338835</v>
      </c>
      <c r="Q1300">
        <f t="shared" si="199"/>
        <v>63.478432203388351</v>
      </c>
      <c r="R1300">
        <f t="shared" si="206"/>
        <v>0</v>
      </c>
      <c r="S1300" s="12">
        <f t="shared" si="200"/>
        <v>0</v>
      </c>
      <c r="T1300">
        <f t="shared" si="207"/>
        <v>0</v>
      </c>
      <c r="U1300">
        <f t="shared" si="201"/>
        <v>8</v>
      </c>
    </row>
    <row r="1301" spans="13:21">
      <c r="M1301">
        <f t="shared" si="202"/>
        <v>63.508432203388345</v>
      </c>
      <c r="N1301">
        <f t="shared" si="203"/>
        <v>63.548432203388344</v>
      </c>
      <c r="O1301">
        <f t="shared" si="204"/>
        <v>63.503432203388343</v>
      </c>
      <c r="P1301">
        <f t="shared" si="205"/>
        <v>63.553432203388347</v>
      </c>
      <c r="Q1301">
        <f t="shared" si="199"/>
        <v>63.528432203388348</v>
      </c>
      <c r="R1301">
        <f t="shared" si="206"/>
        <v>0</v>
      </c>
      <c r="S1301" s="12">
        <f t="shared" si="200"/>
        <v>0</v>
      </c>
      <c r="T1301">
        <f t="shared" si="207"/>
        <v>0</v>
      </c>
      <c r="U1301">
        <f t="shared" si="201"/>
        <v>8</v>
      </c>
    </row>
    <row r="1302" spans="13:21">
      <c r="M1302">
        <f t="shared" si="202"/>
        <v>63.558432203388342</v>
      </c>
      <c r="N1302">
        <f t="shared" si="203"/>
        <v>63.598432203388342</v>
      </c>
      <c r="O1302">
        <f t="shared" si="204"/>
        <v>63.55343220338834</v>
      </c>
      <c r="P1302">
        <f t="shared" si="205"/>
        <v>63.603432203388344</v>
      </c>
      <c r="Q1302">
        <f t="shared" si="199"/>
        <v>63.578432203388346</v>
      </c>
      <c r="R1302">
        <f t="shared" si="206"/>
        <v>0</v>
      </c>
      <c r="S1302" s="12">
        <f t="shared" si="200"/>
        <v>0</v>
      </c>
      <c r="T1302">
        <f t="shared" si="207"/>
        <v>0</v>
      </c>
      <c r="U1302">
        <f t="shared" si="201"/>
        <v>8</v>
      </c>
    </row>
    <row r="1303" spans="13:21">
      <c r="M1303">
        <f t="shared" si="202"/>
        <v>63.60843220338834</v>
      </c>
      <c r="N1303">
        <f t="shared" si="203"/>
        <v>63.648432203388339</v>
      </c>
      <c r="O1303">
        <f t="shared" si="204"/>
        <v>63.603432203388337</v>
      </c>
      <c r="P1303">
        <f t="shared" si="205"/>
        <v>63.653432203388341</v>
      </c>
      <c r="Q1303">
        <f t="shared" si="199"/>
        <v>63.628432203388343</v>
      </c>
      <c r="R1303">
        <f t="shared" si="206"/>
        <v>0</v>
      </c>
      <c r="S1303" s="12">
        <f t="shared" si="200"/>
        <v>0</v>
      </c>
      <c r="T1303">
        <f t="shared" si="207"/>
        <v>0</v>
      </c>
      <c r="U1303">
        <f t="shared" si="201"/>
        <v>8</v>
      </c>
    </row>
    <row r="1304" spans="13:21">
      <c r="M1304">
        <f t="shared" si="202"/>
        <v>63.658432203388337</v>
      </c>
      <c r="N1304">
        <f t="shared" si="203"/>
        <v>63.698432203388336</v>
      </c>
      <c r="O1304">
        <f t="shared" si="204"/>
        <v>63.653432203388334</v>
      </c>
      <c r="P1304">
        <f t="shared" si="205"/>
        <v>63.703432203388338</v>
      </c>
      <c r="Q1304">
        <f t="shared" si="199"/>
        <v>63.67843220338834</v>
      </c>
      <c r="R1304">
        <f t="shared" si="206"/>
        <v>0</v>
      </c>
      <c r="S1304" s="12">
        <f t="shared" si="200"/>
        <v>0</v>
      </c>
      <c r="T1304">
        <f t="shared" si="207"/>
        <v>0</v>
      </c>
      <c r="U1304">
        <f t="shared" si="201"/>
        <v>8</v>
      </c>
    </row>
    <row r="1305" spans="13:21">
      <c r="M1305">
        <f t="shared" si="202"/>
        <v>63.708432203388334</v>
      </c>
      <c r="N1305">
        <f t="shared" si="203"/>
        <v>63.748432203388333</v>
      </c>
      <c r="O1305">
        <f t="shared" si="204"/>
        <v>63.703432203388331</v>
      </c>
      <c r="P1305">
        <f t="shared" si="205"/>
        <v>63.753432203388336</v>
      </c>
      <c r="Q1305">
        <f t="shared" si="199"/>
        <v>63.728432203388337</v>
      </c>
      <c r="R1305">
        <f t="shared" si="206"/>
        <v>0</v>
      </c>
      <c r="S1305" s="12">
        <f t="shared" si="200"/>
        <v>0</v>
      </c>
      <c r="T1305">
        <f t="shared" si="207"/>
        <v>0</v>
      </c>
      <c r="U1305">
        <f t="shared" si="201"/>
        <v>8</v>
      </c>
    </row>
    <row r="1306" spans="13:21">
      <c r="M1306">
        <f t="shared" si="202"/>
        <v>63.758432203388331</v>
      </c>
      <c r="N1306">
        <f t="shared" si="203"/>
        <v>63.79843220338833</v>
      </c>
      <c r="O1306">
        <f t="shared" si="204"/>
        <v>63.753432203388329</v>
      </c>
      <c r="P1306">
        <f t="shared" si="205"/>
        <v>63.803432203388333</v>
      </c>
      <c r="Q1306">
        <f t="shared" si="199"/>
        <v>63.778432203388334</v>
      </c>
      <c r="R1306">
        <f t="shared" si="206"/>
        <v>0</v>
      </c>
      <c r="S1306" s="12">
        <f t="shared" si="200"/>
        <v>0</v>
      </c>
      <c r="T1306">
        <f t="shared" si="207"/>
        <v>0</v>
      </c>
      <c r="U1306">
        <f t="shared" si="201"/>
        <v>8</v>
      </c>
    </row>
    <row r="1307" spans="13:21">
      <c r="M1307">
        <f t="shared" si="202"/>
        <v>63.808432203388328</v>
      </c>
      <c r="N1307">
        <f t="shared" si="203"/>
        <v>63.848432203388327</v>
      </c>
      <c r="O1307">
        <f t="shared" si="204"/>
        <v>63.803432203388326</v>
      </c>
      <c r="P1307">
        <f t="shared" si="205"/>
        <v>63.85343220338833</v>
      </c>
      <c r="Q1307">
        <f t="shared" si="199"/>
        <v>63.828432203388331</v>
      </c>
      <c r="R1307">
        <f t="shared" si="206"/>
        <v>0</v>
      </c>
      <c r="S1307" s="12">
        <f t="shared" si="200"/>
        <v>0</v>
      </c>
      <c r="T1307">
        <f t="shared" si="207"/>
        <v>0</v>
      </c>
      <c r="U1307">
        <f t="shared" si="201"/>
        <v>8</v>
      </c>
    </row>
    <row r="1308" spans="13:21">
      <c r="M1308">
        <f t="shared" si="202"/>
        <v>63.858432203388325</v>
      </c>
      <c r="N1308">
        <f t="shared" si="203"/>
        <v>63.898432203388325</v>
      </c>
      <c r="O1308">
        <f t="shared" si="204"/>
        <v>63.853432203388323</v>
      </c>
      <c r="P1308">
        <f t="shared" si="205"/>
        <v>63.903432203388327</v>
      </c>
      <c r="Q1308">
        <f t="shared" si="199"/>
        <v>63.878432203388329</v>
      </c>
      <c r="R1308">
        <f t="shared" si="206"/>
        <v>0</v>
      </c>
      <c r="S1308" s="12">
        <f t="shared" si="200"/>
        <v>0</v>
      </c>
      <c r="T1308">
        <f t="shared" si="207"/>
        <v>0</v>
      </c>
      <c r="U1308">
        <f t="shared" si="201"/>
        <v>8</v>
      </c>
    </row>
    <row r="1309" spans="13:21">
      <c r="M1309">
        <f t="shared" si="202"/>
        <v>63.908432203388323</v>
      </c>
      <c r="N1309">
        <f t="shared" si="203"/>
        <v>63.948432203388322</v>
      </c>
      <c r="O1309">
        <f t="shared" si="204"/>
        <v>63.90343220338832</v>
      </c>
      <c r="P1309">
        <f t="shared" si="205"/>
        <v>63.953432203388324</v>
      </c>
      <c r="Q1309">
        <f t="shared" si="199"/>
        <v>63.928432203388326</v>
      </c>
      <c r="R1309">
        <f t="shared" si="206"/>
        <v>0</v>
      </c>
      <c r="S1309" s="12">
        <f t="shared" si="200"/>
        <v>0</v>
      </c>
      <c r="T1309">
        <f t="shared" si="207"/>
        <v>0</v>
      </c>
      <c r="U1309">
        <f t="shared" si="201"/>
        <v>8</v>
      </c>
    </row>
    <row r="1310" spans="13:21">
      <c r="M1310">
        <f t="shared" si="202"/>
        <v>63.95843220338832</v>
      </c>
      <c r="N1310">
        <f t="shared" si="203"/>
        <v>63.998432203388319</v>
      </c>
      <c r="O1310">
        <f t="shared" si="204"/>
        <v>63.953432203388317</v>
      </c>
      <c r="P1310">
        <f t="shared" si="205"/>
        <v>64.003432203388314</v>
      </c>
      <c r="Q1310">
        <f t="shared" si="199"/>
        <v>63.978432203388316</v>
      </c>
      <c r="R1310">
        <f t="shared" si="206"/>
        <v>0</v>
      </c>
      <c r="S1310" s="12">
        <f t="shared" si="200"/>
        <v>0</v>
      </c>
      <c r="T1310">
        <f t="shared" si="207"/>
        <v>0</v>
      </c>
      <c r="U1310">
        <f t="shared" si="201"/>
        <v>8</v>
      </c>
    </row>
    <row r="1311" spans="13:21">
      <c r="M1311">
        <f t="shared" si="202"/>
        <v>64.008432203388324</v>
      </c>
      <c r="N1311">
        <f t="shared" si="203"/>
        <v>64.048432203388316</v>
      </c>
      <c r="O1311">
        <f t="shared" si="204"/>
        <v>64.003432203388329</v>
      </c>
      <c r="P1311">
        <f t="shared" si="205"/>
        <v>64.053432203388311</v>
      </c>
      <c r="Q1311">
        <f t="shared" si="199"/>
        <v>64.02843220338832</v>
      </c>
      <c r="R1311">
        <f t="shared" si="206"/>
        <v>0</v>
      </c>
      <c r="S1311" s="12">
        <f t="shared" si="200"/>
        <v>0</v>
      </c>
      <c r="T1311">
        <f t="shared" si="207"/>
        <v>0</v>
      </c>
      <c r="U1311">
        <f t="shared" si="201"/>
        <v>8</v>
      </c>
    </row>
    <row r="1312" spans="13:21">
      <c r="M1312">
        <f t="shared" si="202"/>
        <v>64.058432203388321</v>
      </c>
      <c r="N1312">
        <f t="shared" si="203"/>
        <v>64.098432203388313</v>
      </c>
      <c r="O1312">
        <f t="shared" si="204"/>
        <v>64.053432203388326</v>
      </c>
      <c r="P1312">
        <f t="shared" si="205"/>
        <v>64.103432203388309</v>
      </c>
      <c r="Q1312">
        <f t="shared" si="199"/>
        <v>64.078432203388317</v>
      </c>
      <c r="R1312">
        <f t="shared" si="206"/>
        <v>0</v>
      </c>
      <c r="S1312" s="12">
        <f t="shared" si="200"/>
        <v>0</v>
      </c>
      <c r="T1312">
        <f t="shared" si="207"/>
        <v>0</v>
      </c>
      <c r="U1312">
        <f t="shared" si="201"/>
        <v>8</v>
      </c>
    </row>
    <row r="1313" spans="13:21">
      <c r="M1313">
        <f t="shared" si="202"/>
        <v>64.108432203388318</v>
      </c>
      <c r="N1313">
        <f t="shared" si="203"/>
        <v>64.14843220338831</v>
      </c>
      <c r="O1313">
        <f t="shared" si="204"/>
        <v>64.103432203388323</v>
      </c>
      <c r="P1313">
        <f t="shared" si="205"/>
        <v>64.153432203388306</v>
      </c>
      <c r="Q1313">
        <f t="shared" si="199"/>
        <v>64.128432203388314</v>
      </c>
      <c r="R1313">
        <f t="shared" si="206"/>
        <v>0</v>
      </c>
      <c r="S1313" s="12">
        <f t="shared" si="200"/>
        <v>0</v>
      </c>
      <c r="T1313">
        <f t="shared" si="207"/>
        <v>0</v>
      </c>
      <c r="U1313">
        <f t="shared" si="201"/>
        <v>8</v>
      </c>
    </row>
    <row r="1314" spans="13:21">
      <c r="M1314">
        <f t="shared" si="202"/>
        <v>64.158432203388315</v>
      </c>
      <c r="N1314">
        <f t="shared" si="203"/>
        <v>64.198432203388307</v>
      </c>
      <c r="O1314">
        <f t="shared" si="204"/>
        <v>64.15343220338832</v>
      </c>
      <c r="P1314">
        <f t="shared" si="205"/>
        <v>64.203432203388303</v>
      </c>
      <c r="Q1314">
        <f t="shared" si="199"/>
        <v>64.178432203388311</v>
      </c>
      <c r="R1314">
        <f t="shared" si="206"/>
        <v>0</v>
      </c>
      <c r="S1314" s="12">
        <f t="shared" si="200"/>
        <v>0</v>
      </c>
      <c r="T1314">
        <f t="shared" si="207"/>
        <v>0</v>
      </c>
      <c r="U1314">
        <f t="shared" si="201"/>
        <v>8</v>
      </c>
    </row>
    <row r="1315" spans="13:21">
      <c r="M1315">
        <f t="shared" si="202"/>
        <v>64.208432203388313</v>
      </c>
      <c r="N1315">
        <f t="shared" si="203"/>
        <v>64.248432203388305</v>
      </c>
      <c r="O1315">
        <f t="shared" si="204"/>
        <v>64.203432203388317</v>
      </c>
      <c r="P1315">
        <f t="shared" si="205"/>
        <v>64.2534322033883</v>
      </c>
      <c r="Q1315">
        <f t="shared" si="199"/>
        <v>64.228432203388309</v>
      </c>
      <c r="R1315">
        <f t="shared" si="206"/>
        <v>0</v>
      </c>
      <c r="S1315" s="12">
        <f t="shared" si="200"/>
        <v>0</v>
      </c>
      <c r="T1315">
        <f t="shared" si="207"/>
        <v>0</v>
      </c>
      <c r="U1315">
        <f t="shared" si="201"/>
        <v>8</v>
      </c>
    </row>
    <row r="1316" spans="13:21">
      <c r="M1316">
        <f t="shared" si="202"/>
        <v>64.25843220338831</v>
      </c>
      <c r="N1316">
        <f t="shared" si="203"/>
        <v>64.298432203388302</v>
      </c>
      <c r="O1316">
        <f t="shared" si="204"/>
        <v>64.253432203388314</v>
      </c>
      <c r="P1316">
        <f t="shared" si="205"/>
        <v>64.303432203388297</v>
      </c>
      <c r="Q1316">
        <f t="shared" si="199"/>
        <v>64.278432203388306</v>
      </c>
      <c r="R1316">
        <f t="shared" si="206"/>
        <v>0</v>
      </c>
      <c r="S1316" s="12">
        <f t="shared" si="200"/>
        <v>0</v>
      </c>
      <c r="T1316">
        <f t="shared" si="207"/>
        <v>0</v>
      </c>
      <c r="U1316">
        <f t="shared" si="201"/>
        <v>8</v>
      </c>
    </row>
    <row r="1317" spans="13:21">
      <c r="M1317">
        <f t="shared" si="202"/>
        <v>64.308432203388307</v>
      </c>
      <c r="N1317">
        <f t="shared" si="203"/>
        <v>64.348432203388299</v>
      </c>
      <c r="O1317">
        <f t="shared" si="204"/>
        <v>64.303432203388311</v>
      </c>
      <c r="P1317">
        <f t="shared" si="205"/>
        <v>64.353432203388294</v>
      </c>
      <c r="Q1317">
        <f t="shared" si="199"/>
        <v>64.328432203388303</v>
      </c>
      <c r="R1317">
        <f t="shared" si="206"/>
        <v>0</v>
      </c>
      <c r="S1317" s="12">
        <f t="shared" si="200"/>
        <v>0</v>
      </c>
      <c r="T1317">
        <f t="shared" si="207"/>
        <v>0</v>
      </c>
      <c r="U1317">
        <f t="shared" si="201"/>
        <v>8</v>
      </c>
    </row>
    <row r="1318" spans="13:21">
      <c r="M1318">
        <f t="shared" si="202"/>
        <v>64.358432203388304</v>
      </c>
      <c r="N1318">
        <f t="shared" si="203"/>
        <v>64.398432203388296</v>
      </c>
      <c r="O1318">
        <f t="shared" si="204"/>
        <v>64.353432203388309</v>
      </c>
      <c r="P1318">
        <f t="shared" si="205"/>
        <v>64.403432203388292</v>
      </c>
      <c r="Q1318">
        <f t="shared" si="199"/>
        <v>64.3784322033883</v>
      </c>
      <c r="R1318">
        <f t="shared" si="206"/>
        <v>0</v>
      </c>
      <c r="S1318" s="12">
        <f t="shared" si="200"/>
        <v>0</v>
      </c>
      <c r="T1318">
        <f t="shared" si="207"/>
        <v>0</v>
      </c>
      <c r="U1318">
        <f t="shared" si="201"/>
        <v>8</v>
      </c>
    </row>
    <row r="1319" spans="13:21">
      <c r="M1319">
        <f t="shared" si="202"/>
        <v>64.408432203388301</v>
      </c>
      <c r="N1319">
        <f t="shared" si="203"/>
        <v>64.448432203388293</v>
      </c>
      <c r="O1319">
        <f t="shared" si="204"/>
        <v>64.403432203388306</v>
      </c>
      <c r="P1319">
        <f t="shared" si="205"/>
        <v>64.453432203388289</v>
      </c>
      <c r="Q1319">
        <f t="shared" si="199"/>
        <v>64.428432203388297</v>
      </c>
      <c r="R1319">
        <f t="shared" si="206"/>
        <v>0</v>
      </c>
      <c r="S1319" s="12">
        <f t="shared" si="200"/>
        <v>0</v>
      </c>
      <c r="T1319">
        <f t="shared" si="207"/>
        <v>0</v>
      </c>
      <c r="U1319">
        <f t="shared" si="201"/>
        <v>8</v>
      </c>
    </row>
    <row r="1320" spans="13:21">
      <c r="M1320">
        <f t="shared" si="202"/>
        <v>64.458432203388298</v>
      </c>
      <c r="N1320">
        <f t="shared" si="203"/>
        <v>64.49843220338829</v>
      </c>
      <c r="O1320">
        <f t="shared" si="204"/>
        <v>64.453432203388303</v>
      </c>
      <c r="P1320">
        <f t="shared" si="205"/>
        <v>64.503432203388286</v>
      </c>
      <c r="Q1320">
        <f t="shared" si="199"/>
        <v>64.478432203388294</v>
      </c>
      <c r="R1320">
        <f t="shared" si="206"/>
        <v>0</v>
      </c>
      <c r="S1320" s="12">
        <f t="shared" si="200"/>
        <v>0</v>
      </c>
      <c r="T1320">
        <f t="shared" si="207"/>
        <v>0</v>
      </c>
      <c r="U1320">
        <f t="shared" si="201"/>
        <v>8</v>
      </c>
    </row>
    <row r="1321" spans="13:21">
      <c r="M1321">
        <f t="shared" si="202"/>
        <v>64.508432203388296</v>
      </c>
      <c r="N1321">
        <f t="shared" si="203"/>
        <v>64.548432203388288</v>
      </c>
      <c r="O1321">
        <f t="shared" si="204"/>
        <v>64.5034322033883</v>
      </c>
      <c r="P1321">
        <f t="shared" si="205"/>
        <v>64.553432203388283</v>
      </c>
      <c r="Q1321">
        <f t="shared" si="199"/>
        <v>64.528432203388292</v>
      </c>
      <c r="R1321">
        <f t="shared" si="206"/>
        <v>0</v>
      </c>
      <c r="S1321" s="12">
        <f t="shared" si="200"/>
        <v>0</v>
      </c>
      <c r="T1321">
        <f t="shared" si="207"/>
        <v>0</v>
      </c>
      <c r="U1321">
        <f t="shared" si="201"/>
        <v>8</v>
      </c>
    </row>
    <row r="1322" spans="13:21">
      <c r="M1322">
        <f t="shared" si="202"/>
        <v>64.558432203388293</v>
      </c>
      <c r="N1322">
        <f t="shared" si="203"/>
        <v>64.598432203388285</v>
      </c>
      <c r="O1322">
        <f t="shared" si="204"/>
        <v>64.553432203388297</v>
      </c>
      <c r="P1322">
        <f t="shared" si="205"/>
        <v>64.60343220338828</v>
      </c>
      <c r="Q1322">
        <f t="shared" si="199"/>
        <v>64.578432203388289</v>
      </c>
      <c r="R1322">
        <f t="shared" si="206"/>
        <v>0</v>
      </c>
      <c r="S1322" s="12">
        <f t="shared" si="200"/>
        <v>0</v>
      </c>
      <c r="T1322">
        <f t="shared" si="207"/>
        <v>0</v>
      </c>
      <c r="U1322">
        <f t="shared" si="201"/>
        <v>8</v>
      </c>
    </row>
    <row r="1323" spans="13:21">
      <c r="M1323">
        <f t="shared" si="202"/>
        <v>64.60843220338829</v>
      </c>
      <c r="N1323">
        <f t="shared" si="203"/>
        <v>64.648432203388282</v>
      </c>
      <c r="O1323">
        <f t="shared" si="204"/>
        <v>64.603432203388294</v>
      </c>
      <c r="P1323">
        <f t="shared" si="205"/>
        <v>64.653432203388277</v>
      </c>
      <c r="Q1323">
        <f t="shared" si="199"/>
        <v>64.628432203388286</v>
      </c>
      <c r="R1323">
        <f t="shared" si="206"/>
        <v>0</v>
      </c>
      <c r="S1323" s="12">
        <f t="shared" si="200"/>
        <v>0</v>
      </c>
      <c r="T1323">
        <f t="shared" si="207"/>
        <v>0</v>
      </c>
      <c r="U1323">
        <f t="shared" si="201"/>
        <v>8</v>
      </c>
    </row>
    <row r="1324" spans="13:21">
      <c r="M1324">
        <f t="shared" si="202"/>
        <v>64.658432203388287</v>
      </c>
      <c r="N1324">
        <f t="shared" si="203"/>
        <v>64.698432203388279</v>
      </c>
      <c r="O1324">
        <f t="shared" si="204"/>
        <v>64.653432203388292</v>
      </c>
      <c r="P1324">
        <f t="shared" si="205"/>
        <v>64.703432203388275</v>
      </c>
      <c r="Q1324">
        <f t="shared" si="199"/>
        <v>64.678432203388283</v>
      </c>
      <c r="R1324">
        <f t="shared" si="206"/>
        <v>0</v>
      </c>
      <c r="S1324" s="12">
        <f t="shared" si="200"/>
        <v>0</v>
      </c>
      <c r="T1324">
        <f t="shared" si="207"/>
        <v>0</v>
      </c>
      <c r="U1324">
        <f t="shared" si="201"/>
        <v>8</v>
      </c>
    </row>
    <row r="1325" spans="13:21">
      <c r="M1325">
        <f t="shared" si="202"/>
        <v>64.708432203388284</v>
      </c>
      <c r="N1325">
        <f t="shared" si="203"/>
        <v>64.748432203388276</v>
      </c>
      <c r="O1325">
        <f t="shared" si="204"/>
        <v>64.703432203388289</v>
      </c>
      <c r="P1325">
        <f t="shared" si="205"/>
        <v>64.753432203388272</v>
      </c>
      <c r="Q1325">
        <f t="shared" si="199"/>
        <v>64.72843220338828</v>
      </c>
      <c r="R1325">
        <f t="shared" si="206"/>
        <v>0</v>
      </c>
      <c r="S1325" s="12">
        <f t="shared" si="200"/>
        <v>0</v>
      </c>
      <c r="T1325">
        <f t="shared" si="207"/>
        <v>0</v>
      </c>
      <c r="U1325">
        <f t="shared" si="201"/>
        <v>8</v>
      </c>
    </row>
    <row r="1326" spans="13:21">
      <c r="M1326">
        <f t="shared" si="202"/>
        <v>64.758432203388281</v>
      </c>
      <c r="N1326">
        <f t="shared" si="203"/>
        <v>64.798432203388273</v>
      </c>
      <c r="O1326">
        <f t="shared" si="204"/>
        <v>64.753432203388286</v>
      </c>
      <c r="P1326">
        <f t="shared" si="205"/>
        <v>64.803432203388269</v>
      </c>
      <c r="Q1326">
        <f t="shared" si="199"/>
        <v>64.778432203388277</v>
      </c>
      <c r="R1326">
        <f t="shared" si="206"/>
        <v>0</v>
      </c>
      <c r="S1326" s="12">
        <f t="shared" si="200"/>
        <v>0</v>
      </c>
      <c r="T1326">
        <f t="shared" si="207"/>
        <v>0</v>
      </c>
      <c r="U1326">
        <f t="shared" si="201"/>
        <v>8</v>
      </c>
    </row>
    <row r="1327" spans="13:21">
      <c r="M1327">
        <f t="shared" si="202"/>
        <v>64.808432203388278</v>
      </c>
      <c r="N1327">
        <f t="shared" si="203"/>
        <v>64.848432203388271</v>
      </c>
      <c r="O1327">
        <f t="shared" si="204"/>
        <v>64.803432203388283</v>
      </c>
      <c r="P1327">
        <f t="shared" si="205"/>
        <v>64.853432203388266</v>
      </c>
      <c r="Q1327">
        <f t="shared" si="199"/>
        <v>64.828432203388275</v>
      </c>
      <c r="R1327">
        <f t="shared" si="206"/>
        <v>0</v>
      </c>
      <c r="S1327" s="12">
        <f t="shared" si="200"/>
        <v>0</v>
      </c>
      <c r="T1327">
        <f t="shared" si="207"/>
        <v>0</v>
      </c>
      <c r="U1327">
        <f t="shared" si="201"/>
        <v>8</v>
      </c>
    </row>
    <row r="1328" spans="13:21">
      <c r="M1328">
        <f t="shared" si="202"/>
        <v>64.858432203388276</v>
      </c>
      <c r="N1328">
        <f t="shared" si="203"/>
        <v>64.898432203388268</v>
      </c>
      <c r="O1328">
        <f t="shared" si="204"/>
        <v>64.85343220338828</v>
      </c>
      <c r="P1328">
        <f t="shared" si="205"/>
        <v>64.903432203388263</v>
      </c>
      <c r="Q1328">
        <f t="shared" si="199"/>
        <v>64.878432203388272</v>
      </c>
      <c r="R1328">
        <f t="shared" si="206"/>
        <v>0</v>
      </c>
      <c r="S1328" s="12">
        <f t="shared" si="200"/>
        <v>0</v>
      </c>
      <c r="T1328">
        <f t="shared" si="207"/>
        <v>0</v>
      </c>
      <c r="U1328">
        <f t="shared" si="201"/>
        <v>8</v>
      </c>
    </row>
    <row r="1329" spans="13:21">
      <c r="M1329">
        <f t="shared" si="202"/>
        <v>64.908432203388273</v>
      </c>
      <c r="N1329">
        <f t="shared" si="203"/>
        <v>64.948432203388265</v>
      </c>
      <c r="O1329">
        <f t="shared" si="204"/>
        <v>64.903432203388277</v>
      </c>
      <c r="P1329">
        <f t="shared" si="205"/>
        <v>64.95343220338826</v>
      </c>
      <c r="Q1329">
        <f t="shared" si="199"/>
        <v>64.928432203388269</v>
      </c>
      <c r="R1329">
        <f t="shared" si="206"/>
        <v>0</v>
      </c>
      <c r="S1329" s="12">
        <f t="shared" si="200"/>
        <v>0</v>
      </c>
      <c r="T1329">
        <f t="shared" si="207"/>
        <v>0</v>
      </c>
      <c r="U1329">
        <f t="shared" si="201"/>
        <v>8</v>
      </c>
    </row>
    <row r="1330" spans="13:21">
      <c r="M1330">
        <f t="shared" si="202"/>
        <v>64.95843220338827</v>
      </c>
      <c r="N1330">
        <f t="shared" si="203"/>
        <v>64.998432203388262</v>
      </c>
      <c r="O1330">
        <f t="shared" si="204"/>
        <v>64.953432203388275</v>
      </c>
      <c r="P1330">
        <f t="shared" si="205"/>
        <v>65.003432203388257</v>
      </c>
      <c r="Q1330">
        <f t="shared" si="199"/>
        <v>64.978432203388266</v>
      </c>
      <c r="R1330">
        <f t="shared" si="206"/>
        <v>0</v>
      </c>
      <c r="S1330" s="12">
        <f t="shared" si="200"/>
        <v>0</v>
      </c>
      <c r="T1330">
        <f t="shared" si="207"/>
        <v>0</v>
      </c>
      <c r="U1330">
        <f t="shared" si="201"/>
        <v>8</v>
      </c>
    </row>
    <row r="1331" spans="13:21">
      <c r="M1331">
        <f t="shared" si="202"/>
        <v>65.008432203388267</v>
      </c>
      <c r="N1331">
        <f t="shared" si="203"/>
        <v>65.048432203388259</v>
      </c>
      <c r="O1331">
        <f t="shared" si="204"/>
        <v>65.003432203388272</v>
      </c>
      <c r="P1331">
        <f t="shared" si="205"/>
        <v>65.053432203388255</v>
      </c>
      <c r="Q1331">
        <f t="shared" ref="Q1331:Q1394" si="208">AVERAGE(O1331:P1331)</f>
        <v>65.028432203388263</v>
      </c>
      <c r="R1331">
        <f t="shared" si="206"/>
        <v>0</v>
      </c>
      <c r="S1331" s="12">
        <f t="shared" ref="S1331:S1394" si="209">R1331/$S$3</f>
        <v>0</v>
      </c>
      <c r="T1331">
        <f t="shared" si="207"/>
        <v>0</v>
      </c>
      <c r="U1331">
        <f t="shared" ref="U1331:U1394" si="210">COUNTIF($G$3:$G$1000, "&lt;="&amp;O1331)</f>
        <v>8</v>
      </c>
    </row>
    <row r="1332" spans="13:21">
      <c r="M1332">
        <f t="shared" si="202"/>
        <v>65.058432203388264</v>
      </c>
      <c r="N1332">
        <f t="shared" si="203"/>
        <v>65.098432203388256</v>
      </c>
      <c r="O1332">
        <f t="shared" si="204"/>
        <v>65.053432203388269</v>
      </c>
      <c r="P1332">
        <f t="shared" si="205"/>
        <v>65.103432203388252</v>
      </c>
      <c r="Q1332">
        <f t="shared" si="208"/>
        <v>65.07843220338826</v>
      </c>
      <c r="R1332">
        <f t="shared" si="206"/>
        <v>0</v>
      </c>
      <c r="S1332" s="12">
        <f t="shared" si="209"/>
        <v>0</v>
      </c>
      <c r="T1332">
        <f t="shared" si="207"/>
        <v>0</v>
      </c>
      <c r="U1332">
        <f t="shared" si="210"/>
        <v>8</v>
      </c>
    </row>
    <row r="1333" spans="13:21">
      <c r="M1333">
        <f t="shared" si="202"/>
        <v>65.108432203388261</v>
      </c>
      <c r="N1333">
        <f t="shared" si="203"/>
        <v>65.148432203388253</v>
      </c>
      <c r="O1333">
        <f t="shared" si="204"/>
        <v>65.103432203388266</v>
      </c>
      <c r="P1333">
        <f t="shared" si="205"/>
        <v>65.153432203388249</v>
      </c>
      <c r="Q1333">
        <f t="shared" si="208"/>
        <v>65.128432203388257</v>
      </c>
      <c r="R1333">
        <f t="shared" si="206"/>
        <v>0</v>
      </c>
      <c r="S1333" s="12">
        <f t="shared" si="209"/>
        <v>0</v>
      </c>
      <c r="T1333">
        <f t="shared" si="207"/>
        <v>0</v>
      </c>
      <c r="U1333">
        <f t="shared" si="210"/>
        <v>8</v>
      </c>
    </row>
    <row r="1334" spans="13:21">
      <c r="M1334">
        <f t="shared" si="202"/>
        <v>65.158432203388259</v>
      </c>
      <c r="N1334">
        <f t="shared" si="203"/>
        <v>65.198432203388251</v>
      </c>
      <c r="O1334">
        <f t="shared" si="204"/>
        <v>65.153432203388263</v>
      </c>
      <c r="P1334">
        <f t="shared" si="205"/>
        <v>65.203432203388246</v>
      </c>
      <c r="Q1334">
        <f t="shared" si="208"/>
        <v>65.178432203388255</v>
      </c>
      <c r="R1334">
        <f t="shared" si="206"/>
        <v>0</v>
      </c>
      <c r="S1334" s="12">
        <f t="shared" si="209"/>
        <v>0</v>
      </c>
      <c r="T1334">
        <f t="shared" si="207"/>
        <v>0</v>
      </c>
      <c r="U1334">
        <f t="shared" si="210"/>
        <v>8</v>
      </c>
    </row>
    <row r="1335" spans="13:21">
      <c r="M1335">
        <f t="shared" si="202"/>
        <v>65.208432203388256</v>
      </c>
      <c r="N1335">
        <f t="shared" si="203"/>
        <v>65.248432203388248</v>
      </c>
      <c r="O1335">
        <f t="shared" si="204"/>
        <v>65.20343220338826</v>
      </c>
      <c r="P1335">
        <f t="shared" si="205"/>
        <v>65.253432203388243</v>
      </c>
      <c r="Q1335">
        <f t="shared" si="208"/>
        <v>65.228432203388252</v>
      </c>
      <c r="R1335">
        <f t="shared" si="206"/>
        <v>0</v>
      </c>
      <c r="S1335" s="12">
        <f t="shared" si="209"/>
        <v>0</v>
      </c>
      <c r="T1335">
        <f>R1335</f>
        <v>0</v>
      </c>
      <c r="U1335">
        <f t="shared" si="210"/>
        <v>8</v>
      </c>
    </row>
    <row r="1336" spans="13:21">
      <c r="M1336">
        <f t="shared" si="202"/>
        <v>65.258432203388253</v>
      </c>
      <c r="N1336">
        <f t="shared" si="203"/>
        <v>65.298432203388245</v>
      </c>
      <c r="O1336">
        <f t="shared" si="204"/>
        <v>65.253432203388257</v>
      </c>
      <c r="P1336">
        <f t="shared" si="205"/>
        <v>65.30343220338824</v>
      </c>
      <c r="Q1336">
        <f t="shared" si="208"/>
        <v>65.278432203388249</v>
      </c>
      <c r="R1336">
        <f t="shared" si="206"/>
        <v>0</v>
      </c>
      <c r="S1336" s="12">
        <f t="shared" si="209"/>
        <v>0</v>
      </c>
      <c r="T1336">
        <f t="shared" ref="T1336:T1373" si="211">R1336+T1335</f>
        <v>0</v>
      </c>
      <c r="U1336">
        <f t="shared" si="210"/>
        <v>8</v>
      </c>
    </row>
    <row r="1337" spans="13:21">
      <c r="M1337">
        <f t="shared" si="202"/>
        <v>65.30843220338825</v>
      </c>
      <c r="N1337">
        <f t="shared" si="203"/>
        <v>65.348432203388242</v>
      </c>
      <c r="O1337">
        <f t="shared" si="204"/>
        <v>65.303432203388255</v>
      </c>
      <c r="P1337">
        <f t="shared" si="205"/>
        <v>65.353432203388238</v>
      </c>
      <c r="Q1337">
        <f t="shared" si="208"/>
        <v>65.328432203388246</v>
      </c>
      <c r="R1337">
        <f t="shared" si="206"/>
        <v>0</v>
      </c>
      <c r="S1337" s="12">
        <f t="shared" si="209"/>
        <v>0</v>
      </c>
      <c r="T1337">
        <f t="shared" si="211"/>
        <v>0</v>
      </c>
      <c r="U1337">
        <f t="shared" si="210"/>
        <v>8</v>
      </c>
    </row>
    <row r="1338" spans="13:21">
      <c r="M1338">
        <f t="shared" si="202"/>
        <v>65.358432203388247</v>
      </c>
      <c r="N1338">
        <f t="shared" si="203"/>
        <v>65.398432203388239</v>
      </c>
      <c r="O1338">
        <f t="shared" si="204"/>
        <v>65.353432203388252</v>
      </c>
      <c r="P1338">
        <f t="shared" si="205"/>
        <v>65.403432203388235</v>
      </c>
      <c r="Q1338">
        <f t="shared" si="208"/>
        <v>65.378432203388243</v>
      </c>
      <c r="R1338">
        <f t="shared" si="206"/>
        <v>0</v>
      </c>
      <c r="S1338" s="12">
        <f t="shared" si="209"/>
        <v>0</v>
      </c>
      <c r="T1338">
        <f t="shared" si="211"/>
        <v>0</v>
      </c>
      <c r="U1338">
        <f t="shared" si="210"/>
        <v>8</v>
      </c>
    </row>
    <row r="1339" spans="13:21">
      <c r="M1339">
        <f t="shared" si="202"/>
        <v>65.408432203388244</v>
      </c>
      <c r="N1339">
        <f t="shared" si="203"/>
        <v>65.448432203388236</v>
      </c>
      <c r="O1339">
        <f t="shared" si="204"/>
        <v>65.403432203388249</v>
      </c>
      <c r="P1339">
        <f t="shared" si="205"/>
        <v>65.453432203388232</v>
      </c>
      <c r="Q1339">
        <f t="shared" si="208"/>
        <v>65.42843220338824</v>
      </c>
      <c r="R1339">
        <f t="shared" si="206"/>
        <v>0</v>
      </c>
      <c r="S1339" s="12">
        <f t="shared" si="209"/>
        <v>0</v>
      </c>
      <c r="T1339">
        <f t="shared" si="211"/>
        <v>0</v>
      </c>
      <c r="U1339">
        <f t="shared" si="210"/>
        <v>8</v>
      </c>
    </row>
    <row r="1340" spans="13:21">
      <c r="M1340">
        <f t="shared" si="202"/>
        <v>65.458432203388242</v>
      </c>
      <c r="N1340">
        <f t="shared" si="203"/>
        <v>65.498432203388234</v>
      </c>
      <c r="O1340">
        <f t="shared" si="204"/>
        <v>65.453432203388246</v>
      </c>
      <c r="P1340">
        <f t="shared" si="205"/>
        <v>65.503432203388229</v>
      </c>
      <c r="Q1340">
        <f t="shared" si="208"/>
        <v>65.478432203388238</v>
      </c>
      <c r="R1340">
        <f t="shared" si="206"/>
        <v>0</v>
      </c>
      <c r="S1340" s="12">
        <f t="shared" si="209"/>
        <v>0</v>
      </c>
      <c r="T1340">
        <f t="shared" si="211"/>
        <v>0</v>
      </c>
      <c r="U1340">
        <f t="shared" si="210"/>
        <v>8</v>
      </c>
    </row>
    <row r="1341" spans="13:21">
      <c r="M1341">
        <f t="shared" si="202"/>
        <v>65.508432203388239</v>
      </c>
      <c r="N1341">
        <f t="shared" si="203"/>
        <v>65.548432203388231</v>
      </c>
      <c r="O1341">
        <f t="shared" si="204"/>
        <v>65.503432203388243</v>
      </c>
      <c r="P1341">
        <f t="shared" si="205"/>
        <v>65.553432203388226</v>
      </c>
      <c r="Q1341">
        <f t="shared" si="208"/>
        <v>65.528432203388235</v>
      </c>
      <c r="R1341">
        <f t="shared" si="206"/>
        <v>0</v>
      </c>
      <c r="S1341" s="12">
        <f t="shared" si="209"/>
        <v>0</v>
      </c>
      <c r="T1341">
        <f t="shared" si="211"/>
        <v>0</v>
      </c>
      <c r="U1341">
        <f t="shared" si="210"/>
        <v>8</v>
      </c>
    </row>
    <row r="1342" spans="13:21">
      <c r="M1342">
        <f t="shared" si="202"/>
        <v>65.558432203388236</v>
      </c>
      <c r="N1342">
        <f t="shared" si="203"/>
        <v>65.598432203388228</v>
      </c>
      <c r="O1342">
        <f t="shared" si="204"/>
        <v>65.55343220338824</v>
      </c>
      <c r="P1342">
        <f t="shared" si="205"/>
        <v>65.603432203388223</v>
      </c>
      <c r="Q1342">
        <f t="shared" si="208"/>
        <v>65.578432203388232</v>
      </c>
      <c r="R1342">
        <f t="shared" si="206"/>
        <v>0</v>
      </c>
      <c r="S1342" s="12">
        <f t="shared" si="209"/>
        <v>0</v>
      </c>
      <c r="T1342">
        <f t="shared" si="211"/>
        <v>0</v>
      </c>
      <c r="U1342">
        <f t="shared" si="210"/>
        <v>8</v>
      </c>
    </row>
    <row r="1343" spans="13:21">
      <c r="M1343">
        <f t="shared" si="202"/>
        <v>65.608432203388233</v>
      </c>
      <c r="N1343">
        <f t="shared" si="203"/>
        <v>65.648432203388225</v>
      </c>
      <c r="O1343">
        <f t="shared" si="204"/>
        <v>65.603432203388238</v>
      </c>
      <c r="P1343">
        <f t="shared" si="205"/>
        <v>65.653432203388221</v>
      </c>
      <c r="Q1343">
        <f t="shared" si="208"/>
        <v>65.628432203388229</v>
      </c>
      <c r="R1343">
        <f t="shared" si="206"/>
        <v>0</v>
      </c>
      <c r="S1343" s="12">
        <f t="shared" si="209"/>
        <v>0</v>
      </c>
      <c r="T1343">
        <f t="shared" si="211"/>
        <v>0</v>
      </c>
      <c r="U1343">
        <f t="shared" si="210"/>
        <v>8</v>
      </c>
    </row>
    <row r="1344" spans="13:21">
      <c r="M1344">
        <f t="shared" si="202"/>
        <v>65.65843220338823</v>
      </c>
      <c r="N1344">
        <f t="shared" si="203"/>
        <v>65.698432203388222</v>
      </c>
      <c r="O1344">
        <f t="shared" si="204"/>
        <v>65.653432203388235</v>
      </c>
      <c r="P1344">
        <f t="shared" si="205"/>
        <v>65.703432203388218</v>
      </c>
      <c r="Q1344">
        <f t="shared" si="208"/>
        <v>65.678432203388226</v>
      </c>
      <c r="R1344">
        <f t="shared" si="206"/>
        <v>0</v>
      </c>
      <c r="S1344" s="12">
        <f t="shared" si="209"/>
        <v>0</v>
      </c>
      <c r="T1344">
        <f t="shared" si="211"/>
        <v>0</v>
      </c>
      <c r="U1344">
        <f t="shared" si="210"/>
        <v>8</v>
      </c>
    </row>
    <row r="1345" spans="13:21">
      <c r="M1345">
        <f t="shared" si="202"/>
        <v>65.708432203388227</v>
      </c>
      <c r="N1345">
        <f t="shared" si="203"/>
        <v>65.748432203388219</v>
      </c>
      <c r="O1345">
        <f t="shared" si="204"/>
        <v>65.703432203388232</v>
      </c>
      <c r="P1345">
        <f t="shared" si="205"/>
        <v>65.753432203388215</v>
      </c>
      <c r="Q1345">
        <f t="shared" si="208"/>
        <v>65.728432203388223</v>
      </c>
      <c r="R1345">
        <f t="shared" si="206"/>
        <v>0</v>
      </c>
      <c r="S1345" s="12">
        <f t="shared" si="209"/>
        <v>0</v>
      </c>
      <c r="T1345">
        <f t="shared" si="211"/>
        <v>0</v>
      </c>
      <c r="U1345">
        <f t="shared" si="210"/>
        <v>8</v>
      </c>
    </row>
    <row r="1346" spans="13:21">
      <c r="M1346">
        <f t="shared" si="202"/>
        <v>65.758432203388224</v>
      </c>
      <c r="N1346">
        <f t="shared" si="203"/>
        <v>65.798432203388217</v>
      </c>
      <c r="O1346">
        <f t="shared" si="204"/>
        <v>65.753432203388229</v>
      </c>
      <c r="P1346">
        <f t="shared" si="205"/>
        <v>65.803432203388212</v>
      </c>
      <c r="Q1346">
        <f t="shared" si="208"/>
        <v>65.778432203388221</v>
      </c>
      <c r="R1346">
        <f t="shared" si="206"/>
        <v>0</v>
      </c>
      <c r="S1346" s="12">
        <f t="shared" si="209"/>
        <v>0</v>
      </c>
      <c r="T1346">
        <f t="shared" si="211"/>
        <v>0</v>
      </c>
      <c r="U1346">
        <f t="shared" si="210"/>
        <v>8</v>
      </c>
    </row>
    <row r="1347" spans="13:21">
      <c r="M1347">
        <f t="shared" si="202"/>
        <v>65.808432203388222</v>
      </c>
      <c r="N1347">
        <f t="shared" si="203"/>
        <v>65.848432203388214</v>
      </c>
      <c r="O1347">
        <f t="shared" si="204"/>
        <v>65.803432203388226</v>
      </c>
      <c r="P1347">
        <f t="shared" si="205"/>
        <v>65.853432203388209</v>
      </c>
      <c r="Q1347">
        <f t="shared" si="208"/>
        <v>65.828432203388218</v>
      </c>
      <c r="R1347">
        <f t="shared" si="206"/>
        <v>0</v>
      </c>
      <c r="S1347" s="12">
        <f t="shared" si="209"/>
        <v>0</v>
      </c>
      <c r="T1347">
        <f t="shared" si="211"/>
        <v>0</v>
      </c>
      <c r="U1347">
        <f t="shared" si="210"/>
        <v>8</v>
      </c>
    </row>
    <row r="1348" spans="13:21">
      <c r="M1348">
        <f t="shared" si="202"/>
        <v>65.858432203388219</v>
      </c>
      <c r="N1348">
        <f t="shared" si="203"/>
        <v>65.898432203388211</v>
      </c>
      <c r="O1348">
        <f t="shared" si="204"/>
        <v>65.853432203388223</v>
      </c>
      <c r="P1348">
        <f t="shared" si="205"/>
        <v>65.903432203388206</v>
      </c>
      <c r="Q1348">
        <f t="shared" si="208"/>
        <v>65.878432203388215</v>
      </c>
      <c r="R1348">
        <f t="shared" si="206"/>
        <v>0</v>
      </c>
      <c r="S1348" s="12">
        <f t="shared" si="209"/>
        <v>0</v>
      </c>
      <c r="T1348">
        <f t="shared" si="211"/>
        <v>0</v>
      </c>
      <c r="U1348">
        <f t="shared" si="210"/>
        <v>8</v>
      </c>
    </row>
    <row r="1349" spans="13:21">
      <c r="M1349">
        <f t="shared" si="202"/>
        <v>65.908432203388216</v>
      </c>
      <c r="N1349">
        <f t="shared" si="203"/>
        <v>65.948432203388208</v>
      </c>
      <c r="O1349">
        <f t="shared" si="204"/>
        <v>65.903432203388221</v>
      </c>
      <c r="P1349">
        <f t="shared" si="205"/>
        <v>65.953432203388203</v>
      </c>
      <c r="Q1349">
        <f t="shared" si="208"/>
        <v>65.928432203388212</v>
      </c>
      <c r="R1349">
        <f t="shared" si="206"/>
        <v>0</v>
      </c>
      <c r="S1349" s="12">
        <f t="shared" si="209"/>
        <v>0</v>
      </c>
      <c r="T1349">
        <f t="shared" si="211"/>
        <v>0</v>
      </c>
      <c r="U1349">
        <f t="shared" si="210"/>
        <v>8</v>
      </c>
    </row>
    <row r="1350" spans="13:21">
      <c r="M1350">
        <f t="shared" ref="M1350:M1413" si="212">N1349+10^(-$D$4)</f>
        <v>65.958432203388213</v>
      </c>
      <c r="N1350">
        <f t="shared" ref="N1350:N1413" si="213">N1349+$J$6</f>
        <v>65.998432203388205</v>
      </c>
      <c r="O1350">
        <f t="shared" ref="O1350:O1413" si="214">M1350-5*10^-($D$4+1)</f>
        <v>65.953432203388218</v>
      </c>
      <c r="P1350">
        <f t="shared" ref="P1350:P1413" si="215">N1350+5*10^-($D$4+1)</f>
        <v>66.003432203388201</v>
      </c>
      <c r="Q1350">
        <f t="shared" si="208"/>
        <v>65.978432203388209</v>
      </c>
      <c r="R1350">
        <f t="shared" ref="R1350:R1413" si="216">COUNTIFS($G$3:$G$5000, "&gt;="&amp;O1350,$G$3:$G$5000, "&lt;="&amp;P1350)</f>
        <v>0</v>
      </c>
      <c r="S1350" s="12">
        <f t="shared" si="209"/>
        <v>0</v>
      </c>
      <c r="T1350">
        <f t="shared" si="211"/>
        <v>0</v>
      </c>
      <c r="U1350">
        <f t="shared" si="210"/>
        <v>8</v>
      </c>
    </row>
    <row r="1351" spans="13:21">
      <c r="M1351">
        <f t="shared" si="212"/>
        <v>66.00843220338821</v>
      </c>
      <c r="N1351">
        <f t="shared" si="213"/>
        <v>66.048432203388202</v>
      </c>
      <c r="O1351">
        <f t="shared" si="214"/>
        <v>66.003432203388215</v>
      </c>
      <c r="P1351">
        <f t="shared" si="215"/>
        <v>66.053432203388198</v>
      </c>
      <c r="Q1351">
        <f t="shared" si="208"/>
        <v>66.028432203388206</v>
      </c>
      <c r="R1351">
        <f t="shared" si="216"/>
        <v>0</v>
      </c>
      <c r="S1351" s="12">
        <f t="shared" si="209"/>
        <v>0</v>
      </c>
      <c r="T1351">
        <f t="shared" si="211"/>
        <v>0</v>
      </c>
      <c r="U1351">
        <f t="shared" si="210"/>
        <v>8</v>
      </c>
    </row>
    <row r="1352" spans="13:21">
      <c r="M1352">
        <f t="shared" si="212"/>
        <v>66.058432203388207</v>
      </c>
      <c r="N1352">
        <f t="shared" si="213"/>
        <v>66.098432203388199</v>
      </c>
      <c r="O1352">
        <f t="shared" si="214"/>
        <v>66.053432203388212</v>
      </c>
      <c r="P1352">
        <f t="shared" si="215"/>
        <v>66.103432203388195</v>
      </c>
      <c r="Q1352">
        <f t="shared" si="208"/>
        <v>66.078432203388203</v>
      </c>
      <c r="R1352">
        <f t="shared" si="216"/>
        <v>0</v>
      </c>
      <c r="S1352" s="12">
        <f t="shared" si="209"/>
        <v>0</v>
      </c>
      <c r="T1352">
        <f t="shared" si="211"/>
        <v>0</v>
      </c>
      <c r="U1352">
        <f t="shared" si="210"/>
        <v>8</v>
      </c>
    </row>
    <row r="1353" spans="13:21">
      <c r="M1353">
        <f t="shared" si="212"/>
        <v>66.108432203388205</v>
      </c>
      <c r="N1353">
        <f t="shared" si="213"/>
        <v>66.148432203388197</v>
      </c>
      <c r="O1353">
        <f t="shared" si="214"/>
        <v>66.103432203388209</v>
      </c>
      <c r="P1353">
        <f t="shared" si="215"/>
        <v>66.153432203388192</v>
      </c>
      <c r="Q1353">
        <f t="shared" si="208"/>
        <v>66.128432203388201</v>
      </c>
      <c r="R1353">
        <f t="shared" si="216"/>
        <v>0</v>
      </c>
      <c r="S1353" s="12">
        <f t="shared" si="209"/>
        <v>0</v>
      </c>
      <c r="T1353">
        <f t="shared" si="211"/>
        <v>0</v>
      </c>
      <c r="U1353">
        <f t="shared" si="210"/>
        <v>8</v>
      </c>
    </row>
    <row r="1354" spans="13:21">
      <c r="M1354">
        <f t="shared" si="212"/>
        <v>66.158432203388202</v>
      </c>
      <c r="N1354">
        <f t="shared" si="213"/>
        <v>66.198432203388194</v>
      </c>
      <c r="O1354">
        <f t="shared" si="214"/>
        <v>66.153432203388206</v>
      </c>
      <c r="P1354">
        <f t="shared" si="215"/>
        <v>66.203432203388189</v>
      </c>
      <c r="Q1354">
        <f t="shared" si="208"/>
        <v>66.178432203388198</v>
      </c>
      <c r="R1354">
        <f t="shared" si="216"/>
        <v>0</v>
      </c>
      <c r="S1354" s="12">
        <f t="shared" si="209"/>
        <v>0</v>
      </c>
      <c r="T1354">
        <f t="shared" si="211"/>
        <v>0</v>
      </c>
      <c r="U1354">
        <f t="shared" si="210"/>
        <v>8</v>
      </c>
    </row>
    <row r="1355" spans="13:21">
      <c r="M1355">
        <f t="shared" si="212"/>
        <v>66.208432203388199</v>
      </c>
      <c r="N1355">
        <f t="shared" si="213"/>
        <v>66.248432203388191</v>
      </c>
      <c r="O1355">
        <f t="shared" si="214"/>
        <v>66.203432203388203</v>
      </c>
      <c r="P1355">
        <f t="shared" si="215"/>
        <v>66.253432203388186</v>
      </c>
      <c r="Q1355">
        <f t="shared" si="208"/>
        <v>66.228432203388195</v>
      </c>
      <c r="R1355">
        <f t="shared" si="216"/>
        <v>0</v>
      </c>
      <c r="S1355" s="12">
        <f t="shared" si="209"/>
        <v>0</v>
      </c>
      <c r="T1355">
        <f t="shared" si="211"/>
        <v>0</v>
      </c>
      <c r="U1355">
        <f t="shared" si="210"/>
        <v>8</v>
      </c>
    </row>
    <row r="1356" spans="13:21">
      <c r="M1356">
        <f t="shared" si="212"/>
        <v>66.258432203388196</v>
      </c>
      <c r="N1356">
        <f t="shared" si="213"/>
        <v>66.298432203388188</v>
      </c>
      <c r="O1356">
        <f t="shared" si="214"/>
        <v>66.253432203388201</v>
      </c>
      <c r="P1356">
        <f t="shared" si="215"/>
        <v>66.303432203388184</v>
      </c>
      <c r="Q1356">
        <f t="shared" si="208"/>
        <v>66.278432203388192</v>
      </c>
      <c r="R1356">
        <f t="shared" si="216"/>
        <v>0</v>
      </c>
      <c r="S1356" s="12">
        <f t="shared" si="209"/>
        <v>0</v>
      </c>
      <c r="T1356">
        <f t="shared" si="211"/>
        <v>0</v>
      </c>
      <c r="U1356">
        <f t="shared" si="210"/>
        <v>8</v>
      </c>
    </row>
    <row r="1357" spans="13:21">
      <c r="M1357">
        <f t="shared" si="212"/>
        <v>66.308432203388193</v>
      </c>
      <c r="N1357">
        <f t="shared" si="213"/>
        <v>66.348432203388185</v>
      </c>
      <c r="O1357">
        <f t="shared" si="214"/>
        <v>66.303432203388198</v>
      </c>
      <c r="P1357">
        <f t="shared" si="215"/>
        <v>66.353432203388181</v>
      </c>
      <c r="Q1357">
        <f t="shared" si="208"/>
        <v>66.328432203388189</v>
      </c>
      <c r="R1357">
        <f t="shared" si="216"/>
        <v>0</v>
      </c>
      <c r="S1357" s="12">
        <f t="shared" si="209"/>
        <v>0</v>
      </c>
      <c r="T1357">
        <f t="shared" si="211"/>
        <v>0</v>
      </c>
      <c r="U1357">
        <f t="shared" si="210"/>
        <v>8</v>
      </c>
    </row>
    <row r="1358" spans="13:21">
      <c r="M1358">
        <f t="shared" si="212"/>
        <v>66.35843220338819</v>
      </c>
      <c r="N1358">
        <f t="shared" si="213"/>
        <v>66.398432203388182</v>
      </c>
      <c r="O1358">
        <f t="shared" si="214"/>
        <v>66.353432203388195</v>
      </c>
      <c r="P1358">
        <f t="shared" si="215"/>
        <v>66.403432203388178</v>
      </c>
      <c r="Q1358">
        <f t="shared" si="208"/>
        <v>66.378432203388186</v>
      </c>
      <c r="R1358">
        <f t="shared" si="216"/>
        <v>0</v>
      </c>
      <c r="S1358" s="12">
        <f t="shared" si="209"/>
        <v>0</v>
      </c>
      <c r="T1358">
        <f t="shared" si="211"/>
        <v>0</v>
      </c>
      <c r="U1358">
        <f t="shared" si="210"/>
        <v>8</v>
      </c>
    </row>
    <row r="1359" spans="13:21">
      <c r="M1359">
        <f t="shared" si="212"/>
        <v>66.408432203388188</v>
      </c>
      <c r="N1359">
        <f t="shared" si="213"/>
        <v>66.44843220338818</v>
      </c>
      <c r="O1359">
        <f t="shared" si="214"/>
        <v>66.403432203388192</v>
      </c>
      <c r="P1359">
        <f t="shared" si="215"/>
        <v>66.453432203388175</v>
      </c>
      <c r="Q1359">
        <f t="shared" si="208"/>
        <v>66.428432203388184</v>
      </c>
      <c r="R1359">
        <f t="shared" si="216"/>
        <v>0</v>
      </c>
      <c r="S1359" s="12">
        <f t="shared" si="209"/>
        <v>0</v>
      </c>
      <c r="T1359">
        <f t="shared" si="211"/>
        <v>0</v>
      </c>
      <c r="U1359">
        <f t="shared" si="210"/>
        <v>8</v>
      </c>
    </row>
    <row r="1360" spans="13:21">
      <c r="M1360">
        <f t="shared" si="212"/>
        <v>66.458432203388185</v>
      </c>
      <c r="N1360">
        <f t="shared" si="213"/>
        <v>66.498432203388177</v>
      </c>
      <c r="O1360">
        <f t="shared" si="214"/>
        <v>66.453432203388189</v>
      </c>
      <c r="P1360">
        <f t="shared" si="215"/>
        <v>66.503432203388172</v>
      </c>
      <c r="Q1360">
        <f t="shared" si="208"/>
        <v>66.478432203388181</v>
      </c>
      <c r="R1360">
        <f t="shared" si="216"/>
        <v>0</v>
      </c>
      <c r="S1360" s="12">
        <f t="shared" si="209"/>
        <v>0</v>
      </c>
      <c r="T1360">
        <f t="shared" si="211"/>
        <v>0</v>
      </c>
      <c r="U1360">
        <f t="shared" si="210"/>
        <v>8</v>
      </c>
    </row>
    <row r="1361" spans="13:21">
      <c r="M1361">
        <f t="shared" si="212"/>
        <v>66.508432203388182</v>
      </c>
      <c r="N1361">
        <f t="shared" si="213"/>
        <v>66.548432203388174</v>
      </c>
      <c r="O1361">
        <f t="shared" si="214"/>
        <v>66.503432203388186</v>
      </c>
      <c r="P1361">
        <f t="shared" si="215"/>
        <v>66.553432203388169</v>
      </c>
      <c r="Q1361">
        <f t="shared" si="208"/>
        <v>66.528432203388178</v>
      </c>
      <c r="R1361">
        <f t="shared" si="216"/>
        <v>0</v>
      </c>
      <c r="S1361" s="12">
        <f t="shared" si="209"/>
        <v>0</v>
      </c>
      <c r="T1361">
        <f t="shared" si="211"/>
        <v>0</v>
      </c>
      <c r="U1361">
        <f t="shared" si="210"/>
        <v>8</v>
      </c>
    </row>
    <row r="1362" spans="13:21">
      <c r="M1362">
        <f t="shared" si="212"/>
        <v>66.558432203388179</v>
      </c>
      <c r="N1362">
        <f t="shared" si="213"/>
        <v>66.598432203388171</v>
      </c>
      <c r="O1362">
        <f t="shared" si="214"/>
        <v>66.553432203388184</v>
      </c>
      <c r="P1362">
        <f t="shared" si="215"/>
        <v>66.603432203388166</v>
      </c>
      <c r="Q1362">
        <f t="shared" si="208"/>
        <v>66.578432203388175</v>
      </c>
      <c r="R1362">
        <f t="shared" si="216"/>
        <v>0</v>
      </c>
      <c r="S1362" s="12">
        <f t="shared" si="209"/>
        <v>0</v>
      </c>
      <c r="T1362">
        <f t="shared" si="211"/>
        <v>0</v>
      </c>
      <c r="U1362">
        <f t="shared" si="210"/>
        <v>8</v>
      </c>
    </row>
    <row r="1363" spans="13:21">
      <c r="M1363">
        <f t="shared" si="212"/>
        <v>66.608432203388176</v>
      </c>
      <c r="N1363">
        <f t="shared" si="213"/>
        <v>66.648432203388168</v>
      </c>
      <c r="O1363">
        <f t="shared" si="214"/>
        <v>66.603432203388181</v>
      </c>
      <c r="P1363">
        <f t="shared" si="215"/>
        <v>66.653432203388164</v>
      </c>
      <c r="Q1363">
        <f t="shared" si="208"/>
        <v>66.628432203388172</v>
      </c>
      <c r="R1363">
        <f t="shared" si="216"/>
        <v>0</v>
      </c>
      <c r="S1363" s="12">
        <f t="shared" si="209"/>
        <v>0</v>
      </c>
      <c r="T1363">
        <f t="shared" si="211"/>
        <v>0</v>
      </c>
      <c r="U1363">
        <f t="shared" si="210"/>
        <v>8</v>
      </c>
    </row>
    <row r="1364" spans="13:21">
      <c r="M1364">
        <f t="shared" si="212"/>
        <v>66.658432203388173</v>
      </c>
      <c r="N1364">
        <f t="shared" si="213"/>
        <v>66.698432203388165</v>
      </c>
      <c r="O1364">
        <f t="shared" si="214"/>
        <v>66.653432203388178</v>
      </c>
      <c r="P1364">
        <f t="shared" si="215"/>
        <v>66.703432203388161</v>
      </c>
      <c r="Q1364">
        <f t="shared" si="208"/>
        <v>66.678432203388169</v>
      </c>
      <c r="R1364">
        <f t="shared" si="216"/>
        <v>0</v>
      </c>
      <c r="S1364" s="12">
        <f t="shared" si="209"/>
        <v>0</v>
      </c>
      <c r="T1364">
        <f t="shared" si="211"/>
        <v>0</v>
      </c>
      <c r="U1364">
        <f t="shared" si="210"/>
        <v>8</v>
      </c>
    </row>
    <row r="1365" spans="13:21">
      <c r="M1365">
        <f t="shared" si="212"/>
        <v>66.70843220338817</v>
      </c>
      <c r="N1365">
        <f t="shared" si="213"/>
        <v>66.748432203388163</v>
      </c>
      <c r="O1365">
        <f t="shared" si="214"/>
        <v>66.703432203388175</v>
      </c>
      <c r="P1365">
        <f t="shared" si="215"/>
        <v>66.753432203388158</v>
      </c>
      <c r="Q1365">
        <f t="shared" si="208"/>
        <v>66.728432203388166</v>
      </c>
      <c r="R1365">
        <f t="shared" si="216"/>
        <v>0</v>
      </c>
      <c r="S1365" s="12">
        <f t="shared" si="209"/>
        <v>0</v>
      </c>
      <c r="T1365">
        <f t="shared" si="211"/>
        <v>0</v>
      </c>
      <c r="U1365">
        <f t="shared" si="210"/>
        <v>8</v>
      </c>
    </row>
    <row r="1366" spans="13:21">
      <c r="M1366">
        <f t="shared" si="212"/>
        <v>66.758432203388168</v>
      </c>
      <c r="N1366">
        <f t="shared" si="213"/>
        <v>66.79843220338816</v>
      </c>
      <c r="O1366">
        <f t="shared" si="214"/>
        <v>66.753432203388172</v>
      </c>
      <c r="P1366">
        <f t="shared" si="215"/>
        <v>66.803432203388155</v>
      </c>
      <c r="Q1366">
        <f t="shared" si="208"/>
        <v>66.778432203388164</v>
      </c>
      <c r="R1366">
        <f t="shared" si="216"/>
        <v>0</v>
      </c>
      <c r="S1366" s="12">
        <f t="shared" si="209"/>
        <v>0</v>
      </c>
      <c r="T1366">
        <f t="shared" si="211"/>
        <v>0</v>
      </c>
      <c r="U1366">
        <f t="shared" si="210"/>
        <v>8</v>
      </c>
    </row>
    <row r="1367" spans="13:21">
      <c r="M1367">
        <f t="shared" si="212"/>
        <v>66.808432203388165</v>
      </c>
      <c r="N1367">
        <f t="shared" si="213"/>
        <v>66.848432203388157</v>
      </c>
      <c r="O1367">
        <f t="shared" si="214"/>
        <v>66.803432203388169</v>
      </c>
      <c r="P1367">
        <f t="shared" si="215"/>
        <v>66.853432203388152</v>
      </c>
      <c r="Q1367">
        <f t="shared" si="208"/>
        <v>66.828432203388161</v>
      </c>
      <c r="R1367">
        <f t="shared" si="216"/>
        <v>0</v>
      </c>
      <c r="S1367" s="12">
        <f t="shared" si="209"/>
        <v>0</v>
      </c>
      <c r="T1367">
        <f t="shared" si="211"/>
        <v>0</v>
      </c>
      <c r="U1367">
        <f t="shared" si="210"/>
        <v>8</v>
      </c>
    </row>
    <row r="1368" spans="13:21">
      <c r="M1368">
        <f t="shared" si="212"/>
        <v>66.858432203388162</v>
      </c>
      <c r="N1368">
        <f t="shared" si="213"/>
        <v>66.898432203388154</v>
      </c>
      <c r="O1368">
        <f t="shared" si="214"/>
        <v>66.853432203388166</v>
      </c>
      <c r="P1368">
        <f t="shared" si="215"/>
        <v>66.903432203388149</v>
      </c>
      <c r="Q1368">
        <f t="shared" si="208"/>
        <v>66.878432203388158</v>
      </c>
      <c r="R1368">
        <f t="shared" si="216"/>
        <v>0</v>
      </c>
      <c r="S1368" s="12">
        <f t="shared" si="209"/>
        <v>0</v>
      </c>
      <c r="T1368">
        <f t="shared" si="211"/>
        <v>0</v>
      </c>
      <c r="U1368">
        <f t="shared" si="210"/>
        <v>8</v>
      </c>
    </row>
    <row r="1369" spans="13:21">
      <c r="M1369">
        <f t="shared" si="212"/>
        <v>66.908432203388159</v>
      </c>
      <c r="N1369">
        <f t="shared" si="213"/>
        <v>66.948432203388151</v>
      </c>
      <c r="O1369">
        <f t="shared" si="214"/>
        <v>66.903432203388164</v>
      </c>
      <c r="P1369">
        <f t="shared" si="215"/>
        <v>66.953432203388147</v>
      </c>
      <c r="Q1369">
        <f t="shared" si="208"/>
        <v>66.928432203388155</v>
      </c>
      <c r="R1369">
        <f t="shared" si="216"/>
        <v>0</v>
      </c>
      <c r="S1369" s="12">
        <f t="shared" si="209"/>
        <v>0</v>
      </c>
      <c r="T1369">
        <f t="shared" si="211"/>
        <v>0</v>
      </c>
      <c r="U1369">
        <f t="shared" si="210"/>
        <v>8</v>
      </c>
    </row>
    <row r="1370" spans="13:21">
      <c r="M1370">
        <f t="shared" si="212"/>
        <v>66.958432203388156</v>
      </c>
      <c r="N1370">
        <f t="shared" si="213"/>
        <v>66.998432203388148</v>
      </c>
      <c r="O1370">
        <f t="shared" si="214"/>
        <v>66.953432203388161</v>
      </c>
      <c r="P1370">
        <f t="shared" si="215"/>
        <v>67.003432203388144</v>
      </c>
      <c r="Q1370">
        <f t="shared" si="208"/>
        <v>66.978432203388152</v>
      </c>
      <c r="R1370">
        <f t="shared" si="216"/>
        <v>0</v>
      </c>
      <c r="S1370" s="12">
        <f t="shared" si="209"/>
        <v>0</v>
      </c>
      <c r="T1370">
        <f t="shared" si="211"/>
        <v>0</v>
      </c>
      <c r="U1370">
        <f t="shared" si="210"/>
        <v>8</v>
      </c>
    </row>
    <row r="1371" spans="13:21">
      <c r="M1371">
        <f t="shared" si="212"/>
        <v>67.008432203388153</v>
      </c>
      <c r="N1371">
        <f t="shared" si="213"/>
        <v>67.048432203388145</v>
      </c>
      <c r="O1371">
        <f t="shared" si="214"/>
        <v>67.003432203388158</v>
      </c>
      <c r="P1371">
        <f t="shared" si="215"/>
        <v>67.053432203388141</v>
      </c>
      <c r="Q1371">
        <f t="shared" si="208"/>
        <v>67.028432203388149</v>
      </c>
      <c r="R1371">
        <f t="shared" si="216"/>
        <v>0</v>
      </c>
      <c r="S1371" s="12">
        <f t="shared" si="209"/>
        <v>0</v>
      </c>
      <c r="T1371">
        <f t="shared" si="211"/>
        <v>0</v>
      </c>
      <c r="U1371">
        <f t="shared" si="210"/>
        <v>8</v>
      </c>
    </row>
    <row r="1372" spans="13:21">
      <c r="M1372">
        <f t="shared" si="212"/>
        <v>67.058432203388151</v>
      </c>
      <c r="N1372">
        <f t="shared" si="213"/>
        <v>67.098432203388143</v>
      </c>
      <c r="O1372">
        <f t="shared" si="214"/>
        <v>67.053432203388155</v>
      </c>
      <c r="P1372">
        <f t="shared" si="215"/>
        <v>67.103432203388138</v>
      </c>
      <c r="Q1372">
        <f t="shared" si="208"/>
        <v>67.078432203388147</v>
      </c>
      <c r="R1372">
        <f t="shared" si="216"/>
        <v>0</v>
      </c>
      <c r="S1372" s="12">
        <f t="shared" si="209"/>
        <v>0</v>
      </c>
      <c r="T1372">
        <f t="shared" si="211"/>
        <v>0</v>
      </c>
      <c r="U1372">
        <f t="shared" si="210"/>
        <v>8</v>
      </c>
    </row>
    <row r="1373" spans="13:21">
      <c r="M1373">
        <f t="shared" si="212"/>
        <v>67.108432203388148</v>
      </c>
      <c r="N1373">
        <f t="shared" si="213"/>
        <v>67.14843220338814</v>
      </c>
      <c r="O1373">
        <f t="shared" si="214"/>
        <v>67.103432203388152</v>
      </c>
      <c r="P1373">
        <f t="shared" si="215"/>
        <v>67.153432203388135</v>
      </c>
      <c r="Q1373">
        <f t="shared" si="208"/>
        <v>67.128432203388144</v>
      </c>
      <c r="R1373">
        <f t="shared" si="216"/>
        <v>0</v>
      </c>
      <c r="S1373" s="12">
        <f t="shared" si="209"/>
        <v>0</v>
      </c>
      <c r="T1373">
        <f t="shared" si="211"/>
        <v>0</v>
      </c>
      <c r="U1373">
        <f t="shared" si="210"/>
        <v>8</v>
      </c>
    </row>
    <row r="1374" spans="13:21">
      <c r="M1374">
        <f t="shared" si="212"/>
        <v>67.158432203388145</v>
      </c>
      <c r="N1374">
        <f t="shared" si="213"/>
        <v>67.198432203388137</v>
      </c>
      <c r="O1374">
        <f t="shared" si="214"/>
        <v>67.153432203388149</v>
      </c>
      <c r="P1374">
        <f t="shared" si="215"/>
        <v>67.203432203388132</v>
      </c>
      <c r="Q1374">
        <f t="shared" si="208"/>
        <v>67.178432203388141</v>
      </c>
      <c r="R1374">
        <f t="shared" si="216"/>
        <v>0</v>
      </c>
      <c r="S1374" s="12">
        <f t="shared" si="209"/>
        <v>0</v>
      </c>
      <c r="T1374">
        <f>R1374</f>
        <v>0</v>
      </c>
      <c r="U1374">
        <f t="shared" si="210"/>
        <v>8</v>
      </c>
    </row>
    <row r="1375" spans="13:21">
      <c r="M1375">
        <f t="shared" si="212"/>
        <v>67.208432203388142</v>
      </c>
      <c r="N1375">
        <f t="shared" si="213"/>
        <v>67.248432203388134</v>
      </c>
      <c r="O1375">
        <f t="shared" si="214"/>
        <v>67.203432203388147</v>
      </c>
      <c r="P1375">
        <f t="shared" si="215"/>
        <v>67.25343220338813</v>
      </c>
      <c r="Q1375">
        <f t="shared" si="208"/>
        <v>67.228432203388138</v>
      </c>
      <c r="R1375">
        <f t="shared" si="216"/>
        <v>0</v>
      </c>
      <c r="S1375" s="12">
        <f t="shared" si="209"/>
        <v>0</v>
      </c>
      <c r="T1375">
        <f t="shared" ref="T1375:T1412" si="217">R1375+T1374</f>
        <v>0</v>
      </c>
      <c r="U1375">
        <f t="shared" si="210"/>
        <v>8</v>
      </c>
    </row>
    <row r="1376" spans="13:21">
      <c r="M1376">
        <f t="shared" si="212"/>
        <v>67.258432203388139</v>
      </c>
      <c r="N1376">
        <f t="shared" si="213"/>
        <v>67.298432203388131</v>
      </c>
      <c r="O1376">
        <f t="shared" si="214"/>
        <v>67.253432203388144</v>
      </c>
      <c r="P1376">
        <f t="shared" si="215"/>
        <v>67.303432203388127</v>
      </c>
      <c r="Q1376">
        <f t="shared" si="208"/>
        <v>67.278432203388135</v>
      </c>
      <c r="R1376">
        <f t="shared" si="216"/>
        <v>0</v>
      </c>
      <c r="S1376" s="12">
        <f t="shared" si="209"/>
        <v>0</v>
      </c>
      <c r="T1376">
        <f t="shared" si="217"/>
        <v>0</v>
      </c>
      <c r="U1376">
        <f t="shared" si="210"/>
        <v>8</v>
      </c>
    </row>
    <row r="1377" spans="13:21">
      <c r="M1377">
        <f t="shared" si="212"/>
        <v>67.308432203388136</v>
      </c>
      <c r="N1377">
        <f t="shared" si="213"/>
        <v>67.348432203388128</v>
      </c>
      <c r="O1377">
        <f t="shared" si="214"/>
        <v>67.303432203388141</v>
      </c>
      <c r="P1377">
        <f t="shared" si="215"/>
        <v>67.353432203388124</v>
      </c>
      <c r="Q1377">
        <f t="shared" si="208"/>
        <v>67.328432203388132</v>
      </c>
      <c r="R1377">
        <f t="shared" si="216"/>
        <v>0</v>
      </c>
      <c r="S1377" s="12">
        <f t="shared" si="209"/>
        <v>0</v>
      </c>
      <c r="T1377">
        <f t="shared" si="217"/>
        <v>0</v>
      </c>
      <c r="U1377">
        <f t="shared" si="210"/>
        <v>8</v>
      </c>
    </row>
    <row r="1378" spans="13:21">
      <c r="M1378">
        <f t="shared" si="212"/>
        <v>67.358432203388134</v>
      </c>
      <c r="N1378">
        <f t="shared" si="213"/>
        <v>67.398432203388126</v>
      </c>
      <c r="O1378">
        <f t="shared" si="214"/>
        <v>67.353432203388138</v>
      </c>
      <c r="P1378">
        <f t="shared" si="215"/>
        <v>67.403432203388121</v>
      </c>
      <c r="Q1378">
        <f t="shared" si="208"/>
        <v>67.37843220338813</v>
      </c>
      <c r="R1378">
        <f t="shared" si="216"/>
        <v>0</v>
      </c>
      <c r="S1378" s="12">
        <f t="shared" si="209"/>
        <v>0</v>
      </c>
      <c r="T1378">
        <f t="shared" si="217"/>
        <v>0</v>
      </c>
      <c r="U1378">
        <f t="shared" si="210"/>
        <v>8</v>
      </c>
    </row>
    <row r="1379" spans="13:21">
      <c r="M1379">
        <f t="shared" si="212"/>
        <v>67.408432203388131</v>
      </c>
      <c r="N1379">
        <f t="shared" si="213"/>
        <v>67.448432203388123</v>
      </c>
      <c r="O1379">
        <f t="shared" si="214"/>
        <v>67.403432203388135</v>
      </c>
      <c r="P1379">
        <f t="shared" si="215"/>
        <v>67.453432203388118</v>
      </c>
      <c r="Q1379">
        <f t="shared" si="208"/>
        <v>67.428432203388127</v>
      </c>
      <c r="R1379">
        <f t="shared" si="216"/>
        <v>0</v>
      </c>
      <c r="S1379" s="12">
        <f t="shared" si="209"/>
        <v>0</v>
      </c>
      <c r="T1379">
        <f t="shared" si="217"/>
        <v>0</v>
      </c>
      <c r="U1379">
        <f t="shared" si="210"/>
        <v>8</v>
      </c>
    </row>
    <row r="1380" spans="13:21">
      <c r="M1380">
        <f t="shared" si="212"/>
        <v>67.458432203388128</v>
      </c>
      <c r="N1380">
        <f t="shared" si="213"/>
        <v>67.49843220338812</v>
      </c>
      <c r="O1380">
        <f t="shared" si="214"/>
        <v>67.453432203388132</v>
      </c>
      <c r="P1380">
        <f t="shared" si="215"/>
        <v>67.503432203388115</v>
      </c>
      <c r="Q1380">
        <f t="shared" si="208"/>
        <v>67.478432203388124</v>
      </c>
      <c r="R1380">
        <f t="shared" si="216"/>
        <v>0</v>
      </c>
      <c r="S1380" s="12">
        <f t="shared" si="209"/>
        <v>0</v>
      </c>
      <c r="T1380">
        <f t="shared" si="217"/>
        <v>0</v>
      </c>
      <c r="U1380">
        <f t="shared" si="210"/>
        <v>8</v>
      </c>
    </row>
    <row r="1381" spans="13:21">
      <c r="M1381">
        <f t="shared" si="212"/>
        <v>67.508432203388125</v>
      </c>
      <c r="N1381">
        <f t="shared" si="213"/>
        <v>67.548432203388117</v>
      </c>
      <c r="O1381">
        <f t="shared" si="214"/>
        <v>67.50343220338813</v>
      </c>
      <c r="P1381">
        <f t="shared" si="215"/>
        <v>67.553432203388112</v>
      </c>
      <c r="Q1381">
        <f t="shared" si="208"/>
        <v>67.528432203388121</v>
      </c>
      <c r="R1381">
        <f t="shared" si="216"/>
        <v>0</v>
      </c>
      <c r="S1381" s="12">
        <f t="shared" si="209"/>
        <v>0</v>
      </c>
      <c r="T1381">
        <f t="shared" si="217"/>
        <v>0</v>
      </c>
      <c r="U1381">
        <f t="shared" si="210"/>
        <v>8</v>
      </c>
    </row>
    <row r="1382" spans="13:21">
      <c r="M1382">
        <f t="shared" si="212"/>
        <v>67.558432203388122</v>
      </c>
      <c r="N1382">
        <f t="shared" si="213"/>
        <v>67.598432203388114</v>
      </c>
      <c r="O1382">
        <f t="shared" si="214"/>
        <v>67.553432203388127</v>
      </c>
      <c r="P1382">
        <f t="shared" si="215"/>
        <v>67.60343220338811</v>
      </c>
      <c r="Q1382">
        <f t="shared" si="208"/>
        <v>67.578432203388118</v>
      </c>
      <c r="R1382">
        <f t="shared" si="216"/>
        <v>0</v>
      </c>
      <c r="S1382" s="12">
        <f t="shared" si="209"/>
        <v>0</v>
      </c>
      <c r="T1382">
        <f t="shared" si="217"/>
        <v>0</v>
      </c>
      <c r="U1382">
        <f t="shared" si="210"/>
        <v>8</v>
      </c>
    </row>
    <row r="1383" spans="13:21">
      <c r="M1383">
        <f t="shared" si="212"/>
        <v>67.608432203388119</v>
      </c>
      <c r="N1383">
        <f t="shared" si="213"/>
        <v>67.648432203388111</v>
      </c>
      <c r="O1383">
        <f t="shared" si="214"/>
        <v>67.603432203388124</v>
      </c>
      <c r="P1383">
        <f t="shared" si="215"/>
        <v>67.653432203388107</v>
      </c>
      <c r="Q1383">
        <f t="shared" si="208"/>
        <v>67.628432203388115</v>
      </c>
      <c r="R1383">
        <f t="shared" si="216"/>
        <v>0</v>
      </c>
      <c r="S1383" s="12">
        <f t="shared" si="209"/>
        <v>0</v>
      </c>
      <c r="T1383">
        <f t="shared" si="217"/>
        <v>0</v>
      </c>
      <c r="U1383">
        <f t="shared" si="210"/>
        <v>8</v>
      </c>
    </row>
    <row r="1384" spans="13:21">
      <c r="M1384">
        <f t="shared" si="212"/>
        <v>67.658432203388116</v>
      </c>
      <c r="N1384">
        <f t="shared" si="213"/>
        <v>67.698432203388109</v>
      </c>
      <c r="O1384">
        <f t="shared" si="214"/>
        <v>67.653432203388121</v>
      </c>
      <c r="P1384">
        <f t="shared" si="215"/>
        <v>67.703432203388104</v>
      </c>
      <c r="Q1384">
        <f t="shared" si="208"/>
        <v>67.678432203388112</v>
      </c>
      <c r="R1384">
        <f t="shared" si="216"/>
        <v>0</v>
      </c>
      <c r="S1384" s="12">
        <f t="shared" si="209"/>
        <v>0</v>
      </c>
      <c r="T1384">
        <f t="shared" si="217"/>
        <v>0</v>
      </c>
      <c r="U1384">
        <f t="shared" si="210"/>
        <v>8</v>
      </c>
    </row>
    <row r="1385" spans="13:21">
      <c r="M1385">
        <f t="shared" si="212"/>
        <v>67.708432203388114</v>
      </c>
      <c r="N1385">
        <f t="shared" si="213"/>
        <v>67.748432203388106</v>
      </c>
      <c r="O1385">
        <f t="shared" si="214"/>
        <v>67.703432203388118</v>
      </c>
      <c r="P1385">
        <f t="shared" si="215"/>
        <v>67.753432203388101</v>
      </c>
      <c r="Q1385">
        <f t="shared" si="208"/>
        <v>67.72843220338811</v>
      </c>
      <c r="R1385">
        <f t="shared" si="216"/>
        <v>0</v>
      </c>
      <c r="S1385" s="12">
        <f t="shared" si="209"/>
        <v>0</v>
      </c>
      <c r="T1385">
        <f t="shared" si="217"/>
        <v>0</v>
      </c>
      <c r="U1385">
        <f t="shared" si="210"/>
        <v>8</v>
      </c>
    </row>
    <row r="1386" spans="13:21">
      <c r="M1386">
        <f t="shared" si="212"/>
        <v>67.758432203388111</v>
      </c>
      <c r="N1386">
        <f t="shared" si="213"/>
        <v>67.798432203388103</v>
      </c>
      <c r="O1386">
        <f t="shared" si="214"/>
        <v>67.753432203388115</v>
      </c>
      <c r="P1386">
        <f t="shared" si="215"/>
        <v>67.803432203388098</v>
      </c>
      <c r="Q1386">
        <f t="shared" si="208"/>
        <v>67.778432203388107</v>
      </c>
      <c r="R1386">
        <f t="shared" si="216"/>
        <v>0</v>
      </c>
      <c r="S1386" s="12">
        <f t="shared" si="209"/>
        <v>0</v>
      </c>
      <c r="T1386">
        <f t="shared" si="217"/>
        <v>0</v>
      </c>
      <c r="U1386">
        <f t="shared" si="210"/>
        <v>8</v>
      </c>
    </row>
    <row r="1387" spans="13:21">
      <c r="M1387">
        <f t="shared" si="212"/>
        <v>67.808432203388108</v>
      </c>
      <c r="N1387">
        <f t="shared" si="213"/>
        <v>67.8484322033881</v>
      </c>
      <c r="O1387">
        <f t="shared" si="214"/>
        <v>67.803432203388112</v>
      </c>
      <c r="P1387">
        <f t="shared" si="215"/>
        <v>67.853432203388095</v>
      </c>
      <c r="Q1387">
        <f t="shared" si="208"/>
        <v>67.828432203388104</v>
      </c>
      <c r="R1387">
        <f t="shared" si="216"/>
        <v>0</v>
      </c>
      <c r="S1387" s="12">
        <f t="shared" si="209"/>
        <v>0</v>
      </c>
      <c r="T1387">
        <f t="shared" si="217"/>
        <v>0</v>
      </c>
      <c r="U1387">
        <f t="shared" si="210"/>
        <v>8</v>
      </c>
    </row>
    <row r="1388" spans="13:21">
      <c r="M1388">
        <f t="shared" si="212"/>
        <v>67.858432203388105</v>
      </c>
      <c r="N1388">
        <f t="shared" si="213"/>
        <v>67.898432203388097</v>
      </c>
      <c r="O1388">
        <f t="shared" si="214"/>
        <v>67.85343220338811</v>
      </c>
      <c r="P1388">
        <f t="shared" si="215"/>
        <v>67.903432203388093</v>
      </c>
      <c r="Q1388">
        <f t="shared" si="208"/>
        <v>67.878432203388101</v>
      </c>
      <c r="R1388">
        <f t="shared" si="216"/>
        <v>0</v>
      </c>
      <c r="S1388" s="12">
        <f t="shared" si="209"/>
        <v>0</v>
      </c>
      <c r="T1388">
        <f t="shared" si="217"/>
        <v>0</v>
      </c>
      <c r="U1388">
        <f t="shared" si="210"/>
        <v>8</v>
      </c>
    </row>
    <row r="1389" spans="13:21">
      <c r="M1389">
        <f t="shared" si="212"/>
        <v>67.908432203388102</v>
      </c>
      <c r="N1389">
        <f t="shared" si="213"/>
        <v>67.948432203388094</v>
      </c>
      <c r="O1389">
        <f t="shared" si="214"/>
        <v>67.903432203388107</v>
      </c>
      <c r="P1389">
        <f t="shared" si="215"/>
        <v>67.95343220338809</v>
      </c>
      <c r="Q1389">
        <f t="shared" si="208"/>
        <v>67.928432203388098</v>
      </c>
      <c r="R1389">
        <f t="shared" si="216"/>
        <v>0</v>
      </c>
      <c r="S1389" s="12">
        <f t="shared" si="209"/>
        <v>0</v>
      </c>
      <c r="T1389">
        <f t="shared" si="217"/>
        <v>0</v>
      </c>
      <c r="U1389">
        <f t="shared" si="210"/>
        <v>8</v>
      </c>
    </row>
    <row r="1390" spans="13:21">
      <c r="M1390">
        <f t="shared" si="212"/>
        <v>67.958432203388099</v>
      </c>
      <c r="N1390">
        <f t="shared" si="213"/>
        <v>67.998432203388091</v>
      </c>
      <c r="O1390">
        <f t="shared" si="214"/>
        <v>67.953432203388104</v>
      </c>
      <c r="P1390">
        <f t="shared" si="215"/>
        <v>68.003432203388087</v>
      </c>
      <c r="Q1390">
        <f t="shared" si="208"/>
        <v>67.978432203388095</v>
      </c>
      <c r="R1390">
        <f t="shared" si="216"/>
        <v>0</v>
      </c>
      <c r="S1390" s="12">
        <f t="shared" si="209"/>
        <v>0</v>
      </c>
      <c r="T1390">
        <f t="shared" si="217"/>
        <v>0</v>
      </c>
      <c r="U1390">
        <f t="shared" si="210"/>
        <v>8</v>
      </c>
    </row>
    <row r="1391" spans="13:21">
      <c r="M1391">
        <f t="shared" si="212"/>
        <v>68.008432203388097</v>
      </c>
      <c r="N1391">
        <f t="shared" si="213"/>
        <v>68.048432203388089</v>
      </c>
      <c r="O1391">
        <f t="shared" si="214"/>
        <v>68.003432203388101</v>
      </c>
      <c r="P1391">
        <f t="shared" si="215"/>
        <v>68.053432203388084</v>
      </c>
      <c r="Q1391">
        <f t="shared" si="208"/>
        <v>68.028432203388093</v>
      </c>
      <c r="R1391">
        <f t="shared" si="216"/>
        <v>0</v>
      </c>
      <c r="S1391" s="12">
        <f t="shared" si="209"/>
        <v>0</v>
      </c>
      <c r="T1391">
        <f t="shared" si="217"/>
        <v>0</v>
      </c>
      <c r="U1391">
        <f t="shared" si="210"/>
        <v>8</v>
      </c>
    </row>
    <row r="1392" spans="13:21">
      <c r="M1392">
        <f t="shared" si="212"/>
        <v>68.058432203388094</v>
      </c>
      <c r="N1392">
        <f t="shared" si="213"/>
        <v>68.098432203388086</v>
      </c>
      <c r="O1392">
        <f t="shared" si="214"/>
        <v>68.053432203388098</v>
      </c>
      <c r="P1392">
        <f t="shared" si="215"/>
        <v>68.103432203388081</v>
      </c>
      <c r="Q1392">
        <f t="shared" si="208"/>
        <v>68.07843220338809</v>
      </c>
      <c r="R1392">
        <f t="shared" si="216"/>
        <v>0</v>
      </c>
      <c r="S1392" s="12">
        <f t="shared" si="209"/>
        <v>0</v>
      </c>
      <c r="T1392">
        <f t="shared" si="217"/>
        <v>0</v>
      </c>
      <c r="U1392">
        <f t="shared" si="210"/>
        <v>8</v>
      </c>
    </row>
    <row r="1393" spans="13:21">
      <c r="M1393">
        <f t="shared" si="212"/>
        <v>68.108432203388091</v>
      </c>
      <c r="N1393">
        <f t="shared" si="213"/>
        <v>68.148432203388083</v>
      </c>
      <c r="O1393">
        <f t="shared" si="214"/>
        <v>68.103432203388095</v>
      </c>
      <c r="P1393">
        <f t="shared" si="215"/>
        <v>68.153432203388078</v>
      </c>
      <c r="Q1393">
        <f t="shared" si="208"/>
        <v>68.128432203388087</v>
      </c>
      <c r="R1393">
        <f t="shared" si="216"/>
        <v>0</v>
      </c>
      <c r="S1393" s="12">
        <f t="shared" si="209"/>
        <v>0</v>
      </c>
      <c r="T1393">
        <f t="shared" si="217"/>
        <v>0</v>
      </c>
      <c r="U1393">
        <f t="shared" si="210"/>
        <v>8</v>
      </c>
    </row>
    <row r="1394" spans="13:21">
      <c r="M1394">
        <f t="shared" si="212"/>
        <v>68.158432203388088</v>
      </c>
      <c r="N1394">
        <f t="shared" si="213"/>
        <v>68.19843220338808</v>
      </c>
      <c r="O1394">
        <f t="shared" si="214"/>
        <v>68.153432203388093</v>
      </c>
      <c r="P1394">
        <f t="shared" si="215"/>
        <v>68.203432203388076</v>
      </c>
      <c r="Q1394">
        <f t="shared" si="208"/>
        <v>68.178432203388084</v>
      </c>
      <c r="R1394">
        <f t="shared" si="216"/>
        <v>0</v>
      </c>
      <c r="S1394" s="12">
        <f t="shared" si="209"/>
        <v>0</v>
      </c>
      <c r="T1394">
        <f t="shared" si="217"/>
        <v>0</v>
      </c>
      <c r="U1394">
        <f t="shared" si="210"/>
        <v>8</v>
      </c>
    </row>
    <row r="1395" spans="13:21">
      <c r="M1395">
        <f t="shared" si="212"/>
        <v>68.208432203388085</v>
      </c>
      <c r="N1395">
        <f t="shared" si="213"/>
        <v>68.248432203388077</v>
      </c>
      <c r="O1395">
        <f t="shared" si="214"/>
        <v>68.20343220338809</v>
      </c>
      <c r="P1395">
        <f t="shared" si="215"/>
        <v>68.253432203388073</v>
      </c>
      <c r="Q1395">
        <f t="shared" ref="Q1395:Q1458" si="218">AVERAGE(O1395:P1395)</f>
        <v>68.228432203388081</v>
      </c>
      <c r="R1395">
        <f t="shared" si="216"/>
        <v>0</v>
      </c>
      <c r="S1395" s="12">
        <f t="shared" ref="S1395:S1458" si="219">R1395/$S$3</f>
        <v>0</v>
      </c>
      <c r="T1395">
        <f t="shared" si="217"/>
        <v>0</v>
      </c>
      <c r="U1395">
        <f t="shared" ref="U1395:U1458" si="220">COUNTIF($G$3:$G$1000, "&lt;="&amp;O1395)</f>
        <v>8</v>
      </c>
    </row>
    <row r="1396" spans="13:21">
      <c r="M1396">
        <f t="shared" si="212"/>
        <v>68.258432203388082</v>
      </c>
      <c r="N1396">
        <f t="shared" si="213"/>
        <v>68.298432203388074</v>
      </c>
      <c r="O1396">
        <f t="shared" si="214"/>
        <v>68.253432203388087</v>
      </c>
      <c r="P1396">
        <f t="shared" si="215"/>
        <v>68.30343220338807</v>
      </c>
      <c r="Q1396">
        <f t="shared" si="218"/>
        <v>68.278432203388078</v>
      </c>
      <c r="R1396">
        <f t="shared" si="216"/>
        <v>0</v>
      </c>
      <c r="S1396" s="12">
        <f t="shared" si="219"/>
        <v>0</v>
      </c>
      <c r="T1396">
        <f t="shared" si="217"/>
        <v>0</v>
      </c>
      <c r="U1396">
        <f t="shared" si="220"/>
        <v>8</v>
      </c>
    </row>
    <row r="1397" spans="13:21">
      <c r="M1397">
        <f t="shared" si="212"/>
        <v>68.30843220338808</v>
      </c>
      <c r="N1397">
        <f t="shared" si="213"/>
        <v>68.348432203388072</v>
      </c>
      <c r="O1397">
        <f t="shared" si="214"/>
        <v>68.303432203388084</v>
      </c>
      <c r="P1397">
        <f t="shared" si="215"/>
        <v>68.353432203388067</v>
      </c>
      <c r="Q1397">
        <f t="shared" si="218"/>
        <v>68.328432203388076</v>
      </c>
      <c r="R1397">
        <f t="shared" si="216"/>
        <v>0</v>
      </c>
      <c r="S1397" s="12">
        <f t="shared" si="219"/>
        <v>0</v>
      </c>
      <c r="T1397">
        <f t="shared" si="217"/>
        <v>0</v>
      </c>
      <c r="U1397">
        <f t="shared" si="220"/>
        <v>8</v>
      </c>
    </row>
    <row r="1398" spans="13:21">
      <c r="M1398">
        <f t="shared" si="212"/>
        <v>68.358432203388077</v>
      </c>
      <c r="N1398">
        <f t="shared" si="213"/>
        <v>68.398432203388069</v>
      </c>
      <c r="O1398">
        <f t="shared" si="214"/>
        <v>68.353432203388081</v>
      </c>
      <c r="P1398">
        <f t="shared" si="215"/>
        <v>68.403432203388064</v>
      </c>
      <c r="Q1398">
        <f t="shared" si="218"/>
        <v>68.378432203388073</v>
      </c>
      <c r="R1398">
        <f t="shared" si="216"/>
        <v>0</v>
      </c>
      <c r="S1398" s="12">
        <f t="shared" si="219"/>
        <v>0</v>
      </c>
      <c r="T1398">
        <f t="shared" si="217"/>
        <v>0</v>
      </c>
      <c r="U1398">
        <f t="shared" si="220"/>
        <v>8</v>
      </c>
    </row>
    <row r="1399" spans="13:21">
      <c r="M1399">
        <f t="shared" si="212"/>
        <v>68.408432203388074</v>
      </c>
      <c r="N1399">
        <f t="shared" si="213"/>
        <v>68.448432203388066</v>
      </c>
      <c r="O1399">
        <f t="shared" si="214"/>
        <v>68.403432203388078</v>
      </c>
      <c r="P1399">
        <f t="shared" si="215"/>
        <v>68.453432203388061</v>
      </c>
      <c r="Q1399">
        <f t="shared" si="218"/>
        <v>68.42843220338807</v>
      </c>
      <c r="R1399">
        <f t="shared" si="216"/>
        <v>0</v>
      </c>
      <c r="S1399" s="12">
        <f t="shared" si="219"/>
        <v>0</v>
      </c>
      <c r="T1399">
        <f t="shared" si="217"/>
        <v>0</v>
      </c>
      <c r="U1399">
        <f t="shared" si="220"/>
        <v>8</v>
      </c>
    </row>
    <row r="1400" spans="13:21">
      <c r="M1400">
        <f t="shared" si="212"/>
        <v>68.458432203388071</v>
      </c>
      <c r="N1400">
        <f t="shared" si="213"/>
        <v>68.498432203388063</v>
      </c>
      <c r="O1400">
        <f t="shared" si="214"/>
        <v>68.453432203388076</v>
      </c>
      <c r="P1400">
        <f t="shared" si="215"/>
        <v>68.503432203388058</v>
      </c>
      <c r="Q1400">
        <f t="shared" si="218"/>
        <v>68.478432203388067</v>
      </c>
      <c r="R1400">
        <f t="shared" si="216"/>
        <v>0</v>
      </c>
      <c r="S1400" s="12">
        <f t="shared" si="219"/>
        <v>0</v>
      </c>
      <c r="T1400">
        <f t="shared" si="217"/>
        <v>0</v>
      </c>
      <c r="U1400">
        <f t="shared" si="220"/>
        <v>8</v>
      </c>
    </row>
    <row r="1401" spans="13:21">
      <c r="M1401">
        <f t="shared" si="212"/>
        <v>68.508432203388068</v>
      </c>
      <c r="N1401">
        <f t="shared" si="213"/>
        <v>68.54843220338806</v>
      </c>
      <c r="O1401">
        <f t="shared" si="214"/>
        <v>68.503432203388073</v>
      </c>
      <c r="P1401">
        <f t="shared" si="215"/>
        <v>68.553432203388056</v>
      </c>
      <c r="Q1401">
        <f t="shared" si="218"/>
        <v>68.528432203388064</v>
      </c>
      <c r="R1401">
        <f t="shared" si="216"/>
        <v>0</v>
      </c>
      <c r="S1401" s="12">
        <f t="shared" si="219"/>
        <v>0</v>
      </c>
      <c r="T1401">
        <f t="shared" si="217"/>
        <v>0</v>
      </c>
      <c r="U1401">
        <f t="shared" si="220"/>
        <v>8</v>
      </c>
    </row>
    <row r="1402" spans="13:21">
      <c r="M1402">
        <f t="shared" si="212"/>
        <v>68.558432203388065</v>
      </c>
      <c r="N1402">
        <f t="shared" si="213"/>
        <v>68.598432203388057</v>
      </c>
      <c r="O1402">
        <f t="shared" si="214"/>
        <v>68.55343220338807</v>
      </c>
      <c r="P1402">
        <f t="shared" si="215"/>
        <v>68.603432203388053</v>
      </c>
      <c r="Q1402">
        <f t="shared" si="218"/>
        <v>68.578432203388061</v>
      </c>
      <c r="R1402">
        <f t="shared" si="216"/>
        <v>0</v>
      </c>
      <c r="S1402" s="12">
        <f t="shared" si="219"/>
        <v>0</v>
      </c>
      <c r="T1402">
        <f t="shared" si="217"/>
        <v>0</v>
      </c>
      <c r="U1402">
        <f t="shared" si="220"/>
        <v>8</v>
      </c>
    </row>
    <row r="1403" spans="13:21">
      <c r="M1403">
        <f t="shared" si="212"/>
        <v>68.608432203388062</v>
      </c>
      <c r="N1403">
        <f t="shared" si="213"/>
        <v>68.648432203388055</v>
      </c>
      <c r="O1403">
        <f t="shared" si="214"/>
        <v>68.603432203388067</v>
      </c>
      <c r="P1403">
        <f t="shared" si="215"/>
        <v>68.65343220338805</v>
      </c>
      <c r="Q1403">
        <f t="shared" si="218"/>
        <v>68.628432203388058</v>
      </c>
      <c r="R1403">
        <f t="shared" si="216"/>
        <v>0</v>
      </c>
      <c r="S1403" s="12">
        <f t="shared" si="219"/>
        <v>0</v>
      </c>
      <c r="T1403">
        <f t="shared" si="217"/>
        <v>0</v>
      </c>
      <c r="U1403">
        <f t="shared" si="220"/>
        <v>8</v>
      </c>
    </row>
    <row r="1404" spans="13:21">
      <c r="M1404">
        <f t="shared" si="212"/>
        <v>68.65843220338806</v>
      </c>
      <c r="N1404">
        <f t="shared" si="213"/>
        <v>68.698432203388052</v>
      </c>
      <c r="O1404">
        <f t="shared" si="214"/>
        <v>68.653432203388064</v>
      </c>
      <c r="P1404">
        <f t="shared" si="215"/>
        <v>68.703432203388047</v>
      </c>
      <c r="Q1404">
        <f t="shared" si="218"/>
        <v>68.678432203388056</v>
      </c>
      <c r="R1404">
        <f t="shared" si="216"/>
        <v>0</v>
      </c>
      <c r="S1404" s="12">
        <f t="shared" si="219"/>
        <v>0</v>
      </c>
      <c r="T1404">
        <f t="shared" si="217"/>
        <v>0</v>
      </c>
      <c r="U1404">
        <f t="shared" si="220"/>
        <v>8</v>
      </c>
    </row>
    <row r="1405" spans="13:21">
      <c r="M1405">
        <f t="shared" si="212"/>
        <v>68.708432203388057</v>
      </c>
      <c r="N1405">
        <f t="shared" si="213"/>
        <v>68.748432203388049</v>
      </c>
      <c r="O1405">
        <f t="shared" si="214"/>
        <v>68.703432203388061</v>
      </c>
      <c r="P1405">
        <f t="shared" si="215"/>
        <v>68.753432203388044</v>
      </c>
      <c r="Q1405">
        <f t="shared" si="218"/>
        <v>68.728432203388053</v>
      </c>
      <c r="R1405">
        <f t="shared" si="216"/>
        <v>0</v>
      </c>
      <c r="S1405" s="12">
        <f t="shared" si="219"/>
        <v>0</v>
      </c>
      <c r="T1405">
        <f t="shared" si="217"/>
        <v>0</v>
      </c>
      <c r="U1405">
        <f t="shared" si="220"/>
        <v>8</v>
      </c>
    </row>
    <row r="1406" spans="13:21">
      <c r="M1406">
        <f t="shared" si="212"/>
        <v>68.758432203388054</v>
      </c>
      <c r="N1406">
        <f t="shared" si="213"/>
        <v>68.798432203388046</v>
      </c>
      <c r="O1406">
        <f t="shared" si="214"/>
        <v>68.753432203388058</v>
      </c>
      <c r="P1406">
        <f t="shared" si="215"/>
        <v>68.803432203388041</v>
      </c>
      <c r="Q1406">
        <f t="shared" si="218"/>
        <v>68.77843220338805</v>
      </c>
      <c r="R1406">
        <f t="shared" si="216"/>
        <v>0</v>
      </c>
      <c r="S1406" s="12">
        <f t="shared" si="219"/>
        <v>0</v>
      </c>
      <c r="T1406">
        <f t="shared" si="217"/>
        <v>0</v>
      </c>
      <c r="U1406">
        <f t="shared" si="220"/>
        <v>8</v>
      </c>
    </row>
    <row r="1407" spans="13:21">
      <c r="M1407">
        <f t="shared" si="212"/>
        <v>68.808432203388051</v>
      </c>
      <c r="N1407">
        <f t="shared" si="213"/>
        <v>68.848432203388043</v>
      </c>
      <c r="O1407">
        <f t="shared" si="214"/>
        <v>68.803432203388056</v>
      </c>
      <c r="P1407">
        <f t="shared" si="215"/>
        <v>68.853432203388039</v>
      </c>
      <c r="Q1407">
        <f t="shared" si="218"/>
        <v>68.828432203388047</v>
      </c>
      <c r="R1407">
        <f t="shared" si="216"/>
        <v>0</v>
      </c>
      <c r="S1407" s="12">
        <f t="shared" si="219"/>
        <v>0</v>
      </c>
      <c r="T1407">
        <f t="shared" si="217"/>
        <v>0</v>
      </c>
      <c r="U1407">
        <f t="shared" si="220"/>
        <v>8</v>
      </c>
    </row>
    <row r="1408" spans="13:21">
      <c r="M1408">
        <f t="shared" si="212"/>
        <v>68.858432203388048</v>
      </c>
      <c r="N1408">
        <f t="shared" si="213"/>
        <v>68.89843220338804</v>
      </c>
      <c r="O1408">
        <f t="shared" si="214"/>
        <v>68.853432203388053</v>
      </c>
      <c r="P1408">
        <f t="shared" si="215"/>
        <v>68.903432203388036</v>
      </c>
      <c r="Q1408">
        <f t="shared" si="218"/>
        <v>68.878432203388044</v>
      </c>
      <c r="R1408">
        <f t="shared" si="216"/>
        <v>0</v>
      </c>
      <c r="S1408" s="12">
        <f t="shared" si="219"/>
        <v>0</v>
      </c>
      <c r="T1408">
        <f t="shared" si="217"/>
        <v>0</v>
      </c>
      <c r="U1408">
        <f t="shared" si="220"/>
        <v>8</v>
      </c>
    </row>
    <row r="1409" spans="13:21">
      <c r="M1409">
        <f t="shared" si="212"/>
        <v>68.908432203388045</v>
      </c>
      <c r="N1409">
        <f t="shared" si="213"/>
        <v>68.948432203388037</v>
      </c>
      <c r="O1409">
        <f t="shared" si="214"/>
        <v>68.90343220338805</v>
      </c>
      <c r="P1409">
        <f t="shared" si="215"/>
        <v>68.953432203388033</v>
      </c>
      <c r="Q1409">
        <f t="shared" si="218"/>
        <v>68.928432203388041</v>
      </c>
      <c r="R1409">
        <f t="shared" si="216"/>
        <v>0</v>
      </c>
      <c r="S1409" s="12">
        <f t="shared" si="219"/>
        <v>0</v>
      </c>
      <c r="T1409">
        <f t="shared" si="217"/>
        <v>0</v>
      </c>
      <c r="U1409">
        <f t="shared" si="220"/>
        <v>8</v>
      </c>
    </row>
    <row r="1410" spans="13:21">
      <c r="M1410">
        <f t="shared" si="212"/>
        <v>68.958432203388043</v>
      </c>
      <c r="N1410">
        <f t="shared" si="213"/>
        <v>68.998432203388035</v>
      </c>
      <c r="O1410">
        <f t="shared" si="214"/>
        <v>68.953432203388047</v>
      </c>
      <c r="P1410">
        <f t="shared" si="215"/>
        <v>69.00343220338803</v>
      </c>
      <c r="Q1410">
        <f t="shared" si="218"/>
        <v>68.978432203388039</v>
      </c>
      <c r="R1410">
        <f t="shared" si="216"/>
        <v>0</v>
      </c>
      <c r="S1410" s="12">
        <f t="shared" si="219"/>
        <v>0</v>
      </c>
      <c r="T1410">
        <f t="shared" si="217"/>
        <v>0</v>
      </c>
      <c r="U1410">
        <f t="shared" si="220"/>
        <v>8</v>
      </c>
    </row>
    <row r="1411" spans="13:21">
      <c r="M1411">
        <f t="shared" si="212"/>
        <v>69.00843220338804</v>
      </c>
      <c r="N1411">
        <f t="shared" si="213"/>
        <v>69.048432203388032</v>
      </c>
      <c r="O1411">
        <f t="shared" si="214"/>
        <v>69.003432203388044</v>
      </c>
      <c r="P1411">
        <f t="shared" si="215"/>
        <v>69.053432203388027</v>
      </c>
      <c r="Q1411">
        <f t="shared" si="218"/>
        <v>69.028432203388036</v>
      </c>
      <c r="R1411">
        <f t="shared" si="216"/>
        <v>0</v>
      </c>
      <c r="S1411" s="12">
        <f t="shared" si="219"/>
        <v>0</v>
      </c>
      <c r="T1411">
        <f t="shared" si="217"/>
        <v>0</v>
      </c>
      <c r="U1411">
        <f t="shared" si="220"/>
        <v>8</v>
      </c>
    </row>
    <row r="1412" spans="13:21">
      <c r="M1412">
        <f t="shared" si="212"/>
        <v>69.058432203388037</v>
      </c>
      <c r="N1412">
        <f t="shared" si="213"/>
        <v>69.098432203388029</v>
      </c>
      <c r="O1412">
        <f t="shared" si="214"/>
        <v>69.053432203388041</v>
      </c>
      <c r="P1412">
        <f t="shared" si="215"/>
        <v>69.103432203388024</v>
      </c>
      <c r="Q1412">
        <f t="shared" si="218"/>
        <v>69.078432203388033</v>
      </c>
      <c r="R1412">
        <f t="shared" si="216"/>
        <v>0</v>
      </c>
      <c r="S1412" s="12">
        <f t="shared" si="219"/>
        <v>0</v>
      </c>
      <c r="T1412">
        <f t="shared" si="217"/>
        <v>0</v>
      </c>
      <c r="U1412">
        <f t="shared" si="220"/>
        <v>8</v>
      </c>
    </row>
    <row r="1413" spans="13:21">
      <c r="M1413">
        <f t="shared" si="212"/>
        <v>69.108432203388034</v>
      </c>
      <c r="N1413">
        <f t="shared" si="213"/>
        <v>69.148432203388026</v>
      </c>
      <c r="O1413">
        <f t="shared" si="214"/>
        <v>69.103432203388039</v>
      </c>
      <c r="P1413">
        <f t="shared" si="215"/>
        <v>69.153432203388022</v>
      </c>
      <c r="Q1413">
        <f t="shared" si="218"/>
        <v>69.12843220338803</v>
      </c>
      <c r="R1413">
        <f t="shared" si="216"/>
        <v>0</v>
      </c>
      <c r="S1413" s="12">
        <f t="shared" si="219"/>
        <v>0</v>
      </c>
      <c r="T1413">
        <f>R1413</f>
        <v>0</v>
      </c>
      <c r="U1413">
        <f t="shared" si="220"/>
        <v>8</v>
      </c>
    </row>
    <row r="1414" spans="13:21">
      <c r="M1414">
        <f t="shared" ref="M1414:M1477" si="221">N1413+10^(-$D$4)</f>
        <v>69.158432203388031</v>
      </c>
      <c r="N1414">
        <f t="shared" ref="N1414:N1477" si="222">N1413+$J$6</f>
        <v>69.198432203388023</v>
      </c>
      <c r="O1414">
        <f t="shared" ref="O1414:O1477" si="223">M1414-5*10^-($D$4+1)</f>
        <v>69.153432203388036</v>
      </c>
      <c r="P1414">
        <f t="shared" ref="P1414:P1477" si="224">N1414+5*10^-($D$4+1)</f>
        <v>69.203432203388019</v>
      </c>
      <c r="Q1414">
        <f t="shared" si="218"/>
        <v>69.178432203388027</v>
      </c>
      <c r="R1414">
        <f t="shared" ref="R1414:R1477" si="225">COUNTIFS($G$3:$G$5000, "&gt;="&amp;O1414,$G$3:$G$5000, "&lt;="&amp;P1414)</f>
        <v>0</v>
      </c>
      <c r="S1414" s="12">
        <f t="shared" si="219"/>
        <v>0</v>
      </c>
      <c r="T1414">
        <f t="shared" ref="T1414:T1451" si="226">R1414+T1413</f>
        <v>0</v>
      </c>
      <c r="U1414">
        <f t="shared" si="220"/>
        <v>8</v>
      </c>
    </row>
    <row r="1415" spans="13:21">
      <c r="M1415">
        <f t="shared" si="221"/>
        <v>69.208432203388028</v>
      </c>
      <c r="N1415">
        <f t="shared" si="222"/>
        <v>69.24843220338802</v>
      </c>
      <c r="O1415">
        <f t="shared" si="223"/>
        <v>69.203432203388033</v>
      </c>
      <c r="P1415">
        <f t="shared" si="224"/>
        <v>69.253432203388016</v>
      </c>
      <c r="Q1415">
        <f t="shared" si="218"/>
        <v>69.228432203388024</v>
      </c>
      <c r="R1415">
        <f t="shared" si="225"/>
        <v>0</v>
      </c>
      <c r="S1415" s="12">
        <f t="shared" si="219"/>
        <v>0</v>
      </c>
      <c r="T1415">
        <f t="shared" si="226"/>
        <v>0</v>
      </c>
      <c r="U1415">
        <f t="shared" si="220"/>
        <v>8</v>
      </c>
    </row>
    <row r="1416" spans="13:21">
      <c r="M1416">
        <f t="shared" si="221"/>
        <v>69.258432203388026</v>
      </c>
      <c r="N1416">
        <f t="shared" si="222"/>
        <v>69.298432203388018</v>
      </c>
      <c r="O1416">
        <f t="shared" si="223"/>
        <v>69.25343220338803</v>
      </c>
      <c r="P1416">
        <f t="shared" si="224"/>
        <v>69.303432203388013</v>
      </c>
      <c r="Q1416">
        <f t="shared" si="218"/>
        <v>69.278432203388022</v>
      </c>
      <c r="R1416">
        <f t="shared" si="225"/>
        <v>0</v>
      </c>
      <c r="S1416" s="12">
        <f t="shared" si="219"/>
        <v>0</v>
      </c>
      <c r="T1416">
        <f t="shared" si="226"/>
        <v>0</v>
      </c>
      <c r="U1416">
        <f t="shared" si="220"/>
        <v>8</v>
      </c>
    </row>
    <row r="1417" spans="13:21">
      <c r="M1417">
        <f t="shared" si="221"/>
        <v>69.308432203388023</v>
      </c>
      <c r="N1417">
        <f t="shared" si="222"/>
        <v>69.348432203388015</v>
      </c>
      <c r="O1417">
        <f t="shared" si="223"/>
        <v>69.303432203388027</v>
      </c>
      <c r="P1417">
        <f t="shared" si="224"/>
        <v>69.35343220338801</v>
      </c>
      <c r="Q1417">
        <f t="shared" si="218"/>
        <v>69.328432203388019</v>
      </c>
      <c r="R1417">
        <f t="shared" si="225"/>
        <v>0</v>
      </c>
      <c r="S1417" s="12">
        <f t="shared" si="219"/>
        <v>0</v>
      </c>
      <c r="T1417">
        <f t="shared" si="226"/>
        <v>0</v>
      </c>
      <c r="U1417">
        <f t="shared" si="220"/>
        <v>8</v>
      </c>
    </row>
    <row r="1418" spans="13:21">
      <c r="M1418">
        <f t="shared" si="221"/>
        <v>69.35843220338802</v>
      </c>
      <c r="N1418">
        <f t="shared" si="222"/>
        <v>69.398432203388012</v>
      </c>
      <c r="O1418">
        <f t="shared" si="223"/>
        <v>69.353432203388024</v>
      </c>
      <c r="P1418">
        <f t="shared" si="224"/>
        <v>69.403432203388007</v>
      </c>
      <c r="Q1418">
        <f t="shared" si="218"/>
        <v>69.378432203388016</v>
      </c>
      <c r="R1418">
        <f t="shared" si="225"/>
        <v>0</v>
      </c>
      <c r="S1418" s="12">
        <f t="shared" si="219"/>
        <v>0</v>
      </c>
      <c r="T1418">
        <f t="shared" si="226"/>
        <v>0</v>
      </c>
      <c r="U1418">
        <f t="shared" si="220"/>
        <v>8</v>
      </c>
    </row>
    <row r="1419" spans="13:21">
      <c r="M1419">
        <f t="shared" si="221"/>
        <v>69.408432203388017</v>
      </c>
      <c r="N1419">
        <f t="shared" si="222"/>
        <v>69.448432203388009</v>
      </c>
      <c r="O1419">
        <f t="shared" si="223"/>
        <v>69.403432203388022</v>
      </c>
      <c r="P1419">
        <f t="shared" si="224"/>
        <v>69.453432203388004</v>
      </c>
      <c r="Q1419">
        <f t="shared" si="218"/>
        <v>69.428432203388013</v>
      </c>
      <c r="R1419">
        <f t="shared" si="225"/>
        <v>0</v>
      </c>
      <c r="S1419" s="12">
        <f t="shared" si="219"/>
        <v>0</v>
      </c>
      <c r="T1419">
        <f t="shared" si="226"/>
        <v>0</v>
      </c>
      <c r="U1419">
        <f t="shared" si="220"/>
        <v>8</v>
      </c>
    </row>
    <row r="1420" spans="13:21">
      <c r="M1420">
        <f t="shared" si="221"/>
        <v>69.458432203388014</v>
      </c>
      <c r="N1420">
        <f t="shared" si="222"/>
        <v>69.498432203388006</v>
      </c>
      <c r="O1420">
        <f t="shared" si="223"/>
        <v>69.453432203388019</v>
      </c>
      <c r="P1420">
        <f t="shared" si="224"/>
        <v>69.503432203388002</v>
      </c>
      <c r="Q1420">
        <f t="shared" si="218"/>
        <v>69.47843220338801</v>
      </c>
      <c r="R1420">
        <f t="shared" si="225"/>
        <v>0</v>
      </c>
      <c r="S1420" s="12">
        <f t="shared" si="219"/>
        <v>0</v>
      </c>
      <c r="T1420">
        <f t="shared" si="226"/>
        <v>0</v>
      </c>
      <c r="U1420">
        <f t="shared" si="220"/>
        <v>8</v>
      </c>
    </row>
    <row r="1421" spans="13:21">
      <c r="M1421">
        <f t="shared" si="221"/>
        <v>69.508432203388011</v>
      </c>
      <c r="N1421">
        <f t="shared" si="222"/>
        <v>69.548432203388003</v>
      </c>
      <c r="O1421">
        <f t="shared" si="223"/>
        <v>69.503432203388016</v>
      </c>
      <c r="P1421">
        <f t="shared" si="224"/>
        <v>69.553432203387999</v>
      </c>
      <c r="Q1421">
        <f t="shared" si="218"/>
        <v>69.528432203388007</v>
      </c>
      <c r="R1421">
        <f t="shared" si="225"/>
        <v>0</v>
      </c>
      <c r="S1421" s="12">
        <f t="shared" si="219"/>
        <v>0</v>
      </c>
      <c r="T1421">
        <f t="shared" si="226"/>
        <v>0</v>
      </c>
      <c r="U1421">
        <f t="shared" si="220"/>
        <v>8</v>
      </c>
    </row>
    <row r="1422" spans="13:21">
      <c r="M1422">
        <f t="shared" si="221"/>
        <v>69.558432203388008</v>
      </c>
      <c r="N1422">
        <f t="shared" si="222"/>
        <v>69.598432203388001</v>
      </c>
      <c r="O1422">
        <f t="shared" si="223"/>
        <v>69.553432203388013</v>
      </c>
      <c r="P1422">
        <f t="shared" si="224"/>
        <v>69.603432203387996</v>
      </c>
      <c r="Q1422">
        <f t="shared" si="218"/>
        <v>69.578432203388004</v>
      </c>
      <c r="R1422">
        <f t="shared" si="225"/>
        <v>0</v>
      </c>
      <c r="S1422" s="12">
        <f t="shared" si="219"/>
        <v>0</v>
      </c>
      <c r="T1422">
        <f t="shared" si="226"/>
        <v>0</v>
      </c>
      <c r="U1422">
        <f t="shared" si="220"/>
        <v>8</v>
      </c>
    </row>
    <row r="1423" spans="13:21">
      <c r="M1423">
        <f t="shared" si="221"/>
        <v>69.608432203388006</v>
      </c>
      <c r="N1423">
        <f t="shared" si="222"/>
        <v>69.648432203387998</v>
      </c>
      <c r="O1423">
        <f t="shared" si="223"/>
        <v>69.60343220338801</v>
      </c>
      <c r="P1423">
        <f t="shared" si="224"/>
        <v>69.653432203387993</v>
      </c>
      <c r="Q1423">
        <f t="shared" si="218"/>
        <v>69.628432203388002</v>
      </c>
      <c r="R1423">
        <f t="shared" si="225"/>
        <v>0</v>
      </c>
      <c r="S1423" s="12">
        <f t="shared" si="219"/>
        <v>0</v>
      </c>
      <c r="T1423">
        <f t="shared" si="226"/>
        <v>0</v>
      </c>
      <c r="U1423">
        <f t="shared" si="220"/>
        <v>8</v>
      </c>
    </row>
    <row r="1424" spans="13:21">
      <c r="M1424">
        <f t="shared" si="221"/>
        <v>69.658432203388003</v>
      </c>
      <c r="N1424">
        <f t="shared" si="222"/>
        <v>69.698432203387995</v>
      </c>
      <c r="O1424">
        <f t="shared" si="223"/>
        <v>69.653432203388007</v>
      </c>
      <c r="P1424">
        <f t="shared" si="224"/>
        <v>69.70343220338799</v>
      </c>
      <c r="Q1424">
        <f t="shared" si="218"/>
        <v>69.678432203387999</v>
      </c>
      <c r="R1424">
        <f t="shared" si="225"/>
        <v>0</v>
      </c>
      <c r="S1424" s="12">
        <f t="shared" si="219"/>
        <v>0</v>
      </c>
      <c r="T1424">
        <f t="shared" si="226"/>
        <v>0</v>
      </c>
      <c r="U1424">
        <f t="shared" si="220"/>
        <v>8</v>
      </c>
    </row>
    <row r="1425" spans="13:21">
      <c r="M1425">
        <f t="shared" si="221"/>
        <v>69.708432203388</v>
      </c>
      <c r="N1425">
        <f t="shared" si="222"/>
        <v>69.748432203387992</v>
      </c>
      <c r="O1425">
        <f t="shared" si="223"/>
        <v>69.703432203388004</v>
      </c>
      <c r="P1425">
        <f t="shared" si="224"/>
        <v>69.753432203387987</v>
      </c>
      <c r="Q1425">
        <f t="shared" si="218"/>
        <v>69.728432203387996</v>
      </c>
      <c r="R1425">
        <f t="shared" si="225"/>
        <v>0</v>
      </c>
      <c r="S1425" s="12">
        <f t="shared" si="219"/>
        <v>0</v>
      </c>
      <c r="T1425">
        <f t="shared" si="226"/>
        <v>0</v>
      </c>
      <c r="U1425">
        <f t="shared" si="220"/>
        <v>8</v>
      </c>
    </row>
    <row r="1426" spans="13:21">
      <c r="M1426">
        <f t="shared" si="221"/>
        <v>69.758432203387997</v>
      </c>
      <c r="N1426">
        <f t="shared" si="222"/>
        <v>69.798432203387989</v>
      </c>
      <c r="O1426">
        <f t="shared" si="223"/>
        <v>69.753432203388002</v>
      </c>
      <c r="P1426">
        <f t="shared" si="224"/>
        <v>69.803432203387985</v>
      </c>
      <c r="Q1426">
        <f t="shared" si="218"/>
        <v>69.778432203387993</v>
      </c>
      <c r="R1426">
        <f t="shared" si="225"/>
        <v>0</v>
      </c>
      <c r="S1426" s="12">
        <f t="shared" si="219"/>
        <v>0</v>
      </c>
      <c r="T1426">
        <f t="shared" si="226"/>
        <v>0</v>
      </c>
      <c r="U1426">
        <f t="shared" si="220"/>
        <v>8</v>
      </c>
    </row>
    <row r="1427" spans="13:21">
      <c r="M1427">
        <f t="shared" si="221"/>
        <v>69.808432203387994</v>
      </c>
      <c r="N1427">
        <f t="shared" si="222"/>
        <v>69.848432203387986</v>
      </c>
      <c r="O1427">
        <f t="shared" si="223"/>
        <v>69.803432203387999</v>
      </c>
      <c r="P1427">
        <f t="shared" si="224"/>
        <v>69.853432203387982</v>
      </c>
      <c r="Q1427">
        <f t="shared" si="218"/>
        <v>69.82843220338799</v>
      </c>
      <c r="R1427">
        <f t="shared" si="225"/>
        <v>0</v>
      </c>
      <c r="S1427" s="12">
        <f t="shared" si="219"/>
        <v>0</v>
      </c>
      <c r="T1427">
        <f t="shared" si="226"/>
        <v>0</v>
      </c>
      <c r="U1427">
        <f t="shared" si="220"/>
        <v>8</v>
      </c>
    </row>
    <row r="1428" spans="13:21">
      <c r="M1428">
        <f t="shared" si="221"/>
        <v>69.858432203387991</v>
      </c>
      <c r="N1428">
        <f t="shared" si="222"/>
        <v>69.898432203387983</v>
      </c>
      <c r="O1428">
        <f t="shared" si="223"/>
        <v>69.853432203387996</v>
      </c>
      <c r="P1428">
        <f t="shared" si="224"/>
        <v>69.903432203387979</v>
      </c>
      <c r="Q1428">
        <f t="shared" si="218"/>
        <v>69.878432203387987</v>
      </c>
      <c r="R1428">
        <f t="shared" si="225"/>
        <v>0</v>
      </c>
      <c r="S1428" s="12">
        <f t="shared" si="219"/>
        <v>0</v>
      </c>
      <c r="T1428">
        <f t="shared" si="226"/>
        <v>0</v>
      </c>
      <c r="U1428">
        <f t="shared" si="220"/>
        <v>8</v>
      </c>
    </row>
    <row r="1429" spans="13:21">
      <c r="M1429">
        <f t="shared" si="221"/>
        <v>69.908432203387989</v>
      </c>
      <c r="N1429">
        <f t="shared" si="222"/>
        <v>69.948432203387981</v>
      </c>
      <c r="O1429">
        <f t="shared" si="223"/>
        <v>69.903432203387993</v>
      </c>
      <c r="P1429">
        <f t="shared" si="224"/>
        <v>69.953432203387976</v>
      </c>
      <c r="Q1429">
        <f t="shared" si="218"/>
        <v>69.928432203387985</v>
      </c>
      <c r="R1429">
        <f t="shared" si="225"/>
        <v>0</v>
      </c>
      <c r="S1429" s="12">
        <f t="shared" si="219"/>
        <v>0</v>
      </c>
      <c r="T1429">
        <f t="shared" si="226"/>
        <v>0</v>
      </c>
      <c r="U1429">
        <f t="shared" si="220"/>
        <v>8</v>
      </c>
    </row>
    <row r="1430" spans="13:21">
      <c r="M1430">
        <f t="shared" si="221"/>
        <v>69.958432203387986</v>
      </c>
      <c r="N1430">
        <f t="shared" si="222"/>
        <v>69.998432203387978</v>
      </c>
      <c r="O1430">
        <f t="shared" si="223"/>
        <v>69.95343220338799</v>
      </c>
      <c r="P1430">
        <f t="shared" si="224"/>
        <v>70.003432203387973</v>
      </c>
      <c r="Q1430">
        <f t="shared" si="218"/>
        <v>69.978432203387982</v>
      </c>
      <c r="R1430">
        <f t="shared" si="225"/>
        <v>0</v>
      </c>
      <c r="S1430" s="12">
        <f t="shared" si="219"/>
        <v>0</v>
      </c>
      <c r="T1430">
        <f t="shared" si="226"/>
        <v>0</v>
      </c>
      <c r="U1430">
        <f t="shared" si="220"/>
        <v>8</v>
      </c>
    </row>
    <row r="1431" spans="13:21">
      <c r="M1431">
        <f t="shared" si="221"/>
        <v>70.008432203387983</v>
      </c>
      <c r="N1431">
        <f t="shared" si="222"/>
        <v>70.048432203387975</v>
      </c>
      <c r="O1431">
        <f t="shared" si="223"/>
        <v>70.003432203387987</v>
      </c>
      <c r="P1431">
        <f t="shared" si="224"/>
        <v>70.05343220338797</v>
      </c>
      <c r="Q1431">
        <f t="shared" si="218"/>
        <v>70.028432203387979</v>
      </c>
      <c r="R1431">
        <f t="shared" si="225"/>
        <v>0</v>
      </c>
      <c r="S1431" s="12">
        <f t="shared" si="219"/>
        <v>0</v>
      </c>
      <c r="T1431">
        <f t="shared" si="226"/>
        <v>0</v>
      </c>
      <c r="U1431">
        <f t="shared" si="220"/>
        <v>8</v>
      </c>
    </row>
    <row r="1432" spans="13:21">
      <c r="M1432">
        <f t="shared" si="221"/>
        <v>70.05843220338798</v>
      </c>
      <c r="N1432">
        <f t="shared" si="222"/>
        <v>70.098432203387972</v>
      </c>
      <c r="O1432">
        <f t="shared" si="223"/>
        <v>70.053432203387985</v>
      </c>
      <c r="P1432">
        <f t="shared" si="224"/>
        <v>70.103432203387968</v>
      </c>
      <c r="Q1432">
        <f t="shared" si="218"/>
        <v>70.078432203387976</v>
      </c>
      <c r="R1432">
        <f t="shared" si="225"/>
        <v>0</v>
      </c>
      <c r="S1432" s="12">
        <f t="shared" si="219"/>
        <v>0</v>
      </c>
      <c r="T1432">
        <f t="shared" si="226"/>
        <v>0</v>
      </c>
      <c r="U1432">
        <f t="shared" si="220"/>
        <v>8</v>
      </c>
    </row>
    <row r="1433" spans="13:21">
      <c r="M1433">
        <f t="shared" si="221"/>
        <v>70.108432203387977</v>
      </c>
      <c r="N1433">
        <f t="shared" si="222"/>
        <v>70.148432203387969</v>
      </c>
      <c r="O1433">
        <f t="shared" si="223"/>
        <v>70.103432203387982</v>
      </c>
      <c r="P1433">
        <f t="shared" si="224"/>
        <v>70.153432203387965</v>
      </c>
      <c r="Q1433">
        <f t="shared" si="218"/>
        <v>70.128432203387973</v>
      </c>
      <c r="R1433">
        <f t="shared" si="225"/>
        <v>0</v>
      </c>
      <c r="S1433" s="12">
        <f t="shared" si="219"/>
        <v>0</v>
      </c>
      <c r="T1433">
        <f t="shared" si="226"/>
        <v>0</v>
      </c>
      <c r="U1433">
        <f t="shared" si="220"/>
        <v>8</v>
      </c>
    </row>
    <row r="1434" spans="13:21">
      <c r="M1434">
        <f t="shared" si="221"/>
        <v>70.158432203387974</v>
      </c>
      <c r="N1434">
        <f t="shared" si="222"/>
        <v>70.198432203387966</v>
      </c>
      <c r="O1434">
        <f t="shared" si="223"/>
        <v>70.153432203387979</v>
      </c>
      <c r="P1434">
        <f t="shared" si="224"/>
        <v>70.203432203387962</v>
      </c>
      <c r="Q1434">
        <f t="shared" si="218"/>
        <v>70.17843220338797</v>
      </c>
      <c r="R1434">
        <f t="shared" si="225"/>
        <v>0</v>
      </c>
      <c r="S1434" s="12">
        <f t="shared" si="219"/>
        <v>0</v>
      </c>
      <c r="T1434">
        <f t="shared" si="226"/>
        <v>0</v>
      </c>
      <c r="U1434">
        <f t="shared" si="220"/>
        <v>8</v>
      </c>
    </row>
    <row r="1435" spans="13:21">
      <c r="M1435">
        <f t="shared" si="221"/>
        <v>70.208432203387972</v>
      </c>
      <c r="N1435">
        <f t="shared" si="222"/>
        <v>70.248432203387964</v>
      </c>
      <c r="O1435">
        <f t="shared" si="223"/>
        <v>70.203432203387976</v>
      </c>
      <c r="P1435">
        <f t="shared" si="224"/>
        <v>70.253432203387959</v>
      </c>
      <c r="Q1435">
        <f t="shared" si="218"/>
        <v>70.228432203387968</v>
      </c>
      <c r="R1435">
        <f t="shared" si="225"/>
        <v>0</v>
      </c>
      <c r="S1435" s="12">
        <f t="shared" si="219"/>
        <v>0</v>
      </c>
      <c r="T1435">
        <f t="shared" si="226"/>
        <v>0</v>
      </c>
      <c r="U1435">
        <f t="shared" si="220"/>
        <v>8</v>
      </c>
    </row>
    <row r="1436" spans="13:21">
      <c r="M1436">
        <f t="shared" si="221"/>
        <v>70.258432203387969</v>
      </c>
      <c r="N1436">
        <f t="shared" si="222"/>
        <v>70.298432203387961</v>
      </c>
      <c r="O1436">
        <f t="shared" si="223"/>
        <v>70.253432203387973</v>
      </c>
      <c r="P1436">
        <f t="shared" si="224"/>
        <v>70.303432203387956</v>
      </c>
      <c r="Q1436">
        <f t="shared" si="218"/>
        <v>70.278432203387965</v>
      </c>
      <c r="R1436">
        <f t="shared" si="225"/>
        <v>0</v>
      </c>
      <c r="S1436" s="12">
        <f t="shared" si="219"/>
        <v>0</v>
      </c>
      <c r="T1436">
        <f t="shared" si="226"/>
        <v>0</v>
      </c>
      <c r="U1436">
        <f t="shared" si="220"/>
        <v>8</v>
      </c>
    </row>
    <row r="1437" spans="13:21">
      <c r="M1437">
        <f t="shared" si="221"/>
        <v>70.308432203387966</v>
      </c>
      <c r="N1437">
        <f t="shared" si="222"/>
        <v>70.348432203387958</v>
      </c>
      <c r="O1437">
        <f t="shared" si="223"/>
        <v>70.30343220338797</v>
      </c>
      <c r="P1437">
        <f t="shared" si="224"/>
        <v>70.353432203387953</v>
      </c>
      <c r="Q1437">
        <f t="shared" si="218"/>
        <v>70.328432203387962</v>
      </c>
      <c r="R1437">
        <f t="shared" si="225"/>
        <v>0</v>
      </c>
      <c r="S1437" s="12">
        <f t="shared" si="219"/>
        <v>0</v>
      </c>
      <c r="T1437">
        <f t="shared" si="226"/>
        <v>0</v>
      </c>
      <c r="U1437">
        <f t="shared" si="220"/>
        <v>8</v>
      </c>
    </row>
    <row r="1438" spans="13:21">
      <c r="M1438">
        <f t="shared" si="221"/>
        <v>70.358432203387963</v>
      </c>
      <c r="N1438">
        <f t="shared" si="222"/>
        <v>70.398432203387955</v>
      </c>
      <c r="O1438">
        <f t="shared" si="223"/>
        <v>70.353432203387968</v>
      </c>
      <c r="P1438">
        <f t="shared" si="224"/>
        <v>70.40343220338795</v>
      </c>
      <c r="Q1438">
        <f t="shared" si="218"/>
        <v>70.378432203387959</v>
      </c>
      <c r="R1438">
        <f t="shared" si="225"/>
        <v>0</v>
      </c>
      <c r="S1438" s="12">
        <f t="shared" si="219"/>
        <v>0</v>
      </c>
      <c r="T1438">
        <f t="shared" si="226"/>
        <v>0</v>
      </c>
      <c r="U1438">
        <f t="shared" si="220"/>
        <v>8</v>
      </c>
    </row>
    <row r="1439" spans="13:21">
      <c r="M1439">
        <f t="shared" si="221"/>
        <v>70.40843220338796</v>
      </c>
      <c r="N1439">
        <f t="shared" si="222"/>
        <v>70.448432203387952</v>
      </c>
      <c r="O1439">
        <f t="shared" si="223"/>
        <v>70.403432203387965</v>
      </c>
      <c r="P1439">
        <f t="shared" si="224"/>
        <v>70.453432203387948</v>
      </c>
      <c r="Q1439">
        <f t="shared" si="218"/>
        <v>70.428432203387956</v>
      </c>
      <c r="R1439">
        <f t="shared" si="225"/>
        <v>0</v>
      </c>
      <c r="S1439" s="12">
        <f t="shared" si="219"/>
        <v>0</v>
      </c>
      <c r="T1439">
        <f t="shared" si="226"/>
        <v>0</v>
      </c>
      <c r="U1439">
        <f t="shared" si="220"/>
        <v>8</v>
      </c>
    </row>
    <row r="1440" spans="13:21">
      <c r="M1440">
        <f t="shared" si="221"/>
        <v>70.458432203387957</v>
      </c>
      <c r="N1440">
        <f t="shared" si="222"/>
        <v>70.498432203387949</v>
      </c>
      <c r="O1440">
        <f t="shared" si="223"/>
        <v>70.453432203387962</v>
      </c>
      <c r="P1440">
        <f t="shared" si="224"/>
        <v>70.503432203387945</v>
      </c>
      <c r="Q1440">
        <f t="shared" si="218"/>
        <v>70.478432203387953</v>
      </c>
      <c r="R1440">
        <f t="shared" si="225"/>
        <v>0</v>
      </c>
      <c r="S1440" s="12">
        <f t="shared" si="219"/>
        <v>0</v>
      </c>
      <c r="T1440">
        <f t="shared" si="226"/>
        <v>0</v>
      </c>
      <c r="U1440">
        <f t="shared" si="220"/>
        <v>8</v>
      </c>
    </row>
    <row r="1441" spans="13:21">
      <c r="M1441">
        <f t="shared" si="221"/>
        <v>70.508432203387954</v>
      </c>
      <c r="N1441">
        <f t="shared" si="222"/>
        <v>70.548432203387947</v>
      </c>
      <c r="O1441">
        <f t="shared" si="223"/>
        <v>70.503432203387959</v>
      </c>
      <c r="P1441">
        <f t="shared" si="224"/>
        <v>70.553432203387942</v>
      </c>
      <c r="Q1441">
        <f t="shared" si="218"/>
        <v>70.52843220338795</v>
      </c>
      <c r="R1441">
        <f t="shared" si="225"/>
        <v>0</v>
      </c>
      <c r="S1441" s="12">
        <f t="shared" si="219"/>
        <v>0</v>
      </c>
      <c r="T1441">
        <f t="shared" si="226"/>
        <v>0</v>
      </c>
      <c r="U1441">
        <f t="shared" si="220"/>
        <v>8</v>
      </c>
    </row>
    <row r="1442" spans="13:21">
      <c r="M1442">
        <f t="shared" si="221"/>
        <v>70.558432203387952</v>
      </c>
      <c r="N1442">
        <f t="shared" si="222"/>
        <v>70.598432203387944</v>
      </c>
      <c r="O1442">
        <f t="shared" si="223"/>
        <v>70.553432203387956</v>
      </c>
      <c r="P1442">
        <f t="shared" si="224"/>
        <v>70.603432203387939</v>
      </c>
      <c r="Q1442">
        <f t="shared" si="218"/>
        <v>70.578432203387948</v>
      </c>
      <c r="R1442">
        <f t="shared" si="225"/>
        <v>0</v>
      </c>
      <c r="S1442" s="12">
        <f t="shared" si="219"/>
        <v>0</v>
      </c>
      <c r="T1442">
        <f t="shared" si="226"/>
        <v>0</v>
      </c>
      <c r="U1442">
        <f t="shared" si="220"/>
        <v>8</v>
      </c>
    </row>
    <row r="1443" spans="13:21">
      <c r="M1443">
        <f t="shared" si="221"/>
        <v>70.608432203387949</v>
      </c>
      <c r="N1443">
        <f t="shared" si="222"/>
        <v>70.648432203387941</v>
      </c>
      <c r="O1443">
        <f t="shared" si="223"/>
        <v>70.603432203387953</v>
      </c>
      <c r="P1443">
        <f t="shared" si="224"/>
        <v>70.653432203387936</v>
      </c>
      <c r="Q1443">
        <f t="shared" si="218"/>
        <v>70.628432203387945</v>
      </c>
      <c r="R1443">
        <f t="shared" si="225"/>
        <v>0</v>
      </c>
      <c r="S1443" s="12">
        <f t="shared" si="219"/>
        <v>0</v>
      </c>
      <c r="T1443">
        <f t="shared" si="226"/>
        <v>0</v>
      </c>
      <c r="U1443">
        <f t="shared" si="220"/>
        <v>8</v>
      </c>
    </row>
    <row r="1444" spans="13:21">
      <c r="M1444">
        <f t="shared" si="221"/>
        <v>70.658432203387946</v>
      </c>
      <c r="N1444">
        <f t="shared" si="222"/>
        <v>70.698432203387938</v>
      </c>
      <c r="O1444">
        <f t="shared" si="223"/>
        <v>70.65343220338795</v>
      </c>
      <c r="P1444">
        <f t="shared" si="224"/>
        <v>70.703432203387933</v>
      </c>
      <c r="Q1444">
        <f t="shared" si="218"/>
        <v>70.678432203387942</v>
      </c>
      <c r="R1444">
        <f t="shared" si="225"/>
        <v>0</v>
      </c>
      <c r="S1444" s="12">
        <f t="shared" si="219"/>
        <v>0</v>
      </c>
      <c r="T1444">
        <f t="shared" si="226"/>
        <v>0</v>
      </c>
      <c r="U1444">
        <f t="shared" si="220"/>
        <v>8</v>
      </c>
    </row>
    <row r="1445" spans="13:21">
      <c r="M1445">
        <f t="shared" si="221"/>
        <v>70.708432203387943</v>
      </c>
      <c r="N1445">
        <f t="shared" si="222"/>
        <v>70.748432203387935</v>
      </c>
      <c r="O1445">
        <f t="shared" si="223"/>
        <v>70.703432203387948</v>
      </c>
      <c r="P1445">
        <f t="shared" si="224"/>
        <v>70.753432203387931</v>
      </c>
      <c r="Q1445">
        <f t="shared" si="218"/>
        <v>70.728432203387939</v>
      </c>
      <c r="R1445">
        <f t="shared" si="225"/>
        <v>0</v>
      </c>
      <c r="S1445" s="12">
        <f t="shared" si="219"/>
        <v>0</v>
      </c>
      <c r="T1445">
        <f t="shared" si="226"/>
        <v>0</v>
      </c>
      <c r="U1445">
        <f t="shared" si="220"/>
        <v>8</v>
      </c>
    </row>
    <row r="1446" spans="13:21">
      <c r="M1446">
        <f t="shared" si="221"/>
        <v>70.75843220338794</v>
      </c>
      <c r="N1446">
        <f t="shared" si="222"/>
        <v>70.798432203387932</v>
      </c>
      <c r="O1446">
        <f t="shared" si="223"/>
        <v>70.753432203387945</v>
      </c>
      <c r="P1446">
        <f t="shared" si="224"/>
        <v>70.803432203387928</v>
      </c>
      <c r="Q1446">
        <f t="shared" si="218"/>
        <v>70.778432203387936</v>
      </c>
      <c r="R1446">
        <f t="shared" si="225"/>
        <v>0</v>
      </c>
      <c r="S1446" s="12">
        <f t="shared" si="219"/>
        <v>0</v>
      </c>
      <c r="T1446">
        <f t="shared" si="226"/>
        <v>0</v>
      </c>
      <c r="U1446">
        <f t="shared" si="220"/>
        <v>8</v>
      </c>
    </row>
    <row r="1447" spans="13:21">
      <c r="M1447">
        <f t="shared" si="221"/>
        <v>70.808432203387937</v>
      </c>
      <c r="N1447">
        <f t="shared" si="222"/>
        <v>70.848432203387929</v>
      </c>
      <c r="O1447">
        <f t="shared" si="223"/>
        <v>70.803432203387942</v>
      </c>
      <c r="P1447">
        <f t="shared" si="224"/>
        <v>70.853432203387925</v>
      </c>
      <c r="Q1447">
        <f t="shared" si="218"/>
        <v>70.828432203387933</v>
      </c>
      <c r="R1447">
        <f t="shared" si="225"/>
        <v>0</v>
      </c>
      <c r="S1447" s="12">
        <f t="shared" si="219"/>
        <v>0</v>
      </c>
      <c r="T1447">
        <f t="shared" si="226"/>
        <v>0</v>
      </c>
      <c r="U1447">
        <f t="shared" si="220"/>
        <v>8</v>
      </c>
    </row>
    <row r="1448" spans="13:21">
      <c r="M1448">
        <f t="shared" si="221"/>
        <v>70.858432203387935</v>
      </c>
      <c r="N1448">
        <f t="shared" si="222"/>
        <v>70.898432203387927</v>
      </c>
      <c r="O1448">
        <f t="shared" si="223"/>
        <v>70.853432203387939</v>
      </c>
      <c r="P1448">
        <f t="shared" si="224"/>
        <v>70.903432203387922</v>
      </c>
      <c r="Q1448">
        <f t="shared" si="218"/>
        <v>70.878432203387931</v>
      </c>
      <c r="R1448">
        <f t="shared" si="225"/>
        <v>0</v>
      </c>
      <c r="S1448" s="12">
        <f t="shared" si="219"/>
        <v>0</v>
      </c>
      <c r="T1448">
        <f t="shared" si="226"/>
        <v>0</v>
      </c>
      <c r="U1448">
        <f t="shared" si="220"/>
        <v>8</v>
      </c>
    </row>
    <row r="1449" spans="13:21">
      <c r="M1449">
        <f t="shared" si="221"/>
        <v>70.908432203387932</v>
      </c>
      <c r="N1449">
        <f t="shared" si="222"/>
        <v>70.948432203387924</v>
      </c>
      <c r="O1449">
        <f t="shared" si="223"/>
        <v>70.903432203387936</v>
      </c>
      <c r="P1449">
        <f t="shared" si="224"/>
        <v>70.953432203387919</v>
      </c>
      <c r="Q1449">
        <f t="shared" si="218"/>
        <v>70.928432203387928</v>
      </c>
      <c r="R1449">
        <f t="shared" si="225"/>
        <v>0</v>
      </c>
      <c r="S1449" s="12">
        <f t="shared" si="219"/>
        <v>0</v>
      </c>
      <c r="T1449">
        <f t="shared" si="226"/>
        <v>0</v>
      </c>
      <c r="U1449">
        <f t="shared" si="220"/>
        <v>8</v>
      </c>
    </row>
    <row r="1450" spans="13:21">
      <c r="M1450">
        <f t="shared" si="221"/>
        <v>70.958432203387929</v>
      </c>
      <c r="N1450">
        <f t="shared" si="222"/>
        <v>70.998432203387921</v>
      </c>
      <c r="O1450">
        <f t="shared" si="223"/>
        <v>70.953432203387933</v>
      </c>
      <c r="P1450">
        <f t="shared" si="224"/>
        <v>71.003432203387916</v>
      </c>
      <c r="Q1450">
        <f t="shared" si="218"/>
        <v>70.978432203387925</v>
      </c>
      <c r="R1450">
        <f t="shared" si="225"/>
        <v>0</v>
      </c>
      <c r="S1450" s="12">
        <f t="shared" si="219"/>
        <v>0</v>
      </c>
      <c r="T1450">
        <f t="shared" si="226"/>
        <v>0</v>
      </c>
      <c r="U1450">
        <f t="shared" si="220"/>
        <v>8</v>
      </c>
    </row>
    <row r="1451" spans="13:21">
      <c r="M1451">
        <f t="shared" si="221"/>
        <v>71.008432203387926</v>
      </c>
      <c r="N1451">
        <f t="shared" si="222"/>
        <v>71.048432203387918</v>
      </c>
      <c r="O1451">
        <f t="shared" si="223"/>
        <v>71.003432203387931</v>
      </c>
      <c r="P1451">
        <f t="shared" si="224"/>
        <v>71.053432203387914</v>
      </c>
      <c r="Q1451">
        <f t="shared" si="218"/>
        <v>71.028432203387922</v>
      </c>
      <c r="R1451">
        <f t="shared" si="225"/>
        <v>0</v>
      </c>
      <c r="S1451" s="12">
        <f t="shared" si="219"/>
        <v>0</v>
      </c>
      <c r="T1451">
        <f t="shared" si="226"/>
        <v>0</v>
      </c>
      <c r="U1451">
        <f t="shared" si="220"/>
        <v>8</v>
      </c>
    </row>
    <row r="1452" spans="13:21">
      <c r="M1452">
        <f t="shared" si="221"/>
        <v>71.058432203387923</v>
      </c>
      <c r="N1452">
        <f t="shared" si="222"/>
        <v>71.098432203387915</v>
      </c>
      <c r="O1452">
        <f t="shared" si="223"/>
        <v>71.053432203387928</v>
      </c>
      <c r="P1452">
        <f t="shared" si="224"/>
        <v>71.103432203387911</v>
      </c>
      <c r="Q1452">
        <f t="shared" si="218"/>
        <v>71.078432203387919</v>
      </c>
      <c r="R1452">
        <f t="shared" si="225"/>
        <v>0</v>
      </c>
      <c r="S1452" s="12">
        <f t="shared" si="219"/>
        <v>0</v>
      </c>
      <c r="T1452">
        <f>R1452</f>
        <v>0</v>
      </c>
      <c r="U1452">
        <f t="shared" si="220"/>
        <v>8</v>
      </c>
    </row>
    <row r="1453" spans="13:21">
      <c r="M1453">
        <f t="shared" si="221"/>
        <v>71.10843220338792</v>
      </c>
      <c r="N1453">
        <f t="shared" si="222"/>
        <v>71.148432203387912</v>
      </c>
      <c r="O1453">
        <f t="shared" si="223"/>
        <v>71.103432203387925</v>
      </c>
      <c r="P1453">
        <f t="shared" si="224"/>
        <v>71.153432203387908</v>
      </c>
      <c r="Q1453">
        <f t="shared" si="218"/>
        <v>71.128432203387916</v>
      </c>
      <c r="R1453">
        <f t="shared" si="225"/>
        <v>0</v>
      </c>
      <c r="S1453" s="12">
        <f t="shared" si="219"/>
        <v>0</v>
      </c>
      <c r="T1453">
        <f t="shared" ref="T1453:T1490" si="227">R1453+T1452</f>
        <v>0</v>
      </c>
      <c r="U1453">
        <f t="shared" si="220"/>
        <v>8</v>
      </c>
    </row>
    <row r="1454" spans="13:21">
      <c r="M1454">
        <f t="shared" si="221"/>
        <v>71.158432203387918</v>
      </c>
      <c r="N1454">
        <f t="shared" si="222"/>
        <v>71.19843220338791</v>
      </c>
      <c r="O1454">
        <f t="shared" si="223"/>
        <v>71.153432203387922</v>
      </c>
      <c r="P1454">
        <f t="shared" si="224"/>
        <v>71.203432203387905</v>
      </c>
      <c r="Q1454">
        <f t="shared" si="218"/>
        <v>71.178432203387914</v>
      </c>
      <c r="R1454">
        <f t="shared" si="225"/>
        <v>0</v>
      </c>
      <c r="S1454" s="12">
        <f t="shared" si="219"/>
        <v>0</v>
      </c>
      <c r="T1454">
        <f t="shared" si="227"/>
        <v>0</v>
      </c>
      <c r="U1454">
        <f t="shared" si="220"/>
        <v>8</v>
      </c>
    </row>
    <row r="1455" spans="13:21">
      <c r="M1455">
        <f t="shared" si="221"/>
        <v>71.208432203387915</v>
      </c>
      <c r="N1455">
        <f t="shared" si="222"/>
        <v>71.248432203387907</v>
      </c>
      <c r="O1455">
        <f t="shared" si="223"/>
        <v>71.203432203387919</v>
      </c>
      <c r="P1455">
        <f t="shared" si="224"/>
        <v>71.253432203387902</v>
      </c>
      <c r="Q1455">
        <f t="shared" si="218"/>
        <v>71.228432203387911</v>
      </c>
      <c r="R1455">
        <f t="shared" si="225"/>
        <v>0</v>
      </c>
      <c r="S1455" s="12">
        <f t="shared" si="219"/>
        <v>0</v>
      </c>
      <c r="T1455">
        <f t="shared" si="227"/>
        <v>0</v>
      </c>
      <c r="U1455">
        <f t="shared" si="220"/>
        <v>8</v>
      </c>
    </row>
    <row r="1456" spans="13:21">
      <c r="M1456">
        <f t="shared" si="221"/>
        <v>71.258432203387912</v>
      </c>
      <c r="N1456">
        <f t="shared" si="222"/>
        <v>71.298432203387904</v>
      </c>
      <c r="O1456">
        <f t="shared" si="223"/>
        <v>71.253432203387916</v>
      </c>
      <c r="P1456">
        <f t="shared" si="224"/>
        <v>71.303432203387899</v>
      </c>
      <c r="Q1456">
        <f t="shared" si="218"/>
        <v>71.278432203387908</v>
      </c>
      <c r="R1456">
        <f t="shared" si="225"/>
        <v>0</v>
      </c>
      <c r="S1456" s="12">
        <f t="shared" si="219"/>
        <v>0</v>
      </c>
      <c r="T1456">
        <f t="shared" si="227"/>
        <v>0</v>
      </c>
      <c r="U1456">
        <f t="shared" si="220"/>
        <v>8</v>
      </c>
    </row>
    <row r="1457" spans="13:21">
      <c r="M1457">
        <f t="shared" si="221"/>
        <v>71.308432203387909</v>
      </c>
      <c r="N1457">
        <f t="shared" si="222"/>
        <v>71.348432203387901</v>
      </c>
      <c r="O1457">
        <f t="shared" si="223"/>
        <v>71.303432203387914</v>
      </c>
      <c r="P1457">
        <f t="shared" si="224"/>
        <v>71.353432203387896</v>
      </c>
      <c r="Q1457">
        <f t="shared" si="218"/>
        <v>71.328432203387905</v>
      </c>
      <c r="R1457">
        <f t="shared" si="225"/>
        <v>0</v>
      </c>
      <c r="S1457" s="12">
        <f t="shared" si="219"/>
        <v>0</v>
      </c>
      <c r="T1457">
        <f t="shared" si="227"/>
        <v>0</v>
      </c>
      <c r="U1457">
        <f t="shared" si="220"/>
        <v>8</v>
      </c>
    </row>
    <row r="1458" spans="13:21">
      <c r="M1458">
        <f t="shared" si="221"/>
        <v>71.358432203387906</v>
      </c>
      <c r="N1458">
        <f t="shared" si="222"/>
        <v>71.398432203387898</v>
      </c>
      <c r="O1458">
        <f t="shared" si="223"/>
        <v>71.353432203387911</v>
      </c>
      <c r="P1458">
        <f t="shared" si="224"/>
        <v>71.403432203387894</v>
      </c>
      <c r="Q1458">
        <f t="shared" si="218"/>
        <v>71.378432203387902</v>
      </c>
      <c r="R1458">
        <f t="shared" si="225"/>
        <v>0</v>
      </c>
      <c r="S1458" s="12">
        <f t="shared" si="219"/>
        <v>0</v>
      </c>
      <c r="T1458">
        <f t="shared" si="227"/>
        <v>0</v>
      </c>
      <c r="U1458">
        <f t="shared" si="220"/>
        <v>8</v>
      </c>
    </row>
    <row r="1459" spans="13:21">
      <c r="M1459">
        <f t="shared" si="221"/>
        <v>71.408432203387903</v>
      </c>
      <c r="N1459">
        <f t="shared" si="222"/>
        <v>71.448432203387895</v>
      </c>
      <c r="O1459">
        <f t="shared" si="223"/>
        <v>71.403432203387908</v>
      </c>
      <c r="P1459">
        <f t="shared" si="224"/>
        <v>71.453432203387891</v>
      </c>
      <c r="Q1459">
        <f t="shared" ref="Q1459:Q1522" si="228">AVERAGE(O1459:P1459)</f>
        <v>71.428432203387899</v>
      </c>
      <c r="R1459">
        <f t="shared" si="225"/>
        <v>0</v>
      </c>
      <c r="S1459" s="12">
        <f t="shared" ref="S1459:S1522" si="229">R1459/$S$3</f>
        <v>0</v>
      </c>
      <c r="T1459">
        <f t="shared" si="227"/>
        <v>0</v>
      </c>
      <c r="U1459">
        <f t="shared" ref="U1459:U1522" si="230">COUNTIF($G$3:$G$1000, "&lt;="&amp;O1459)</f>
        <v>8</v>
      </c>
    </row>
    <row r="1460" spans="13:21">
      <c r="M1460">
        <f t="shared" si="221"/>
        <v>71.4584322033879</v>
      </c>
      <c r="N1460">
        <f t="shared" si="222"/>
        <v>71.498432203387893</v>
      </c>
      <c r="O1460">
        <f t="shared" si="223"/>
        <v>71.453432203387905</v>
      </c>
      <c r="P1460">
        <f t="shared" si="224"/>
        <v>71.503432203387888</v>
      </c>
      <c r="Q1460">
        <f t="shared" si="228"/>
        <v>71.478432203387896</v>
      </c>
      <c r="R1460">
        <f t="shared" si="225"/>
        <v>0</v>
      </c>
      <c r="S1460" s="12">
        <f t="shared" si="229"/>
        <v>0</v>
      </c>
      <c r="T1460">
        <f t="shared" si="227"/>
        <v>0</v>
      </c>
      <c r="U1460">
        <f t="shared" si="230"/>
        <v>8</v>
      </c>
    </row>
    <row r="1461" spans="13:21">
      <c r="M1461">
        <f t="shared" si="221"/>
        <v>71.508432203387898</v>
      </c>
      <c r="N1461">
        <f t="shared" si="222"/>
        <v>71.54843220338789</v>
      </c>
      <c r="O1461">
        <f t="shared" si="223"/>
        <v>71.503432203387902</v>
      </c>
      <c r="P1461">
        <f t="shared" si="224"/>
        <v>71.553432203387885</v>
      </c>
      <c r="Q1461">
        <f t="shared" si="228"/>
        <v>71.528432203387894</v>
      </c>
      <c r="R1461">
        <f t="shared" si="225"/>
        <v>0</v>
      </c>
      <c r="S1461" s="12">
        <f t="shared" si="229"/>
        <v>0</v>
      </c>
      <c r="T1461">
        <f t="shared" si="227"/>
        <v>0</v>
      </c>
      <c r="U1461">
        <f t="shared" si="230"/>
        <v>8</v>
      </c>
    </row>
    <row r="1462" spans="13:21">
      <c r="M1462">
        <f t="shared" si="221"/>
        <v>71.558432203387895</v>
      </c>
      <c r="N1462">
        <f t="shared" si="222"/>
        <v>71.598432203387887</v>
      </c>
      <c r="O1462">
        <f t="shared" si="223"/>
        <v>71.553432203387899</v>
      </c>
      <c r="P1462">
        <f t="shared" si="224"/>
        <v>71.603432203387882</v>
      </c>
      <c r="Q1462">
        <f t="shared" si="228"/>
        <v>71.578432203387891</v>
      </c>
      <c r="R1462">
        <f t="shared" si="225"/>
        <v>0</v>
      </c>
      <c r="S1462" s="12">
        <f t="shared" si="229"/>
        <v>0</v>
      </c>
      <c r="T1462">
        <f t="shared" si="227"/>
        <v>0</v>
      </c>
      <c r="U1462">
        <f t="shared" si="230"/>
        <v>8</v>
      </c>
    </row>
    <row r="1463" spans="13:21">
      <c r="M1463">
        <f t="shared" si="221"/>
        <v>71.608432203387892</v>
      </c>
      <c r="N1463">
        <f t="shared" si="222"/>
        <v>71.648432203387884</v>
      </c>
      <c r="O1463">
        <f t="shared" si="223"/>
        <v>71.603432203387896</v>
      </c>
      <c r="P1463">
        <f t="shared" si="224"/>
        <v>71.653432203387879</v>
      </c>
      <c r="Q1463">
        <f t="shared" si="228"/>
        <v>71.628432203387888</v>
      </c>
      <c r="R1463">
        <f t="shared" si="225"/>
        <v>0</v>
      </c>
      <c r="S1463" s="12">
        <f t="shared" si="229"/>
        <v>0</v>
      </c>
      <c r="T1463">
        <f t="shared" si="227"/>
        <v>0</v>
      </c>
      <c r="U1463">
        <f t="shared" si="230"/>
        <v>8</v>
      </c>
    </row>
    <row r="1464" spans="13:21">
      <c r="M1464">
        <f t="shared" si="221"/>
        <v>71.658432203387889</v>
      </c>
      <c r="N1464">
        <f t="shared" si="222"/>
        <v>71.698432203387881</v>
      </c>
      <c r="O1464">
        <f t="shared" si="223"/>
        <v>71.653432203387894</v>
      </c>
      <c r="P1464">
        <f t="shared" si="224"/>
        <v>71.703432203387877</v>
      </c>
      <c r="Q1464">
        <f t="shared" si="228"/>
        <v>71.678432203387885</v>
      </c>
      <c r="R1464">
        <f t="shared" si="225"/>
        <v>0</v>
      </c>
      <c r="S1464" s="12">
        <f t="shared" si="229"/>
        <v>0</v>
      </c>
      <c r="T1464">
        <f t="shared" si="227"/>
        <v>0</v>
      </c>
      <c r="U1464">
        <f t="shared" si="230"/>
        <v>8</v>
      </c>
    </row>
    <row r="1465" spans="13:21">
      <c r="M1465">
        <f t="shared" si="221"/>
        <v>71.708432203387886</v>
      </c>
      <c r="N1465">
        <f t="shared" si="222"/>
        <v>71.748432203387878</v>
      </c>
      <c r="O1465">
        <f t="shared" si="223"/>
        <v>71.703432203387891</v>
      </c>
      <c r="P1465">
        <f t="shared" si="224"/>
        <v>71.753432203387874</v>
      </c>
      <c r="Q1465">
        <f t="shared" si="228"/>
        <v>71.728432203387882</v>
      </c>
      <c r="R1465">
        <f t="shared" si="225"/>
        <v>0</v>
      </c>
      <c r="S1465" s="12">
        <f t="shared" si="229"/>
        <v>0</v>
      </c>
      <c r="T1465">
        <f t="shared" si="227"/>
        <v>0</v>
      </c>
      <c r="U1465">
        <f t="shared" si="230"/>
        <v>8</v>
      </c>
    </row>
    <row r="1466" spans="13:21">
      <c r="M1466">
        <f t="shared" si="221"/>
        <v>71.758432203387883</v>
      </c>
      <c r="N1466">
        <f t="shared" si="222"/>
        <v>71.798432203387875</v>
      </c>
      <c r="O1466">
        <f t="shared" si="223"/>
        <v>71.753432203387888</v>
      </c>
      <c r="P1466">
        <f t="shared" si="224"/>
        <v>71.803432203387871</v>
      </c>
      <c r="Q1466">
        <f t="shared" si="228"/>
        <v>71.778432203387879</v>
      </c>
      <c r="R1466">
        <f t="shared" si="225"/>
        <v>0</v>
      </c>
      <c r="S1466" s="12">
        <f t="shared" si="229"/>
        <v>0</v>
      </c>
      <c r="T1466">
        <f t="shared" si="227"/>
        <v>0</v>
      </c>
      <c r="U1466">
        <f t="shared" si="230"/>
        <v>8</v>
      </c>
    </row>
    <row r="1467" spans="13:21">
      <c r="M1467">
        <f t="shared" si="221"/>
        <v>71.808432203387881</v>
      </c>
      <c r="N1467">
        <f t="shared" si="222"/>
        <v>71.848432203387873</v>
      </c>
      <c r="O1467">
        <f t="shared" si="223"/>
        <v>71.803432203387885</v>
      </c>
      <c r="P1467">
        <f t="shared" si="224"/>
        <v>71.853432203387868</v>
      </c>
      <c r="Q1467">
        <f t="shared" si="228"/>
        <v>71.828432203387877</v>
      </c>
      <c r="R1467">
        <f t="shared" si="225"/>
        <v>0</v>
      </c>
      <c r="S1467" s="12">
        <f t="shared" si="229"/>
        <v>0</v>
      </c>
      <c r="T1467">
        <f t="shared" si="227"/>
        <v>0</v>
      </c>
      <c r="U1467">
        <f t="shared" si="230"/>
        <v>8</v>
      </c>
    </row>
    <row r="1468" spans="13:21">
      <c r="M1468">
        <f t="shared" si="221"/>
        <v>71.858432203387878</v>
      </c>
      <c r="N1468">
        <f t="shared" si="222"/>
        <v>71.89843220338787</v>
      </c>
      <c r="O1468">
        <f t="shared" si="223"/>
        <v>71.853432203387882</v>
      </c>
      <c r="P1468">
        <f t="shared" si="224"/>
        <v>71.903432203387865</v>
      </c>
      <c r="Q1468">
        <f t="shared" si="228"/>
        <v>71.878432203387874</v>
      </c>
      <c r="R1468">
        <f t="shared" si="225"/>
        <v>0</v>
      </c>
      <c r="S1468" s="12">
        <f t="shared" si="229"/>
        <v>0</v>
      </c>
      <c r="T1468">
        <f t="shared" si="227"/>
        <v>0</v>
      </c>
      <c r="U1468">
        <f t="shared" si="230"/>
        <v>8</v>
      </c>
    </row>
    <row r="1469" spans="13:21">
      <c r="M1469">
        <f t="shared" si="221"/>
        <v>71.908432203387875</v>
      </c>
      <c r="N1469">
        <f t="shared" si="222"/>
        <v>71.948432203387867</v>
      </c>
      <c r="O1469">
        <f t="shared" si="223"/>
        <v>71.903432203387879</v>
      </c>
      <c r="P1469">
        <f t="shared" si="224"/>
        <v>71.953432203387862</v>
      </c>
      <c r="Q1469">
        <f t="shared" si="228"/>
        <v>71.928432203387871</v>
      </c>
      <c r="R1469">
        <f t="shared" si="225"/>
        <v>0</v>
      </c>
      <c r="S1469" s="12">
        <f t="shared" si="229"/>
        <v>0</v>
      </c>
      <c r="T1469">
        <f t="shared" si="227"/>
        <v>0</v>
      </c>
      <c r="U1469">
        <f t="shared" si="230"/>
        <v>8</v>
      </c>
    </row>
    <row r="1470" spans="13:21">
      <c r="M1470">
        <f t="shared" si="221"/>
        <v>71.958432203387872</v>
      </c>
      <c r="N1470">
        <f t="shared" si="222"/>
        <v>71.998432203387864</v>
      </c>
      <c r="O1470">
        <f t="shared" si="223"/>
        <v>71.953432203387877</v>
      </c>
      <c r="P1470">
        <f t="shared" si="224"/>
        <v>72.00343220338786</v>
      </c>
      <c r="Q1470">
        <f t="shared" si="228"/>
        <v>71.978432203387868</v>
      </c>
      <c r="R1470">
        <f t="shared" si="225"/>
        <v>0</v>
      </c>
      <c r="S1470" s="12">
        <f t="shared" si="229"/>
        <v>0</v>
      </c>
      <c r="T1470">
        <f t="shared" si="227"/>
        <v>0</v>
      </c>
      <c r="U1470">
        <f t="shared" si="230"/>
        <v>8</v>
      </c>
    </row>
    <row r="1471" spans="13:21">
      <c r="M1471">
        <f t="shared" si="221"/>
        <v>72.008432203387869</v>
      </c>
      <c r="N1471">
        <f t="shared" si="222"/>
        <v>72.048432203387861</v>
      </c>
      <c r="O1471">
        <f t="shared" si="223"/>
        <v>72.003432203387874</v>
      </c>
      <c r="P1471">
        <f t="shared" si="224"/>
        <v>72.053432203387857</v>
      </c>
      <c r="Q1471">
        <f t="shared" si="228"/>
        <v>72.028432203387865</v>
      </c>
      <c r="R1471">
        <f t="shared" si="225"/>
        <v>0</v>
      </c>
      <c r="S1471" s="12">
        <f t="shared" si="229"/>
        <v>0</v>
      </c>
      <c r="T1471">
        <f t="shared" si="227"/>
        <v>0</v>
      </c>
      <c r="U1471">
        <f t="shared" si="230"/>
        <v>8</v>
      </c>
    </row>
    <row r="1472" spans="13:21">
      <c r="M1472">
        <f t="shared" si="221"/>
        <v>72.058432203387866</v>
      </c>
      <c r="N1472">
        <f t="shared" si="222"/>
        <v>72.098432203387858</v>
      </c>
      <c r="O1472">
        <f t="shared" si="223"/>
        <v>72.053432203387871</v>
      </c>
      <c r="P1472">
        <f t="shared" si="224"/>
        <v>72.103432203387854</v>
      </c>
      <c r="Q1472">
        <f t="shared" si="228"/>
        <v>72.078432203387862</v>
      </c>
      <c r="R1472">
        <f t="shared" si="225"/>
        <v>0</v>
      </c>
      <c r="S1472" s="12">
        <f t="shared" si="229"/>
        <v>0</v>
      </c>
      <c r="T1472">
        <f t="shared" si="227"/>
        <v>0</v>
      </c>
      <c r="U1472">
        <f t="shared" si="230"/>
        <v>8</v>
      </c>
    </row>
    <row r="1473" spans="13:21">
      <c r="M1473">
        <f t="shared" si="221"/>
        <v>72.108432203387864</v>
      </c>
      <c r="N1473">
        <f t="shared" si="222"/>
        <v>72.148432203387856</v>
      </c>
      <c r="O1473">
        <f t="shared" si="223"/>
        <v>72.103432203387868</v>
      </c>
      <c r="P1473">
        <f t="shared" si="224"/>
        <v>72.153432203387851</v>
      </c>
      <c r="Q1473">
        <f t="shared" si="228"/>
        <v>72.12843220338786</v>
      </c>
      <c r="R1473">
        <f t="shared" si="225"/>
        <v>0</v>
      </c>
      <c r="S1473" s="12">
        <f t="shared" si="229"/>
        <v>0</v>
      </c>
      <c r="T1473">
        <f t="shared" si="227"/>
        <v>0</v>
      </c>
      <c r="U1473">
        <f t="shared" si="230"/>
        <v>8</v>
      </c>
    </row>
    <row r="1474" spans="13:21">
      <c r="M1474">
        <f t="shared" si="221"/>
        <v>72.158432203387861</v>
      </c>
      <c r="N1474">
        <f t="shared" si="222"/>
        <v>72.198432203387853</v>
      </c>
      <c r="O1474">
        <f t="shared" si="223"/>
        <v>72.153432203387865</v>
      </c>
      <c r="P1474">
        <f t="shared" si="224"/>
        <v>72.203432203387848</v>
      </c>
      <c r="Q1474">
        <f t="shared" si="228"/>
        <v>72.178432203387857</v>
      </c>
      <c r="R1474">
        <f t="shared" si="225"/>
        <v>0</v>
      </c>
      <c r="S1474" s="12">
        <f t="shared" si="229"/>
        <v>0</v>
      </c>
      <c r="T1474">
        <f t="shared" si="227"/>
        <v>0</v>
      </c>
      <c r="U1474">
        <f t="shared" si="230"/>
        <v>8</v>
      </c>
    </row>
    <row r="1475" spans="13:21">
      <c r="M1475">
        <f t="shared" si="221"/>
        <v>72.208432203387858</v>
      </c>
      <c r="N1475">
        <f t="shared" si="222"/>
        <v>72.24843220338785</v>
      </c>
      <c r="O1475">
        <f t="shared" si="223"/>
        <v>72.203432203387862</v>
      </c>
      <c r="P1475">
        <f t="shared" si="224"/>
        <v>72.253432203387845</v>
      </c>
      <c r="Q1475">
        <f t="shared" si="228"/>
        <v>72.228432203387854</v>
      </c>
      <c r="R1475">
        <f t="shared" si="225"/>
        <v>0</v>
      </c>
      <c r="S1475" s="12">
        <f t="shared" si="229"/>
        <v>0</v>
      </c>
      <c r="T1475">
        <f t="shared" si="227"/>
        <v>0</v>
      </c>
      <c r="U1475">
        <f t="shared" si="230"/>
        <v>8</v>
      </c>
    </row>
    <row r="1476" spans="13:21">
      <c r="M1476">
        <f t="shared" si="221"/>
        <v>72.258432203387855</v>
      </c>
      <c r="N1476">
        <f t="shared" si="222"/>
        <v>72.298432203387847</v>
      </c>
      <c r="O1476">
        <f t="shared" si="223"/>
        <v>72.25343220338786</v>
      </c>
      <c r="P1476">
        <f t="shared" si="224"/>
        <v>72.303432203387842</v>
      </c>
      <c r="Q1476">
        <f t="shared" si="228"/>
        <v>72.278432203387851</v>
      </c>
      <c r="R1476">
        <f t="shared" si="225"/>
        <v>0</v>
      </c>
      <c r="S1476" s="12">
        <f t="shared" si="229"/>
        <v>0</v>
      </c>
      <c r="T1476">
        <f t="shared" si="227"/>
        <v>0</v>
      </c>
      <c r="U1476">
        <f t="shared" si="230"/>
        <v>8</v>
      </c>
    </row>
    <row r="1477" spans="13:21">
      <c r="M1477">
        <f t="shared" si="221"/>
        <v>72.308432203387852</v>
      </c>
      <c r="N1477">
        <f t="shared" si="222"/>
        <v>72.348432203387844</v>
      </c>
      <c r="O1477">
        <f t="shared" si="223"/>
        <v>72.303432203387857</v>
      </c>
      <c r="P1477">
        <f t="shared" si="224"/>
        <v>72.35343220338784</v>
      </c>
      <c r="Q1477">
        <f t="shared" si="228"/>
        <v>72.328432203387848</v>
      </c>
      <c r="R1477">
        <f t="shared" si="225"/>
        <v>0</v>
      </c>
      <c r="S1477" s="12">
        <f t="shared" si="229"/>
        <v>0</v>
      </c>
      <c r="T1477">
        <f t="shared" si="227"/>
        <v>0</v>
      </c>
      <c r="U1477">
        <f t="shared" si="230"/>
        <v>8</v>
      </c>
    </row>
    <row r="1478" spans="13:21">
      <c r="M1478">
        <f t="shared" ref="M1478:M1541" si="231">N1477+10^(-$D$4)</f>
        <v>72.358432203387849</v>
      </c>
      <c r="N1478">
        <f t="shared" ref="N1478:N1541" si="232">N1477+$J$6</f>
        <v>72.398432203387841</v>
      </c>
      <c r="O1478">
        <f t="shared" ref="O1478:O1541" si="233">M1478-5*10^-($D$4+1)</f>
        <v>72.353432203387854</v>
      </c>
      <c r="P1478">
        <f t="shared" ref="P1478:P1541" si="234">N1478+5*10^-($D$4+1)</f>
        <v>72.403432203387837</v>
      </c>
      <c r="Q1478">
        <f t="shared" si="228"/>
        <v>72.378432203387845</v>
      </c>
      <c r="R1478">
        <f t="shared" ref="R1478:R1541" si="235">COUNTIFS($G$3:$G$5000, "&gt;="&amp;O1478,$G$3:$G$5000, "&lt;="&amp;P1478)</f>
        <v>0</v>
      </c>
      <c r="S1478" s="12">
        <f t="shared" si="229"/>
        <v>0</v>
      </c>
      <c r="T1478">
        <f t="shared" si="227"/>
        <v>0</v>
      </c>
      <c r="U1478">
        <f t="shared" si="230"/>
        <v>8</v>
      </c>
    </row>
    <row r="1479" spans="13:21">
      <c r="M1479">
        <f t="shared" si="231"/>
        <v>72.408432203387846</v>
      </c>
      <c r="N1479">
        <f t="shared" si="232"/>
        <v>72.448432203387839</v>
      </c>
      <c r="O1479">
        <f t="shared" si="233"/>
        <v>72.403432203387851</v>
      </c>
      <c r="P1479">
        <f t="shared" si="234"/>
        <v>72.453432203387834</v>
      </c>
      <c r="Q1479">
        <f t="shared" si="228"/>
        <v>72.428432203387842</v>
      </c>
      <c r="R1479">
        <f t="shared" si="235"/>
        <v>0</v>
      </c>
      <c r="S1479" s="12">
        <f t="shared" si="229"/>
        <v>0</v>
      </c>
      <c r="T1479">
        <f t="shared" si="227"/>
        <v>0</v>
      </c>
      <c r="U1479">
        <f t="shared" si="230"/>
        <v>8</v>
      </c>
    </row>
    <row r="1480" spans="13:21">
      <c r="M1480">
        <f t="shared" si="231"/>
        <v>72.458432203387844</v>
      </c>
      <c r="N1480">
        <f t="shared" si="232"/>
        <v>72.498432203387836</v>
      </c>
      <c r="O1480">
        <f t="shared" si="233"/>
        <v>72.453432203387848</v>
      </c>
      <c r="P1480">
        <f t="shared" si="234"/>
        <v>72.503432203387831</v>
      </c>
      <c r="Q1480">
        <f t="shared" si="228"/>
        <v>72.47843220338784</v>
      </c>
      <c r="R1480">
        <f t="shared" si="235"/>
        <v>0</v>
      </c>
      <c r="S1480" s="12">
        <f t="shared" si="229"/>
        <v>0</v>
      </c>
      <c r="T1480">
        <f t="shared" si="227"/>
        <v>0</v>
      </c>
      <c r="U1480">
        <f t="shared" si="230"/>
        <v>8</v>
      </c>
    </row>
    <row r="1481" spans="13:21">
      <c r="M1481">
        <f t="shared" si="231"/>
        <v>72.508432203387841</v>
      </c>
      <c r="N1481">
        <f t="shared" si="232"/>
        <v>72.548432203387833</v>
      </c>
      <c r="O1481">
        <f t="shared" si="233"/>
        <v>72.503432203387845</v>
      </c>
      <c r="P1481">
        <f t="shared" si="234"/>
        <v>72.553432203387828</v>
      </c>
      <c r="Q1481">
        <f t="shared" si="228"/>
        <v>72.528432203387837</v>
      </c>
      <c r="R1481">
        <f t="shared" si="235"/>
        <v>0</v>
      </c>
      <c r="S1481" s="12">
        <f t="shared" si="229"/>
        <v>0</v>
      </c>
      <c r="T1481">
        <f t="shared" si="227"/>
        <v>0</v>
      </c>
      <c r="U1481">
        <f t="shared" si="230"/>
        <v>8</v>
      </c>
    </row>
    <row r="1482" spans="13:21">
      <c r="M1482">
        <f t="shared" si="231"/>
        <v>72.558432203387838</v>
      </c>
      <c r="N1482">
        <f t="shared" si="232"/>
        <v>72.59843220338783</v>
      </c>
      <c r="O1482">
        <f t="shared" si="233"/>
        <v>72.553432203387842</v>
      </c>
      <c r="P1482">
        <f t="shared" si="234"/>
        <v>72.603432203387825</v>
      </c>
      <c r="Q1482">
        <f t="shared" si="228"/>
        <v>72.578432203387834</v>
      </c>
      <c r="R1482">
        <f t="shared" si="235"/>
        <v>0</v>
      </c>
      <c r="S1482" s="12">
        <f t="shared" si="229"/>
        <v>0</v>
      </c>
      <c r="T1482">
        <f t="shared" si="227"/>
        <v>0</v>
      </c>
      <c r="U1482">
        <f t="shared" si="230"/>
        <v>8</v>
      </c>
    </row>
    <row r="1483" spans="13:21">
      <c r="M1483">
        <f t="shared" si="231"/>
        <v>72.608432203387835</v>
      </c>
      <c r="N1483">
        <f t="shared" si="232"/>
        <v>72.648432203387827</v>
      </c>
      <c r="O1483">
        <f t="shared" si="233"/>
        <v>72.60343220338784</v>
      </c>
      <c r="P1483">
        <f t="shared" si="234"/>
        <v>72.653432203387823</v>
      </c>
      <c r="Q1483">
        <f t="shared" si="228"/>
        <v>72.628432203387831</v>
      </c>
      <c r="R1483">
        <f t="shared" si="235"/>
        <v>0</v>
      </c>
      <c r="S1483" s="12">
        <f t="shared" si="229"/>
        <v>0</v>
      </c>
      <c r="T1483">
        <f t="shared" si="227"/>
        <v>0</v>
      </c>
      <c r="U1483">
        <f t="shared" si="230"/>
        <v>8</v>
      </c>
    </row>
    <row r="1484" spans="13:21">
      <c r="M1484">
        <f t="shared" si="231"/>
        <v>72.658432203387832</v>
      </c>
      <c r="N1484">
        <f t="shared" si="232"/>
        <v>72.698432203387824</v>
      </c>
      <c r="O1484">
        <f t="shared" si="233"/>
        <v>72.653432203387837</v>
      </c>
      <c r="P1484">
        <f t="shared" si="234"/>
        <v>72.70343220338782</v>
      </c>
      <c r="Q1484">
        <f t="shared" si="228"/>
        <v>72.678432203387828</v>
      </c>
      <c r="R1484">
        <f t="shared" si="235"/>
        <v>0</v>
      </c>
      <c r="S1484" s="12">
        <f t="shared" si="229"/>
        <v>0</v>
      </c>
      <c r="T1484">
        <f t="shared" si="227"/>
        <v>0</v>
      </c>
      <c r="U1484">
        <f t="shared" si="230"/>
        <v>8</v>
      </c>
    </row>
    <row r="1485" spans="13:21">
      <c r="M1485">
        <f t="shared" si="231"/>
        <v>72.708432203387829</v>
      </c>
      <c r="N1485">
        <f t="shared" si="232"/>
        <v>72.748432203387821</v>
      </c>
      <c r="O1485">
        <f t="shared" si="233"/>
        <v>72.703432203387834</v>
      </c>
      <c r="P1485">
        <f t="shared" si="234"/>
        <v>72.753432203387817</v>
      </c>
      <c r="Q1485">
        <f t="shared" si="228"/>
        <v>72.728432203387825</v>
      </c>
      <c r="R1485">
        <f t="shared" si="235"/>
        <v>0</v>
      </c>
      <c r="S1485" s="12">
        <f t="shared" si="229"/>
        <v>0</v>
      </c>
      <c r="T1485">
        <f t="shared" si="227"/>
        <v>0</v>
      </c>
      <c r="U1485">
        <f t="shared" si="230"/>
        <v>8</v>
      </c>
    </row>
    <row r="1486" spans="13:21">
      <c r="M1486">
        <f t="shared" si="231"/>
        <v>72.758432203387827</v>
      </c>
      <c r="N1486">
        <f t="shared" si="232"/>
        <v>72.798432203387819</v>
      </c>
      <c r="O1486">
        <f t="shared" si="233"/>
        <v>72.753432203387831</v>
      </c>
      <c r="P1486">
        <f t="shared" si="234"/>
        <v>72.803432203387814</v>
      </c>
      <c r="Q1486">
        <f t="shared" si="228"/>
        <v>72.778432203387823</v>
      </c>
      <c r="R1486">
        <f t="shared" si="235"/>
        <v>0</v>
      </c>
      <c r="S1486" s="12">
        <f t="shared" si="229"/>
        <v>0</v>
      </c>
      <c r="T1486">
        <f t="shared" si="227"/>
        <v>0</v>
      </c>
      <c r="U1486">
        <f t="shared" si="230"/>
        <v>8</v>
      </c>
    </row>
    <row r="1487" spans="13:21">
      <c r="M1487">
        <f t="shared" si="231"/>
        <v>72.808432203387824</v>
      </c>
      <c r="N1487">
        <f t="shared" si="232"/>
        <v>72.848432203387816</v>
      </c>
      <c r="O1487">
        <f t="shared" si="233"/>
        <v>72.803432203387828</v>
      </c>
      <c r="P1487">
        <f t="shared" si="234"/>
        <v>72.853432203387811</v>
      </c>
      <c r="Q1487">
        <f t="shared" si="228"/>
        <v>72.82843220338782</v>
      </c>
      <c r="R1487">
        <f t="shared" si="235"/>
        <v>0</v>
      </c>
      <c r="S1487" s="12">
        <f t="shared" si="229"/>
        <v>0</v>
      </c>
      <c r="T1487">
        <f t="shared" si="227"/>
        <v>0</v>
      </c>
      <c r="U1487">
        <f t="shared" si="230"/>
        <v>8</v>
      </c>
    </row>
    <row r="1488" spans="13:21">
      <c r="M1488">
        <f t="shared" si="231"/>
        <v>72.858432203387821</v>
      </c>
      <c r="N1488">
        <f t="shared" si="232"/>
        <v>72.898432203387813</v>
      </c>
      <c r="O1488">
        <f t="shared" si="233"/>
        <v>72.853432203387825</v>
      </c>
      <c r="P1488">
        <f t="shared" si="234"/>
        <v>72.903432203387808</v>
      </c>
      <c r="Q1488">
        <f t="shared" si="228"/>
        <v>72.878432203387817</v>
      </c>
      <c r="R1488">
        <f t="shared" si="235"/>
        <v>0</v>
      </c>
      <c r="S1488" s="12">
        <f t="shared" si="229"/>
        <v>0</v>
      </c>
      <c r="T1488">
        <f t="shared" si="227"/>
        <v>0</v>
      </c>
      <c r="U1488">
        <f t="shared" si="230"/>
        <v>8</v>
      </c>
    </row>
    <row r="1489" spans="13:21">
      <c r="M1489">
        <f t="shared" si="231"/>
        <v>72.908432203387818</v>
      </c>
      <c r="N1489">
        <f t="shared" si="232"/>
        <v>72.94843220338781</v>
      </c>
      <c r="O1489">
        <f t="shared" si="233"/>
        <v>72.903432203387823</v>
      </c>
      <c r="P1489">
        <f t="shared" si="234"/>
        <v>72.953432203387806</v>
      </c>
      <c r="Q1489">
        <f t="shared" si="228"/>
        <v>72.928432203387814</v>
      </c>
      <c r="R1489">
        <f t="shared" si="235"/>
        <v>0</v>
      </c>
      <c r="S1489" s="12">
        <f t="shared" si="229"/>
        <v>0</v>
      </c>
      <c r="T1489">
        <f t="shared" si="227"/>
        <v>0</v>
      </c>
      <c r="U1489">
        <f t="shared" si="230"/>
        <v>8</v>
      </c>
    </row>
    <row r="1490" spans="13:21">
      <c r="M1490">
        <f t="shared" si="231"/>
        <v>72.958432203387815</v>
      </c>
      <c r="N1490">
        <f t="shared" si="232"/>
        <v>72.998432203387807</v>
      </c>
      <c r="O1490">
        <f t="shared" si="233"/>
        <v>72.95343220338782</v>
      </c>
      <c r="P1490">
        <f t="shared" si="234"/>
        <v>73.003432203387803</v>
      </c>
      <c r="Q1490">
        <f t="shared" si="228"/>
        <v>72.978432203387811</v>
      </c>
      <c r="R1490">
        <f t="shared" si="235"/>
        <v>0</v>
      </c>
      <c r="S1490" s="12">
        <f t="shared" si="229"/>
        <v>0</v>
      </c>
      <c r="T1490">
        <f t="shared" si="227"/>
        <v>0</v>
      </c>
      <c r="U1490">
        <f t="shared" si="230"/>
        <v>8</v>
      </c>
    </row>
    <row r="1491" spans="13:21">
      <c r="M1491">
        <f t="shared" si="231"/>
        <v>73.008432203387812</v>
      </c>
      <c r="N1491">
        <f t="shared" si="232"/>
        <v>73.048432203387804</v>
      </c>
      <c r="O1491">
        <f t="shared" si="233"/>
        <v>73.003432203387817</v>
      </c>
      <c r="P1491">
        <f t="shared" si="234"/>
        <v>73.0534322033878</v>
      </c>
      <c r="Q1491">
        <f t="shared" si="228"/>
        <v>73.028432203387808</v>
      </c>
      <c r="R1491">
        <f t="shared" si="235"/>
        <v>0</v>
      </c>
      <c r="S1491" s="12">
        <f t="shared" si="229"/>
        <v>0</v>
      </c>
      <c r="T1491">
        <f>R1491</f>
        <v>0</v>
      </c>
      <c r="U1491">
        <f t="shared" si="230"/>
        <v>8</v>
      </c>
    </row>
    <row r="1492" spans="13:21">
      <c r="M1492">
        <f t="shared" si="231"/>
        <v>73.05843220338781</v>
      </c>
      <c r="N1492">
        <f t="shared" si="232"/>
        <v>73.098432203387802</v>
      </c>
      <c r="O1492">
        <f t="shared" si="233"/>
        <v>73.053432203387814</v>
      </c>
      <c r="P1492">
        <f t="shared" si="234"/>
        <v>73.103432203387797</v>
      </c>
      <c r="Q1492">
        <f t="shared" si="228"/>
        <v>73.078432203387806</v>
      </c>
      <c r="R1492">
        <f t="shared" si="235"/>
        <v>0</v>
      </c>
      <c r="S1492" s="12">
        <f t="shared" si="229"/>
        <v>0</v>
      </c>
      <c r="T1492">
        <f t="shared" ref="T1492:T1529" si="236">R1492+T1491</f>
        <v>0</v>
      </c>
      <c r="U1492">
        <f t="shared" si="230"/>
        <v>8</v>
      </c>
    </row>
    <row r="1493" spans="13:21">
      <c r="M1493">
        <f t="shared" si="231"/>
        <v>73.108432203387807</v>
      </c>
      <c r="N1493">
        <f t="shared" si="232"/>
        <v>73.148432203387799</v>
      </c>
      <c r="O1493">
        <f t="shared" si="233"/>
        <v>73.103432203387811</v>
      </c>
      <c r="P1493">
        <f t="shared" si="234"/>
        <v>73.153432203387794</v>
      </c>
      <c r="Q1493">
        <f t="shared" si="228"/>
        <v>73.128432203387803</v>
      </c>
      <c r="R1493">
        <f t="shared" si="235"/>
        <v>0</v>
      </c>
      <c r="S1493" s="12">
        <f t="shared" si="229"/>
        <v>0</v>
      </c>
      <c r="T1493">
        <f t="shared" si="236"/>
        <v>0</v>
      </c>
      <c r="U1493">
        <f t="shared" si="230"/>
        <v>8</v>
      </c>
    </row>
    <row r="1494" spans="13:21">
      <c r="M1494">
        <f t="shared" si="231"/>
        <v>73.158432203387804</v>
      </c>
      <c r="N1494">
        <f t="shared" si="232"/>
        <v>73.198432203387796</v>
      </c>
      <c r="O1494">
        <f t="shared" si="233"/>
        <v>73.153432203387808</v>
      </c>
      <c r="P1494">
        <f t="shared" si="234"/>
        <v>73.203432203387791</v>
      </c>
      <c r="Q1494">
        <f t="shared" si="228"/>
        <v>73.1784322033878</v>
      </c>
      <c r="R1494">
        <f t="shared" si="235"/>
        <v>0</v>
      </c>
      <c r="S1494" s="12">
        <f t="shared" si="229"/>
        <v>0</v>
      </c>
      <c r="T1494">
        <f t="shared" si="236"/>
        <v>0</v>
      </c>
      <c r="U1494">
        <f t="shared" si="230"/>
        <v>8</v>
      </c>
    </row>
    <row r="1495" spans="13:21">
      <c r="M1495">
        <f t="shared" si="231"/>
        <v>73.208432203387801</v>
      </c>
      <c r="N1495">
        <f t="shared" si="232"/>
        <v>73.248432203387793</v>
      </c>
      <c r="O1495">
        <f t="shared" si="233"/>
        <v>73.203432203387806</v>
      </c>
      <c r="P1495">
        <f t="shared" si="234"/>
        <v>73.253432203387788</v>
      </c>
      <c r="Q1495">
        <f t="shared" si="228"/>
        <v>73.228432203387797</v>
      </c>
      <c r="R1495">
        <f t="shared" si="235"/>
        <v>0</v>
      </c>
      <c r="S1495" s="12">
        <f t="shared" si="229"/>
        <v>0</v>
      </c>
      <c r="T1495">
        <f t="shared" si="236"/>
        <v>0</v>
      </c>
      <c r="U1495">
        <f t="shared" si="230"/>
        <v>8</v>
      </c>
    </row>
    <row r="1496" spans="13:21">
      <c r="M1496">
        <f t="shared" si="231"/>
        <v>73.258432203387798</v>
      </c>
      <c r="N1496">
        <f t="shared" si="232"/>
        <v>73.29843220338779</v>
      </c>
      <c r="O1496">
        <f t="shared" si="233"/>
        <v>73.253432203387803</v>
      </c>
      <c r="P1496">
        <f t="shared" si="234"/>
        <v>73.303432203387786</v>
      </c>
      <c r="Q1496">
        <f t="shared" si="228"/>
        <v>73.278432203387794</v>
      </c>
      <c r="R1496">
        <f t="shared" si="235"/>
        <v>0</v>
      </c>
      <c r="S1496" s="12">
        <f t="shared" si="229"/>
        <v>0</v>
      </c>
      <c r="T1496">
        <f t="shared" si="236"/>
        <v>0</v>
      </c>
      <c r="U1496">
        <f t="shared" si="230"/>
        <v>8</v>
      </c>
    </row>
    <row r="1497" spans="13:21">
      <c r="M1497">
        <f t="shared" si="231"/>
        <v>73.308432203387795</v>
      </c>
      <c r="N1497">
        <f t="shared" si="232"/>
        <v>73.348432203387787</v>
      </c>
      <c r="O1497">
        <f t="shared" si="233"/>
        <v>73.3034322033878</v>
      </c>
      <c r="P1497">
        <f t="shared" si="234"/>
        <v>73.353432203387783</v>
      </c>
      <c r="Q1497">
        <f t="shared" si="228"/>
        <v>73.328432203387791</v>
      </c>
      <c r="R1497">
        <f t="shared" si="235"/>
        <v>0</v>
      </c>
      <c r="S1497" s="12">
        <f t="shared" si="229"/>
        <v>0</v>
      </c>
      <c r="T1497">
        <f t="shared" si="236"/>
        <v>0</v>
      </c>
      <c r="U1497">
        <f t="shared" si="230"/>
        <v>8</v>
      </c>
    </row>
    <row r="1498" spans="13:21">
      <c r="M1498">
        <f t="shared" si="231"/>
        <v>73.358432203387792</v>
      </c>
      <c r="N1498">
        <f t="shared" si="232"/>
        <v>73.398432203387785</v>
      </c>
      <c r="O1498">
        <f t="shared" si="233"/>
        <v>73.353432203387797</v>
      </c>
      <c r="P1498">
        <f t="shared" si="234"/>
        <v>73.40343220338778</v>
      </c>
      <c r="Q1498">
        <f t="shared" si="228"/>
        <v>73.378432203387788</v>
      </c>
      <c r="R1498">
        <f t="shared" si="235"/>
        <v>0</v>
      </c>
      <c r="S1498" s="12">
        <f t="shared" si="229"/>
        <v>0</v>
      </c>
      <c r="T1498">
        <f t="shared" si="236"/>
        <v>0</v>
      </c>
      <c r="U1498">
        <f t="shared" si="230"/>
        <v>8</v>
      </c>
    </row>
    <row r="1499" spans="13:21">
      <c r="M1499">
        <f t="shared" si="231"/>
        <v>73.40843220338779</v>
      </c>
      <c r="N1499">
        <f t="shared" si="232"/>
        <v>73.448432203387782</v>
      </c>
      <c r="O1499">
        <f t="shared" si="233"/>
        <v>73.403432203387794</v>
      </c>
      <c r="P1499">
        <f t="shared" si="234"/>
        <v>73.453432203387777</v>
      </c>
      <c r="Q1499">
        <f t="shared" si="228"/>
        <v>73.428432203387786</v>
      </c>
      <c r="R1499">
        <f t="shared" si="235"/>
        <v>0</v>
      </c>
      <c r="S1499" s="12">
        <f t="shared" si="229"/>
        <v>0</v>
      </c>
      <c r="T1499">
        <f t="shared" si="236"/>
        <v>0</v>
      </c>
      <c r="U1499">
        <f t="shared" si="230"/>
        <v>8</v>
      </c>
    </row>
    <row r="1500" spans="13:21">
      <c r="M1500">
        <f t="shared" si="231"/>
        <v>73.458432203387787</v>
      </c>
      <c r="N1500">
        <f t="shared" si="232"/>
        <v>73.498432203387779</v>
      </c>
      <c r="O1500">
        <f t="shared" si="233"/>
        <v>73.453432203387791</v>
      </c>
      <c r="P1500">
        <f t="shared" si="234"/>
        <v>73.503432203387774</v>
      </c>
      <c r="Q1500">
        <f t="shared" si="228"/>
        <v>73.478432203387783</v>
      </c>
      <c r="R1500">
        <f t="shared" si="235"/>
        <v>0</v>
      </c>
      <c r="S1500" s="12">
        <f t="shared" si="229"/>
        <v>0</v>
      </c>
      <c r="T1500">
        <f t="shared" si="236"/>
        <v>0</v>
      </c>
      <c r="U1500">
        <f t="shared" si="230"/>
        <v>8</v>
      </c>
    </row>
    <row r="1501" spans="13:21">
      <c r="M1501">
        <f t="shared" si="231"/>
        <v>73.508432203387784</v>
      </c>
      <c r="N1501">
        <f t="shared" si="232"/>
        <v>73.548432203387776</v>
      </c>
      <c r="O1501">
        <f t="shared" si="233"/>
        <v>73.503432203387788</v>
      </c>
      <c r="P1501">
        <f t="shared" si="234"/>
        <v>73.553432203387771</v>
      </c>
      <c r="Q1501">
        <f t="shared" si="228"/>
        <v>73.52843220338778</v>
      </c>
      <c r="R1501">
        <f t="shared" si="235"/>
        <v>0</v>
      </c>
      <c r="S1501" s="12">
        <f t="shared" si="229"/>
        <v>0</v>
      </c>
      <c r="T1501">
        <f t="shared" si="236"/>
        <v>0</v>
      </c>
      <c r="U1501">
        <f t="shared" si="230"/>
        <v>8</v>
      </c>
    </row>
    <row r="1502" spans="13:21">
      <c r="M1502">
        <f t="shared" si="231"/>
        <v>73.558432203387781</v>
      </c>
      <c r="N1502">
        <f t="shared" si="232"/>
        <v>73.598432203387773</v>
      </c>
      <c r="O1502">
        <f t="shared" si="233"/>
        <v>73.553432203387786</v>
      </c>
      <c r="P1502">
        <f t="shared" si="234"/>
        <v>73.603432203387769</v>
      </c>
      <c r="Q1502">
        <f t="shared" si="228"/>
        <v>73.578432203387777</v>
      </c>
      <c r="R1502">
        <f t="shared" si="235"/>
        <v>0</v>
      </c>
      <c r="S1502" s="12">
        <f t="shared" si="229"/>
        <v>0</v>
      </c>
      <c r="T1502">
        <f t="shared" si="236"/>
        <v>0</v>
      </c>
      <c r="U1502">
        <f t="shared" si="230"/>
        <v>8</v>
      </c>
    </row>
    <row r="1503" spans="13:21">
      <c r="M1503">
        <f t="shared" si="231"/>
        <v>73.608432203387778</v>
      </c>
      <c r="N1503">
        <f t="shared" si="232"/>
        <v>73.64843220338777</v>
      </c>
      <c r="O1503">
        <f t="shared" si="233"/>
        <v>73.603432203387783</v>
      </c>
      <c r="P1503">
        <f t="shared" si="234"/>
        <v>73.653432203387766</v>
      </c>
      <c r="Q1503">
        <f t="shared" si="228"/>
        <v>73.628432203387774</v>
      </c>
      <c r="R1503">
        <f t="shared" si="235"/>
        <v>0</v>
      </c>
      <c r="S1503" s="12">
        <f t="shared" si="229"/>
        <v>0</v>
      </c>
      <c r="T1503">
        <f t="shared" si="236"/>
        <v>0</v>
      </c>
      <c r="U1503">
        <f t="shared" si="230"/>
        <v>8</v>
      </c>
    </row>
    <row r="1504" spans="13:21">
      <c r="M1504">
        <f t="shared" si="231"/>
        <v>73.658432203387775</v>
      </c>
      <c r="N1504">
        <f t="shared" si="232"/>
        <v>73.698432203387767</v>
      </c>
      <c r="O1504">
        <f t="shared" si="233"/>
        <v>73.65343220338778</v>
      </c>
      <c r="P1504">
        <f t="shared" si="234"/>
        <v>73.703432203387763</v>
      </c>
      <c r="Q1504">
        <f t="shared" si="228"/>
        <v>73.678432203387771</v>
      </c>
      <c r="R1504">
        <f t="shared" si="235"/>
        <v>0</v>
      </c>
      <c r="S1504" s="12">
        <f t="shared" si="229"/>
        <v>0</v>
      </c>
      <c r="T1504">
        <f t="shared" si="236"/>
        <v>0</v>
      </c>
      <c r="U1504">
        <f t="shared" si="230"/>
        <v>8</v>
      </c>
    </row>
    <row r="1505" spans="13:21">
      <c r="M1505">
        <f t="shared" si="231"/>
        <v>73.708432203387773</v>
      </c>
      <c r="N1505">
        <f t="shared" si="232"/>
        <v>73.748432203387765</v>
      </c>
      <c r="O1505">
        <f t="shared" si="233"/>
        <v>73.703432203387777</v>
      </c>
      <c r="P1505">
        <f t="shared" si="234"/>
        <v>73.75343220338776</v>
      </c>
      <c r="Q1505">
        <f t="shared" si="228"/>
        <v>73.728432203387769</v>
      </c>
      <c r="R1505">
        <f t="shared" si="235"/>
        <v>0</v>
      </c>
      <c r="S1505" s="12">
        <f t="shared" si="229"/>
        <v>0</v>
      </c>
      <c r="T1505">
        <f t="shared" si="236"/>
        <v>0</v>
      </c>
      <c r="U1505">
        <f t="shared" si="230"/>
        <v>8</v>
      </c>
    </row>
    <row r="1506" spans="13:21">
      <c r="M1506">
        <f t="shared" si="231"/>
        <v>73.75843220338777</v>
      </c>
      <c r="N1506">
        <f t="shared" si="232"/>
        <v>73.798432203387762</v>
      </c>
      <c r="O1506">
        <f t="shared" si="233"/>
        <v>73.753432203387774</v>
      </c>
      <c r="P1506">
        <f t="shared" si="234"/>
        <v>73.803432203387757</v>
      </c>
      <c r="Q1506">
        <f t="shared" si="228"/>
        <v>73.778432203387766</v>
      </c>
      <c r="R1506">
        <f t="shared" si="235"/>
        <v>0</v>
      </c>
      <c r="S1506" s="12">
        <f t="shared" si="229"/>
        <v>0</v>
      </c>
      <c r="T1506">
        <f t="shared" si="236"/>
        <v>0</v>
      </c>
      <c r="U1506">
        <f t="shared" si="230"/>
        <v>8</v>
      </c>
    </row>
    <row r="1507" spans="13:21">
      <c r="M1507">
        <f t="shared" si="231"/>
        <v>73.808432203387767</v>
      </c>
      <c r="N1507">
        <f t="shared" si="232"/>
        <v>73.848432203387759</v>
      </c>
      <c r="O1507">
        <f t="shared" si="233"/>
        <v>73.803432203387771</v>
      </c>
      <c r="P1507">
        <f t="shared" si="234"/>
        <v>73.853432203387754</v>
      </c>
      <c r="Q1507">
        <f t="shared" si="228"/>
        <v>73.828432203387763</v>
      </c>
      <c r="R1507">
        <f t="shared" si="235"/>
        <v>0</v>
      </c>
      <c r="S1507" s="12">
        <f t="shared" si="229"/>
        <v>0</v>
      </c>
      <c r="T1507">
        <f t="shared" si="236"/>
        <v>0</v>
      </c>
      <c r="U1507">
        <f t="shared" si="230"/>
        <v>8</v>
      </c>
    </row>
    <row r="1508" spans="13:21">
      <c r="M1508">
        <f t="shared" si="231"/>
        <v>73.858432203387764</v>
      </c>
      <c r="N1508">
        <f t="shared" si="232"/>
        <v>73.898432203387756</v>
      </c>
      <c r="O1508">
        <f t="shared" si="233"/>
        <v>73.853432203387769</v>
      </c>
      <c r="P1508">
        <f t="shared" si="234"/>
        <v>73.903432203387752</v>
      </c>
      <c r="Q1508">
        <f t="shared" si="228"/>
        <v>73.87843220338776</v>
      </c>
      <c r="R1508">
        <f t="shared" si="235"/>
        <v>0</v>
      </c>
      <c r="S1508" s="12">
        <f t="shared" si="229"/>
        <v>0</v>
      </c>
      <c r="T1508">
        <f t="shared" si="236"/>
        <v>0</v>
      </c>
      <c r="U1508">
        <f t="shared" si="230"/>
        <v>8</v>
      </c>
    </row>
    <row r="1509" spans="13:21">
      <c r="M1509">
        <f t="shared" si="231"/>
        <v>73.908432203387761</v>
      </c>
      <c r="N1509">
        <f t="shared" si="232"/>
        <v>73.948432203387753</v>
      </c>
      <c r="O1509">
        <f t="shared" si="233"/>
        <v>73.903432203387766</v>
      </c>
      <c r="P1509">
        <f t="shared" si="234"/>
        <v>73.953432203387749</v>
      </c>
      <c r="Q1509">
        <f t="shared" si="228"/>
        <v>73.928432203387757</v>
      </c>
      <c r="R1509">
        <f t="shared" si="235"/>
        <v>0</v>
      </c>
      <c r="S1509" s="12">
        <f t="shared" si="229"/>
        <v>0</v>
      </c>
      <c r="T1509">
        <f t="shared" si="236"/>
        <v>0</v>
      </c>
      <c r="U1509">
        <f t="shared" si="230"/>
        <v>8</v>
      </c>
    </row>
    <row r="1510" spans="13:21">
      <c r="M1510">
        <f t="shared" si="231"/>
        <v>73.958432203387758</v>
      </c>
      <c r="N1510">
        <f t="shared" si="232"/>
        <v>73.99843220338775</v>
      </c>
      <c r="O1510">
        <f t="shared" si="233"/>
        <v>73.953432203387763</v>
      </c>
      <c r="P1510">
        <f t="shared" si="234"/>
        <v>74.003432203387746</v>
      </c>
      <c r="Q1510">
        <f t="shared" si="228"/>
        <v>73.978432203387754</v>
      </c>
      <c r="R1510">
        <f t="shared" si="235"/>
        <v>0</v>
      </c>
      <c r="S1510" s="12">
        <f t="shared" si="229"/>
        <v>0</v>
      </c>
      <c r="T1510">
        <f t="shared" si="236"/>
        <v>0</v>
      </c>
      <c r="U1510">
        <f t="shared" si="230"/>
        <v>8</v>
      </c>
    </row>
    <row r="1511" spans="13:21">
      <c r="M1511">
        <f t="shared" si="231"/>
        <v>74.008432203387756</v>
      </c>
      <c r="N1511">
        <f t="shared" si="232"/>
        <v>74.048432203387748</v>
      </c>
      <c r="O1511">
        <f t="shared" si="233"/>
        <v>74.00343220338776</v>
      </c>
      <c r="P1511">
        <f t="shared" si="234"/>
        <v>74.053432203387743</v>
      </c>
      <c r="Q1511">
        <f t="shared" si="228"/>
        <v>74.028432203387752</v>
      </c>
      <c r="R1511">
        <f t="shared" si="235"/>
        <v>0</v>
      </c>
      <c r="S1511" s="12">
        <f t="shared" si="229"/>
        <v>0</v>
      </c>
      <c r="T1511">
        <f t="shared" si="236"/>
        <v>0</v>
      </c>
      <c r="U1511">
        <f t="shared" si="230"/>
        <v>8</v>
      </c>
    </row>
    <row r="1512" spans="13:21">
      <c r="M1512">
        <f t="shared" si="231"/>
        <v>74.058432203387753</v>
      </c>
      <c r="N1512">
        <f t="shared" si="232"/>
        <v>74.098432203387745</v>
      </c>
      <c r="O1512">
        <f t="shared" si="233"/>
        <v>74.053432203387757</v>
      </c>
      <c r="P1512">
        <f t="shared" si="234"/>
        <v>74.10343220338774</v>
      </c>
      <c r="Q1512">
        <f t="shared" si="228"/>
        <v>74.078432203387749</v>
      </c>
      <c r="R1512">
        <f t="shared" si="235"/>
        <v>0</v>
      </c>
      <c r="S1512" s="12">
        <f t="shared" si="229"/>
        <v>0</v>
      </c>
      <c r="T1512">
        <f t="shared" si="236"/>
        <v>0</v>
      </c>
      <c r="U1512">
        <f t="shared" si="230"/>
        <v>8</v>
      </c>
    </row>
    <row r="1513" spans="13:21">
      <c r="M1513">
        <f t="shared" si="231"/>
        <v>74.10843220338775</v>
      </c>
      <c r="N1513">
        <f t="shared" si="232"/>
        <v>74.148432203387742</v>
      </c>
      <c r="O1513">
        <f t="shared" si="233"/>
        <v>74.103432203387754</v>
      </c>
      <c r="P1513">
        <f t="shared" si="234"/>
        <v>74.153432203387737</v>
      </c>
      <c r="Q1513">
        <f t="shared" si="228"/>
        <v>74.128432203387746</v>
      </c>
      <c r="R1513">
        <f t="shared" si="235"/>
        <v>0</v>
      </c>
      <c r="S1513" s="12">
        <f t="shared" si="229"/>
        <v>0</v>
      </c>
      <c r="T1513">
        <f t="shared" si="236"/>
        <v>0</v>
      </c>
      <c r="U1513">
        <f t="shared" si="230"/>
        <v>8</v>
      </c>
    </row>
    <row r="1514" spans="13:21">
      <c r="M1514">
        <f t="shared" si="231"/>
        <v>74.158432203387747</v>
      </c>
      <c r="N1514">
        <f t="shared" si="232"/>
        <v>74.198432203387739</v>
      </c>
      <c r="O1514">
        <f t="shared" si="233"/>
        <v>74.153432203387752</v>
      </c>
      <c r="P1514">
        <f t="shared" si="234"/>
        <v>74.203432203387734</v>
      </c>
      <c r="Q1514">
        <f t="shared" si="228"/>
        <v>74.178432203387743</v>
      </c>
      <c r="R1514">
        <f t="shared" si="235"/>
        <v>0</v>
      </c>
      <c r="S1514" s="12">
        <f t="shared" si="229"/>
        <v>0</v>
      </c>
      <c r="T1514">
        <f t="shared" si="236"/>
        <v>0</v>
      </c>
      <c r="U1514">
        <f t="shared" si="230"/>
        <v>8</v>
      </c>
    </row>
    <row r="1515" spans="13:21">
      <c r="M1515">
        <f t="shared" si="231"/>
        <v>74.208432203387744</v>
      </c>
      <c r="N1515">
        <f t="shared" si="232"/>
        <v>74.248432203387736</v>
      </c>
      <c r="O1515">
        <f t="shared" si="233"/>
        <v>74.203432203387749</v>
      </c>
      <c r="P1515">
        <f t="shared" si="234"/>
        <v>74.253432203387732</v>
      </c>
      <c r="Q1515">
        <f t="shared" si="228"/>
        <v>74.22843220338774</v>
      </c>
      <c r="R1515">
        <f t="shared" si="235"/>
        <v>0</v>
      </c>
      <c r="S1515" s="12">
        <f t="shared" si="229"/>
        <v>0</v>
      </c>
      <c r="T1515">
        <f t="shared" si="236"/>
        <v>0</v>
      </c>
      <c r="U1515">
        <f t="shared" si="230"/>
        <v>8</v>
      </c>
    </row>
    <row r="1516" spans="13:21">
      <c r="M1516">
        <f t="shared" si="231"/>
        <v>74.258432203387741</v>
      </c>
      <c r="N1516">
        <f t="shared" si="232"/>
        <v>74.298432203387733</v>
      </c>
      <c r="O1516">
        <f t="shared" si="233"/>
        <v>74.253432203387746</v>
      </c>
      <c r="P1516">
        <f t="shared" si="234"/>
        <v>74.303432203387729</v>
      </c>
      <c r="Q1516">
        <f t="shared" si="228"/>
        <v>74.278432203387737</v>
      </c>
      <c r="R1516">
        <f t="shared" si="235"/>
        <v>0</v>
      </c>
      <c r="S1516" s="12">
        <f t="shared" si="229"/>
        <v>0</v>
      </c>
      <c r="T1516">
        <f t="shared" si="236"/>
        <v>0</v>
      </c>
      <c r="U1516">
        <f t="shared" si="230"/>
        <v>8</v>
      </c>
    </row>
    <row r="1517" spans="13:21">
      <c r="M1517">
        <f t="shared" si="231"/>
        <v>74.308432203387738</v>
      </c>
      <c r="N1517">
        <f t="shared" si="232"/>
        <v>74.348432203387731</v>
      </c>
      <c r="O1517">
        <f t="shared" si="233"/>
        <v>74.303432203387743</v>
      </c>
      <c r="P1517">
        <f t="shared" si="234"/>
        <v>74.353432203387726</v>
      </c>
      <c r="Q1517">
        <f t="shared" si="228"/>
        <v>74.328432203387734</v>
      </c>
      <c r="R1517">
        <f t="shared" si="235"/>
        <v>0</v>
      </c>
      <c r="S1517" s="12">
        <f t="shared" si="229"/>
        <v>0</v>
      </c>
      <c r="T1517">
        <f t="shared" si="236"/>
        <v>0</v>
      </c>
      <c r="U1517">
        <f t="shared" si="230"/>
        <v>8</v>
      </c>
    </row>
    <row r="1518" spans="13:21">
      <c r="M1518">
        <f t="shared" si="231"/>
        <v>74.358432203387736</v>
      </c>
      <c r="N1518">
        <f t="shared" si="232"/>
        <v>74.398432203387728</v>
      </c>
      <c r="O1518">
        <f t="shared" si="233"/>
        <v>74.35343220338774</v>
      </c>
      <c r="P1518">
        <f t="shared" si="234"/>
        <v>74.403432203387723</v>
      </c>
      <c r="Q1518">
        <f t="shared" si="228"/>
        <v>74.378432203387732</v>
      </c>
      <c r="R1518">
        <f t="shared" si="235"/>
        <v>0</v>
      </c>
      <c r="S1518" s="12">
        <f t="shared" si="229"/>
        <v>0</v>
      </c>
      <c r="T1518">
        <f t="shared" si="236"/>
        <v>0</v>
      </c>
      <c r="U1518">
        <f t="shared" si="230"/>
        <v>8</v>
      </c>
    </row>
    <row r="1519" spans="13:21">
      <c r="M1519">
        <f t="shared" si="231"/>
        <v>74.408432203387733</v>
      </c>
      <c r="N1519">
        <f t="shared" si="232"/>
        <v>74.448432203387725</v>
      </c>
      <c r="O1519">
        <f t="shared" si="233"/>
        <v>74.403432203387737</v>
      </c>
      <c r="P1519">
        <f t="shared" si="234"/>
        <v>74.45343220338772</v>
      </c>
      <c r="Q1519">
        <f t="shared" si="228"/>
        <v>74.428432203387729</v>
      </c>
      <c r="R1519">
        <f t="shared" si="235"/>
        <v>0</v>
      </c>
      <c r="S1519" s="12">
        <f t="shared" si="229"/>
        <v>0</v>
      </c>
      <c r="T1519">
        <f t="shared" si="236"/>
        <v>0</v>
      </c>
      <c r="U1519">
        <f t="shared" si="230"/>
        <v>8</v>
      </c>
    </row>
    <row r="1520" spans="13:21">
      <c r="M1520">
        <f t="shared" si="231"/>
        <v>74.45843220338773</v>
      </c>
      <c r="N1520">
        <f t="shared" si="232"/>
        <v>74.498432203387722</v>
      </c>
      <c r="O1520">
        <f t="shared" si="233"/>
        <v>74.453432203387734</v>
      </c>
      <c r="P1520">
        <f t="shared" si="234"/>
        <v>74.503432203387717</v>
      </c>
      <c r="Q1520">
        <f t="shared" si="228"/>
        <v>74.478432203387726</v>
      </c>
      <c r="R1520">
        <f t="shared" si="235"/>
        <v>0</v>
      </c>
      <c r="S1520" s="12">
        <f t="shared" si="229"/>
        <v>0</v>
      </c>
      <c r="T1520">
        <f t="shared" si="236"/>
        <v>0</v>
      </c>
      <c r="U1520">
        <f t="shared" si="230"/>
        <v>8</v>
      </c>
    </row>
    <row r="1521" spans="13:21">
      <c r="M1521">
        <f t="shared" si="231"/>
        <v>74.508432203387727</v>
      </c>
      <c r="N1521">
        <f t="shared" si="232"/>
        <v>74.548432203387719</v>
      </c>
      <c r="O1521">
        <f t="shared" si="233"/>
        <v>74.503432203387732</v>
      </c>
      <c r="P1521">
        <f t="shared" si="234"/>
        <v>74.553432203387715</v>
      </c>
      <c r="Q1521">
        <f t="shared" si="228"/>
        <v>74.528432203387723</v>
      </c>
      <c r="R1521">
        <f t="shared" si="235"/>
        <v>0</v>
      </c>
      <c r="S1521" s="12">
        <f t="shared" si="229"/>
        <v>0</v>
      </c>
      <c r="T1521">
        <f t="shared" si="236"/>
        <v>0</v>
      </c>
      <c r="U1521">
        <f t="shared" si="230"/>
        <v>8</v>
      </c>
    </row>
    <row r="1522" spans="13:21">
      <c r="M1522">
        <f t="shared" si="231"/>
        <v>74.558432203387724</v>
      </c>
      <c r="N1522">
        <f t="shared" si="232"/>
        <v>74.598432203387716</v>
      </c>
      <c r="O1522">
        <f t="shared" si="233"/>
        <v>74.553432203387729</v>
      </c>
      <c r="P1522">
        <f t="shared" si="234"/>
        <v>74.603432203387712</v>
      </c>
      <c r="Q1522">
        <f t="shared" si="228"/>
        <v>74.57843220338772</v>
      </c>
      <c r="R1522">
        <f t="shared" si="235"/>
        <v>0</v>
      </c>
      <c r="S1522" s="12">
        <f t="shared" si="229"/>
        <v>0</v>
      </c>
      <c r="T1522">
        <f t="shared" si="236"/>
        <v>0</v>
      </c>
      <c r="U1522">
        <f t="shared" si="230"/>
        <v>8</v>
      </c>
    </row>
    <row r="1523" spans="13:21">
      <c r="M1523">
        <f t="shared" si="231"/>
        <v>74.608432203387721</v>
      </c>
      <c r="N1523">
        <f t="shared" si="232"/>
        <v>74.648432203387713</v>
      </c>
      <c r="O1523">
        <f t="shared" si="233"/>
        <v>74.603432203387726</v>
      </c>
      <c r="P1523">
        <f t="shared" si="234"/>
        <v>74.653432203387709</v>
      </c>
      <c r="Q1523">
        <f t="shared" ref="Q1523:Q1586" si="237">AVERAGE(O1523:P1523)</f>
        <v>74.628432203387717</v>
      </c>
      <c r="R1523">
        <f t="shared" si="235"/>
        <v>0</v>
      </c>
      <c r="S1523" s="12">
        <f t="shared" ref="S1523:S1586" si="238">R1523/$S$3</f>
        <v>0</v>
      </c>
      <c r="T1523">
        <f t="shared" si="236"/>
        <v>0</v>
      </c>
      <c r="U1523">
        <f t="shared" ref="U1523:U1586" si="239">COUNTIF($G$3:$G$1000, "&lt;="&amp;O1523)</f>
        <v>8</v>
      </c>
    </row>
    <row r="1524" spans="13:21">
      <c r="M1524">
        <f t="shared" si="231"/>
        <v>74.658432203387719</v>
      </c>
      <c r="N1524">
        <f t="shared" si="232"/>
        <v>74.698432203387711</v>
      </c>
      <c r="O1524">
        <f t="shared" si="233"/>
        <v>74.653432203387723</v>
      </c>
      <c r="P1524">
        <f t="shared" si="234"/>
        <v>74.703432203387706</v>
      </c>
      <c r="Q1524">
        <f t="shared" si="237"/>
        <v>74.678432203387715</v>
      </c>
      <c r="R1524">
        <f t="shared" si="235"/>
        <v>0</v>
      </c>
      <c r="S1524" s="12">
        <f t="shared" si="238"/>
        <v>0</v>
      </c>
      <c r="T1524">
        <f t="shared" si="236"/>
        <v>0</v>
      </c>
      <c r="U1524">
        <f t="shared" si="239"/>
        <v>8</v>
      </c>
    </row>
    <row r="1525" spans="13:21">
      <c r="M1525">
        <f t="shared" si="231"/>
        <v>74.708432203387716</v>
      </c>
      <c r="N1525">
        <f t="shared" si="232"/>
        <v>74.748432203387708</v>
      </c>
      <c r="O1525">
        <f t="shared" si="233"/>
        <v>74.70343220338772</v>
      </c>
      <c r="P1525">
        <f t="shared" si="234"/>
        <v>74.753432203387703</v>
      </c>
      <c r="Q1525">
        <f t="shared" si="237"/>
        <v>74.728432203387712</v>
      </c>
      <c r="R1525">
        <f t="shared" si="235"/>
        <v>0</v>
      </c>
      <c r="S1525" s="12">
        <f t="shared" si="238"/>
        <v>0</v>
      </c>
      <c r="T1525">
        <f t="shared" si="236"/>
        <v>0</v>
      </c>
      <c r="U1525">
        <f t="shared" si="239"/>
        <v>8</v>
      </c>
    </row>
    <row r="1526" spans="13:21">
      <c r="M1526">
        <f t="shared" si="231"/>
        <v>74.758432203387713</v>
      </c>
      <c r="N1526">
        <f t="shared" si="232"/>
        <v>74.798432203387705</v>
      </c>
      <c r="O1526">
        <f t="shared" si="233"/>
        <v>74.753432203387717</v>
      </c>
      <c r="P1526">
        <f t="shared" si="234"/>
        <v>74.8034322033877</v>
      </c>
      <c r="Q1526">
        <f t="shared" si="237"/>
        <v>74.778432203387709</v>
      </c>
      <c r="R1526">
        <f t="shared" si="235"/>
        <v>0</v>
      </c>
      <c r="S1526" s="12">
        <f t="shared" si="238"/>
        <v>0</v>
      </c>
      <c r="T1526">
        <f t="shared" si="236"/>
        <v>0</v>
      </c>
      <c r="U1526">
        <f t="shared" si="239"/>
        <v>8</v>
      </c>
    </row>
    <row r="1527" spans="13:21">
      <c r="M1527">
        <f t="shared" si="231"/>
        <v>74.80843220338771</v>
      </c>
      <c r="N1527">
        <f t="shared" si="232"/>
        <v>74.848432203387702</v>
      </c>
      <c r="O1527">
        <f t="shared" si="233"/>
        <v>74.803432203387715</v>
      </c>
      <c r="P1527">
        <f t="shared" si="234"/>
        <v>74.853432203387698</v>
      </c>
      <c r="Q1527">
        <f t="shared" si="237"/>
        <v>74.828432203387706</v>
      </c>
      <c r="R1527">
        <f t="shared" si="235"/>
        <v>0</v>
      </c>
      <c r="S1527" s="12">
        <f t="shared" si="238"/>
        <v>0</v>
      </c>
      <c r="T1527">
        <f t="shared" si="236"/>
        <v>0</v>
      </c>
      <c r="U1527">
        <f t="shared" si="239"/>
        <v>8</v>
      </c>
    </row>
    <row r="1528" spans="13:21">
      <c r="M1528">
        <f t="shared" si="231"/>
        <v>74.858432203387707</v>
      </c>
      <c r="N1528">
        <f t="shared" si="232"/>
        <v>74.898432203387699</v>
      </c>
      <c r="O1528">
        <f t="shared" si="233"/>
        <v>74.853432203387712</v>
      </c>
      <c r="P1528">
        <f t="shared" si="234"/>
        <v>74.903432203387695</v>
      </c>
      <c r="Q1528">
        <f t="shared" si="237"/>
        <v>74.878432203387703</v>
      </c>
      <c r="R1528">
        <f t="shared" si="235"/>
        <v>0</v>
      </c>
      <c r="S1528" s="12">
        <f t="shared" si="238"/>
        <v>0</v>
      </c>
      <c r="T1528">
        <f t="shared" si="236"/>
        <v>0</v>
      </c>
      <c r="U1528">
        <f t="shared" si="239"/>
        <v>8</v>
      </c>
    </row>
    <row r="1529" spans="13:21">
      <c r="M1529">
        <f t="shared" si="231"/>
        <v>74.908432203387704</v>
      </c>
      <c r="N1529">
        <f t="shared" si="232"/>
        <v>74.948432203387696</v>
      </c>
      <c r="O1529">
        <f t="shared" si="233"/>
        <v>74.903432203387709</v>
      </c>
      <c r="P1529">
        <f t="shared" si="234"/>
        <v>74.953432203387692</v>
      </c>
      <c r="Q1529">
        <f t="shared" si="237"/>
        <v>74.9284322033877</v>
      </c>
      <c r="R1529">
        <f t="shared" si="235"/>
        <v>0</v>
      </c>
      <c r="S1529" s="12">
        <f t="shared" si="238"/>
        <v>0</v>
      </c>
      <c r="T1529">
        <f t="shared" si="236"/>
        <v>0</v>
      </c>
      <c r="U1529">
        <f t="shared" si="239"/>
        <v>8</v>
      </c>
    </row>
    <row r="1530" spans="13:21">
      <c r="M1530">
        <f t="shared" si="231"/>
        <v>74.958432203387702</v>
      </c>
      <c r="N1530">
        <f t="shared" si="232"/>
        <v>74.998432203387694</v>
      </c>
      <c r="O1530">
        <f t="shared" si="233"/>
        <v>74.953432203387706</v>
      </c>
      <c r="P1530">
        <f t="shared" si="234"/>
        <v>75.003432203387689</v>
      </c>
      <c r="Q1530">
        <f t="shared" si="237"/>
        <v>74.978432203387698</v>
      </c>
      <c r="R1530">
        <f t="shared" si="235"/>
        <v>0</v>
      </c>
      <c r="S1530" s="12">
        <f t="shared" si="238"/>
        <v>0</v>
      </c>
      <c r="T1530">
        <f>R1530</f>
        <v>0</v>
      </c>
      <c r="U1530">
        <f t="shared" si="239"/>
        <v>8</v>
      </c>
    </row>
    <row r="1531" spans="13:21">
      <c r="M1531">
        <f t="shared" si="231"/>
        <v>75.008432203387699</v>
      </c>
      <c r="N1531">
        <f t="shared" si="232"/>
        <v>75.048432203387691</v>
      </c>
      <c r="O1531">
        <f t="shared" si="233"/>
        <v>75.003432203387703</v>
      </c>
      <c r="P1531">
        <f t="shared" si="234"/>
        <v>75.053432203387686</v>
      </c>
      <c r="Q1531">
        <f t="shared" si="237"/>
        <v>75.028432203387695</v>
      </c>
      <c r="R1531">
        <f t="shared" si="235"/>
        <v>0</v>
      </c>
      <c r="S1531" s="12">
        <f t="shared" si="238"/>
        <v>0</v>
      </c>
      <c r="T1531">
        <f t="shared" ref="T1531:T1568" si="240">R1531+T1530</f>
        <v>0</v>
      </c>
      <c r="U1531">
        <f t="shared" si="239"/>
        <v>8</v>
      </c>
    </row>
    <row r="1532" spans="13:21">
      <c r="M1532">
        <f t="shared" si="231"/>
        <v>75.058432203387696</v>
      </c>
      <c r="N1532">
        <f t="shared" si="232"/>
        <v>75.098432203387688</v>
      </c>
      <c r="O1532">
        <f t="shared" si="233"/>
        <v>75.0534322033877</v>
      </c>
      <c r="P1532">
        <f t="shared" si="234"/>
        <v>75.103432203387683</v>
      </c>
      <c r="Q1532">
        <f t="shared" si="237"/>
        <v>75.078432203387692</v>
      </c>
      <c r="R1532">
        <f t="shared" si="235"/>
        <v>0</v>
      </c>
      <c r="S1532" s="12">
        <f t="shared" si="238"/>
        <v>0</v>
      </c>
      <c r="T1532">
        <f t="shared" si="240"/>
        <v>0</v>
      </c>
      <c r="U1532">
        <f t="shared" si="239"/>
        <v>8</v>
      </c>
    </row>
    <row r="1533" spans="13:21">
      <c r="M1533">
        <f t="shared" si="231"/>
        <v>75.108432203387693</v>
      </c>
      <c r="N1533">
        <f t="shared" si="232"/>
        <v>75.148432203387685</v>
      </c>
      <c r="O1533">
        <f t="shared" si="233"/>
        <v>75.103432203387698</v>
      </c>
      <c r="P1533">
        <f t="shared" si="234"/>
        <v>75.15343220338768</v>
      </c>
      <c r="Q1533">
        <f t="shared" si="237"/>
        <v>75.128432203387689</v>
      </c>
      <c r="R1533">
        <f t="shared" si="235"/>
        <v>0</v>
      </c>
      <c r="S1533" s="12">
        <f t="shared" si="238"/>
        <v>0</v>
      </c>
      <c r="T1533">
        <f t="shared" si="240"/>
        <v>0</v>
      </c>
      <c r="U1533">
        <f t="shared" si="239"/>
        <v>8</v>
      </c>
    </row>
    <row r="1534" spans="13:21">
      <c r="M1534">
        <f t="shared" si="231"/>
        <v>75.15843220338769</v>
      </c>
      <c r="N1534">
        <f t="shared" si="232"/>
        <v>75.198432203387682</v>
      </c>
      <c r="O1534">
        <f t="shared" si="233"/>
        <v>75.153432203387695</v>
      </c>
      <c r="P1534">
        <f t="shared" si="234"/>
        <v>75.203432203387678</v>
      </c>
      <c r="Q1534">
        <f t="shared" si="237"/>
        <v>75.178432203387686</v>
      </c>
      <c r="R1534">
        <f t="shared" si="235"/>
        <v>0</v>
      </c>
      <c r="S1534" s="12">
        <f t="shared" si="238"/>
        <v>0</v>
      </c>
      <c r="T1534">
        <f t="shared" si="240"/>
        <v>0</v>
      </c>
      <c r="U1534">
        <f t="shared" si="239"/>
        <v>8</v>
      </c>
    </row>
    <row r="1535" spans="13:21">
      <c r="M1535">
        <f t="shared" si="231"/>
        <v>75.208432203387687</v>
      </c>
      <c r="N1535">
        <f t="shared" si="232"/>
        <v>75.248432203387679</v>
      </c>
      <c r="O1535">
        <f t="shared" si="233"/>
        <v>75.203432203387692</v>
      </c>
      <c r="P1535">
        <f t="shared" si="234"/>
        <v>75.253432203387675</v>
      </c>
      <c r="Q1535">
        <f t="shared" si="237"/>
        <v>75.228432203387683</v>
      </c>
      <c r="R1535">
        <f t="shared" si="235"/>
        <v>0</v>
      </c>
      <c r="S1535" s="12">
        <f t="shared" si="238"/>
        <v>0</v>
      </c>
      <c r="T1535">
        <f t="shared" si="240"/>
        <v>0</v>
      </c>
      <c r="U1535">
        <f t="shared" si="239"/>
        <v>8</v>
      </c>
    </row>
    <row r="1536" spans="13:21">
      <c r="M1536">
        <f t="shared" si="231"/>
        <v>75.258432203387684</v>
      </c>
      <c r="N1536">
        <f t="shared" si="232"/>
        <v>75.298432203387677</v>
      </c>
      <c r="O1536">
        <f t="shared" si="233"/>
        <v>75.253432203387689</v>
      </c>
      <c r="P1536">
        <f t="shared" si="234"/>
        <v>75.303432203387672</v>
      </c>
      <c r="Q1536">
        <f t="shared" si="237"/>
        <v>75.27843220338768</v>
      </c>
      <c r="R1536">
        <f t="shared" si="235"/>
        <v>0</v>
      </c>
      <c r="S1536" s="12">
        <f t="shared" si="238"/>
        <v>0</v>
      </c>
      <c r="T1536">
        <f t="shared" si="240"/>
        <v>0</v>
      </c>
      <c r="U1536">
        <f t="shared" si="239"/>
        <v>8</v>
      </c>
    </row>
    <row r="1537" spans="13:21">
      <c r="M1537">
        <f t="shared" si="231"/>
        <v>75.308432203387682</v>
      </c>
      <c r="N1537">
        <f t="shared" si="232"/>
        <v>75.348432203387674</v>
      </c>
      <c r="O1537">
        <f t="shared" si="233"/>
        <v>75.303432203387686</v>
      </c>
      <c r="P1537">
        <f t="shared" si="234"/>
        <v>75.353432203387669</v>
      </c>
      <c r="Q1537">
        <f t="shared" si="237"/>
        <v>75.328432203387678</v>
      </c>
      <c r="R1537">
        <f t="shared" si="235"/>
        <v>0</v>
      </c>
      <c r="S1537" s="12">
        <f t="shared" si="238"/>
        <v>0</v>
      </c>
      <c r="T1537">
        <f t="shared" si="240"/>
        <v>0</v>
      </c>
      <c r="U1537">
        <f t="shared" si="239"/>
        <v>8</v>
      </c>
    </row>
    <row r="1538" spans="13:21">
      <c r="M1538">
        <f t="shared" si="231"/>
        <v>75.358432203387679</v>
      </c>
      <c r="N1538">
        <f t="shared" si="232"/>
        <v>75.398432203387671</v>
      </c>
      <c r="O1538">
        <f t="shared" si="233"/>
        <v>75.353432203387683</v>
      </c>
      <c r="P1538">
        <f t="shared" si="234"/>
        <v>75.403432203387666</v>
      </c>
      <c r="Q1538">
        <f t="shared" si="237"/>
        <v>75.378432203387675</v>
      </c>
      <c r="R1538">
        <f t="shared" si="235"/>
        <v>0</v>
      </c>
      <c r="S1538" s="12">
        <f t="shared" si="238"/>
        <v>0</v>
      </c>
      <c r="T1538">
        <f t="shared" si="240"/>
        <v>0</v>
      </c>
      <c r="U1538">
        <f t="shared" si="239"/>
        <v>8</v>
      </c>
    </row>
    <row r="1539" spans="13:21">
      <c r="M1539">
        <f t="shared" si="231"/>
        <v>75.408432203387676</v>
      </c>
      <c r="N1539">
        <f t="shared" si="232"/>
        <v>75.448432203387668</v>
      </c>
      <c r="O1539">
        <f t="shared" si="233"/>
        <v>75.40343220338768</v>
      </c>
      <c r="P1539">
        <f t="shared" si="234"/>
        <v>75.453432203387663</v>
      </c>
      <c r="Q1539">
        <f t="shared" si="237"/>
        <v>75.428432203387672</v>
      </c>
      <c r="R1539">
        <f t="shared" si="235"/>
        <v>0</v>
      </c>
      <c r="S1539" s="12">
        <f t="shared" si="238"/>
        <v>0</v>
      </c>
      <c r="T1539">
        <f t="shared" si="240"/>
        <v>0</v>
      </c>
      <c r="U1539">
        <f t="shared" si="239"/>
        <v>8</v>
      </c>
    </row>
    <row r="1540" spans="13:21">
      <c r="M1540">
        <f t="shared" si="231"/>
        <v>75.458432203387673</v>
      </c>
      <c r="N1540">
        <f t="shared" si="232"/>
        <v>75.498432203387665</v>
      </c>
      <c r="O1540">
        <f t="shared" si="233"/>
        <v>75.453432203387678</v>
      </c>
      <c r="P1540">
        <f t="shared" si="234"/>
        <v>75.503432203387661</v>
      </c>
      <c r="Q1540">
        <f t="shared" si="237"/>
        <v>75.478432203387669</v>
      </c>
      <c r="R1540">
        <f t="shared" si="235"/>
        <v>0</v>
      </c>
      <c r="S1540" s="12">
        <f t="shared" si="238"/>
        <v>0</v>
      </c>
      <c r="T1540">
        <f t="shared" si="240"/>
        <v>0</v>
      </c>
      <c r="U1540">
        <f t="shared" si="239"/>
        <v>8</v>
      </c>
    </row>
    <row r="1541" spans="13:21">
      <c r="M1541">
        <f t="shared" si="231"/>
        <v>75.50843220338767</v>
      </c>
      <c r="N1541">
        <f t="shared" si="232"/>
        <v>75.548432203387662</v>
      </c>
      <c r="O1541">
        <f t="shared" si="233"/>
        <v>75.503432203387675</v>
      </c>
      <c r="P1541">
        <f t="shared" si="234"/>
        <v>75.553432203387658</v>
      </c>
      <c r="Q1541">
        <f t="shared" si="237"/>
        <v>75.528432203387666</v>
      </c>
      <c r="R1541">
        <f t="shared" si="235"/>
        <v>0</v>
      </c>
      <c r="S1541" s="12">
        <f t="shared" si="238"/>
        <v>0</v>
      </c>
      <c r="T1541">
        <f t="shared" si="240"/>
        <v>0</v>
      </c>
      <c r="U1541">
        <f t="shared" si="239"/>
        <v>8</v>
      </c>
    </row>
    <row r="1542" spans="13:21">
      <c r="M1542">
        <f t="shared" ref="M1542:M1605" si="241">N1541+10^(-$D$4)</f>
        <v>75.558432203387667</v>
      </c>
      <c r="N1542">
        <f t="shared" ref="N1542:N1605" si="242">N1541+$J$6</f>
        <v>75.598432203387659</v>
      </c>
      <c r="O1542">
        <f t="shared" ref="O1542:O1605" si="243">M1542-5*10^-($D$4+1)</f>
        <v>75.553432203387672</v>
      </c>
      <c r="P1542">
        <f t="shared" ref="P1542:P1605" si="244">N1542+5*10^-($D$4+1)</f>
        <v>75.603432203387655</v>
      </c>
      <c r="Q1542">
        <f t="shared" si="237"/>
        <v>75.578432203387663</v>
      </c>
      <c r="R1542">
        <f t="shared" ref="R1542:R1605" si="245">COUNTIFS($G$3:$G$5000, "&gt;="&amp;O1542,$G$3:$G$5000, "&lt;="&amp;P1542)</f>
        <v>0</v>
      </c>
      <c r="S1542" s="12">
        <f t="shared" si="238"/>
        <v>0</v>
      </c>
      <c r="T1542">
        <f t="shared" si="240"/>
        <v>0</v>
      </c>
      <c r="U1542">
        <f t="shared" si="239"/>
        <v>8</v>
      </c>
    </row>
    <row r="1543" spans="13:21">
      <c r="M1543">
        <f t="shared" si="241"/>
        <v>75.608432203387665</v>
      </c>
      <c r="N1543">
        <f t="shared" si="242"/>
        <v>75.648432203387657</v>
      </c>
      <c r="O1543">
        <f t="shared" si="243"/>
        <v>75.603432203387669</v>
      </c>
      <c r="P1543">
        <f t="shared" si="244"/>
        <v>75.653432203387652</v>
      </c>
      <c r="Q1543">
        <f t="shared" si="237"/>
        <v>75.628432203387661</v>
      </c>
      <c r="R1543">
        <f t="shared" si="245"/>
        <v>0</v>
      </c>
      <c r="S1543" s="12">
        <f t="shared" si="238"/>
        <v>0</v>
      </c>
      <c r="T1543">
        <f t="shared" si="240"/>
        <v>0</v>
      </c>
      <c r="U1543">
        <f t="shared" si="239"/>
        <v>8</v>
      </c>
    </row>
    <row r="1544" spans="13:21">
      <c r="M1544">
        <f t="shared" si="241"/>
        <v>75.658432203387662</v>
      </c>
      <c r="N1544">
        <f t="shared" si="242"/>
        <v>75.698432203387654</v>
      </c>
      <c r="O1544">
        <f t="shared" si="243"/>
        <v>75.653432203387666</v>
      </c>
      <c r="P1544">
        <f t="shared" si="244"/>
        <v>75.703432203387649</v>
      </c>
      <c r="Q1544">
        <f t="shared" si="237"/>
        <v>75.678432203387658</v>
      </c>
      <c r="R1544">
        <f t="shared" si="245"/>
        <v>0</v>
      </c>
      <c r="S1544" s="12">
        <f t="shared" si="238"/>
        <v>0</v>
      </c>
      <c r="T1544">
        <f t="shared" si="240"/>
        <v>0</v>
      </c>
      <c r="U1544">
        <f t="shared" si="239"/>
        <v>8</v>
      </c>
    </row>
    <row r="1545" spans="13:21">
      <c r="M1545">
        <f t="shared" si="241"/>
        <v>75.708432203387659</v>
      </c>
      <c r="N1545">
        <f t="shared" si="242"/>
        <v>75.748432203387651</v>
      </c>
      <c r="O1545">
        <f t="shared" si="243"/>
        <v>75.703432203387663</v>
      </c>
      <c r="P1545">
        <f t="shared" si="244"/>
        <v>75.753432203387646</v>
      </c>
      <c r="Q1545">
        <f t="shared" si="237"/>
        <v>75.728432203387655</v>
      </c>
      <c r="R1545">
        <f t="shared" si="245"/>
        <v>0</v>
      </c>
      <c r="S1545" s="12">
        <f t="shared" si="238"/>
        <v>0</v>
      </c>
      <c r="T1545">
        <f t="shared" si="240"/>
        <v>0</v>
      </c>
      <c r="U1545">
        <f t="shared" si="239"/>
        <v>8</v>
      </c>
    </row>
    <row r="1546" spans="13:21">
      <c r="M1546">
        <f t="shared" si="241"/>
        <v>75.758432203387656</v>
      </c>
      <c r="N1546">
        <f t="shared" si="242"/>
        <v>75.798432203387648</v>
      </c>
      <c r="O1546">
        <f t="shared" si="243"/>
        <v>75.753432203387661</v>
      </c>
      <c r="P1546">
        <f t="shared" si="244"/>
        <v>75.803432203387644</v>
      </c>
      <c r="Q1546">
        <f t="shared" si="237"/>
        <v>75.778432203387652</v>
      </c>
      <c r="R1546">
        <f t="shared" si="245"/>
        <v>0</v>
      </c>
      <c r="S1546" s="12">
        <f t="shared" si="238"/>
        <v>0</v>
      </c>
      <c r="T1546">
        <f t="shared" si="240"/>
        <v>0</v>
      </c>
      <c r="U1546">
        <f t="shared" si="239"/>
        <v>8</v>
      </c>
    </row>
    <row r="1547" spans="13:21">
      <c r="M1547">
        <f t="shared" si="241"/>
        <v>75.808432203387653</v>
      </c>
      <c r="N1547">
        <f t="shared" si="242"/>
        <v>75.848432203387645</v>
      </c>
      <c r="O1547">
        <f t="shared" si="243"/>
        <v>75.803432203387658</v>
      </c>
      <c r="P1547">
        <f t="shared" si="244"/>
        <v>75.853432203387641</v>
      </c>
      <c r="Q1547">
        <f t="shared" si="237"/>
        <v>75.828432203387649</v>
      </c>
      <c r="R1547">
        <f t="shared" si="245"/>
        <v>0</v>
      </c>
      <c r="S1547" s="12">
        <f t="shared" si="238"/>
        <v>0</v>
      </c>
      <c r="T1547">
        <f t="shared" si="240"/>
        <v>0</v>
      </c>
      <c r="U1547">
        <f t="shared" si="239"/>
        <v>8</v>
      </c>
    </row>
    <row r="1548" spans="13:21">
      <c r="M1548">
        <f t="shared" si="241"/>
        <v>75.85843220338765</v>
      </c>
      <c r="N1548">
        <f t="shared" si="242"/>
        <v>75.898432203387642</v>
      </c>
      <c r="O1548">
        <f t="shared" si="243"/>
        <v>75.853432203387655</v>
      </c>
      <c r="P1548">
        <f t="shared" si="244"/>
        <v>75.903432203387638</v>
      </c>
      <c r="Q1548">
        <f t="shared" si="237"/>
        <v>75.878432203387646</v>
      </c>
      <c r="R1548">
        <f t="shared" si="245"/>
        <v>0</v>
      </c>
      <c r="S1548" s="12">
        <f t="shared" si="238"/>
        <v>0</v>
      </c>
      <c r="T1548">
        <f t="shared" si="240"/>
        <v>0</v>
      </c>
      <c r="U1548">
        <f t="shared" si="239"/>
        <v>8</v>
      </c>
    </row>
    <row r="1549" spans="13:21">
      <c r="M1549">
        <f t="shared" si="241"/>
        <v>75.908432203387648</v>
      </c>
      <c r="N1549">
        <f t="shared" si="242"/>
        <v>75.94843220338764</v>
      </c>
      <c r="O1549">
        <f t="shared" si="243"/>
        <v>75.903432203387652</v>
      </c>
      <c r="P1549">
        <f t="shared" si="244"/>
        <v>75.953432203387635</v>
      </c>
      <c r="Q1549">
        <f t="shared" si="237"/>
        <v>75.928432203387644</v>
      </c>
      <c r="R1549">
        <f t="shared" si="245"/>
        <v>0</v>
      </c>
      <c r="S1549" s="12">
        <f t="shared" si="238"/>
        <v>0</v>
      </c>
      <c r="T1549">
        <f t="shared" si="240"/>
        <v>0</v>
      </c>
      <c r="U1549">
        <f t="shared" si="239"/>
        <v>8</v>
      </c>
    </row>
    <row r="1550" spans="13:21">
      <c r="M1550">
        <f t="shared" si="241"/>
        <v>75.958432203387645</v>
      </c>
      <c r="N1550">
        <f t="shared" si="242"/>
        <v>75.998432203387637</v>
      </c>
      <c r="O1550">
        <f t="shared" si="243"/>
        <v>75.953432203387649</v>
      </c>
      <c r="P1550">
        <f t="shared" si="244"/>
        <v>76.003432203387632</v>
      </c>
      <c r="Q1550">
        <f t="shared" si="237"/>
        <v>75.978432203387641</v>
      </c>
      <c r="R1550">
        <f t="shared" si="245"/>
        <v>0</v>
      </c>
      <c r="S1550" s="12">
        <f t="shared" si="238"/>
        <v>0</v>
      </c>
      <c r="T1550">
        <f t="shared" si="240"/>
        <v>0</v>
      </c>
      <c r="U1550">
        <f t="shared" si="239"/>
        <v>8</v>
      </c>
    </row>
    <row r="1551" spans="13:21">
      <c r="M1551">
        <f t="shared" si="241"/>
        <v>76.008432203387642</v>
      </c>
      <c r="N1551">
        <f t="shared" si="242"/>
        <v>76.048432203387634</v>
      </c>
      <c r="O1551">
        <f t="shared" si="243"/>
        <v>76.003432203387646</v>
      </c>
      <c r="P1551">
        <f t="shared" si="244"/>
        <v>76.053432203387629</v>
      </c>
      <c r="Q1551">
        <f t="shared" si="237"/>
        <v>76.028432203387638</v>
      </c>
      <c r="R1551">
        <f t="shared" si="245"/>
        <v>0</v>
      </c>
      <c r="S1551" s="12">
        <f t="shared" si="238"/>
        <v>0</v>
      </c>
      <c r="T1551">
        <f t="shared" si="240"/>
        <v>0</v>
      </c>
      <c r="U1551">
        <f t="shared" si="239"/>
        <v>8</v>
      </c>
    </row>
    <row r="1552" spans="13:21">
      <c r="M1552">
        <f t="shared" si="241"/>
        <v>76.058432203387639</v>
      </c>
      <c r="N1552">
        <f t="shared" si="242"/>
        <v>76.098432203387631</v>
      </c>
      <c r="O1552">
        <f t="shared" si="243"/>
        <v>76.053432203387644</v>
      </c>
      <c r="P1552">
        <f t="shared" si="244"/>
        <v>76.103432203387626</v>
      </c>
      <c r="Q1552">
        <f t="shared" si="237"/>
        <v>76.078432203387635</v>
      </c>
      <c r="R1552">
        <f t="shared" si="245"/>
        <v>0</v>
      </c>
      <c r="S1552" s="12">
        <f t="shared" si="238"/>
        <v>0</v>
      </c>
      <c r="T1552">
        <f t="shared" si="240"/>
        <v>0</v>
      </c>
      <c r="U1552">
        <f t="shared" si="239"/>
        <v>8</v>
      </c>
    </row>
    <row r="1553" spans="13:21">
      <c r="M1553">
        <f t="shared" si="241"/>
        <v>76.108432203387636</v>
      </c>
      <c r="N1553">
        <f t="shared" si="242"/>
        <v>76.148432203387628</v>
      </c>
      <c r="O1553">
        <f t="shared" si="243"/>
        <v>76.103432203387641</v>
      </c>
      <c r="P1553">
        <f t="shared" si="244"/>
        <v>76.153432203387624</v>
      </c>
      <c r="Q1553">
        <f t="shared" si="237"/>
        <v>76.128432203387632</v>
      </c>
      <c r="R1553">
        <f t="shared" si="245"/>
        <v>0</v>
      </c>
      <c r="S1553" s="12">
        <f t="shared" si="238"/>
        <v>0</v>
      </c>
      <c r="T1553">
        <f t="shared" si="240"/>
        <v>0</v>
      </c>
      <c r="U1553">
        <f t="shared" si="239"/>
        <v>8</v>
      </c>
    </row>
    <row r="1554" spans="13:21">
      <c r="M1554">
        <f t="shared" si="241"/>
        <v>76.158432203387633</v>
      </c>
      <c r="N1554">
        <f t="shared" si="242"/>
        <v>76.198432203387625</v>
      </c>
      <c r="O1554">
        <f t="shared" si="243"/>
        <v>76.153432203387638</v>
      </c>
      <c r="P1554">
        <f t="shared" si="244"/>
        <v>76.203432203387621</v>
      </c>
      <c r="Q1554">
        <f t="shared" si="237"/>
        <v>76.178432203387629</v>
      </c>
      <c r="R1554">
        <f t="shared" si="245"/>
        <v>0</v>
      </c>
      <c r="S1554" s="12">
        <f t="shared" si="238"/>
        <v>0</v>
      </c>
      <c r="T1554">
        <f t="shared" si="240"/>
        <v>0</v>
      </c>
      <c r="U1554">
        <f t="shared" si="239"/>
        <v>8</v>
      </c>
    </row>
    <row r="1555" spans="13:21">
      <c r="M1555">
        <f t="shared" si="241"/>
        <v>76.20843220338763</v>
      </c>
      <c r="N1555">
        <f t="shared" si="242"/>
        <v>76.248432203387623</v>
      </c>
      <c r="O1555">
        <f t="shared" si="243"/>
        <v>76.203432203387635</v>
      </c>
      <c r="P1555">
        <f t="shared" si="244"/>
        <v>76.253432203387618</v>
      </c>
      <c r="Q1555">
        <f t="shared" si="237"/>
        <v>76.228432203387626</v>
      </c>
      <c r="R1555">
        <f t="shared" si="245"/>
        <v>0</v>
      </c>
      <c r="S1555" s="12">
        <f t="shared" si="238"/>
        <v>0</v>
      </c>
      <c r="T1555">
        <f t="shared" si="240"/>
        <v>0</v>
      </c>
      <c r="U1555">
        <f t="shared" si="239"/>
        <v>8</v>
      </c>
    </row>
    <row r="1556" spans="13:21">
      <c r="M1556">
        <f t="shared" si="241"/>
        <v>76.258432203387628</v>
      </c>
      <c r="N1556">
        <f t="shared" si="242"/>
        <v>76.29843220338762</v>
      </c>
      <c r="O1556">
        <f t="shared" si="243"/>
        <v>76.253432203387632</v>
      </c>
      <c r="P1556">
        <f t="shared" si="244"/>
        <v>76.303432203387615</v>
      </c>
      <c r="Q1556">
        <f t="shared" si="237"/>
        <v>76.278432203387624</v>
      </c>
      <c r="R1556">
        <f t="shared" si="245"/>
        <v>0</v>
      </c>
      <c r="S1556" s="12">
        <f t="shared" si="238"/>
        <v>0</v>
      </c>
      <c r="T1556">
        <f t="shared" si="240"/>
        <v>0</v>
      </c>
      <c r="U1556">
        <f t="shared" si="239"/>
        <v>8</v>
      </c>
    </row>
    <row r="1557" spans="13:21">
      <c r="M1557">
        <f t="shared" si="241"/>
        <v>76.308432203387625</v>
      </c>
      <c r="N1557">
        <f t="shared" si="242"/>
        <v>76.348432203387617</v>
      </c>
      <c r="O1557">
        <f t="shared" si="243"/>
        <v>76.303432203387629</v>
      </c>
      <c r="P1557">
        <f t="shared" si="244"/>
        <v>76.353432203387612</v>
      </c>
      <c r="Q1557">
        <f t="shared" si="237"/>
        <v>76.328432203387621</v>
      </c>
      <c r="R1557">
        <f t="shared" si="245"/>
        <v>0</v>
      </c>
      <c r="S1557" s="12">
        <f t="shared" si="238"/>
        <v>0</v>
      </c>
      <c r="T1557">
        <f t="shared" si="240"/>
        <v>0</v>
      </c>
      <c r="U1557">
        <f t="shared" si="239"/>
        <v>8</v>
      </c>
    </row>
    <row r="1558" spans="13:21">
      <c r="M1558">
        <f t="shared" si="241"/>
        <v>76.358432203387622</v>
      </c>
      <c r="N1558">
        <f t="shared" si="242"/>
        <v>76.398432203387614</v>
      </c>
      <c r="O1558">
        <f t="shared" si="243"/>
        <v>76.353432203387626</v>
      </c>
      <c r="P1558">
        <f t="shared" si="244"/>
        <v>76.403432203387609</v>
      </c>
      <c r="Q1558">
        <f t="shared" si="237"/>
        <v>76.378432203387618</v>
      </c>
      <c r="R1558">
        <f t="shared" si="245"/>
        <v>0</v>
      </c>
      <c r="S1558" s="12">
        <f t="shared" si="238"/>
        <v>0</v>
      </c>
      <c r="T1558">
        <f t="shared" si="240"/>
        <v>0</v>
      </c>
      <c r="U1558">
        <f t="shared" si="239"/>
        <v>8</v>
      </c>
    </row>
    <row r="1559" spans="13:21">
      <c r="M1559">
        <f t="shared" si="241"/>
        <v>76.408432203387619</v>
      </c>
      <c r="N1559">
        <f t="shared" si="242"/>
        <v>76.448432203387611</v>
      </c>
      <c r="O1559">
        <f t="shared" si="243"/>
        <v>76.403432203387624</v>
      </c>
      <c r="P1559">
        <f t="shared" si="244"/>
        <v>76.453432203387607</v>
      </c>
      <c r="Q1559">
        <f t="shared" si="237"/>
        <v>76.428432203387615</v>
      </c>
      <c r="R1559">
        <f t="shared" si="245"/>
        <v>0</v>
      </c>
      <c r="S1559" s="12">
        <f t="shared" si="238"/>
        <v>0</v>
      </c>
      <c r="T1559">
        <f t="shared" si="240"/>
        <v>0</v>
      </c>
      <c r="U1559">
        <f t="shared" si="239"/>
        <v>8</v>
      </c>
    </row>
    <row r="1560" spans="13:21">
      <c r="M1560">
        <f t="shared" si="241"/>
        <v>76.458432203387616</v>
      </c>
      <c r="N1560">
        <f t="shared" si="242"/>
        <v>76.498432203387608</v>
      </c>
      <c r="O1560">
        <f t="shared" si="243"/>
        <v>76.453432203387621</v>
      </c>
      <c r="P1560">
        <f t="shared" si="244"/>
        <v>76.503432203387604</v>
      </c>
      <c r="Q1560">
        <f t="shared" si="237"/>
        <v>76.478432203387612</v>
      </c>
      <c r="R1560">
        <f t="shared" si="245"/>
        <v>0</v>
      </c>
      <c r="S1560" s="12">
        <f t="shared" si="238"/>
        <v>0</v>
      </c>
      <c r="T1560">
        <f t="shared" si="240"/>
        <v>0</v>
      </c>
      <c r="U1560">
        <f t="shared" si="239"/>
        <v>8</v>
      </c>
    </row>
    <row r="1561" spans="13:21">
      <c r="M1561">
        <f t="shared" si="241"/>
        <v>76.508432203387613</v>
      </c>
      <c r="N1561">
        <f t="shared" si="242"/>
        <v>76.548432203387605</v>
      </c>
      <c r="O1561">
        <f t="shared" si="243"/>
        <v>76.503432203387618</v>
      </c>
      <c r="P1561">
        <f t="shared" si="244"/>
        <v>76.553432203387601</v>
      </c>
      <c r="Q1561">
        <f t="shared" si="237"/>
        <v>76.528432203387609</v>
      </c>
      <c r="R1561">
        <f t="shared" si="245"/>
        <v>0</v>
      </c>
      <c r="S1561" s="12">
        <f t="shared" si="238"/>
        <v>0</v>
      </c>
      <c r="T1561">
        <f t="shared" si="240"/>
        <v>0</v>
      </c>
      <c r="U1561">
        <f t="shared" si="239"/>
        <v>8</v>
      </c>
    </row>
    <row r="1562" spans="13:21">
      <c r="M1562">
        <f t="shared" si="241"/>
        <v>76.558432203387611</v>
      </c>
      <c r="N1562">
        <f t="shared" si="242"/>
        <v>76.598432203387603</v>
      </c>
      <c r="O1562">
        <f t="shared" si="243"/>
        <v>76.553432203387615</v>
      </c>
      <c r="P1562">
        <f t="shared" si="244"/>
        <v>76.603432203387598</v>
      </c>
      <c r="Q1562">
        <f t="shared" si="237"/>
        <v>76.578432203387607</v>
      </c>
      <c r="R1562">
        <f t="shared" si="245"/>
        <v>0</v>
      </c>
      <c r="S1562" s="12">
        <f t="shared" si="238"/>
        <v>0</v>
      </c>
      <c r="T1562">
        <f t="shared" si="240"/>
        <v>0</v>
      </c>
      <c r="U1562">
        <f t="shared" si="239"/>
        <v>8</v>
      </c>
    </row>
    <row r="1563" spans="13:21">
      <c r="M1563">
        <f t="shared" si="241"/>
        <v>76.608432203387608</v>
      </c>
      <c r="N1563">
        <f t="shared" si="242"/>
        <v>76.6484322033876</v>
      </c>
      <c r="O1563">
        <f t="shared" si="243"/>
        <v>76.603432203387612</v>
      </c>
      <c r="P1563">
        <f t="shared" si="244"/>
        <v>76.653432203387595</v>
      </c>
      <c r="Q1563">
        <f t="shared" si="237"/>
        <v>76.628432203387604</v>
      </c>
      <c r="R1563">
        <f t="shared" si="245"/>
        <v>0</v>
      </c>
      <c r="S1563" s="12">
        <f t="shared" si="238"/>
        <v>0</v>
      </c>
      <c r="T1563">
        <f t="shared" si="240"/>
        <v>0</v>
      </c>
      <c r="U1563">
        <f t="shared" si="239"/>
        <v>8</v>
      </c>
    </row>
    <row r="1564" spans="13:21">
      <c r="M1564">
        <f t="shared" si="241"/>
        <v>76.658432203387605</v>
      </c>
      <c r="N1564">
        <f t="shared" si="242"/>
        <v>76.698432203387597</v>
      </c>
      <c r="O1564">
        <f t="shared" si="243"/>
        <v>76.653432203387609</v>
      </c>
      <c r="P1564">
        <f t="shared" si="244"/>
        <v>76.703432203387592</v>
      </c>
      <c r="Q1564">
        <f t="shared" si="237"/>
        <v>76.678432203387601</v>
      </c>
      <c r="R1564">
        <f t="shared" si="245"/>
        <v>0</v>
      </c>
      <c r="S1564" s="12">
        <f t="shared" si="238"/>
        <v>0</v>
      </c>
      <c r="T1564">
        <f t="shared" si="240"/>
        <v>0</v>
      </c>
      <c r="U1564">
        <f t="shared" si="239"/>
        <v>8</v>
      </c>
    </row>
    <row r="1565" spans="13:21">
      <c r="M1565">
        <f t="shared" si="241"/>
        <v>76.708432203387602</v>
      </c>
      <c r="N1565">
        <f t="shared" si="242"/>
        <v>76.748432203387594</v>
      </c>
      <c r="O1565">
        <f t="shared" si="243"/>
        <v>76.703432203387607</v>
      </c>
      <c r="P1565">
        <f t="shared" si="244"/>
        <v>76.75343220338759</v>
      </c>
      <c r="Q1565">
        <f t="shared" si="237"/>
        <v>76.728432203387598</v>
      </c>
      <c r="R1565">
        <f t="shared" si="245"/>
        <v>0</v>
      </c>
      <c r="S1565" s="12">
        <f t="shared" si="238"/>
        <v>0</v>
      </c>
      <c r="T1565">
        <f t="shared" si="240"/>
        <v>0</v>
      </c>
      <c r="U1565">
        <f t="shared" si="239"/>
        <v>8</v>
      </c>
    </row>
    <row r="1566" spans="13:21">
      <c r="M1566">
        <f t="shared" si="241"/>
        <v>76.758432203387599</v>
      </c>
      <c r="N1566">
        <f t="shared" si="242"/>
        <v>76.798432203387591</v>
      </c>
      <c r="O1566">
        <f t="shared" si="243"/>
        <v>76.753432203387604</v>
      </c>
      <c r="P1566">
        <f t="shared" si="244"/>
        <v>76.803432203387587</v>
      </c>
      <c r="Q1566">
        <f t="shared" si="237"/>
        <v>76.778432203387595</v>
      </c>
      <c r="R1566">
        <f t="shared" si="245"/>
        <v>0</v>
      </c>
      <c r="S1566" s="12">
        <f t="shared" si="238"/>
        <v>0</v>
      </c>
      <c r="T1566">
        <f t="shared" si="240"/>
        <v>0</v>
      </c>
      <c r="U1566">
        <f t="shared" si="239"/>
        <v>8</v>
      </c>
    </row>
    <row r="1567" spans="13:21">
      <c r="M1567">
        <f t="shared" si="241"/>
        <v>76.808432203387596</v>
      </c>
      <c r="N1567">
        <f t="shared" si="242"/>
        <v>76.848432203387588</v>
      </c>
      <c r="O1567">
        <f t="shared" si="243"/>
        <v>76.803432203387601</v>
      </c>
      <c r="P1567">
        <f t="shared" si="244"/>
        <v>76.853432203387584</v>
      </c>
      <c r="Q1567">
        <f t="shared" si="237"/>
        <v>76.828432203387592</v>
      </c>
      <c r="R1567">
        <f t="shared" si="245"/>
        <v>0</v>
      </c>
      <c r="S1567" s="12">
        <f t="shared" si="238"/>
        <v>0</v>
      </c>
      <c r="T1567">
        <f t="shared" si="240"/>
        <v>0</v>
      </c>
      <c r="U1567">
        <f t="shared" si="239"/>
        <v>8</v>
      </c>
    </row>
    <row r="1568" spans="13:21">
      <c r="M1568">
        <f t="shared" si="241"/>
        <v>76.858432203387594</v>
      </c>
      <c r="N1568">
        <f t="shared" si="242"/>
        <v>76.898432203387586</v>
      </c>
      <c r="O1568">
        <f t="shared" si="243"/>
        <v>76.853432203387598</v>
      </c>
      <c r="P1568">
        <f t="shared" si="244"/>
        <v>76.903432203387581</v>
      </c>
      <c r="Q1568">
        <f t="shared" si="237"/>
        <v>76.87843220338759</v>
      </c>
      <c r="R1568">
        <f t="shared" si="245"/>
        <v>0</v>
      </c>
      <c r="S1568" s="12">
        <f t="shared" si="238"/>
        <v>0</v>
      </c>
      <c r="T1568">
        <f t="shared" si="240"/>
        <v>0</v>
      </c>
      <c r="U1568">
        <f t="shared" si="239"/>
        <v>8</v>
      </c>
    </row>
    <row r="1569" spans="13:21">
      <c r="M1569">
        <f t="shared" si="241"/>
        <v>76.908432203387591</v>
      </c>
      <c r="N1569">
        <f t="shared" si="242"/>
        <v>76.948432203387583</v>
      </c>
      <c r="O1569">
        <f t="shared" si="243"/>
        <v>76.903432203387595</v>
      </c>
      <c r="P1569">
        <f t="shared" si="244"/>
        <v>76.953432203387578</v>
      </c>
      <c r="Q1569">
        <f t="shared" si="237"/>
        <v>76.928432203387587</v>
      </c>
      <c r="R1569">
        <f t="shared" si="245"/>
        <v>0</v>
      </c>
      <c r="S1569" s="12">
        <f t="shared" si="238"/>
        <v>0</v>
      </c>
      <c r="T1569">
        <f>R1569</f>
        <v>0</v>
      </c>
      <c r="U1569">
        <f t="shared" si="239"/>
        <v>8</v>
      </c>
    </row>
    <row r="1570" spans="13:21">
      <c r="M1570">
        <f t="shared" si="241"/>
        <v>76.958432203387588</v>
      </c>
      <c r="N1570">
        <f t="shared" si="242"/>
        <v>76.99843220338758</v>
      </c>
      <c r="O1570">
        <f t="shared" si="243"/>
        <v>76.953432203387592</v>
      </c>
      <c r="P1570">
        <f t="shared" si="244"/>
        <v>77.003432203387575</v>
      </c>
      <c r="Q1570">
        <f t="shared" si="237"/>
        <v>76.978432203387584</v>
      </c>
      <c r="R1570">
        <f t="shared" si="245"/>
        <v>0</v>
      </c>
      <c r="S1570" s="12">
        <f t="shared" si="238"/>
        <v>0</v>
      </c>
      <c r="T1570">
        <f t="shared" ref="T1570:T1607" si="246">R1570+T1569</f>
        <v>0</v>
      </c>
      <c r="U1570">
        <f t="shared" si="239"/>
        <v>8</v>
      </c>
    </row>
    <row r="1571" spans="13:21">
      <c r="M1571">
        <f t="shared" si="241"/>
        <v>77.008432203387585</v>
      </c>
      <c r="N1571">
        <f t="shared" si="242"/>
        <v>77.048432203387577</v>
      </c>
      <c r="O1571">
        <f t="shared" si="243"/>
        <v>77.00343220338759</v>
      </c>
      <c r="P1571">
        <f t="shared" si="244"/>
        <v>77.053432203387572</v>
      </c>
      <c r="Q1571">
        <f t="shared" si="237"/>
        <v>77.028432203387581</v>
      </c>
      <c r="R1571">
        <f t="shared" si="245"/>
        <v>0</v>
      </c>
      <c r="S1571" s="12">
        <f t="shared" si="238"/>
        <v>0</v>
      </c>
      <c r="T1571">
        <f t="shared" si="246"/>
        <v>0</v>
      </c>
      <c r="U1571">
        <f t="shared" si="239"/>
        <v>8</v>
      </c>
    </row>
    <row r="1572" spans="13:21">
      <c r="M1572">
        <f t="shared" si="241"/>
        <v>77.058432203387582</v>
      </c>
      <c r="N1572">
        <f t="shared" si="242"/>
        <v>77.098432203387574</v>
      </c>
      <c r="O1572">
        <f t="shared" si="243"/>
        <v>77.053432203387587</v>
      </c>
      <c r="P1572">
        <f t="shared" si="244"/>
        <v>77.10343220338757</v>
      </c>
      <c r="Q1572">
        <f t="shared" si="237"/>
        <v>77.078432203387578</v>
      </c>
      <c r="R1572">
        <f t="shared" si="245"/>
        <v>0</v>
      </c>
      <c r="S1572" s="12">
        <f t="shared" si="238"/>
        <v>0</v>
      </c>
      <c r="T1572">
        <f t="shared" si="246"/>
        <v>0</v>
      </c>
      <c r="U1572">
        <f t="shared" si="239"/>
        <v>8</v>
      </c>
    </row>
    <row r="1573" spans="13:21">
      <c r="M1573">
        <f t="shared" si="241"/>
        <v>77.108432203387579</v>
      </c>
      <c r="N1573">
        <f t="shared" si="242"/>
        <v>77.148432203387571</v>
      </c>
      <c r="O1573">
        <f t="shared" si="243"/>
        <v>77.103432203387584</v>
      </c>
      <c r="P1573">
        <f t="shared" si="244"/>
        <v>77.153432203387567</v>
      </c>
      <c r="Q1573">
        <f t="shared" si="237"/>
        <v>77.128432203387575</v>
      </c>
      <c r="R1573">
        <f t="shared" si="245"/>
        <v>0</v>
      </c>
      <c r="S1573" s="12">
        <f t="shared" si="238"/>
        <v>0</v>
      </c>
      <c r="T1573">
        <f t="shared" si="246"/>
        <v>0</v>
      </c>
      <c r="U1573">
        <f t="shared" si="239"/>
        <v>8</v>
      </c>
    </row>
    <row r="1574" spans="13:21">
      <c r="M1574">
        <f t="shared" si="241"/>
        <v>77.158432203387576</v>
      </c>
      <c r="N1574">
        <f t="shared" si="242"/>
        <v>77.198432203387569</v>
      </c>
      <c r="O1574">
        <f t="shared" si="243"/>
        <v>77.153432203387581</v>
      </c>
      <c r="P1574">
        <f t="shared" si="244"/>
        <v>77.203432203387564</v>
      </c>
      <c r="Q1574">
        <f t="shared" si="237"/>
        <v>77.178432203387572</v>
      </c>
      <c r="R1574">
        <f t="shared" si="245"/>
        <v>0</v>
      </c>
      <c r="S1574" s="12">
        <f t="shared" si="238"/>
        <v>0</v>
      </c>
      <c r="T1574">
        <f t="shared" si="246"/>
        <v>0</v>
      </c>
      <c r="U1574">
        <f t="shared" si="239"/>
        <v>8</v>
      </c>
    </row>
    <row r="1575" spans="13:21">
      <c r="M1575">
        <f t="shared" si="241"/>
        <v>77.208432203387574</v>
      </c>
      <c r="N1575">
        <f t="shared" si="242"/>
        <v>77.248432203387566</v>
      </c>
      <c r="O1575">
        <f t="shared" si="243"/>
        <v>77.203432203387578</v>
      </c>
      <c r="P1575">
        <f t="shared" si="244"/>
        <v>77.253432203387561</v>
      </c>
      <c r="Q1575">
        <f t="shared" si="237"/>
        <v>77.22843220338757</v>
      </c>
      <c r="R1575">
        <f t="shared" si="245"/>
        <v>0</v>
      </c>
      <c r="S1575" s="12">
        <f t="shared" si="238"/>
        <v>0</v>
      </c>
      <c r="T1575">
        <f t="shared" si="246"/>
        <v>0</v>
      </c>
      <c r="U1575">
        <f t="shared" si="239"/>
        <v>8</v>
      </c>
    </row>
    <row r="1576" spans="13:21">
      <c r="M1576">
        <f t="shared" si="241"/>
        <v>77.258432203387571</v>
      </c>
      <c r="N1576">
        <f t="shared" si="242"/>
        <v>77.298432203387563</v>
      </c>
      <c r="O1576">
        <f t="shared" si="243"/>
        <v>77.253432203387575</v>
      </c>
      <c r="P1576">
        <f t="shared" si="244"/>
        <v>77.303432203387558</v>
      </c>
      <c r="Q1576">
        <f t="shared" si="237"/>
        <v>77.278432203387567</v>
      </c>
      <c r="R1576">
        <f t="shared" si="245"/>
        <v>0</v>
      </c>
      <c r="S1576" s="12">
        <f t="shared" si="238"/>
        <v>0</v>
      </c>
      <c r="T1576">
        <f t="shared" si="246"/>
        <v>0</v>
      </c>
      <c r="U1576">
        <f t="shared" si="239"/>
        <v>8</v>
      </c>
    </row>
    <row r="1577" spans="13:21">
      <c r="M1577">
        <f t="shared" si="241"/>
        <v>77.308432203387568</v>
      </c>
      <c r="N1577">
        <f t="shared" si="242"/>
        <v>77.34843220338756</v>
      </c>
      <c r="O1577">
        <f t="shared" si="243"/>
        <v>77.303432203387572</v>
      </c>
      <c r="P1577">
        <f t="shared" si="244"/>
        <v>77.353432203387555</v>
      </c>
      <c r="Q1577">
        <f t="shared" si="237"/>
        <v>77.328432203387564</v>
      </c>
      <c r="R1577">
        <f t="shared" si="245"/>
        <v>0</v>
      </c>
      <c r="S1577" s="12">
        <f t="shared" si="238"/>
        <v>0</v>
      </c>
      <c r="T1577">
        <f t="shared" si="246"/>
        <v>0</v>
      </c>
      <c r="U1577">
        <f t="shared" si="239"/>
        <v>8</v>
      </c>
    </row>
    <row r="1578" spans="13:21">
      <c r="M1578">
        <f t="shared" si="241"/>
        <v>77.358432203387565</v>
      </c>
      <c r="N1578">
        <f t="shared" si="242"/>
        <v>77.398432203387557</v>
      </c>
      <c r="O1578">
        <f t="shared" si="243"/>
        <v>77.35343220338757</v>
      </c>
      <c r="P1578">
        <f t="shared" si="244"/>
        <v>77.403432203387553</v>
      </c>
      <c r="Q1578">
        <f t="shared" si="237"/>
        <v>77.378432203387561</v>
      </c>
      <c r="R1578">
        <f t="shared" si="245"/>
        <v>0</v>
      </c>
      <c r="S1578" s="12">
        <f t="shared" si="238"/>
        <v>0</v>
      </c>
      <c r="T1578">
        <f t="shared" si="246"/>
        <v>0</v>
      </c>
      <c r="U1578">
        <f t="shared" si="239"/>
        <v>8</v>
      </c>
    </row>
    <row r="1579" spans="13:21">
      <c r="M1579">
        <f t="shared" si="241"/>
        <v>77.408432203387562</v>
      </c>
      <c r="N1579">
        <f t="shared" si="242"/>
        <v>77.448432203387554</v>
      </c>
      <c r="O1579">
        <f t="shared" si="243"/>
        <v>77.403432203387567</v>
      </c>
      <c r="P1579">
        <f t="shared" si="244"/>
        <v>77.45343220338755</v>
      </c>
      <c r="Q1579">
        <f t="shared" si="237"/>
        <v>77.428432203387558</v>
      </c>
      <c r="R1579">
        <f t="shared" si="245"/>
        <v>0</v>
      </c>
      <c r="S1579" s="12">
        <f t="shared" si="238"/>
        <v>0</v>
      </c>
      <c r="T1579">
        <f t="shared" si="246"/>
        <v>0</v>
      </c>
      <c r="U1579">
        <f t="shared" si="239"/>
        <v>8</v>
      </c>
    </row>
    <row r="1580" spans="13:21">
      <c r="M1580">
        <f t="shared" si="241"/>
        <v>77.458432203387559</v>
      </c>
      <c r="N1580">
        <f t="shared" si="242"/>
        <v>77.498432203387551</v>
      </c>
      <c r="O1580">
        <f t="shared" si="243"/>
        <v>77.453432203387564</v>
      </c>
      <c r="P1580">
        <f t="shared" si="244"/>
        <v>77.503432203387547</v>
      </c>
      <c r="Q1580">
        <f t="shared" si="237"/>
        <v>77.478432203387555</v>
      </c>
      <c r="R1580">
        <f t="shared" si="245"/>
        <v>0</v>
      </c>
      <c r="S1580" s="12">
        <f t="shared" si="238"/>
        <v>0</v>
      </c>
      <c r="T1580">
        <f t="shared" si="246"/>
        <v>0</v>
      </c>
      <c r="U1580">
        <f t="shared" si="239"/>
        <v>8</v>
      </c>
    </row>
    <row r="1581" spans="13:21">
      <c r="M1581">
        <f t="shared" si="241"/>
        <v>77.508432203387557</v>
      </c>
      <c r="N1581">
        <f t="shared" si="242"/>
        <v>77.548432203387549</v>
      </c>
      <c r="O1581">
        <f t="shared" si="243"/>
        <v>77.503432203387561</v>
      </c>
      <c r="P1581">
        <f t="shared" si="244"/>
        <v>77.553432203387544</v>
      </c>
      <c r="Q1581">
        <f t="shared" si="237"/>
        <v>77.528432203387553</v>
      </c>
      <c r="R1581">
        <f t="shared" si="245"/>
        <v>0</v>
      </c>
      <c r="S1581" s="12">
        <f t="shared" si="238"/>
        <v>0</v>
      </c>
      <c r="T1581">
        <f t="shared" si="246"/>
        <v>0</v>
      </c>
      <c r="U1581">
        <f t="shared" si="239"/>
        <v>8</v>
      </c>
    </row>
    <row r="1582" spans="13:21">
      <c r="M1582">
        <f t="shared" si="241"/>
        <v>77.558432203387554</v>
      </c>
      <c r="N1582">
        <f t="shared" si="242"/>
        <v>77.598432203387546</v>
      </c>
      <c r="O1582">
        <f t="shared" si="243"/>
        <v>77.553432203387558</v>
      </c>
      <c r="P1582">
        <f t="shared" si="244"/>
        <v>77.603432203387541</v>
      </c>
      <c r="Q1582">
        <f t="shared" si="237"/>
        <v>77.57843220338755</v>
      </c>
      <c r="R1582">
        <f t="shared" si="245"/>
        <v>0</v>
      </c>
      <c r="S1582" s="12">
        <f t="shared" si="238"/>
        <v>0</v>
      </c>
      <c r="T1582">
        <f t="shared" si="246"/>
        <v>0</v>
      </c>
      <c r="U1582">
        <f t="shared" si="239"/>
        <v>8</v>
      </c>
    </row>
    <row r="1583" spans="13:21">
      <c r="M1583">
        <f t="shared" si="241"/>
        <v>77.608432203387551</v>
      </c>
      <c r="N1583">
        <f t="shared" si="242"/>
        <v>77.648432203387543</v>
      </c>
      <c r="O1583">
        <f t="shared" si="243"/>
        <v>77.603432203387555</v>
      </c>
      <c r="P1583">
        <f t="shared" si="244"/>
        <v>77.653432203387538</v>
      </c>
      <c r="Q1583">
        <f t="shared" si="237"/>
        <v>77.628432203387547</v>
      </c>
      <c r="R1583">
        <f t="shared" si="245"/>
        <v>0</v>
      </c>
      <c r="S1583" s="12">
        <f t="shared" si="238"/>
        <v>0</v>
      </c>
      <c r="T1583">
        <f t="shared" si="246"/>
        <v>0</v>
      </c>
      <c r="U1583">
        <f t="shared" si="239"/>
        <v>8</v>
      </c>
    </row>
    <row r="1584" spans="13:21">
      <c r="M1584">
        <f t="shared" si="241"/>
        <v>77.658432203387548</v>
      </c>
      <c r="N1584">
        <f t="shared" si="242"/>
        <v>77.69843220338754</v>
      </c>
      <c r="O1584">
        <f t="shared" si="243"/>
        <v>77.653432203387553</v>
      </c>
      <c r="P1584">
        <f t="shared" si="244"/>
        <v>77.703432203387536</v>
      </c>
      <c r="Q1584">
        <f t="shared" si="237"/>
        <v>77.678432203387544</v>
      </c>
      <c r="R1584">
        <f t="shared" si="245"/>
        <v>0</v>
      </c>
      <c r="S1584" s="12">
        <f t="shared" si="238"/>
        <v>0</v>
      </c>
      <c r="T1584">
        <f t="shared" si="246"/>
        <v>0</v>
      </c>
      <c r="U1584">
        <f t="shared" si="239"/>
        <v>8</v>
      </c>
    </row>
    <row r="1585" spans="13:21">
      <c r="M1585">
        <f t="shared" si="241"/>
        <v>77.708432203387545</v>
      </c>
      <c r="N1585">
        <f t="shared" si="242"/>
        <v>77.748432203387537</v>
      </c>
      <c r="O1585">
        <f t="shared" si="243"/>
        <v>77.70343220338755</v>
      </c>
      <c r="P1585">
        <f t="shared" si="244"/>
        <v>77.753432203387533</v>
      </c>
      <c r="Q1585">
        <f t="shared" si="237"/>
        <v>77.728432203387541</v>
      </c>
      <c r="R1585">
        <f t="shared" si="245"/>
        <v>0</v>
      </c>
      <c r="S1585" s="12">
        <f t="shared" si="238"/>
        <v>0</v>
      </c>
      <c r="T1585">
        <f t="shared" si="246"/>
        <v>0</v>
      </c>
      <c r="U1585">
        <f t="shared" si="239"/>
        <v>8</v>
      </c>
    </row>
    <row r="1586" spans="13:21">
      <c r="M1586">
        <f t="shared" si="241"/>
        <v>77.758432203387542</v>
      </c>
      <c r="N1586">
        <f t="shared" si="242"/>
        <v>77.798432203387534</v>
      </c>
      <c r="O1586">
        <f t="shared" si="243"/>
        <v>77.753432203387547</v>
      </c>
      <c r="P1586">
        <f t="shared" si="244"/>
        <v>77.80343220338753</v>
      </c>
      <c r="Q1586">
        <f t="shared" si="237"/>
        <v>77.778432203387538</v>
      </c>
      <c r="R1586">
        <f t="shared" si="245"/>
        <v>0</v>
      </c>
      <c r="S1586" s="12">
        <f t="shared" si="238"/>
        <v>0</v>
      </c>
      <c r="T1586">
        <f t="shared" si="246"/>
        <v>0</v>
      </c>
      <c r="U1586">
        <f t="shared" si="239"/>
        <v>8</v>
      </c>
    </row>
    <row r="1587" spans="13:21">
      <c r="M1587">
        <f t="shared" si="241"/>
        <v>77.80843220338754</v>
      </c>
      <c r="N1587">
        <f t="shared" si="242"/>
        <v>77.848432203387532</v>
      </c>
      <c r="O1587">
        <f t="shared" si="243"/>
        <v>77.803432203387544</v>
      </c>
      <c r="P1587">
        <f t="shared" si="244"/>
        <v>77.853432203387527</v>
      </c>
      <c r="Q1587">
        <f t="shared" ref="Q1587:Q1650" si="247">AVERAGE(O1587:P1587)</f>
        <v>77.828432203387536</v>
      </c>
      <c r="R1587">
        <f t="shared" si="245"/>
        <v>0</v>
      </c>
      <c r="S1587" s="12">
        <f t="shared" ref="S1587:S1650" si="248">R1587/$S$3</f>
        <v>0</v>
      </c>
      <c r="T1587">
        <f t="shared" si="246"/>
        <v>0</v>
      </c>
      <c r="U1587">
        <f t="shared" ref="U1587:U1650" si="249">COUNTIF($G$3:$G$1000, "&lt;="&amp;O1587)</f>
        <v>8</v>
      </c>
    </row>
    <row r="1588" spans="13:21">
      <c r="M1588">
        <f t="shared" si="241"/>
        <v>77.858432203387537</v>
      </c>
      <c r="N1588">
        <f t="shared" si="242"/>
        <v>77.898432203387529</v>
      </c>
      <c r="O1588">
        <f t="shared" si="243"/>
        <v>77.853432203387541</v>
      </c>
      <c r="P1588">
        <f t="shared" si="244"/>
        <v>77.903432203387524</v>
      </c>
      <c r="Q1588">
        <f t="shared" si="247"/>
        <v>77.878432203387533</v>
      </c>
      <c r="R1588">
        <f t="shared" si="245"/>
        <v>0</v>
      </c>
      <c r="S1588" s="12">
        <f t="shared" si="248"/>
        <v>0</v>
      </c>
      <c r="T1588">
        <f t="shared" si="246"/>
        <v>0</v>
      </c>
      <c r="U1588">
        <f t="shared" si="249"/>
        <v>8</v>
      </c>
    </row>
    <row r="1589" spans="13:21">
      <c r="M1589">
        <f t="shared" si="241"/>
        <v>77.908432203387534</v>
      </c>
      <c r="N1589">
        <f t="shared" si="242"/>
        <v>77.948432203387526</v>
      </c>
      <c r="O1589">
        <f t="shared" si="243"/>
        <v>77.903432203387538</v>
      </c>
      <c r="P1589">
        <f t="shared" si="244"/>
        <v>77.953432203387521</v>
      </c>
      <c r="Q1589">
        <f t="shared" si="247"/>
        <v>77.92843220338753</v>
      </c>
      <c r="R1589">
        <f t="shared" si="245"/>
        <v>0</v>
      </c>
      <c r="S1589" s="12">
        <f t="shared" si="248"/>
        <v>0</v>
      </c>
      <c r="T1589">
        <f t="shared" si="246"/>
        <v>0</v>
      </c>
      <c r="U1589">
        <f t="shared" si="249"/>
        <v>8</v>
      </c>
    </row>
    <row r="1590" spans="13:21">
      <c r="M1590">
        <f t="shared" si="241"/>
        <v>77.958432203387531</v>
      </c>
      <c r="N1590">
        <f t="shared" si="242"/>
        <v>77.998432203387523</v>
      </c>
      <c r="O1590">
        <f t="shared" si="243"/>
        <v>77.953432203387536</v>
      </c>
      <c r="P1590">
        <f t="shared" si="244"/>
        <v>78.003432203387518</v>
      </c>
      <c r="Q1590">
        <f t="shared" si="247"/>
        <v>77.978432203387527</v>
      </c>
      <c r="R1590">
        <f t="shared" si="245"/>
        <v>0</v>
      </c>
      <c r="S1590" s="12">
        <f t="shared" si="248"/>
        <v>0</v>
      </c>
      <c r="T1590">
        <f t="shared" si="246"/>
        <v>0</v>
      </c>
      <c r="U1590">
        <f t="shared" si="249"/>
        <v>8</v>
      </c>
    </row>
    <row r="1591" spans="13:21">
      <c r="M1591">
        <f t="shared" si="241"/>
        <v>78.008432203387528</v>
      </c>
      <c r="N1591">
        <f t="shared" si="242"/>
        <v>78.04843220338752</v>
      </c>
      <c r="O1591">
        <f t="shared" si="243"/>
        <v>78.003432203387533</v>
      </c>
      <c r="P1591">
        <f t="shared" si="244"/>
        <v>78.053432203387516</v>
      </c>
      <c r="Q1591">
        <f t="shared" si="247"/>
        <v>78.028432203387524</v>
      </c>
      <c r="R1591">
        <f t="shared" si="245"/>
        <v>0</v>
      </c>
      <c r="S1591" s="12">
        <f t="shared" si="248"/>
        <v>0</v>
      </c>
      <c r="T1591">
        <f t="shared" si="246"/>
        <v>0</v>
      </c>
      <c r="U1591">
        <f t="shared" si="249"/>
        <v>8</v>
      </c>
    </row>
    <row r="1592" spans="13:21">
      <c r="M1592">
        <f t="shared" si="241"/>
        <v>78.058432203387525</v>
      </c>
      <c r="N1592">
        <f t="shared" si="242"/>
        <v>78.098432203387517</v>
      </c>
      <c r="O1592">
        <f t="shared" si="243"/>
        <v>78.05343220338753</v>
      </c>
      <c r="P1592">
        <f t="shared" si="244"/>
        <v>78.103432203387513</v>
      </c>
      <c r="Q1592">
        <f t="shared" si="247"/>
        <v>78.078432203387521</v>
      </c>
      <c r="R1592">
        <f t="shared" si="245"/>
        <v>0</v>
      </c>
      <c r="S1592" s="12">
        <f t="shared" si="248"/>
        <v>0</v>
      </c>
      <c r="T1592">
        <f t="shared" si="246"/>
        <v>0</v>
      </c>
      <c r="U1592">
        <f t="shared" si="249"/>
        <v>8</v>
      </c>
    </row>
    <row r="1593" spans="13:21">
      <c r="M1593">
        <f t="shared" si="241"/>
        <v>78.108432203387522</v>
      </c>
      <c r="N1593">
        <f t="shared" si="242"/>
        <v>78.148432203387515</v>
      </c>
      <c r="O1593">
        <f t="shared" si="243"/>
        <v>78.103432203387527</v>
      </c>
      <c r="P1593">
        <f t="shared" si="244"/>
        <v>78.15343220338751</v>
      </c>
      <c r="Q1593">
        <f t="shared" si="247"/>
        <v>78.128432203387518</v>
      </c>
      <c r="R1593">
        <f t="shared" si="245"/>
        <v>0</v>
      </c>
      <c r="S1593" s="12">
        <f t="shared" si="248"/>
        <v>0</v>
      </c>
      <c r="T1593">
        <f t="shared" si="246"/>
        <v>0</v>
      </c>
      <c r="U1593">
        <f t="shared" si="249"/>
        <v>8</v>
      </c>
    </row>
    <row r="1594" spans="13:21">
      <c r="M1594">
        <f t="shared" si="241"/>
        <v>78.15843220338752</v>
      </c>
      <c r="N1594">
        <f t="shared" si="242"/>
        <v>78.198432203387512</v>
      </c>
      <c r="O1594">
        <f t="shared" si="243"/>
        <v>78.153432203387524</v>
      </c>
      <c r="P1594">
        <f t="shared" si="244"/>
        <v>78.203432203387507</v>
      </c>
      <c r="Q1594">
        <f t="shared" si="247"/>
        <v>78.178432203387516</v>
      </c>
      <c r="R1594">
        <f t="shared" si="245"/>
        <v>0</v>
      </c>
      <c r="S1594" s="12">
        <f t="shared" si="248"/>
        <v>0</v>
      </c>
      <c r="T1594">
        <f t="shared" si="246"/>
        <v>0</v>
      </c>
      <c r="U1594">
        <f t="shared" si="249"/>
        <v>8</v>
      </c>
    </row>
    <row r="1595" spans="13:21">
      <c r="M1595">
        <f t="shared" si="241"/>
        <v>78.208432203387517</v>
      </c>
      <c r="N1595">
        <f t="shared" si="242"/>
        <v>78.248432203387509</v>
      </c>
      <c r="O1595">
        <f t="shared" si="243"/>
        <v>78.203432203387521</v>
      </c>
      <c r="P1595">
        <f t="shared" si="244"/>
        <v>78.253432203387504</v>
      </c>
      <c r="Q1595">
        <f t="shared" si="247"/>
        <v>78.228432203387513</v>
      </c>
      <c r="R1595">
        <f t="shared" si="245"/>
        <v>0</v>
      </c>
      <c r="S1595" s="12">
        <f t="shared" si="248"/>
        <v>0</v>
      </c>
      <c r="T1595">
        <f t="shared" si="246"/>
        <v>0</v>
      </c>
      <c r="U1595">
        <f t="shared" si="249"/>
        <v>8</v>
      </c>
    </row>
    <row r="1596" spans="13:21">
      <c r="M1596">
        <f t="shared" si="241"/>
        <v>78.258432203387514</v>
      </c>
      <c r="N1596">
        <f t="shared" si="242"/>
        <v>78.298432203387506</v>
      </c>
      <c r="O1596">
        <f t="shared" si="243"/>
        <v>78.253432203387518</v>
      </c>
      <c r="P1596">
        <f t="shared" si="244"/>
        <v>78.303432203387501</v>
      </c>
      <c r="Q1596">
        <f t="shared" si="247"/>
        <v>78.27843220338751</v>
      </c>
      <c r="R1596">
        <f t="shared" si="245"/>
        <v>0</v>
      </c>
      <c r="S1596" s="12">
        <f t="shared" si="248"/>
        <v>0</v>
      </c>
      <c r="T1596">
        <f t="shared" si="246"/>
        <v>0</v>
      </c>
      <c r="U1596">
        <f t="shared" si="249"/>
        <v>8</v>
      </c>
    </row>
    <row r="1597" spans="13:21">
      <c r="M1597">
        <f t="shared" si="241"/>
        <v>78.308432203387511</v>
      </c>
      <c r="N1597">
        <f t="shared" si="242"/>
        <v>78.348432203387503</v>
      </c>
      <c r="O1597">
        <f t="shared" si="243"/>
        <v>78.303432203387516</v>
      </c>
      <c r="P1597">
        <f t="shared" si="244"/>
        <v>78.353432203387499</v>
      </c>
      <c r="Q1597">
        <f t="shared" si="247"/>
        <v>78.328432203387507</v>
      </c>
      <c r="R1597">
        <f t="shared" si="245"/>
        <v>0</v>
      </c>
      <c r="S1597" s="12">
        <f t="shared" si="248"/>
        <v>0</v>
      </c>
      <c r="T1597">
        <f t="shared" si="246"/>
        <v>0</v>
      </c>
      <c r="U1597">
        <f t="shared" si="249"/>
        <v>8</v>
      </c>
    </row>
    <row r="1598" spans="13:21">
      <c r="M1598">
        <f t="shared" si="241"/>
        <v>78.358432203387508</v>
      </c>
      <c r="N1598">
        <f t="shared" si="242"/>
        <v>78.3984322033875</v>
      </c>
      <c r="O1598">
        <f t="shared" si="243"/>
        <v>78.353432203387513</v>
      </c>
      <c r="P1598">
        <f t="shared" si="244"/>
        <v>78.403432203387496</v>
      </c>
      <c r="Q1598">
        <f t="shared" si="247"/>
        <v>78.378432203387504</v>
      </c>
      <c r="R1598">
        <f t="shared" si="245"/>
        <v>0</v>
      </c>
      <c r="S1598" s="12">
        <f t="shared" si="248"/>
        <v>0</v>
      </c>
      <c r="T1598">
        <f t="shared" si="246"/>
        <v>0</v>
      </c>
      <c r="U1598">
        <f t="shared" si="249"/>
        <v>8</v>
      </c>
    </row>
    <row r="1599" spans="13:21">
      <c r="M1599">
        <f t="shared" si="241"/>
        <v>78.408432203387505</v>
      </c>
      <c r="N1599">
        <f t="shared" si="242"/>
        <v>78.448432203387497</v>
      </c>
      <c r="O1599">
        <f t="shared" si="243"/>
        <v>78.40343220338751</v>
      </c>
      <c r="P1599">
        <f t="shared" si="244"/>
        <v>78.453432203387493</v>
      </c>
      <c r="Q1599">
        <f t="shared" si="247"/>
        <v>78.428432203387501</v>
      </c>
      <c r="R1599">
        <f t="shared" si="245"/>
        <v>0</v>
      </c>
      <c r="S1599" s="12">
        <f t="shared" si="248"/>
        <v>0</v>
      </c>
      <c r="T1599">
        <f t="shared" si="246"/>
        <v>0</v>
      </c>
      <c r="U1599">
        <f t="shared" si="249"/>
        <v>8</v>
      </c>
    </row>
    <row r="1600" spans="13:21">
      <c r="M1600">
        <f t="shared" si="241"/>
        <v>78.458432203387503</v>
      </c>
      <c r="N1600">
        <f t="shared" si="242"/>
        <v>78.498432203387495</v>
      </c>
      <c r="O1600">
        <f t="shared" si="243"/>
        <v>78.453432203387507</v>
      </c>
      <c r="P1600">
        <f t="shared" si="244"/>
        <v>78.50343220338749</v>
      </c>
      <c r="Q1600">
        <f t="shared" si="247"/>
        <v>78.478432203387499</v>
      </c>
      <c r="R1600">
        <f t="shared" si="245"/>
        <v>0</v>
      </c>
      <c r="S1600" s="12">
        <f t="shared" si="248"/>
        <v>0</v>
      </c>
      <c r="T1600">
        <f t="shared" si="246"/>
        <v>0</v>
      </c>
      <c r="U1600">
        <f t="shared" si="249"/>
        <v>8</v>
      </c>
    </row>
    <row r="1601" spans="13:21">
      <c r="M1601">
        <f t="shared" si="241"/>
        <v>78.5084322033875</v>
      </c>
      <c r="N1601">
        <f t="shared" si="242"/>
        <v>78.548432203387492</v>
      </c>
      <c r="O1601">
        <f t="shared" si="243"/>
        <v>78.503432203387504</v>
      </c>
      <c r="P1601">
        <f t="shared" si="244"/>
        <v>78.553432203387487</v>
      </c>
      <c r="Q1601">
        <f t="shared" si="247"/>
        <v>78.528432203387496</v>
      </c>
      <c r="R1601">
        <f t="shared" si="245"/>
        <v>0</v>
      </c>
      <c r="S1601" s="12">
        <f t="shared" si="248"/>
        <v>0</v>
      </c>
      <c r="T1601">
        <f t="shared" si="246"/>
        <v>0</v>
      </c>
      <c r="U1601">
        <f t="shared" si="249"/>
        <v>8</v>
      </c>
    </row>
    <row r="1602" spans="13:21">
      <c r="M1602">
        <f t="shared" si="241"/>
        <v>78.558432203387497</v>
      </c>
      <c r="N1602">
        <f t="shared" si="242"/>
        <v>78.598432203387489</v>
      </c>
      <c r="O1602">
        <f t="shared" si="243"/>
        <v>78.553432203387501</v>
      </c>
      <c r="P1602">
        <f t="shared" si="244"/>
        <v>78.603432203387484</v>
      </c>
      <c r="Q1602">
        <f t="shared" si="247"/>
        <v>78.578432203387493</v>
      </c>
      <c r="R1602">
        <f t="shared" si="245"/>
        <v>0</v>
      </c>
      <c r="S1602" s="12">
        <f t="shared" si="248"/>
        <v>0</v>
      </c>
      <c r="T1602">
        <f t="shared" si="246"/>
        <v>0</v>
      </c>
      <c r="U1602">
        <f t="shared" si="249"/>
        <v>8</v>
      </c>
    </row>
    <row r="1603" spans="13:21">
      <c r="M1603">
        <f t="shared" si="241"/>
        <v>78.608432203387494</v>
      </c>
      <c r="N1603">
        <f t="shared" si="242"/>
        <v>78.648432203387486</v>
      </c>
      <c r="O1603">
        <f t="shared" si="243"/>
        <v>78.603432203387499</v>
      </c>
      <c r="P1603">
        <f t="shared" si="244"/>
        <v>78.653432203387482</v>
      </c>
      <c r="Q1603">
        <f t="shared" si="247"/>
        <v>78.62843220338749</v>
      </c>
      <c r="R1603">
        <f t="shared" si="245"/>
        <v>0</v>
      </c>
      <c r="S1603" s="12">
        <f t="shared" si="248"/>
        <v>0</v>
      </c>
      <c r="T1603">
        <f t="shared" si="246"/>
        <v>0</v>
      </c>
      <c r="U1603">
        <f t="shared" si="249"/>
        <v>8</v>
      </c>
    </row>
    <row r="1604" spans="13:21">
      <c r="M1604">
        <f t="shared" si="241"/>
        <v>78.658432203387491</v>
      </c>
      <c r="N1604">
        <f t="shared" si="242"/>
        <v>78.698432203387483</v>
      </c>
      <c r="O1604">
        <f t="shared" si="243"/>
        <v>78.653432203387496</v>
      </c>
      <c r="P1604">
        <f t="shared" si="244"/>
        <v>78.703432203387479</v>
      </c>
      <c r="Q1604">
        <f t="shared" si="247"/>
        <v>78.678432203387487</v>
      </c>
      <c r="R1604">
        <f t="shared" si="245"/>
        <v>0</v>
      </c>
      <c r="S1604" s="12">
        <f t="shared" si="248"/>
        <v>0</v>
      </c>
      <c r="T1604">
        <f t="shared" si="246"/>
        <v>0</v>
      </c>
      <c r="U1604">
        <f t="shared" si="249"/>
        <v>8</v>
      </c>
    </row>
    <row r="1605" spans="13:21">
      <c r="M1605">
        <f t="shared" si="241"/>
        <v>78.708432203387488</v>
      </c>
      <c r="N1605">
        <f t="shared" si="242"/>
        <v>78.74843220338748</v>
      </c>
      <c r="O1605">
        <f t="shared" si="243"/>
        <v>78.703432203387493</v>
      </c>
      <c r="P1605">
        <f t="shared" si="244"/>
        <v>78.753432203387476</v>
      </c>
      <c r="Q1605">
        <f t="shared" si="247"/>
        <v>78.728432203387484</v>
      </c>
      <c r="R1605">
        <f t="shared" si="245"/>
        <v>0</v>
      </c>
      <c r="S1605" s="12">
        <f t="shared" si="248"/>
        <v>0</v>
      </c>
      <c r="T1605">
        <f t="shared" si="246"/>
        <v>0</v>
      </c>
      <c r="U1605">
        <f t="shared" si="249"/>
        <v>8</v>
      </c>
    </row>
    <row r="1606" spans="13:21">
      <c r="M1606">
        <f t="shared" ref="M1606:M1669" si="250">N1605+10^(-$D$4)</f>
        <v>78.758432203387486</v>
      </c>
      <c r="N1606">
        <f t="shared" ref="N1606:N1669" si="251">N1605+$J$6</f>
        <v>78.798432203387478</v>
      </c>
      <c r="O1606">
        <f t="shared" ref="O1606:O1669" si="252">M1606-5*10^-($D$4+1)</f>
        <v>78.75343220338749</v>
      </c>
      <c r="P1606">
        <f t="shared" ref="P1606:P1669" si="253">N1606+5*10^-($D$4+1)</f>
        <v>78.803432203387473</v>
      </c>
      <c r="Q1606">
        <f t="shared" si="247"/>
        <v>78.778432203387482</v>
      </c>
      <c r="R1606">
        <f t="shared" ref="R1606:R1669" si="254">COUNTIFS($G$3:$G$5000, "&gt;="&amp;O1606,$G$3:$G$5000, "&lt;="&amp;P1606)</f>
        <v>0</v>
      </c>
      <c r="S1606" s="12">
        <f t="shared" si="248"/>
        <v>0</v>
      </c>
      <c r="T1606">
        <f t="shared" si="246"/>
        <v>0</v>
      </c>
      <c r="U1606">
        <f t="shared" si="249"/>
        <v>8</v>
      </c>
    </row>
    <row r="1607" spans="13:21">
      <c r="M1607">
        <f t="shared" si="250"/>
        <v>78.808432203387483</v>
      </c>
      <c r="N1607">
        <f t="shared" si="251"/>
        <v>78.848432203387475</v>
      </c>
      <c r="O1607">
        <f t="shared" si="252"/>
        <v>78.803432203387487</v>
      </c>
      <c r="P1607">
        <f t="shared" si="253"/>
        <v>78.85343220338747</v>
      </c>
      <c r="Q1607">
        <f t="shared" si="247"/>
        <v>78.828432203387479</v>
      </c>
      <c r="R1607">
        <f t="shared" si="254"/>
        <v>0</v>
      </c>
      <c r="S1607" s="12">
        <f t="shared" si="248"/>
        <v>0</v>
      </c>
      <c r="T1607">
        <f t="shared" si="246"/>
        <v>0</v>
      </c>
      <c r="U1607">
        <f t="shared" si="249"/>
        <v>8</v>
      </c>
    </row>
    <row r="1608" spans="13:21">
      <c r="M1608">
        <f t="shared" si="250"/>
        <v>78.85843220338748</v>
      </c>
      <c r="N1608">
        <f t="shared" si="251"/>
        <v>78.898432203387472</v>
      </c>
      <c r="O1608">
        <f t="shared" si="252"/>
        <v>78.853432203387484</v>
      </c>
      <c r="P1608">
        <f t="shared" si="253"/>
        <v>78.903432203387467</v>
      </c>
      <c r="Q1608">
        <f t="shared" si="247"/>
        <v>78.878432203387476</v>
      </c>
      <c r="R1608">
        <f t="shared" si="254"/>
        <v>0</v>
      </c>
      <c r="S1608" s="12">
        <f t="shared" si="248"/>
        <v>0</v>
      </c>
      <c r="T1608">
        <f>R1608</f>
        <v>0</v>
      </c>
      <c r="U1608">
        <f t="shared" si="249"/>
        <v>8</v>
      </c>
    </row>
    <row r="1609" spans="13:21">
      <c r="M1609">
        <f t="shared" si="250"/>
        <v>78.908432203387477</v>
      </c>
      <c r="N1609">
        <f t="shared" si="251"/>
        <v>78.948432203387469</v>
      </c>
      <c r="O1609">
        <f t="shared" si="252"/>
        <v>78.903432203387482</v>
      </c>
      <c r="P1609">
        <f t="shared" si="253"/>
        <v>78.953432203387464</v>
      </c>
      <c r="Q1609">
        <f t="shared" si="247"/>
        <v>78.928432203387473</v>
      </c>
      <c r="R1609">
        <f t="shared" si="254"/>
        <v>0</v>
      </c>
      <c r="S1609" s="12">
        <f t="shared" si="248"/>
        <v>0</v>
      </c>
      <c r="T1609">
        <f t="shared" ref="T1609:T1646" si="255">R1609+T1608</f>
        <v>0</v>
      </c>
      <c r="U1609">
        <f t="shared" si="249"/>
        <v>8</v>
      </c>
    </row>
    <row r="1610" spans="13:21">
      <c r="M1610">
        <f t="shared" si="250"/>
        <v>78.958432203387474</v>
      </c>
      <c r="N1610">
        <f t="shared" si="251"/>
        <v>78.998432203387466</v>
      </c>
      <c r="O1610">
        <f t="shared" si="252"/>
        <v>78.953432203387479</v>
      </c>
      <c r="P1610">
        <f t="shared" si="253"/>
        <v>79.003432203387462</v>
      </c>
      <c r="Q1610">
        <f t="shared" si="247"/>
        <v>78.97843220338747</v>
      </c>
      <c r="R1610">
        <f t="shared" si="254"/>
        <v>0</v>
      </c>
      <c r="S1610" s="12">
        <f t="shared" si="248"/>
        <v>0</v>
      </c>
      <c r="T1610">
        <f t="shared" si="255"/>
        <v>0</v>
      </c>
      <c r="U1610">
        <f t="shared" si="249"/>
        <v>8</v>
      </c>
    </row>
    <row r="1611" spans="13:21">
      <c r="M1611">
        <f t="shared" si="250"/>
        <v>79.008432203387471</v>
      </c>
      <c r="N1611">
        <f t="shared" si="251"/>
        <v>79.048432203387463</v>
      </c>
      <c r="O1611">
        <f t="shared" si="252"/>
        <v>79.003432203387476</v>
      </c>
      <c r="P1611">
        <f t="shared" si="253"/>
        <v>79.053432203387459</v>
      </c>
      <c r="Q1611">
        <f t="shared" si="247"/>
        <v>79.028432203387467</v>
      </c>
      <c r="R1611">
        <f t="shared" si="254"/>
        <v>0</v>
      </c>
      <c r="S1611" s="12">
        <f t="shared" si="248"/>
        <v>0</v>
      </c>
      <c r="T1611">
        <f t="shared" si="255"/>
        <v>0</v>
      </c>
      <c r="U1611">
        <f t="shared" si="249"/>
        <v>8</v>
      </c>
    </row>
    <row r="1612" spans="13:21">
      <c r="M1612">
        <f t="shared" si="250"/>
        <v>79.058432203387468</v>
      </c>
      <c r="N1612">
        <f t="shared" si="251"/>
        <v>79.098432203387461</v>
      </c>
      <c r="O1612">
        <f t="shared" si="252"/>
        <v>79.053432203387473</v>
      </c>
      <c r="P1612">
        <f t="shared" si="253"/>
        <v>79.103432203387456</v>
      </c>
      <c r="Q1612">
        <f t="shared" si="247"/>
        <v>79.078432203387464</v>
      </c>
      <c r="R1612">
        <f t="shared" si="254"/>
        <v>0</v>
      </c>
      <c r="S1612" s="12">
        <f t="shared" si="248"/>
        <v>0</v>
      </c>
      <c r="T1612">
        <f t="shared" si="255"/>
        <v>0</v>
      </c>
      <c r="U1612">
        <f t="shared" si="249"/>
        <v>8</v>
      </c>
    </row>
    <row r="1613" spans="13:21">
      <c r="M1613">
        <f t="shared" si="250"/>
        <v>79.108432203387466</v>
      </c>
      <c r="N1613">
        <f t="shared" si="251"/>
        <v>79.148432203387458</v>
      </c>
      <c r="O1613">
        <f t="shared" si="252"/>
        <v>79.10343220338747</v>
      </c>
      <c r="P1613">
        <f t="shared" si="253"/>
        <v>79.153432203387453</v>
      </c>
      <c r="Q1613">
        <f t="shared" si="247"/>
        <v>79.128432203387462</v>
      </c>
      <c r="R1613">
        <f t="shared" si="254"/>
        <v>0</v>
      </c>
      <c r="S1613" s="12">
        <f t="shared" si="248"/>
        <v>0</v>
      </c>
      <c r="T1613">
        <f t="shared" si="255"/>
        <v>0</v>
      </c>
      <c r="U1613">
        <f t="shared" si="249"/>
        <v>8</v>
      </c>
    </row>
    <row r="1614" spans="13:21">
      <c r="M1614">
        <f t="shared" si="250"/>
        <v>79.158432203387463</v>
      </c>
      <c r="N1614">
        <f t="shared" si="251"/>
        <v>79.198432203387455</v>
      </c>
      <c r="O1614">
        <f t="shared" si="252"/>
        <v>79.153432203387467</v>
      </c>
      <c r="P1614">
        <f t="shared" si="253"/>
        <v>79.20343220338745</v>
      </c>
      <c r="Q1614">
        <f t="shared" si="247"/>
        <v>79.178432203387459</v>
      </c>
      <c r="R1614">
        <f t="shared" si="254"/>
        <v>0</v>
      </c>
      <c r="S1614" s="12">
        <f t="shared" si="248"/>
        <v>0</v>
      </c>
      <c r="T1614">
        <f t="shared" si="255"/>
        <v>0</v>
      </c>
      <c r="U1614">
        <f t="shared" si="249"/>
        <v>8</v>
      </c>
    </row>
    <row r="1615" spans="13:21">
      <c r="M1615">
        <f t="shared" si="250"/>
        <v>79.20843220338746</v>
      </c>
      <c r="N1615">
        <f t="shared" si="251"/>
        <v>79.248432203387452</v>
      </c>
      <c r="O1615">
        <f t="shared" si="252"/>
        <v>79.203432203387464</v>
      </c>
      <c r="P1615">
        <f t="shared" si="253"/>
        <v>79.253432203387447</v>
      </c>
      <c r="Q1615">
        <f t="shared" si="247"/>
        <v>79.228432203387456</v>
      </c>
      <c r="R1615">
        <f t="shared" si="254"/>
        <v>0</v>
      </c>
      <c r="S1615" s="12">
        <f t="shared" si="248"/>
        <v>0</v>
      </c>
      <c r="T1615">
        <f t="shared" si="255"/>
        <v>0</v>
      </c>
      <c r="U1615">
        <f t="shared" si="249"/>
        <v>8</v>
      </c>
    </row>
    <row r="1616" spans="13:21">
      <c r="M1616">
        <f t="shared" si="250"/>
        <v>79.258432203387457</v>
      </c>
      <c r="N1616">
        <f t="shared" si="251"/>
        <v>79.298432203387449</v>
      </c>
      <c r="O1616">
        <f t="shared" si="252"/>
        <v>79.253432203387462</v>
      </c>
      <c r="P1616">
        <f t="shared" si="253"/>
        <v>79.303432203387445</v>
      </c>
      <c r="Q1616">
        <f t="shared" si="247"/>
        <v>79.278432203387453</v>
      </c>
      <c r="R1616">
        <f t="shared" si="254"/>
        <v>0</v>
      </c>
      <c r="S1616" s="12">
        <f t="shared" si="248"/>
        <v>0</v>
      </c>
      <c r="T1616">
        <f t="shared" si="255"/>
        <v>0</v>
      </c>
      <c r="U1616">
        <f t="shared" si="249"/>
        <v>8</v>
      </c>
    </row>
    <row r="1617" spans="13:21">
      <c r="M1617">
        <f t="shared" si="250"/>
        <v>79.308432203387454</v>
      </c>
      <c r="N1617">
        <f t="shared" si="251"/>
        <v>79.348432203387446</v>
      </c>
      <c r="O1617">
        <f t="shared" si="252"/>
        <v>79.303432203387459</v>
      </c>
      <c r="P1617">
        <f t="shared" si="253"/>
        <v>79.353432203387442</v>
      </c>
      <c r="Q1617">
        <f t="shared" si="247"/>
        <v>79.32843220338745</v>
      </c>
      <c r="R1617">
        <f t="shared" si="254"/>
        <v>0</v>
      </c>
      <c r="S1617" s="12">
        <f t="shared" si="248"/>
        <v>0</v>
      </c>
      <c r="T1617">
        <f t="shared" si="255"/>
        <v>0</v>
      </c>
      <c r="U1617">
        <f t="shared" si="249"/>
        <v>8</v>
      </c>
    </row>
    <row r="1618" spans="13:21">
      <c r="M1618">
        <f t="shared" si="250"/>
        <v>79.358432203387451</v>
      </c>
      <c r="N1618">
        <f t="shared" si="251"/>
        <v>79.398432203387443</v>
      </c>
      <c r="O1618">
        <f t="shared" si="252"/>
        <v>79.353432203387456</v>
      </c>
      <c r="P1618">
        <f t="shared" si="253"/>
        <v>79.403432203387439</v>
      </c>
      <c r="Q1618">
        <f t="shared" si="247"/>
        <v>79.378432203387447</v>
      </c>
      <c r="R1618">
        <f t="shared" si="254"/>
        <v>0</v>
      </c>
      <c r="S1618" s="12">
        <f t="shared" si="248"/>
        <v>0</v>
      </c>
      <c r="T1618">
        <f t="shared" si="255"/>
        <v>0</v>
      </c>
      <c r="U1618">
        <f t="shared" si="249"/>
        <v>8</v>
      </c>
    </row>
    <row r="1619" spans="13:21">
      <c r="M1619">
        <f t="shared" si="250"/>
        <v>79.408432203387449</v>
      </c>
      <c r="N1619">
        <f t="shared" si="251"/>
        <v>79.448432203387441</v>
      </c>
      <c r="O1619">
        <f t="shared" si="252"/>
        <v>79.403432203387453</v>
      </c>
      <c r="P1619">
        <f t="shared" si="253"/>
        <v>79.453432203387436</v>
      </c>
      <c r="Q1619">
        <f t="shared" si="247"/>
        <v>79.428432203387445</v>
      </c>
      <c r="R1619">
        <f t="shared" si="254"/>
        <v>0</v>
      </c>
      <c r="S1619" s="12">
        <f t="shared" si="248"/>
        <v>0</v>
      </c>
      <c r="T1619">
        <f t="shared" si="255"/>
        <v>0</v>
      </c>
      <c r="U1619">
        <f t="shared" si="249"/>
        <v>8</v>
      </c>
    </row>
    <row r="1620" spans="13:21">
      <c r="M1620">
        <f t="shared" si="250"/>
        <v>79.458432203387446</v>
      </c>
      <c r="N1620">
        <f t="shared" si="251"/>
        <v>79.498432203387438</v>
      </c>
      <c r="O1620">
        <f t="shared" si="252"/>
        <v>79.45343220338745</v>
      </c>
      <c r="P1620">
        <f t="shared" si="253"/>
        <v>79.503432203387433</v>
      </c>
      <c r="Q1620">
        <f t="shared" si="247"/>
        <v>79.478432203387442</v>
      </c>
      <c r="R1620">
        <f t="shared" si="254"/>
        <v>0</v>
      </c>
      <c r="S1620" s="12">
        <f t="shared" si="248"/>
        <v>0</v>
      </c>
      <c r="T1620">
        <f t="shared" si="255"/>
        <v>0</v>
      </c>
      <c r="U1620">
        <f t="shared" si="249"/>
        <v>8</v>
      </c>
    </row>
    <row r="1621" spans="13:21">
      <c r="M1621">
        <f t="shared" si="250"/>
        <v>79.508432203387443</v>
      </c>
      <c r="N1621">
        <f t="shared" si="251"/>
        <v>79.548432203387435</v>
      </c>
      <c r="O1621">
        <f t="shared" si="252"/>
        <v>79.503432203387447</v>
      </c>
      <c r="P1621">
        <f t="shared" si="253"/>
        <v>79.55343220338743</v>
      </c>
      <c r="Q1621">
        <f t="shared" si="247"/>
        <v>79.528432203387439</v>
      </c>
      <c r="R1621">
        <f t="shared" si="254"/>
        <v>0</v>
      </c>
      <c r="S1621" s="12">
        <f t="shared" si="248"/>
        <v>0</v>
      </c>
      <c r="T1621">
        <f t="shared" si="255"/>
        <v>0</v>
      </c>
      <c r="U1621">
        <f t="shared" si="249"/>
        <v>8</v>
      </c>
    </row>
    <row r="1622" spans="13:21">
      <c r="M1622">
        <f t="shared" si="250"/>
        <v>79.55843220338744</v>
      </c>
      <c r="N1622">
        <f t="shared" si="251"/>
        <v>79.598432203387432</v>
      </c>
      <c r="O1622">
        <f t="shared" si="252"/>
        <v>79.553432203387445</v>
      </c>
      <c r="P1622">
        <f t="shared" si="253"/>
        <v>79.603432203387428</v>
      </c>
      <c r="Q1622">
        <f t="shared" si="247"/>
        <v>79.578432203387436</v>
      </c>
      <c r="R1622">
        <f t="shared" si="254"/>
        <v>0</v>
      </c>
      <c r="S1622" s="12">
        <f t="shared" si="248"/>
        <v>0</v>
      </c>
      <c r="T1622">
        <f t="shared" si="255"/>
        <v>0</v>
      </c>
      <c r="U1622">
        <f t="shared" si="249"/>
        <v>8</v>
      </c>
    </row>
    <row r="1623" spans="13:21">
      <c r="M1623">
        <f t="shared" si="250"/>
        <v>79.608432203387437</v>
      </c>
      <c r="N1623">
        <f t="shared" si="251"/>
        <v>79.648432203387429</v>
      </c>
      <c r="O1623">
        <f t="shared" si="252"/>
        <v>79.603432203387442</v>
      </c>
      <c r="P1623">
        <f t="shared" si="253"/>
        <v>79.653432203387425</v>
      </c>
      <c r="Q1623">
        <f t="shared" si="247"/>
        <v>79.628432203387433</v>
      </c>
      <c r="R1623">
        <f t="shared" si="254"/>
        <v>0</v>
      </c>
      <c r="S1623" s="12">
        <f t="shared" si="248"/>
        <v>0</v>
      </c>
      <c r="T1623">
        <f t="shared" si="255"/>
        <v>0</v>
      </c>
      <c r="U1623">
        <f t="shared" si="249"/>
        <v>8</v>
      </c>
    </row>
    <row r="1624" spans="13:21">
      <c r="M1624">
        <f t="shared" si="250"/>
        <v>79.658432203387434</v>
      </c>
      <c r="N1624">
        <f t="shared" si="251"/>
        <v>79.698432203387426</v>
      </c>
      <c r="O1624">
        <f t="shared" si="252"/>
        <v>79.653432203387439</v>
      </c>
      <c r="P1624">
        <f t="shared" si="253"/>
        <v>79.703432203387422</v>
      </c>
      <c r="Q1624">
        <f t="shared" si="247"/>
        <v>79.67843220338743</v>
      </c>
      <c r="R1624">
        <f t="shared" si="254"/>
        <v>0</v>
      </c>
      <c r="S1624" s="12">
        <f t="shared" si="248"/>
        <v>0</v>
      </c>
      <c r="T1624">
        <f t="shared" si="255"/>
        <v>0</v>
      </c>
      <c r="U1624">
        <f t="shared" si="249"/>
        <v>8</v>
      </c>
    </row>
    <row r="1625" spans="13:21">
      <c r="M1625">
        <f t="shared" si="250"/>
        <v>79.708432203387432</v>
      </c>
      <c r="N1625">
        <f t="shared" si="251"/>
        <v>79.748432203387424</v>
      </c>
      <c r="O1625">
        <f t="shared" si="252"/>
        <v>79.703432203387436</v>
      </c>
      <c r="P1625">
        <f t="shared" si="253"/>
        <v>79.753432203387419</v>
      </c>
      <c r="Q1625">
        <f t="shared" si="247"/>
        <v>79.728432203387428</v>
      </c>
      <c r="R1625">
        <f t="shared" si="254"/>
        <v>0</v>
      </c>
      <c r="S1625" s="12">
        <f t="shared" si="248"/>
        <v>0</v>
      </c>
      <c r="T1625">
        <f t="shared" si="255"/>
        <v>0</v>
      </c>
      <c r="U1625">
        <f t="shared" si="249"/>
        <v>8</v>
      </c>
    </row>
    <row r="1626" spans="13:21">
      <c r="M1626">
        <f t="shared" si="250"/>
        <v>79.758432203387429</v>
      </c>
      <c r="N1626">
        <f t="shared" si="251"/>
        <v>79.798432203387421</v>
      </c>
      <c r="O1626">
        <f t="shared" si="252"/>
        <v>79.753432203387433</v>
      </c>
      <c r="P1626">
        <f t="shared" si="253"/>
        <v>79.803432203387416</v>
      </c>
      <c r="Q1626">
        <f t="shared" si="247"/>
        <v>79.778432203387425</v>
      </c>
      <c r="R1626">
        <f t="shared" si="254"/>
        <v>0</v>
      </c>
      <c r="S1626" s="12">
        <f t="shared" si="248"/>
        <v>0</v>
      </c>
      <c r="T1626">
        <f t="shared" si="255"/>
        <v>0</v>
      </c>
      <c r="U1626">
        <f t="shared" si="249"/>
        <v>8</v>
      </c>
    </row>
    <row r="1627" spans="13:21">
      <c r="M1627">
        <f t="shared" si="250"/>
        <v>79.808432203387426</v>
      </c>
      <c r="N1627">
        <f t="shared" si="251"/>
        <v>79.848432203387418</v>
      </c>
      <c r="O1627">
        <f t="shared" si="252"/>
        <v>79.80343220338743</v>
      </c>
      <c r="P1627">
        <f t="shared" si="253"/>
        <v>79.853432203387413</v>
      </c>
      <c r="Q1627">
        <f t="shared" si="247"/>
        <v>79.828432203387422</v>
      </c>
      <c r="R1627">
        <f t="shared" si="254"/>
        <v>0</v>
      </c>
      <c r="S1627" s="12">
        <f t="shared" si="248"/>
        <v>0</v>
      </c>
      <c r="T1627">
        <f t="shared" si="255"/>
        <v>0</v>
      </c>
      <c r="U1627">
        <f t="shared" si="249"/>
        <v>8</v>
      </c>
    </row>
    <row r="1628" spans="13:21">
      <c r="M1628">
        <f t="shared" si="250"/>
        <v>79.858432203387423</v>
      </c>
      <c r="N1628">
        <f t="shared" si="251"/>
        <v>79.898432203387415</v>
      </c>
      <c r="O1628">
        <f t="shared" si="252"/>
        <v>79.853432203387428</v>
      </c>
      <c r="P1628">
        <f t="shared" si="253"/>
        <v>79.90343220338741</v>
      </c>
      <c r="Q1628">
        <f t="shared" si="247"/>
        <v>79.878432203387419</v>
      </c>
      <c r="R1628">
        <f t="shared" si="254"/>
        <v>0</v>
      </c>
      <c r="S1628" s="12">
        <f t="shared" si="248"/>
        <v>0</v>
      </c>
      <c r="T1628">
        <f t="shared" si="255"/>
        <v>0</v>
      </c>
      <c r="U1628">
        <f t="shared" si="249"/>
        <v>8</v>
      </c>
    </row>
    <row r="1629" spans="13:21">
      <c r="M1629">
        <f t="shared" si="250"/>
        <v>79.90843220338742</v>
      </c>
      <c r="N1629">
        <f t="shared" si="251"/>
        <v>79.948432203387412</v>
      </c>
      <c r="O1629">
        <f t="shared" si="252"/>
        <v>79.903432203387425</v>
      </c>
      <c r="P1629">
        <f t="shared" si="253"/>
        <v>79.953432203387408</v>
      </c>
      <c r="Q1629">
        <f t="shared" si="247"/>
        <v>79.928432203387416</v>
      </c>
      <c r="R1629">
        <f t="shared" si="254"/>
        <v>0</v>
      </c>
      <c r="S1629" s="12">
        <f t="shared" si="248"/>
        <v>0</v>
      </c>
      <c r="T1629">
        <f t="shared" si="255"/>
        <v>0</v>
      </c>
      <c r="U1629">
        <f t="shared" si="249"/>
        <v>8</v>
      </c>
    </row>
    <row r="1630" spans="13:21">
      <c r="M1630">
        <f t="shared" si="250"/>
        <v>79.958432203387417</v>
      </c>
      <c r="N1630">
        <f t="shared" si="251"/>
        <v>79.998432203387409</v>
      </c>
      <c r="O1630">
        <f t="shared" si="252"/>
        <v>79.953432203387422</v>
      </c>
      <c r="P1630">
        <f t="shared" si="253"/>
        <v>80.003432203387405</v>
      </c>
      <c r="Q1630">
        <f t="shared" si="247"/>
        <v>79.978432203387413</v>
      </c>
      <c r="R1630">
        <f t="shared" si="254"/>
        <v>0</v>
      </c>
      <c r="S1630" s="12">
        <f t="shared" si="248"/>
        <v>0</v>
      </c>
      <c r="T1630">
        <f t="shared" si="255"/>
        <v>0</v>
      </c>
      <c r="U1630">
        <f t="shared" si="249"/>
        <v>8</v>
      </c>
    </row>
    <row r="1631" spans="13:21">
      <c r="M1631">
        <f t="shared" si="250"/>
        <v>80.008432203387414</v>
      </c>
      <c r="N1631">
        <f t="shared" si="251"/>
        <v>80.048432203387407</v>
      </c>
      <c r="O1631">
        <f t="shared" si="252"/>
        <v>80.003432203387419</v>
      </c>
      <c r="P1631">
        <f t="shared" si="253"/>
        <v>80.053432203387402</v>
      </c>
      <c r="Q1631">
        <f t="shared" si="247"/>
        <v>80.02843220338741</v>
      </c>
      <c r="R1631">
        <f t="shared" si="254"/>
        <v>0</v>
      </c>
      <c r="S1631" s="12">
        <f t="shared" si="248"/>
        <v>0</v>
      </c>
      <c r="T1631">
        <f t="shared" si="255"/>
        <v>0</v>
      </c>
      <c r="U1631">
        <f t="shared" si="249"/>
        <v>8</v>
      </c>
    </row>
    <row r="1632" spans="13:21">
      <c r="M1632">
        <f t="shared" si="250"/>
        <v>80.058432203387412</v>
      </c>
      <c r="N1632">
        <f t="shared" si="251"/>
        <v>80.098432203387404</v>
      </c>
      <c r="O1632">
        <f t="shared" si="252"/>
        <v>80.053432203387416</v>
      </c>
      <c r="P1632">
        <f t="shared" si="253"/>
        <v>80.103432203387399</v>
      </c>
      <c r="Q1632">
        <f t="shared" si="247"/>
        <v>80.078432203387408</v>
      </c>
      <c r="R1632">
        <f t="shared" si="254"/>
        <v>0</v>
      </c>
      <c r="S1632" s="12">
        <f t="shared" si="248"/>
        <v>0</v>
      </c>
      <c r="T1632">
        <f t="shared" si="255"/>
        <v>0</v>
      </c>
      <c r="U1632">
        <f t="shared" si="249"/>
        <v>8</v>
      </c>
    </row>
    <row r="1633" spans="13:21">
      <c r="M1633">
        <f t="shared" si="250"/>
        <v>80.108432203387409</v>
      </c>
      <c r="N1633">
        <f t="shared" si="251"/>
        <v>80.148432203387401</v>
      </c>
      <c r="O1633">
        <f t="shared" si="252"/>
        <v>80.103432203387413</v>
      </c>
      <c r="P1633">
        <f t="shared" si="253"/>
        <v>80.153432203387396</v>
      </c>
      <c r="Q1633">
        <f t="shared" si="247"/>
        <v>80.128432203387405</v>
      </c>
      <c r="R1633">
        <f t="shared" si="254"/>
        <v>0</v>
      </c>
      <c r="S1633" s="12">
        <f t="shared" si="248"/>
        <v>0</v>
      </c>
      <c r="T1633">
        <f t="shared" si="255"/>
        <v>0</v>
      </c>
      <c r="U1633">
        <f t="shared" si="249"/>
        <v>8</v>
      </c>
    </row>
    <row r="1634" spans="13:21">
      <c r="M1634">
        <f t="shared" si="250"/>
        <v>80.158432203387406</v>
      </c>
      <c r="N1634">
        <f t="shared" si="251"/>
        <v>80.198432203387398</v>
      </c>
      <c r="O1634">
        <f t="shared" si="252"/>
        <v>80.15343220338741</v>
      </c>
      <c r="P1634">
        <f t="shared" si="253"/>
        <v>80.203432203387393</v>
      </c>
      <c r="Q1634">
        <f t="shared" si="247"/>
        <v>80.178432203387402</v>
      </c>
      <c r="R1634">
        <f t="shared" si="254"/>
        <v>0</v>
      </c>
      <c r="S1634" s="12">
        <f t="shared" si="248"/>
        <v>0</v>
      </c>
      <c r="T1634">
        <f t="shared" si="255"/>
        <v>0</v>
      </c>
      <c r="U1634">
        <f t="shared" si="249"/>
        <v>8</v>
      </c>
    </row>
    <row r="1635" spans="13:21">
      <c r="M1635">
        <f t="shared" si="250"/>
        <v>80.208432203387403</v>
      </c>
      <c r="N1635">
        <f t="shared" si="251"/>
        <v>80.248432203387395</v>
      </c>
      <c r="O1635">
        <f t="shared" si="252"/>
        <v>80.203432203387408</v>
      </c>
      <c r="P1635">
        <f t="shared" si="253"/>
        <v>80.253432203387391</v>
      </c>
      <c r="Q1635">
        <f t="shared" si="247"/>
        <v>80.228432203387399</v>
      </c>
      <c r="R1635">
        <f t="shared" si="254"/>
        <v>0</v>
      </c>
      <c r="S1635" s="12">
        <f t="shared" si="248"/>
        <v>0</v>
      </c>
      <c r="T1635">
        <f t="shared" si="255"/>
        <v>0</v>
      </c>
      <c r="U1635">
        <f t="shared" si="249"/>
        <v>8</v>
      </c>
    </row>
    <row r="1636" spans="13:21">
      <c r="M1636">
        <f t="shared" si="250"/>
        <v>80.2584322033874</v>
      </c>
      <c r="N1636">
        <f t="shared" si="251"/>
        <v>80.298432203387392</v>
      </c>
      <c r="O1636">
        <f t="shared" si="252"/>
        <v>80.253432203387405</v>
      </c>
      <c r="P1636">
        <f t="shared" si="253"/>
        <v>80.303432203387388</v>
      </c>
      <c r="Q1636">
        <f t="shared" si="247"/>
        <v>80.278432203387396</v>
      </c>
      <c r="R1636">
        <f t="shared" si="254"/>
        <v>0</v>
      </c>
      <c r="S1636" s="12">
        <f t="shared" si="248"/>
        <v>0</v>
      </c>
      <c r="T1636">
        <f t="shared" si="255"/>
        <v>0</v>
      </c>
      <c r="U1636">
        <f t="shared" si="249"/>
        <v>8</v>
      </c>
    </row>
    <row r="1637" spans="13:21">
      <c r="M1637">
        <f t="shared" si="250"/>
        <v>80.308432203387397</v>
      </c>
      <c r="N1637">
        <f t="shared" si="251"/>
        <v>80.348432203387389</v>
      </c>
      <c r="O1637">
        <f t="shared" si="252"/>
        <v>80.303432203387402</v>
      </c>
      <c r="P1637">
        <f t="shared" si="253"/>
        <v>80.353432203387385</v>
      </c>
      <c r="Q1637">
        <f t="shared" si="247"/>
        <v>80.328432203387393</v>
      </c>
      <c r="R1637">
        <f t="shared" si="254"/>
        <v>0</v>
      </c>
      <c r="S1637" s="12">
        <f t="shared" si="248"/>
        <v>0</v>
      </c>
      <c r="T1637">
        <f t="shared" si="255"/>
        <v>0</v>
      </c>
      <c r="U1637">
        <f t="shared" si="249"/>
        <v>8</v>
      </c>
    </row>
    <row r="1638" spans="13:21">
      <c r="M1638">
        <f t="shared" si="250"/>
        <v>80.358432203387395</v>
      </c>
      <c r="N1638">
        <f t="shared" si="251"/>
        <v>80.398432203387387</v>
      </c>
      <c r="O1638">
        <f t="shared" si="252"/>
        <v>80.353432203387399</v>
      </c>
      <c r="P1638">
        <f t="shared" si="253"/>
        <v>80.403432203387382</v>
      </c>
      <c r="Q1638">
        <f t="shared" si="247"/>
        <v>80.378432203387391</v>
      </c>
      <c r="R1638">
        <f t="shared" si="254"/>
        <v>0</v>
      </c>
      <c r="S1638" s="12">
        <f t="shared" si="248"/>
        <v>0</v>
      </c>
      <c r="T1638">
        <f t="shared" si="255"/>
        <v>0</v>
      </c>
      <c r="U1638">
        <f t="shared" si="249"/>
        <v>8</v>
      </c>
    </row>
    <row r="1639" spans="13:21">
      <c r="M1639">
        <f t="shared" si="250"/>
        <v>80.408432203387392</v>
      </c>
      <c r="N1639">
        <f t="shared" si="251"/>
        <v>80.448432203387384</v>
      </c>
      <c r="O1639">
        <f t="shared" si="252"/>
        <v>80.403432203387396</v>
      </c>
      <c r="P1639">
        <f t="shared" si="253"/>
        <v>80.453432203387379</v>
      </c>
      <c r="Q1639">
        <f t="shared" si="247"/>
        <v>80.428432203387388</v>
      </c>
      <c r="R1639">
        <f t="shared" si="254"/>
        <v>0</v>
      </c>
      <c r="S1639" s="12">
        <f t="shared" si="248"/>
        <v>0</v>
      </c>
      <c r="T1639">
        <f t="shared" si="255"/>
        <v>0</v>
      </c>
      <c r="U1639">
        <f t="shared" si="249"/>
        <v>8</v>
      </c>
    </row>
    <row r="1640" spans="13:21">
      <c r="M1640">
        <f t="shared" si="250"/>
        <v>80.458432203387389</v>
      </c>
      <c r="N1640">
        <f t="shared" si="251"/>
        <v>80.498432203387381</v>
      </c>
      <c r="O1640">
        <f t="shared" si="252"/>
        <v>80.453432203387393</v>
      </c>
      <c r="P1640">
        <f t="shared" si="253"/>
        <v>80.503432203387376</v>
      </c>
      <c r="Q1640">
        <f t="shared" si="247"/>
        <v>80.478432203387385</v>
      </c>
      <c r="R1640">
        <f t="shared" si="254"/>
        <v>0</v>
      </c>
      <c r="S1640" s="12">
        <f t="shared" si="248"/>
        <v>0</v>
      </c>
      <c r="T1640">
        <f t="shared" si="255"/>
        <v>0</v>
      </c>
      <c r="U1640">
        <f t="shared" si="249"/>
        <v>8</v>
      </c>
    </row>
    <row r="1641" spans="13:21">
      <c r="M1641">
        <f t="shared" si="250"/>
        <v>80.508432203387386</v>
      </c>
      <c r="N1641">
        <f t="shared" si="251"/>
        <v>80.548432203387378</v>
      </c>
      <c r="O1641">
        <f t="shared" si="252"/>
        <v>80.503432203387391</v>
      </c>
      <c r="P1641">
        <f t="shared" si="253"/>
        <v>80.553432203387374</v>
      </c>
      <c r="Q1641">
        <f t="shared" si="247"/>
        <v>80.528432203387382</v>
      </c>
      <c r="R1641">
        <f t="shared" si="254"/>
        <v>0</v>
      </c>
      <c r="S1641" s="12">
        <f t="shared" si="248"/>
        <v>0</v>
      </c>
      <c r="T1641">
        <f t="shared" si="255"/>
        <v>0</v>
      </c>
      <c r="U1641">
        <f t="shared" si="249"/>
        <v>8</v>
      </c>
    </row>
    <row r="1642" spans="13:21">
      <c r="M1642">
        <f t="shared" si="250"/>
        <v>80.558432203387383</v>
      </c>
      <c r="N1642">
        <f t="shared" si="251"/>
        <v>80.598432203387375</v>
      </c>
      <c r="O1642">
        <f t="shared" si="252"/>
        <v>80.553432203387388</v>
      </c>
      <c r="P1642">
        <f t="shared" si="253"/>
        <v>80.603432203387371</v>
      </c>
      <c r="Q1642">
        <f t="shared" si="247"/>
        <v>80.578432203387379</v>
      </c>
      <c r="R1642">
        <f t="shared" si="254"/>
        <v>0</v>
      </c>
      <c r="S1642" s="12">
        <f t="shared" si="248"/>
        <v>0</v>
      </c>
      <c r="T1642">
        <f t="shared" si="255"/>
        <v>0</v>
      </c>
      <c r="U1642">
        <f t="shared" si="249"/>
        <v>8</v>
      </c>
    </row>
    <row r="1643" spans="13:21">
      <c r="M1643">
        <f t="shared" si="250"/>
        <v>80.60843220338738</v>
      </c>
      <c r="N1643">
        <f t="shared" si="251"/>
        <v>80.648432203387372</v>
      </c>
      <c r="O1643">
        <f t="shared" si="252"/>
        <v>80.603432203387385</v>
      </c>
      <c r="P1643">
        <f t="shared" si="253"/>
        <v>80.653432203387368</v>
      </c>
      <c r="Q1643">
        <f t="shared" si="247"/>
        <v>80.628432203387376</v>
      </c>
      <c r="R1643">
        <f t="shared" si="254"/>
        <v>0</v>
      </c>
      <c r="S1643" s="12">
        <f t="shared" si="248"/>
        <v>0</v>
      </c>
      <c r="T1643">
        <f t="shared" si="255"/>
        <v>0</v>
      </c>
      <c r="U1643">
        <f t="shared" si="249"/>
        <v>8</v>
      </c>
    </row>
    <row r="1644" spans="13:21">
      <c r="M1644">
        <f t="shared" si="250"/>
        <v>80.658432203387378</v>
      </c>
      <c r="N1644">
        <f t="shared" si="251"/>
        <v>80.69843220338737</v>
      </c>
      <c r="O1644">
        <f t="shared" si="252"/>
        <v>80.653432203387382</v>
      </c>
      <c r="P1644">
        <f t="shared" si="253"/>
        <v>80.703432203387365</v>
      </c>
      <c r="Q1644">
        <f t="shared" si="247"/>
        <v>80.678432203387374</v>
      </c>
      <c r="R1644">
        <f t="shared" si="254"/>
        <v>0</v>
      </c>
      <c r="S1644" s="12">
        <f t="shared" si="248"/>
        <v>0</v>
      </c>
      <c r="T1644">
        <f t="shared" si="255"/>
        <v>0</v>
      </c>
      <c r="U1644">
        <f t="shared" si="249"/>
        <v>8</v>
      </c>
    </row>
    <row r="1645" spans="13:21">
      <c r="M1645">
        <f t="shared" si="250"/>
        <v>80.708432203387375</v>
      </c>
      <c r="N1645">
        <f t="shared" si="251"/>
        <v>80.748432203387367</v>
      </c>
      <c r="O1645">
        <f t="shared" si="252"/>
        <v>80.703432203387379</v>
      </c>
      <c r="P1645">
        <f t="shared" si="253"/>
        <v>80.753432203387362</v>
      </c>
      <c r="Q1645">
        <f t="shared" si="247"/>
        <v>80.728432203387371</v>
      </c>
      <c r="R1645">
        <f t="shared" si="254"/>
        <v>0</v>
      </c>
      <c r="S1645" s="12">
        <f t="shared" si="248"/>
        <v>0</v>
      </c>
      <c r="T1645">
        <f t="shared" si="255"/>
        <v>0</v>
      </c>
      <c r="U1645">
        <f t="shared" si="249"/>
        <v>8</v>
      </c>
    </row>
    <row r="1646" spans="13:21">
      <c r="M1646">
        <f t="shared" si="250"/>
        <v>80.758432203387372</v>
      </c>
      <c r="N1646">
        <f t="shared" si="251"/>
        <v>80.798432203387364</v>
      </c>
      <c r="O1646">
        <f t="shared" si="252"/>
        <v>80.753432203387376</v>
      </c>
      <c r="P1646">
        <f t="shared" si="253"/>
        <v>80.803432203387359</v>
      </c>
      <c r="Q1646">
        <f t="shared" si="247"/>
        <v>80.778432203387368</v>
      </c>
      <c r="R1646">
        <f t="shared" si="254"/>
        <v>0</v>
      </c>
      <c r="S1646" s="12">
        <f t="shared" si="248"/>
        <v>0</v>
      </c>
      <c r="T1646">
        <f t="shared" si="255"/>
        <v>0</v>
      </c>
      <c r="U1646">
        <f t="shared" si="249"/>
        <v>8</v>
      </c>
    </row>
    <row r="1647" spans="13:21">
      <c r="M1647">
        <f t="shared" si="250"/>
        <v>80.808432203387369</v>
      </c>
      <c r="N1647">
        <f t="shared" si="251"/>
        <v>80.848432203387361</v>
      </c>
      <c r="O1647">
        <f t="shared" si="252"/>
        <v>80.803432203387374</v>
      </c>
      <c r="P1647">
        <f t="shared" si="253"/>
        <v>80.853432203387356</v>
      </c>
      <c r="Q1647">
        <f t="shared" si="247"/>
        <v>80.828432203387365</v>
      </c>
      <c r="R1647">
        <f t="shared" si="254"/>
        <v>0</v>
      </c>
      <c r="S1647" s="12">
        <f t="shared" si="248"/>
        <v>0</v>
      </c>
      <c r="T1647">
        <f>R1647</f>
        <v>0</v>
      </c>
      <c r="U1647">
        <f t="shared" si="249"/>
        <v>8</v>
      </c>
    </row>
    <row r="1648" spans="13:21">
      <c r="M1648">
        <f t="shared" si="250"/>
        <v>80.858432203387366</v>
      </c>
      <c r="N1648">
        <f t="shared" si="251"/>
        <v>80.898432203387358</v>
      </c>
      <c r="O1648">
        <f t="shared" si="252"/>
        <v>80.853432203387371</v>
      </c>
      <c r="P1648">
        <f t="shared" si="253"/>
        <v>80.903432203387354</v>
      </c>
      <c r="Q1648">
        <f t="shared" si="247"/>
        <v>80.878432203387362</v>
      </c>
      <c r="R1648">
        <f t="shared" si="254"/>
        <v>0</v>
      </c>
      <c r="S1648" s="12">
        <f t="shared" si="248"/>
        <v>0</v>
      </c>
      <c r="T1648">
        <f t="shared" ref="T1648:T1685" si="256">R1648+T1647</f>
        <v>0</v>
      </c>
      <c r="U1648">
        <f t="shared" si="249"/>
        <v>8</v>
      </c>
    </row>
    <row r="1649" spans="13:21">
      <c r="M1649">
        <f t="shared" si="250"/>
        <v>80.908432203387363</v>
      </c>
      <c r="N1649">
        <f t="shared" si="251"/>
        <v>80.948432203387355</v>
      </c>
      <c r="O1649">
        <f t="shared" si="252"/>
        <v>80.903432203387368</v>
      </c>
      <c r="P1649">
        <f t="shared" si="253"/>
        <v>80.953432203387351</v>
      </c>
      <c r="Q1649">
        <f t="shared" si="247"/>
        <v>80.928432203387359</v>
      </c>
      <c r="R1649">
        <f t="shared" si="254"/>
        <v>0</v>
      </c>
      <c r="S1649" s="12">
        <f t="shared" si="248"/>
        <v>0</v>
      </c>
      <c r="T1649">
        <f t="shared" si="256"/>
        <v>0</v>
      </c>
      <c r="U1649">
        <f t="shared" si="249"/>
        <v>8</v>
      </c>
    </row>
    <row r="1650" spans="13:21">
      <c r="M1650">
        <f t="shared" si="250"/>
        <v>80.95843220338736</v>
      </c>
      <c r="N1650">
        <f t="shared" si="251"/>
        <v>80.998432203387353</v>
      </c>
      <c r="O1650">
        <f t="shared" si="252"/>
        <v>80.953432203387365</v>
      </c>
      <c r="P1650">
        <f t="shared" si="253"/>
        <v>81.003432203387348</v>
      </c>
      <c r="Q1650">
        <f t="shared" si="247"/>
        <v>80.978432203387356</v>
      </c>
      <c r="R1650">
        <f t="shared" si="254"/>
        <v>0</v>
      </c>
      <c r="S1650" s="12">
        <f t="shared" si="248"/>
        <v>0</v>
      </c>
      <c r="T1650">
        <f t="shared" si="256"/>
        <v>0</v>
      </c>
      <c r="U1650">
        <f t="shared" si="249"/>
        <v>8</v>
      </c>
    </row>
    <row r="1651" spans="13:21">
      <c r="M1651">
        <f t="shared" si="250"/>
        <v>81.008432203387358</v>
      </c>
      <c r="N1651">
        <f t="shared" si="251"/>
        <v>81.04843220338735</v>
      </c>
      <c r="O1651">
        <f t="shared" si="252"/>
        <v>81.003432203387362</v>
      </c>
      <c r="P1651">
        <f t="shared" si="253"/>
        <v>81.053432203387345</v>
      </c>
      <c r="Q1651">
        <f t="shared" ref="Q1651:Q1714" si="257">AVERAGE(O1651:P1651)</f>
        <v>81.028432203387354</v>
      </c>
      <c r="R1651">
        <f t="shared" si="254"/>
        <v>0</v>
      </c>
      <c r="S1651" s="12">
        <f t="shared" ref="S1651:S1714" si="258">R1651/$S$3</f>
        <v>0</v>
      </c>
      <c r="T1651">
        <f t="shared" si="256"/>
        <v>0</v>
      </c>
      <c r="U1651">
        <f t="shared" ref="U1651:U1714" si="259">COUNTIF($G$3:$G$1000, "&lt;="&amp;O1651)</f>
        <v>8</v>
      </c>
    </row>
    <row r="1652" spans="13:21">
      <c r="M1652">
        <f t="shared" si="250"/>
        <v>81.058432203387355</v>
      </c>
      <c r="N1652">
        <f t="shared" si="251"/>
        <v>81.098432203387347</v>
      </c>
      <c r="O1652">
        <f t="shared" si="252"/>
        <v>81.053432203387359</v>
      </c>
      <c r="P1652">
        <f t="shared" si="253"/>
        <v>81.103432203387342</v>
      </c>
      <c r="Q1652">
        <f t="shared" si="257"/>
        <v>81.078432203387351</v>
      </c>
      <c r="R1652">
        <f t="shared" si="254"/>
        <v>0</v>
      </c>
      <c r="S1652" s="12">
        <f t="shared" si="258"/>
        <v>0</v>
      </c>
      <c r="T1652">
        <f t="shared" si="256"/>
        <v>0</v>
      </c>
      <c r="U1652">
        <f t="shared" si="259"/>
        <v>8</v>
      </c>
    </row>
    <row r="1653" spans="13:21">
      <c r="M1653">
        <f t="shared" si="250"/>
        <v>81.108432203387352</v>
      </c>
      <c r="N1653">
        <f t="shared" si="251"/>
        <v>81.148432203387344</v>
      </c>
      <c r="O1653">
        <f t="shared" si="252"/>
        <v>81.103432203387356</v>
      </c>
      <c r="P1653">
        <f t="shared" si="253"/>
        <v>81.153432203387339</v>
      </c>
      <c r="Q1653">
        <f t="shared" si="257"/>
        <v>81.128432203387348</v>
      </c>
      <c r="R1653">
        <f t="shared" si="254"/>
        <v>0</v>
      </c>
      <c r="S1653" s="12">
        <f t="shared" si="258"/>
        <v>0</v>
      </c>
      <c r="T1653">
        <f t="shared" si="256"/>
        <v>0</v>
      </c>
      <c r="U1653">
        <f t="shared" si="259"/>
        <v>8</v>
      </c>
    </row>
    <row r="1654" spans="13:21">
      <c r="M1654">
        <f t="shared" si="250"/>
        <v>81.158432203387349</v>
      </c>
      <c r="N1654">
        <f t="shared" si="251"/>
        <v>81.198432203387341</v>
      </c>
      <c r="O1654">
        <f t="shared" si="252"/>
        <v>81.153432203387354</v>
      </c>
      <c r="P1654">
        <f t="shared" si="253"/>
        <v>81.203432203387337</v>
      </c>
      <c r="Q1654">
        <f t="shared" si="257"/>
        <v>81.178432203387345</v>
      </c>
      <c r="R1654">
        <f t="shared" si="254"/>
        <v>0</v>
      </c>
      <c r="S1654" s="12">
        <f t="shared" si="258"/>
        <v>0</v>
      </c>
      <c r="T1654">
        <f t="shared" si="256"/>
        <v>0</v>
      </c>
      <c r="U1654">
        <f t="shared" si="259"/>
        <v>8</v>
      </c>
    </row>
    <row r="1655" spans="13:21">
      <c r="M1655">
        <f t="shared" si="250"/>
        <v>81.208432203387346</v>
      </c>
      <c r="N1655">
        <f t="shared" si="251"/>
        <v>81.248432203387338</v>
      </c>
      <c r="O1655">
        <f t="shared" si="252"/>
        <v>81.203432203387351</v>
      </c>
      <c r="P1655">
        <f t="shared" si="253"/>
        <v>81.253432203387334</v>
      </c>
      <c r="Q1655">
        <f t="shared" si="257"/>
        <v>81.228432203387342</v>
      </c>
      <c r="R1655">
        <f t="shared" si="254"/>
        <v>0</v>
      </c>
      <c r="S1655" s="12">
        <f t="shared" si="258"/>
        <v>0</v>
      </c>
      <c r="T1655">
        <f t="shared" si="256"/>
        <v>0</v>
      </c>
      <c r="U1655">
        <f t="shared" si="259"/>
        <v>8</v>
      </c>
    </row>
    <row r="1656" spans="13:21">
      <c r="M1656">
        <f t="shared" si="250"/>
        <v>81.258432203387343</v>
      </c>
      <c r="N1656">
        <f t="shared" si="251"/>
        <v>81.298432203387335</v>
      </c>
      <c r="O1656">
        <f t="shared" si="252"/>
        <v>81.253432203387348</v>
      </c>
      <c r="P1656">
        <f t="shared" si="253"/>
        <v>81.303432203387331</v>
      </c>
      <c r="Q1656">
        <f t="shared" si="257"/>
        <v>81.278432203387339</v>
      </c>
      <c r="R1656">
        <f t="shared" si="254"/>
        <v>0</v>
      </c>
      <c r="S1656" s="12">
        <f t="shared" si="258"/>
        <v>0</v>
      </c>
      <c r="T1656">
        <f t="shared" si="256"/>
        <v>0</v>
      </c>
      <c r="U1656">
        <f t="shared" si="259"/>
        <v>8</v>
      </c>
    </row>
    <row r="1657" spans="13:21">
      <c r="M1657">
        <f t="shared" si="250"/>
        <v>81.308432203387341</v>
      </c>
      <c r="N1657">
        <f t="shared" si="251"/>
        <v>81.348432203387333</v>
      </c>
      <c r="O1657">
        <f t="shared" si="252"/>
        <v>81.303432203387345</v>
      </c>
      <c r="P1657">
        <f t="shared" si="253"/>
        <v>81.353432203387328</v>
      </c>
      <c r="Q1657">
        <f t="shared" si="257"/>
        <v>81.328432203387337</v>
      </c>
      <c r="R1657">
        <f t="shared" si="254"/>
        <v>0</v>
      </c>
      <c r="S1657" s="12">
        <f t="shared" si="258"/>
        <v>0</v>
      </c>
      <c r="T1657">
        <f t="shared" si="256"/>
        <v>0</v>
      </c>
      <c r="U1657">
        <f t="shared" si="259"/>
        <v>8</v>
      </c>
    </row>
    <row r="1658" spans="13:21">
      <c r="M1658">
        <f t="shared" si="250"/>
        <v>81.358432203387338</v>
      </c>
      <c r="N1658">
        <f t="shared" si="251"/>
        <v>81.39843220338733</v>
      </c>
      <c r="O1658">
        <f t="shared" si="252"/>
        <v>81.353432203387342</v>
      </c>
      <c r="P1658">
        <f t="shared" si="253"/>
        <v>81.403432203387325</v>
      </c>
      <c r="Q1658">
        <f t="shared" si="257"/>
        <v>81.378432203387334</v>
      </c>
      <c r="R1658">
        <f t="shared" si="254"/>
        <v>0</v>
      </c>
      <c r="S1658" s="12">
        <f t="shared" si="258"/>
        <v>0</v>
      </c>
      <c r="T1658">
        <f t="shared" si="256"/>
        <v>0</v>
      </c>
      <c r="U1658">
        <f t="shared" si="259"/>
        <v>8</v>
      </c>
    </row>
    <row r="1659" spans="13:21">
      <c r="M1659">
        <f t="shared" si="250"/>
        <v>81.408432203387335</v>
      </c>
      <c r="N1659">
        <f t="shared" si="251"/>
        <v>81.448432203387327</v>
      </c>
      <c r="O1659">
        <f t="shared" si="252"/>
        <v>81.403432203387339</v>
      </c>
      <c r="P1659">
        <f t="shared" si="253"/>
        <v>81.453432203387322</v>
      </c>
      <c r="Q1659">
        <f t="shared" si="257"/>
        <v>81.428432203387331</v>
      </c>
      <c r="R1659">
        <f t="shared" si="254"/>
        <v>0</v>
      </c>
      <c r="S1659" s="12">
        <f t="shared" si="258"/>
        <v>0</v>
      </c>
      <c r="T1659">
        <f t="shared" si="256"/>
        <v>0</v>
      </c>
      <c r="U1659">
        <f t="shared" si="259"/>
        <v>8</v>
      </c>
    </row>
    <row r="1660" spans="13:21">
      <c r="M1660">
        <f t="shared" si="250"/>
        <v>81.458432203387332</v>
      </c>
      <c r="N1660">
        <f t="shared" si="251"/>
        <v>81.498432203387324</v>
      </c>
      <c r="O1660">
        <f t="shared" si="252"/>
        <v>81.453432203387337</v>
      </c>
      <c r="P1660">
        <f t="shared" si="253"/>
        <v>81.50343220338732</v>
      </c>
      <c r="Q1660">
        <f t="shared" si="257"/>
        <v>81.478432203387328</v>
      </c>
      <c r="R1660">
        <f t="shared" si="254"/>
        <v>0</v>
      </c>
      <c r="S1660" s="12">
        <f t="shared" si="258"/>
        <v>0</v>
      </c>
      <c r="T1660">
        <f t="shared" si="256"/>
        <v>0</v>
      </c>
      <c r="U1660">
        <f t="shared" si="259"/>
        <v>8</v>
      </c>
    </row>
    <row r="1661" spans="13:21">
      <c r="M1661">
        <f t="shared" si="250"/>
        <v>81.508432203387329</v>
      </c>
      <c r="N1661">
        <f t="shared" si="251"/>
        <v>81.548432203387321</v>
      </c>
      <c r="O1661">
        <f t="shared" si="252"/>
        <v>81.503432203387334</v>
      </c>
      <c r="P1661">
        <f t="shared" si="253"/>
        <v>81.553432203387317</v>
      </c>
      <c r="Q1661">
        <f t="shared" si="257"/>
        <v>81.528432203387325</v>
      </c>
      <c r="R1661">
        <f t="shared" si="254"/>
        <v>0</v>
      </c>
      <c r="S1661" s="12">
        <f t="shared" si="258"/>
        <v>0</v>
      </c>
      <c r="T1661">
        <f t="shared" si="256"/>
        <v>0</v>
      </c>
      <c r="U1661">
        <f t="shared" si="259"/>
        <v>8</v>
      </c>
    </row>
    <row r="1662" spans="13:21">
      <c r="M1662">
        <f t="shared" si="250"/>
        <v>81.558432203387326</v>
      </c>
      <c r="N1662">
        <f t="shared" si="251"/>
        <v>81.598432203387318</v>
      </c>
      <c r="O1662">
        <f t="shared" si="252"/>
        <v>81.553432203387331</v>
      </c>
      <c r="P1662">
        <f t="shared" si="253"/>
        <v>81.603432203387314</v>
      </c>
      <c r="Q1662">
        <f t="shared" si="257"/>
        <v>81.578432203387322</v>
      </c>
      <c r="R1662">
        <f t="shared" si="254"/>
        <v>0</v>
      </c>
      <c r="S1662" s="12">
        <f t="shared" si="258"/>
        <v>0</v>
      </c>
      <c r="T1662">
        <f t="shared" si="256"/>
        <v>0</v>
      </c>
      <c r="U1662">
        <f t="shared" si="259"/>
        <v>8</v>
      </c>
    </row>
    <row r="1663" spans="13:21">
      <c r="M1663">
        <f t="shared" si="250"/>
        <v>81.608432203387324</v>
      </c>
      <c r="N1663">
        <f t="shared" si="251"/>
        <v>81.648432203387316</v>
      </c>
      <c r="O1663">
        <f t="shared" si="252"/>
        <v>81.603432203387328</v>
      </c>
      <c r="P1663">
        <f t="shared" si="253"/>
        <v>81.653432203387311</v>
      </c>
      <c r="Q1663">
        <f t="shared" si="257"/>
        <v>81.62843220338732</v>
      </c>
      <c r="R1663">
        <f t="shared" si="254"/>
        <v>0</v>
      </c>
      <c r="S1663" s="12">
        <f t="shared" si="258"/>
        <v>0</v>
      </c>
      <c r="T1663">
        <f t="shared" si="256"/>
        <v>0</v>
      </c>
      <c r="U1663">
        <f t="shared" si="259"/>
        <v>8</v>
      </c>
    </row>
    <row r="1664" spans="13:21">
      <c r="M1664">
        <f t="shared" si="250"/>
        <v>81.658432203387321</v>
      </c>
      <c r="N1664">
        <f t="shared" si="251"/>
        <v>81.698432203387313</v>
      </c>
      <c r="O1664">
        <f t="shared" si="252"/>
        <v>81.653432203387325</v>
      </c>
      <c r="P1664">
        <f t="shared" si="253"/>
        <v>81.703432203387308</v>
      </c>
      <c r="Q1664">
        <f t="shared" si="257"/>
        <v>81.678432203387317</v>
      </c>
      <c r="R1664">
        <f t="shared" si="254"/>
        <v>0</v>
      </c>
      <c r="S1664" s="12">
        <f t="shared" si="258"/>
        <v>0</v>
      </c>
      <c r="T1664">
        <f t="shared" si="256"/>
        <v>0</v>
      </c>
      <c r="U1664">
        <f t="shared" si="259"/>
        <v>8</v>
      </c>
    </row>
    <row r="1665" spans="13:21">
      <c r="M1665">
        <f t="shared" si="250"/>
        <v>81.708432203387318</v>
      </c>
      <c r="N1665">
        <f t="shared" si="251"/>
        <v>81.74843220338731</v>
      </c>
      <c r="O1665">
        <f t="shared" si="252"/>
        <v>81.703432203387322</v>
      </c>
      <c r="P1665">
        <f t="shared" si="253"/>
        <v>81.753432203387305</v>
      </c>
      <c r="Q1665">
        <f t="shared" si="257"/>
        <v>81.728432203387314</v>
      </c>
      <c r="R1665">
        <f t="shared" si="254"/>
        <v>0</v>
      </c>
      <c r="S1665" s="12">
        <f t="shared" si="258"/>
        <v>0</v>
      </c>
      <c r="T1665">
        <f t="shared" si="256"/>
        <v>0</v>
      </c>
      <c r="U1665">
        <f t="shared" si="259"/>
        <v>8</v>
      </c>
    </row>
    <row r="1666" spans="13:21">
      <c r="M1666">
        <f t="shared" si="250"/>
        <v>81.758432203387315</v>
      </c>
      <c r="N1666">
        <f t="shared" si="251"/>
        <v>81.798432203387307</v>
      </c>
      <c r="O1666">
        <f t="shared" si="252"/>
        <v>81.75343220338732</v>
      </c>
      <c r="P1666">
        <f t="shared" si="253"/>
        <v>81.803432203387302</v>
      </c>
      <c r="Q1666">
        <f t="shared" si="257"/>
        <v>81.778432203387311</v>
      </c>
      <c r="R1666">
        <f t="shared" si="254"/>
        <v>0</v>
      </c>
      <c r="S1666" s="12">
        <f t="shared" si="258"/>
        <v>0</v>
      </c>
      <c r="T1666">
        <f t="shared" si="256"/>
        <v>0</v>
      </c>
      <c r="U1666">
        <f t="shared" si="259"/>
        <v>8</v>
      </c>
    </row>
    <row r="1667" spans="13:21">
      <c r="M1667">
        <f t="shared" si="250"/>
        <v>81.808432203387312</v>
      </c>
      <c r="N1667">
        <f t="shared" si="251"/>
        <v>81.848432203387304</v>
      </c>
      <c r="O1667">
        <f t="shared" si="252"/>
        <v>81.803432203387317</v>
      </c>
      <c r="P1667">
        <f t="shared" si="253"/>
        <v>81.8534322033873</v>
      </c>
      <c r="Q1667">
        <f t="shared" si="257"/>
        <v>81.828432203387308</v>
      </c>
      <c r="R1667">
        <f t="shared" si="254"/>
        <v>0</v>
      </c>
      <c r="S1667" s="12">
        <f t="shared" si="258"/>
        <v>0</v>
      </c>
      <c r="T1667">
        <f t="shared" si="256"/>
        <v>0</v>
      </c>
      <c r="U1667">
        <f t="shared" si="259"/>
        <v>8</v>
      </c>
    </row>
    <row r="1668" spans="13:21">
      <c r="M1668">
        <f t="shared" si="250"/>
        <v>81.858432203387309</v>
      </c>
      <c r="N1668">
        <f t="shared" si="251"/>
        <v>81.898432203387301</v>
      </c>
      <c r="O1668">
        <f t="shared" si="252"/>
        <v>81.853432203387314</v>
      </c>
      <c r="P1668">
        <f t="shared" si="253"/>
        <v>81.903432203387297</v>
      </c>
      <c r="Q1668">
        <f t="shared" si="257"/>
        <v>81.878432203387305</v>
      </c>
      <c r="R1668">
        <f t="shared" si="254"/>
        <v>0</v>
      </c>
      <c r="S1668" s="12">
        <f t="shared" si="258"/>
        <v>0</v>
      </c>
      <c r="T1668">
        <f t="shared" si="256"/>
        <v>0</v>
      </c>
      <c r="U1668">
        <f t="shared" si="259"/>
        <v>8</v>
      </c>
    </row>
    <row r="1669" spans="13:21">
      <c r="M1669">
        <f t="shared" si="250"/>
        <v>81.908432203387306</v>
      </c>
      <c r="N1669">
        <f t="shared" si="251"/>
        <v>81.948432203387299</v>
      </c>
      <c r="O1669">
        <f t="shared" si="252"/>
        <v>81.903432203387311</v>
      </c>
      <c r="P1669">
        <f t="shared" si="253"/>
        <v>81.953432203387294</v>
      </c>
      <c r="Q1669">
        <f t="shared" si="257"/>
        <v>81.928432203387302</v>
      </c>
      <c r="R1669">
        <f t="shared" si="254"/>
        <v>0</v>
      </c>
      <c r="S1669" s="12">
        <f t="shared" si="258"/>
        <v>0</v>
      </c>
      <c r="T1669">
        <f t="shared" si="256"/>
        <v>0</v>
      </c>
      <c r="U1669">
        <f t="shared" si="259"/>
        <v>8</v>
      </c>
    </row>
    <row r="1670" spans="13:21">
      <c r="M1670">
        <f t="shared" ref="M1670:M1733" si="260">N1669+10^(-$D$4)</f>
        <v>81.958432203387304</v>
      </c>
      <c r="N1670">
        <f t="shared" ref="N1670:N1733" si="261">N1669+$J$6</f>
        <v>81.998432203387296</v>
      </c>
      <c r="O1670">
        <f t="shared" ref="O1670:O1733" si="262">M1670-5*10^-($D$4+1)</f>
        <v>81.953432203387308</v>
      </c>
      <c r="P1670">
        <f t="shared" ref="P1670:P1733" si="263">N1670+5*10^-($D$4+1)</f>
        <v>82.003432203387291</v>
      </c>
      <c r="Q1670">
        <f t="shared" si="257"/>
        <v>81.9784322033873</v>
      </c>
      <c r="R1670">
        <f t="shared" ref="R1670:R1733" si="264">COUNTIFS($G$3:$G$5000, "&gt;="&amp;O1670,$G$3:$G$5000, "&lt;="&amp;P1670)</f>
        <v>0</v>
      </c>
      <c r="S1670" s="12">
        <f t="shared" si="258"/>
        <v>0</v>
      </c>
      <c r="T1670">
        <f t="shared" si="256"/>
        <v>0</v>
      </c>
      <c r="U1670">
        <f t="shared" si="259"/>
        <v>8</v>
      </c>
    </row>
    <row r="1671" spans="13:21">
      <c r="M1671">
        <f t="shared" si="260"/>
        <v>82.008432203387301</v>
      </c>
      <c r="N1671">
        <f t="shared" si="261"/>
        <v>82.048432203387293</v>
      </c>
      <c r="O1671">
        <f t="shared" si="262"/>
        <v>82.003432203387305</v>
      </c>
      <c r="P1671">
        <f t="shared" si="263"/>
        <v>82.053432203387288</v>
      </c>
      <c r="Q1671">
        <f t="shared" si="257"/>
        <v>82.028432203387297</v>
      </c>
      <c r="R1671">
        <f t="shared" si="264"/>
        <v>0</v>
      </c>
      <c r="S1671" s="12">
        <f t="shared" si="258"/>
        <v>0</v>
      </c>
      <c r="T1671">
        <f t="shared" si="256"/>
        <v>0</v>
      </c>
      <c r="U1671">
        <f t="shared" si="259"/>
        <v>8</v>
      </c>
    </row>
    <row r="1672" spans="13:21">
      <c r="M1672">
        <f t="shared" si="260"/>
        <v>82.058432203387298</v>
      </c>
      <c r="N1672">
        <f t="shared" si="261"/>
        <v>82.09843220338729</v>
      </c>
      <c r="O1672">
        <f t="shared" si="262"/>
        <v>82.053432203387302</v>
      </c>
      <c r="P1672">
        <f t="shared" si="263"/>
        <v>82.103432203387285</v>
      </c>
      <c r="Q1672">
        <f t="shared" si="257"/>
        <v>82.078432203387294</v>
      </c>
      <c r="R1672">
        <f t="shared" si="264"/>
        <v>0</v>
      </c>
      <c r="S1672" s="12">
        <f t="shared" si="258"/>
        <v>0</v>
      </c>
      <c r="T1672">
        <f t="shared" si="256"/>
        <v>0</v>
      </c>
      <c r="U1672">
        <f t="shared" si="259"/>
        <v>8</v>
      </c>
    </row>
    <row r="1673" spans="13:21">
      <c r="M1673">
        <f t="shared" si="260"/>
        <v>82.108432203387295</v>
      </c>
      <c r="N1673">
        <f t="shared" si="261"/>
        <v>82.148432203387287</v>
      </c>
      <c r="O1673">
        <f t="shared" si="262"/>
        <v>82.1034322033873</v>
      </c>
      <c r="P1673">
        <f t="shared" si="263"/>
        <v>82.153432203387283</v>
      </c>
      <c r="Q1673">
        <f t="shared" si="257"/>
        <v>82.128432203387291</v>
      </c>
      <c r="R1673">
        <f t="shared" si="264"/>
        <v>0</v>
      </c>
      <c r="S1673" s="12">
        <f t="shared" si="258"/>
        <v>0</v>
      </c>
      <c r="T1673">
        <f t="shared" si="256"/>
        <v>0</v>
      </c>
      <c r="U1673">
        <f t="shared" si="259"/>
        <v>8</v>
      </c>
    </row>
    <row r="1674" spans="13:21">
      <c r="M1674">
        <f t="shared" si="260"/>
        <v>82.158432203387292</v>
      </c>
      <c r="N1674">
        <f t="shared" si="261"/>
        <v>82.198432203387284</v>
      </c>
      <c r="O1674">
        <f t="shared" si="262"/>
        <v>82.153432203387297</v>
      </c>
      <c r="P1674">
        <f t="shared" si="263"/>
        <v>82.20343220338728</v>
      </c>
      <c r="Q1674">
        <f t="shared" si="257"/>
        <v>82.178432203387288</v>
      </c>
      <c r="R1674">
        <f t="shared" si="264"/>
        <v>0</v>
      </c>
      <c r="S1674" s="12">
        <f t="shared" si="258"/>
        <v>0</v>
      </c>
      <c r="T1674">
        <f t="shared" si="256"/>
        <v>0</v>
      </c>
      <c r="U1674">
        <f t="shared" si="259"/>
        <v>8</v>
      </c>
    </row>
    <row r="1675" spans="13:21">
      <c r="M1675">
        <f t="shared" si="260"/>
        <v>82.208432203387289</v>
      </c>
      <c r="N1675">
        <f t="shared" si="261"/>
        <v>82.248432203387281</v>
      </c>
      <c r="O1675">
        <f t="shared" si="262"/>
        <v>82.203432203387294</v>
      </c>
      <c r="P1675">
        <f t="shared" si="263"/>
        <v>82.253432203387277</v>
      </c>
      <c r="Q1675">
        <f t="shared" si="257"/>
        <v>82.228432203387285</v>
      </c>
      <c r="R1675">
        <f t="shared" si="264"/>
        <v>0</v>
      </c>
      <c r="S1675" s="12">
        <f t="shared" si="258"/>
        <v>0</v>
      </c>
      <c r="T1675">
        <f t="shared" si="256"/>
        <v>0</v>
      </c>
      <c r="U1675">
        <f t="shared" si="259"/>
        <v>8</v>
      </c>
    </row>
    <row r="1676" spans="13:21">
      <c r="M1676">
        <f t="shared" si="260"/>
        <v>82.258432203387287</v>
      </c>
      <c r="N1676">
        <f t="shared" si="261"/>
        <v>82.298432203387279</v>
      </c>
      <c r="O1676">
        <f t="shared" si="262"/>
        <v>82.253432203387291</v>
      </c>
      <c r="P1676">
        <f t="shared" si="263"/>
        <v>82.303432203387274</v>
      </c>
      <c r="Q1676">
        <f t="shared" si="257"/>
        <v>82.278432203387283</v>
      </c>
      <c r="R1676">
        <f t="shared" si="264"/>
        <v>0</v>
      </c>
      <c r="S1676" s="12">
        <f t="shared" si="258"/>
        <v>0</v>
      </c>
      <c r="T1676">
        <f t="shared" si="256"/>
        <v>0</v>
      </c>
      <c r="U1676">
        <f t="shared" si="259"/>
        <v>8</v>
      </c>
    </row>
    <row r="1677" spans="13:21">
      <c r="M1677">
        <f t="shared" si="260"/>
        <v>82.308432203387284</v>
      </c>
      <c r="N1677">
        <f t="shared" si="261"/>
        <v>82.348432203387276</v>
      </c>
      <c r="O1677">
        <f t="shared" si="262"/>
        <v>82.303432203387288</v>
      </c>
      <c r="P1677">
        <f t="shared" si="263"/>
        <v>82.353432203387271</v>
      </c>
      <c r="Q1677">
        <f t="shared" si="257"/>
        <v>82.32843220338728</v>
      </c>
      <c r="R1677">
        <f t="shared" si="264"/>
        <v>0</v>
      </c>
      <c r="S1677" s="12">
        <f t="shared" si="258"/>
        <v>0</v>
      </c>
      <c r="T1677">
        <f t="shared" si="256"/>
        <v>0</v>
      </c>
      <c r="U1677">
        <f t="shared" si="259"/>
        <v>8</v>
      </c>
    </row>
    <row r="1678" spans="13:21">
      <c r="M1678">
        <f t="shared" si="260"/>
        <v>82.358432203387281</v>
      </c>
      <c r="N1678">
        <f t="shared" si="261"/>
        <v>82.398432203387273</v>
      </c>
      <c r="O1678">
        <f t="shared" si="262"/>
        <v>82.353432203387285</v>
      </c>
      <c r="P1678">
        <f t="shared" si="263"/>
        <v>82.403432203387268</v>
      </c>
      <c r="Q1678">
        <f t="shared" si="257"/>
        <v>82.378432203387277</v>
      </c>
      <c r="R1678">
        <f t="shared" si="264"/>
        <v>0</v>
      </c>
      <c r="S1678" s="12">
        <f t="shared" si="258"/>
        <v>0</v>
      </c>
      <c r="T1678">
        <f t="shared" si="256"/>
        <v>0</v>
      </c>
      <c r="U1678">
        <f t="shared" si="259"/>
        <v>8</v>
      </c>
    </row>
    <row r="1679" spans="13:21">
      <c r="M1679">
        <f t="shared" si="260"/>
        <v>82.408432203387278</v>
      </c>
      <c r="N1679">
        <f t="shared" si="261"/>
        <v>82.44843220338727</v>
      </c>
      <c r="O1679">
        <f t="shared" si="262"/>
        <v>82.403432203387283</v>
      </c>
      <c r="P1679">
        <f t="shared" si="263"/>
        <v>82.453432203387266</v>
      </c>
      <c r="Q1679">
        <f t="shared" si="257"/>
        <v>82.428432203387274</v>
      </c>
      <c r="R1679">
        <f t="shared" si="264"/>
        <v>0</v>
      </c>
      <c r="S1679" s="12">
        <f t="shared" si="258"/>
        <v>0</v>
      </c>
      <c r="T1679">
        <f t="shared" si="256"/>
        <v>0</v>
      </c>
      <c r="U1679">
        <f t="shared" si="259"/>
        <v>8</v>
      </c>
    </row>
    <row r="1680" spans="13:21">
      <c r="M1680">
        <f t="shared" si="260"/>
        <v>82.458432203387275</v>
      </c>
      <c r="N1680">
        <f t="shared" si="261"/>
        <v>82.498432203387267</v>
      </c>
      <c r="O1680">
        <f t="shared" si="262"/>
        <v>82.45343220338728</v>
      </c>
      <c r="P1680">
        <f t="shared" si="263"/>
        <v>82.503432203387263</v>
      </c>
      <c r="Q1680">
        <f t="shared" si="257"/>
        <v>82.478432203387271</v>
      </c>
      <c r="R1680">
        <f t="shared" si="264"/>
        <v>0</v>
      </c>
      <c r="S1680" s="12">
        <f t="shared" si="258"/>
        <v>0</v>
      </c>
      <c r="T1680">
        <f t="shared" si="256"/>
        <v>0</v>
      </c>
      <c r="U1680">
        <f t="shared" si="259"/>
        <v>8</v>
      </c>
    </row>
    <row r="1681" spans="13:21">
      <c r="M1681">
        <f t="shared" si="260"/>
        <v>82.508432203387272</v>
      </c>
      <c r="N1681">
        <f t="shared" si="261"/>
        <v>82.548432203387264</v>
      </c>
      <c r="O1681">
        <f t="shared" si="262"/>
        <v>82.503432203387277</v>
      </c>
      <c r="P1681">
        <f t="shared" si="263"/>
        <v>82.55343220338726</v>
      </c>
      <c r="Q1681">
        <f t="shared" si="257"/>
        <v>82.528432203387268</v>
      </c>
      <c r="R1681">
        <f t="shared" si="264"/>
        <v>0</v>
      </c>
      <c r="S1681" s="12">
        <f t="shared" si="258"/>
        <v>0</v>
      </c>
      <c r="T1681">
        <f t="shared" si="256"/>
        <v>0</v>
      </c>
      <c r="U1681">
        <f t="shared" si="259"/>
        <v>8</v>
      </c>
    </row>
    <row r="1682" spans="13:21">
      <c r="M1682">
        <f t="shared" si="260"/>
        <v>82.55843220338727</v>
      </c>
      <c r="N1682">
        <f t="shared" si="261"/>
        <v>82.598432203387262</v>
      </c>
      <c r="O1682">
        <f t="shared" si="262"/>
        <v>82.553432203387274</v>
      </c>
      <c r="P1682">
        <f t="shared" si="263"/>
        <v>82.603432203387257</v>
      </c>
      <c r="Q1682">
        <f t="shared" si="257"/>
        <v>82.578432203387266</v>
      </c>
      <c r="R1682">
        <f t="shared" si="264"/>
        <v>0</v>
      </c>
      <c r="S1682" s="12">
        <f t="shared" si="258"/>
        <v>0</v>
      </c>
      <c r="T1682">
        <f t="shared" si="256"/>
        <v>0</v>
      </c>
      <c r="U1682">
        <f t="shared" si="259"/>
        <v>8</v>
      </c>
    </row>
    <row r="1683" spans="13:21">
      <c r="M1683">
        <f t="shared" si="260"/>
        <v>82.608432203387267</v>
      </c>
      <c r="N1683">
        <f t="shared" si="261"/>
        <v>82.648432203387259</v>
      </c>
      <c r="O1683">
        <f t="shared" si="262"/>
        <v>82.603432203387271</v>
      </c>
      <c r="P1683">
        <f t="shared" si="263"/>
        <v>82.653432203387254</v>
      </c>
      <c r="Q1683">
        <f t="shared" si="257"/>
        <v>82.628432203387263</v>
      </c>
      <c r="R1683">
        <f t="shared" si="264"/>
        <v>0</v>
      </c>
      <c r="S1683" s="12">
        <f t="shared" si="258"/>
        <v>0</v>
      </c>
      <c r="T1683">
        <f t="shared" si="256"/>
        <v>0</v>
      </c>
      <c r="U1683">
        <f t="shared" si="259"/>
        <v>8</v>
      </c>
    </row>
    <row r="1684" spans="13:21">
      <c r="M1684">
        <f t="shared" si="260"/>
        <v>82.658432203387264</v>
      </c>
      <c r="N1684">
        <f t="shared" si="261"/>
        <v>82.698432203387256</v>
      </c>
      <c r="O1684">
        <f t="shared" si="262"/>
        <v>82.653432203387268</v>
      </c>
      <c r="P1684">
        <f t="shared" si="263"/>
        <v>82.703432203387251</v>
      </c>
      <c r="Q1684">
        <f t="shared" si="257"/>
        <v>82.67843220338726</v>
      </c>
      <c r="R1684">
        <f t="shared" si="264"/>
        <v>0</v>
      </c>
      <c r="S1684" s="12">
        <f t="shared" si="258"/>
        <v>0</v>
      </c>
      <c r="T1684">
        <f t="shared" si="256"/>
        <v>0</v>
      </c>
      <c r="U1684">
        <f t="shared" si="259"/>
        <v>8</v>
      </c>
    </row>
    <row r="1685" spans="13:21">
      <c r="M1685">
        <f t="shared" si="260"/>
        <v>82.708432203387261</v>
      </c>
      <c r="N1685">
        <f t="shared" si="261"/>
        <v>82.748432203387253</v>
      </c>
      <c r="O1685">
        <f t="shared" si="262"/>
        <v>82.703432203387266</v>
      </c>
      <c r="P1685">
        <f t="shared" si="263"/>
        <v>82.753432203387248</v>
      </c>
      <c r="Q1685">
        <f t="shared" si="257"/>
        <v>82.728432203387257</v>
      </c>
      <c r="R1685">
        <f t="shared" si="264"/>
        <v>0</v>
      </c>
      <c r="S1685" s="12">
        <f t="shared" si="258"/>
        <v>0</v>
      </c>
      <c r="T1685">
        <f t="shared" si="256"/>
        <v>0</v>
      </c>
      <c r="U1685">
        <f t="shared" si="259"/>
        <v>8</v>
      </c>
    </row>
    <row r="1686" spans="13:21">
      <c r="M1686">
        <f t="shared" si="260"/>
        <v>82.758432203387258</v>
      </c>
      <c r="N1686">
        <f t="shared" si="261"/>
        <v>82.79843220338725</v>
      </c>
      <c r="O1686">
        <f t="shared" si="262"/>
        <v>82.753432203387263</v>
      </c>
      <c r="P1686">
        <f t="shared" si="263"/>
        <v>82.803432203387246</v>
      </c>
      <c r="Q1686">
        <f t="shared" si="257"/>
        <v>82.778432203387254</v>
      </c>
      <c r="R1686">
        <f t="shared" si="264"/>
        <v>0</v>
      </c>
      <c r="S1686" s="12">
        <f t="shared" si="258"/>
        <v>0</v>
      </c>
      <c r="T1686">
        <f>R1686</f>
        <v>0</v>
      </c>
      <c r="U1686">
        <f t="shared" si="259"/>
        <v>8</v>
      </c>
    </row>
    <row r="1687" spans="13:21">
      <c r="M1687">
        <f t="shared" si="260"/>
        <v>82.808432203387255</v>
      </c>
      <c r="N1687">
        <f t="shared" si="261"/>
        <v>82.848432203387247</v>
      </c>
      <c r="O1687">
        <f t="shared" si="262"/>
        <v>82.80343220338726</v>
      </c>
      <c r="P1687">
        <f t="shared" si="263"/>
        <v>82.853432203387243</v>
      </c>
      <c r="Q1687">
        <f t="shared" si="257"/>
        <v>82.828432203387251</v>
      </c>
      <c r="R1687">
        <f t="shared" si="264"/>
        <v>0</v>
      </c>
      <c r="S1687" s="12">
        <f t="shared" si="258"/>
        <v>0</v>
      </c>
      <c r="T1687">
        <f t="shared" ref="T1687:T1724" si="265">R1687+T1686</f>
        <v>0</v>
      </c>
      <c r="U1687">
        <f t="shared" si="259"/>
        <v>8</v>
      </c>
    </row>
    <row r="1688" spans="13:21">
      <c r="M1688">
        <f t="shared" si="260"/>
        <v>82.858432203387252</v>
      </c>
      <c r="N1688">
        <f t="shared" si="261"/>
        <v>82.898432203387244</v>
      </c>
      <c r="O1688">
        <f t="shared" si="262"/>
        <v>82.853432203387257</v>
      </c>
      <c r="P1688">
        <f t="shared" si="263"/>
        <v>82.90343220338724</v>
      </c>
      <c r="Q1688">
        <f t="shared" si="257"/>
        <v>82.878432203387248</v>
      </c>
      <c r="R1688">
        <f t="shared" si="264"/>
        <v>0</v>
      </c>
      <c r="S1688" s="12">
        <f t="shared" si="258"/>
        <v>0</v>
      </c>
      <c r="T1688">
        <f t="shared" si="265"/>
        <v>0</v>
      </c>
      <c r="U1688">
        <f t="shared" si="259"/>
        <v>8</v>
      </c>
    </row>
    <row r="1689" spans="13:21">
      <c r="M1689">
        <f t="shared" si="260"/>
        <v>82.90843220338725</v>
      </c>
      <c r="N1689">
        <f t="shared" si="261"/>
        <v>82.948432203387242</v>
      </c>
      <c r="O1689">
        <f t="shared" si="262"/>
        <v>82.903432203387254</v>
      </c>
      <c r="P1689">
        <f t="shared" si="263"/>
        <v>82.953432203387237</v>
      </c>
      <c r="Q1689">
        <f t="shared" si="257"/>
        <v>82.928432203387246</v>
      </c>
      <c r="R1689">
        <f t="shared" si="264"/>
        <v>0</v>
      </c>
      <c r="S1689" s="12">
        <f t="shared" si="258"/>
        <v>0</v>
      </c>
      <c r="T1689">
        <f t="shared" si="265"/>
        <v>0</v>
      </c>
      <c r="U1689">
        <f t="shared" si="259"/>
        <v>8</v>
      </c>
    </row>
    <row r="1690" spans="13:21">
      <c r="M1690">
        <f t="shared" si="260"/>
        <v>82.958432203387247</v>
      </c>
      <c r="N1690">
        <f t="shared" si="261"/>
        <v>82.998432203387239</v>
      </c>
      <c r="O1690">
        <f t="shared" si="262"/>
        <v>82.953432203387251</v>
      </c>
      <c r="P1690">
        <f t="shared" si="263"/>
        <v>83.003432203387234</v>
      </c>
      <c r="Q1690">
        <f t="shared" si="257"/>
        <v>82.978432203387243</v>
      </c>
      <c r="R1690">
        <f t="shared" si="264"/>
        <v>0</v>
      </c>
      <c r="S1690" s="12">
        <f t="shared" si="258"/>
        <v>0</v>
      </c>
      <c r="T1690">
        <f t="shared" si="265"/>
        <v>0</v>
      </c>
      <c r="U1690">
        <f t="shared" si="259"/>
        <v>8</v>
      </c>
    </row>
    <row r="1691" spans="13:21">
      <c r="M1691">
        <f t="shared" si="260"/>
        <v>83.008432203387244</v>
      </c>
      <c r="N1691">
        <f t="shared" si="261"/>
        <v>83.048432203387236</v>
      </c>
      <c r="O1691">
        <f t="shared" si="262"/>
        <v>83.003432203387248</v>
      </c>
      <c r="P1691">
        <f t="shared" si="263"/>
        <v>83.053432203387231</v>
      </c>
      <c r="Q1691">
        <f t="shared" si="257"/>
        <v>83.02843220338724</v>
      </c>
      <c r="R1691">
        <f t="shared" si="264"/>
        <v>0</v>
      </c>
      <c r="S1691" s="12">
        <f t="shared" si="258"/>
        <v>0</v>
      </c>
      <c r="T1691">
        <f t="shared" si="265"/>
        <v>0</v>
      </c>
      <c r="U1691">
        <f t="shared" si="259"/>
        <v>8</v>
      </c>
    </row>
    <row r="1692" spans="13:21">
      <c r="M1692">
        <f t="shared" si="260"/>
        <v>83.058432203387241</v>
      </c>
      <c r="N1692">
        <f t="shared" si="261"/>
        <v>83.098432203387233</v>
      </c>
      <c r="O1692">
        <f t="shared" si="262"/>
        <v>83.053432203387246</v>
      </c>
      <c r="P1692">
        <f t="shared" si="263"/>
        <v>83.103432203387229</v>
      </c>
      <c r="Q1692">
        <f t="shared" si="257"/>
        <v>83.078432203387237</v>
      </c>
      <c r="R1692">
        <f t="shared" si="264"/>
        <v>0</v>
      </c>
      <c r="S1692" s="12">
        <f t="shared" si="258"/>
        <v>0</v>
      </c>
      <c r="T1692">
        <f t="shared" si="265"/>
        <v>0</v>
      </c>
      <c r="U1692">
        <f t="shared" si="259"/>
        <v>8</v>
      </c>
    </row>
    <row r="1693" spans="13:21">
      <c r="M1693">
        <f t="shared" si="260"/>
        <v>83.108432203387238</v>
      </c>
      <c r="N1693">
        <f t="shared" si="261"/>
        <v>83.14843220338723</v>
      </c>
      <c r="O1693">
        <f t="shared" si="262"/>
        <v>83.103432203387243</v>
      </c>
      <c r="P1693">
        <f t="shared" si="263"/>
        <v>83.153432203387226</v>
      </c>
      <c r="Q1693">
        <f t="shared" si="257"/>
        <v>83.128432203387234</v>
      </c>
      <c r="R1693">
        <f t="shared" si="264"/>
        <v>0</v>
      </c>
      <c r="S1693" s="12">
        <f t="shared" si="258"/>
        <v>0</v>
      </c>
      <c r="T1693">
        <f t="shared" si="265"/>
        <v>0</v>
      </c>
      <c r="U1693">
        <f t="shared" si="259"/>
        <v>8</v>
      </c>
    </row>
    <row r="1694" spans="13:21">
      <c r="M1694">
        <f t="shared" si="260"/>
        <v>83.158432203387235</v>
      </c>
      <c r="N1694">
        <f t="shared" si="261"/>
        <v>83.198432203387227</v>
      </c>
      <c r="O1694">
        <f t="shared" si="262"/>
        <v>83.15343220338724</v>
      </c>
      <c r="P1694">
        <f t="shared" si="263"/>
        <v>83.203432203387223</v>
      </c>
      <c r="Q1694">
        <f t="shared" si="257"/>
        <v>83.178432203387231</v>
      </c>
      <c r="R1694">
        <f t="shared" si="264"/>
        <v>0</v>
      </c>
      <c r="S1694" s="12">
        <f t="shared" si="258"/>
        <v>0</v>
      </c>
      <c r="T1694">
        <f t="shared" si="265"/>
        <v>0</v>
      </c>
      <c r="U1694">
        <f t="shared" si="259"/>
        <v>8</v>
      </c>
    </row>
    <row r="1695" spans="13:21">
      <c r="M1695">
        <f t="shared" si="260"/>
        <v>83.208432203387233</v>
      </c>
      <c r="N1695">
        <f t="shared" si="261"/>
        <v>83.248432203387225</v>
      </c>
      <c r="O1695">
        <f t="shared" si="262"/>
        <v>83.203432203387237</v>
      </c>
      <c r="P1695">
        <f t="shared" si="263"/>
        <v>83.25343220338722</v>
      </c>
      <c r="Q1695">
        <f t="shared" si="257"/>
        <v>83.228432203387229</v>
      </c>
      <c r="R1695">
        <f t="shared" si="264"/>
        <v>0</v>
      </c>
      <c r="S1695" s="12">
        <f t="shared" si="258"/>
        <v>0</v>
      </c>
      <c r="T1695">
        <f t="shared" si="265"/>
        <v>0</v>
      </c>
      <c r="U1695">
        <f t="shared" si="259"/>
        <v>8</v>
      </c>
    </row>
    <row r="1696" spans="13:21">
      <c r="M1696">
        <f t="shared" si="260"/>
        <v>83.25843220338723</v>
      </c>
      <c r="N1696">
        <f t="shared" si="261"/>
        <v>83.298432203387222</v>
      </c>
      <c r="O1696">
        <f t="shared" si="262"/>
        <v>83.253432203387234</v>
      </c>
      <c r="P1696">
        <f t="shared" si="263"/>
        <v>83.303432203387217</v>
      </c>
      <c r="Q1696">
        <f t="shared" si="257"/>
        <v>83.278432203387226</v>
      </c>
      <c r="R1696">
        <f t="shared" si="264"/>
        <v>0</v>
      </c>
      <c r="S1696" s="12">
        <f t="shared" si="258"/>
        <v>0</v>
      </c>
      <c r="T1696">
        <f t="shared" si="265"/>
        <v>0</v>
      </c>
      <c r="U1696">
        <f t="shared" si="259"/>
        <v>8</v>
      </c>
    </row>
    <row r="1697" spans="13:21">
      <c r="M1697">
        <f t="shared" si="260"/>
        <v>83.308432203387227</v>
      </c>
      <c r="N1697">
        <f t="shared" si="261"/>
        <v>83.348432203387219</v>
      </c>
      <c r="O1697">
        <f t="shared" si="262"/>
        <v>83.303432203387231</v>
      </c>
      <c r="P1697">
        <f t="shared" si="263"/>
        <v>83.353432203387214</v>
      </c>
      <c r="Q1697">
        <f t="shared" si="257"/>
        <v>83.328432203387223</v>
      </c>
      <c r="R1697">
        <f t="shared" si="264"/>
        <v>0</v>
      </c>
      <c r="S1697" s="12">
        <f t="shared" si="258"/>
        <v>0</v>
      </c>
      <c r="T1697">
        <f t="shared" si="265"/>
        <v>0</v>
      </c>
      <c r="U1697">
        <f t="shared" si="259"/>
        <v>8</v>
      </c>
    </row>
    <row r="1698" spans="13:21">
      <c r="M1698">
        <f t="shared" si="260"/>
        <v>83.358432203387224</v>
      </c>
      <c r="N1698">
        <f t="shared" si="261"/>
        <v>83.398432203387216</v>
      </c>
      <c r="O1698">
        <f t="shared" si="262"/>
        <v>83.353432203387229</v>
      </c>
      <c r="P1698">
        <f t="shared" si="263"/>
        <v>83.403432203387212</v>
      </c>
      <c r="Q1698">
        <f t="shared" si="257"/>
        <v>83.37843220338722</v>
      </c>
      <c r="R1698">
        <f t="shared" si="264"/>
        <v>0</v>
      </c>
      <c r="S1698" s="12">
        <f t="shared" si="258"/>
        <v>0</v>
      </c>
      <c r="T1698">
        <f t="shared" si="265"/>
        <v>0</v>
      </c>
      <c r="U1698">
        <f t="shared" si="259"/>
        <v>8</v>
      </c>
    </row>
    <row r="1699" spans="13:21">
      <c r="M1699">
        <f t="shared" si="260"/>
        <v>83.408432203387221</v>
      </c>
      <c r="N1699">
        <f t="shared" si="261"/>
        <v>83.448432203387213</v>
      </c>
      <c r="O1699">
        <f t="shared" si="262"/>
        <v>83.403432203387226</v>
      </c>
      <c r="P1699">
        <f t="shared" si="263"/>
        <v>83.453432203387209</v>
      </c>
      <c r="Q1699">
        <f t="shared" si="257"/>
        <v>83.428432203387217</v>
      </c>
      <c r="R1699">
        <f t="shared" si="264"/>
        <v>0</v>
      </c>
      <c r="S1699" s="12">
        <f t="shared" si="258"/>
        <v>0</v>
      </c>
      <c r="T1699">
        <f t="shared" si="265"/>
        <v>0</v>
      </c>
      <c r="U1699">
        <f t="shared" si="259"/>
        <v>8</v>
      </c>
    </row>
    <row r="1700" spans="13:21">
      <c r="M1700">
        <f t="shared" si="260"/>
        <v>83.458432203387218</v>
      </c>
      <c r="N1700">
        <f t="shared" si="261"/>
        <v>83.49843220338721</v>
      </c>
      <c r="O1700">
        <f t="shared" si="262"/>
        <v>83.453432203387223</v>
      </c>
      <c r="P1700">
        <f t="shared" si="263"/>
        <v>83.503432203387206</v>
      </c>
      <c r="Q1700">
        <f t="shared" si="257"/>
        <v>83.478432203387214</v>
      </c>
      <c r="R1700">
        <f t="shared" si="264"/>
        <v>0</v>
      </c>
      <c r="S1700" s="12">
        <f t="shared" si="258"/>
        <v>0</v>
      </c>
      <c r="T1700">
        <f t="shared" si="265"/>
        <v>0</v>
      </c>
      <c r="U1700">
        <f t="shared" si="259"/>
        <v>8</v>
      </c>
    </row>
    <row r="1701" spans="13:21">
      <c r="M1701">
        <f t="shared" si="260"/>
        <v>83.508432203387216</v>
      </c>
      <c r="N1701">
        <f t="shared" si="261"/>
        <v>83.548432203387208</v>
      </c>
      <c r="O1701">
        <f t="shared" si="262"/>
        <v>83.50343220338722</v>
      </c>
      <c r="P1701">
        <f t="shared" si="263"/>
        <v>83.553432203387203</v>
      </c>
      <c r="Q1701">
        <f t="shared" si="257"/>
        <v>83.528432203387212</v>
      </c>
      <c r="R1701">
        <f t="shared" si="264"/>
        <v>0</v>
      </c>
      <c r="S1701" s="12">
        <f t="shared" si="258"/>
        <v>0</v>
      </c>
      <c r="T1701">
        <f t="shared" si="265"/>
        <v>0</v>
      </c>
      <c r="U1701">
        <f t="shared" si="259"/>
        <v>8</v>
      </c>
    </row>
    <row r="1702" spans="13:21">
      <c r="M1702">
        <f t="shared" si="260"/>
        <v>83.558432203387213</v>
      </c>
      <c r="N1702">
        <f t="shared" si="261"/>
        <v>83.598432203387205</v>
      </c>
      <c r="O1702">
        <f t="shared" si="262"/>
        <v>83.553432203387217</v>
      </c>
      <c r="P1702">
        <f t="shared" si="263"/>
        <v>83.6034322033872</v>
      </c>
      <c r="Q1702">
        <f t="shared" si="257"/>
        <v>83.578432203387209</v>
      </c>
      <c r="R1702">
        <f t="shared" si="264"/>
        <v>0</v>
      </c>
      <c r="S1702" s="12">
        <f t="shared" si="258"/>
        <v>0</v>
      </c>
      <c r="T1702">
        <f t="shared" si="265"/>
        <v>0</v>
      </c>
      <c r="U1702">
        <f t="shared" si="259"/>
        <v>8</v>
      </c>
    </row>
    <row r="1703" spans="13:21">
      <c r="M1703">
        <f t="shared" si="260"/>
        <v>83.60843220338721</v>
      </c>
      <c r="N1703">
        <f t="shared" si="261"/>
        <v>83.648432203387202</v>
      </c>
      <c r="O1703">
        <f t="shared" si="262"/>
        <v>83.603432203387214</v>
      </c>
      <c r="P1703">
        <f t="shared" si="263"/>
        <v>83.653432203387197</v>
      </c>
      <c r="Q1703">
        <f t="shared" si="257"/>
        <v>83.628432203387206</v>
      </c>
      <c r="R1703">
        <f t="shared" si="264"/>
        <v>0</v>
      </c>
      <c r="S1703" s="12">
        <f t="shared" si="258"/>
        <v>0</v>
      </c>
      <c r="T1703">
        <f t="shared" si="265"/>
        <v>0</v>
      </c>
      <c r="U1703">
        <f t="shared" si="259"/>
        <v>8</v>
      </c>
    </row>
    <row r="1704" spans="13:21">
      <c r="M1704">
        <f t="shared" si="260"/>
        <v>83.658432203387207</v>
      </c>
      <c r="N1704">
        <f t="shared" si="261"/>
        <v>83.698432203387199</v>
      </c>
      <c r="O1704">
        <f t="shared" si="262"/>
        <v>83.653432203387212</v>
      </c>
      <c r="P1704">
        <f t="shared" si="263"/>
        <v>83.703432203387194</v>
      </c>
      <c r="Q1704">
        <f t="shared" si="257"/>
        <v>83.678432203387203</v>
      </c>
      <c r="R1704">
        <f t="shared" si="264"/>
        <v>0</v>
      </c>
      <c r="S1704" s="12">
        <f t="shared" si="258"/>
        <v>0</v>
      </c>
      <c r="T1704">
        <f t="shared" si="265"/>
        <v>0</v>
      </c>
      <c r="U1704">
        <f t="shared" si="259"/>
        <v>8</v>
      </c>
    </row>
    <row r="1705" spans="13:21">
      <c r="M1705">
        <f t="shared" si="260"/>
        <v>83.708432203387204</v>
      </c>
      <c r="N1705">
        <f t="shared" si="261"/>
        <v>83.748432203387196</v>
      </c>
      <c r="O1705">
        <f t="shared" si="262"/>
        <v>83.703432203387209</v>
      </c>
      <c r="P1705">
        <f t="shared" si="263"/>
        <v>83.753432203387192</v>
      </c>
      <c r="Q1705">
        <f t="shared" si="257"/>
        <v>83.7284322033872</v>
      </c>
      <c r="R1705">
        <f t="shared" si="264"/>
        <v>0</v>
      </c>
      <c r="S1705" s="12">
        <f t="shared" si="258"/>
        <v>0</v>
      </c>
      <c r="T1705">
        <f t="shared" si="265"/>
        <v>0</v>
      </c>
      <c r="U1705">
        <f t="shared" si="259"/>
        <v>8</v>
      </c>
    </row>
    <row r="1706" spans="13:21">
      <c r="M1706">
        <f t="shared" si="260"/>
        <v>83.758432203387201</v>
      </c>
      <c r="N1706">
        <f t="shared" si="261"/>
        <v>83.798432203387193</v>
      </c>
      <c r="O1706">
        <f t="shared" si="262"/>
        <v>83.753432203387206</v>
      </c>
      <c r="P1706">
        <f t="shared" si="263"/>
        <v>83.803432203387189</v>
      </c>
      <c r="Q1706">
        <f t="shared" si="257"/>
        <v>83.778432203387197</v>
      </c>
      <c r="R1706">
        <f t="shared" si="264"/>
        <v>0</v>
      </c>
      <c r="S1706" s="12">
        <f t="shared" si="258"/>
        <v>0</v>
      </c>
      <c r="T1706">
        <f t="shared" si="265"/>
        <v>0</v>
      </c>
      <c r="U1706">
        <f t="shared" si="259"/>
        <v>8</v>
      </c>
    </row>
    <row r="1707" spans="13:21">
      <c r="M1707">
        <f t="shared" si="260"/>
        <v>83.808432203387198</v>
      </c>
      <c r="N1707">
        <f t="shared" si="261"/>
        <v>83.84843220338719</v>
      </c>
      <c r="O1707">
        <f t="shared" si="262"/>
        <v>83.803432203387203</v>
      </c>
      <c r="P1707">
        <f t="shared" si="263"/>
        <v>83.853432203387186</v>
      </c>
      <c r="Q1707">
        <f t="shared" si="257"/>
        <v>83.828432203387194</v>
      </c>
      <c r="R1707">
        <f t="shared" si="264"/>
        <v>0</v>
      </c>
      <c r="S1707" s="12">
        <f t="shared" si="258"/>
        <v>0</v>
      </c>
      <c r="T1707">
        <f t="shared" si="265"/>
        <v>0</v>
      </c>
      <c r="U1707">
        <f t="shared" si="259"/>
        <v>8</v>
      </c>
    </row>
    <row r="1708" spans="13:21">
      <c r="M1708">
        <f t="shared" si="260"/>
        <v>83.858432203387196</v>
      </c>
      <c r="N1708">
        <f t="shared" si="261"/>
        <v>83.898432203387188</v>
      </c>
      <c r="O1708">
        <f t="shared" si="262"/>
        <v>83.8534322033872</v>
      </c>
      <c r="P1708">
        <f t="shared" si="263"/>
        <v>83.903432203387183</v>
      </c>
      <c r="Q1708">
        <f t="shared" si="257"/>
        <v>83.878432203387192</v>
      </c>
      <c r="R1708">
        <f t="shared" si="264"/>
        <v>0</v>
      </c>
      <c r="S1708" s="12">
        <f t="shared" si="258"/>
        <v>0</v>
      </c>
      <c r="T1708">
        <f t="shared" si="265"/>
        <v>0</v>
      </c>
      <c r="U1708">
        <f t="shared" si="259"/>
        <v>8</v>
      </c>
    </row>
    <row r="1709" spans="13:21">
      <c r="M1709">
        <f t="shared" si="260"/>
        <v>83.908432203387193</v>
      </c>
      <c r="N1709">
        <f t="shared" si="261"/>
        <v>83.948432203387185</v>
      </c>
      <c r="O1709">
        <f t="shared" si="262"/>
        <v>83.903432203387197</v>
      </c>
      <c r="P1709">
        <f t="shared" si="263"/>
        <v>83.95343220338718</v>
      </c>
      <c r="Q1709">
        <f t="shared" si="257"/>
        <v>83.928432203387189</v>
      </c>
      <c r="R1709">
        <f t="shared" si="264"/>
        <v>0</v>
      </c>
      <c r="S1709" s="12">
        <f t="shared" si="258"/>
        <v>0</v>
      </c>
      <c r="T1709">
        <f t="shared" si="265"/>
        <v>0</v>
      </c>
      <c r="U1709">
        <f t="shared" si="259"/>
        <v>8</v>
      </c>
    </row>
    <row r="1710" spans="13:21">
      <c r="M1710">
        <f t="shared" si="260"/>
        <v>83.95843220338719</v>
      </c>
      <c r="N1710">
        <f t="shared" si="261"/>
        <v>83.998432203387182</v>
      </c>
      <c r="O1710">
        <f t="shared" si="262"/>
        <v>83.953432203387194</v>
      </c>
      <c r="P1710">
        <f t="shared" si="263"/>
        <v>84.003432203387177</v>
      </c>
      <c r="Q1710">
        <f t="shared" si="257"/>
        <v>83.978432203387186</v>
      </c>
      <c r="R1710">
        <f t="shared" si="264"/>
        <v>0</v>
      </c>
      <c r="S1710" s="12">
        <f t="shared" si="258"/>
        <v>0</v>
      </c>
      <c r="T1710">
        <f t="shared" si="265"/>
        <v>0</v>
      </c>
      <c r="U1710">
        <f t="shared" si="259"/>
        <v>8</v>
      </c>
    </row>
    <row r="1711" spans="13:21">
      <c r="M1711">
        <f t="shared" si="260"/>
        <v>84.008432203387187</v>
      </c>
      <c r="N1711">
        <f t="shared" si="261"/>
        <v>84.048432203387179</v>
      </c>
      <c r="O1711">
        <f t="shared" si="262"/>
        <v>84.003432203387192</v>
      </c>
      <c r="P1711">
        <f t="shared" si="263"/>
        <v>84.053432203387175</v>
      </c>
      <c r="Q1711">
        <f t="shared" si="257"/>
        <v>84.028432203387183</v>
      </c>
      <c r="R1711">
        <f t="shared" si="264"/>
        <v>0</v>
      </c>
      <c r="S1711" s="12">
        <f t="shared" si="258"/>
        <v>0</v>
      </c>
      <c r="T1711">
        <f t="shared" si="265"/>
        <v>0</v>
      </c>
      <c r="U1711">
        <f t="shared" si="259"/>
        <v>8</v>
      </c>
    </row>
    <row r="1712" spans="13:21">
      <c r="M1712">
        <f t="shared" si="260"/>
        <v>84.058432203387184</v>
      </c>
      <c r="N1712">
        <f t="shared" si="261"/>
        <v>84.098432203387176</v>
      </c>
      <c r="O1712">
        <f t="shared" si="262"/>
        <v>84.053432203387189</v>
      </c>
      <c r="P1712">
        <f t="shared" si="263"/>
        <v>84.103432203387172</v>
      </c>
      <c r="Q1712">
        <f t="shared" si="257"/>
        <v>84.07843220338718</v>
      </c>
      <c r="R1712">
        <f t="shared" si="264"/>
        <v>0</v>
      </c>
      <c r="S1712" s="12">
        <f t="shared" si="258"/>
        <v>0</v>
      </c>
      <c r="T1712">
        <f t="shared" si="265"/>
        <v>0</v>
      </c>
      <c r="U1712">
        <f t="shared" si="259"/>
        <v>8</v>
      </c>
    </row>
    <row r="1713" spans="13:21">
      <c r="M1713">
        <f t="shared" si="260"/>
        <v>84.108432203387181</v>
      </c>
      <c r="N1713">
        <f t="shared" si="261"/>
        <v>84.148432203387173</v>
      </c>
      <c r="O1713">
        <f t="shared" si="262"/>
        <v>84.103432203387186</v>
      </c>
      <c r="P1713">
        <f t="shared" si="263"/>
        <v>84.153432203387169</v>
      </c>
      <c r="Q1713">
        <f t="shared" si="257"/>
        <v>84.128432203387177</v>
      </c>
      <c r="R1713">
        <f t="shared" si="264"/>
        <v>0</v>
      </c>
      <c r="S1713" s="12">
        <f t="shared" si="258"/>
        <v>0</v>
      </c>
      <c r="T1713">
        <f t="shared" si="265"/>
        <v>0</v>
      </c>
      <c r="U1713">
        <f t="shared" si="259"/>
        <v>8</v>
      </c>
    </row>
    <row r="1714" spans="13:21">
      <c r="M1714">
        <f t="shared" si="260"/>
        <v>84.158432203387179</v>
      </c>
      <c r="N1714">
        <f t="shared" si="261"/>
        <v>84.198432203387171</v>
      </c>
      <c r="O1714">
        <f t="shared" si="262"/>
        <v>84.153432203387183</v>
      </c>
      <c r="P1714">
        <f t="shared" si="263"/>
        <v>84.203432203387166</v>
      </c>
      <c r="Q1714">
        <f t="shared" si="257"/>
        <v>84.178432203387175</v>
      </c>
      <c r="R1714">
        <f t="shared" si="264"/>
        <v>0</v>
      </c>
      <c r="S1714" s="12">
        <f t="shared" si="258"/>
        <v>0</v>
      </c>
      <c r="T1714">
        <f t="shared" si="265"/>
        <v>0</v>
      </c>
      <c r="U1714">
        <f t="shared" si="259"/>
        <v>8</v>
      </c>
    </row>
    <row r="1715" spans="13:21">
      <c r="M1715">
        <f t="shared" si="260"/>
        <v>84.208432203387176</v>
      </c>
      <c r="N1715">
        <f t="shared" si="261"/>
        <v>84.248432203387168</v>
      </c>
      <c r="O1715">
        <f t="shared" si="262"/>
        <v>84.20343220338718</v>
      </c>
      <c r="P1715">
        <f t="shared" si="263"/>
        <v>84.253432203387163</v>
      </c>
      <c r="Q1715">
        <f t="shared" ref="Q1715:Q1778" si="266">AVERAGE(O1715:P1715)</f>
        <v>84.228432203387172</v>
      </c>
      <c r="R1715">
        <f t="shared" si="264"/>
        <v>0</v>
      </c>
      <c r="S1715" s="12">
        <f t="shared" ref="S1715:S1778" si="267">R1715/$S$3</f>
        <v>0</v>
      </c>
      <c r="T1715">
        <f t="shared" si="265"/>
        <v>0</v>
      </c>
      <c r="U1715">
        <f t="shared" ref="U1715:U1778" si="268">COUNTIF($G$3:$G$1000, "&lt;="&amp;O1715)</f>
        <v>8</v>
      </c>
    </row>
    <row r="1716" spans="13:21">
      <c r="M1716">
        <f t="shared" si="260"/>
        <v>84.258432203387173</v>
      </c>
      <c r="N1716">
        <f t="shared" si="261"/>
        <v>84.298432203387165</v>
      </c>
      <c r="O1716">
        <f t="shared" si="262"/>
        <v>84.253432203387177</v>
      </c>
      <c r="P1716">
        <f t="shared" si="263"/>
        <v>84.30343220338716</v>
      </c>
      <c r="Q1716">
        <f t="shared" si="266"/>
        <v>84.278432203387169</v>
      </c>
      <c r="R1716">
        <f t="shared" si="264"/>
        <v>0</v>
      </c>
      <c r="S1716" s="12">
        <f t="shared" si="267"/>
        <v>0</v>
      </c>
      <c r="T1716">
        <f t="shared" si="265"/>
        <v>0</v>
      </c>
      <c r="U1716">
        <f t="shared" si="268"/>
        <v>8</v>
      </c>
    </row>
    <row r="1717" spans="13:21">
      <c r="M1717">
        <f t="shared" si="260"/>
        <v>84.30843220338717</v>
      </c>
      <c r="N1717">
        <f t="shared" si="261"/>
        <v>84.348432203387162</v>
      </c>
      <c r="O1717">
        <f t="shared" si="262"/>
        <v>84.303432203387175</v>
      </c>
      <c r="P1717">
        <f t="shared" si="263"/>
        <v>84.353432203387158</v>
      </c>
      <c r="Q1717">
        <f t="shared" si="266"/>
        <v>84.328432203387166</v>
      </c>
      <c r="R1717">
        <f t="shared" si="264"/>
        <v>0</v>
      </c>
      <c r="S1717" s="12">
        <f t="shared" si="267"/>
        <v>0</v>
      </c>
      <c r="T1717">
        <f t="shared" si="265"/>
        <v>0</v>
      </c>
      <c r="U1717">
        <f t="shared" si="268"/>
        <v>8</v>
      </c>
    </row>
    <row r="1718" spans="13:21">
      <c r="M1718">
        <f t="shared" si="260"/>
        <v>84.358432203387167</v>
      </c>
      <c r="N1718">
        <f t="shared" si="261"/>
        <v>84.398432203387159</v>
      </c>
      <c r="O1718">
        <f t="shared" si="262"/>
        <v>84.353432203387172</v>
      </c>
      <c r="P1718">
        <f t="shared" si="263"/>
        <v>84.403432203387155</v>
      </c>
      <c r="Q1718">
        <f t="shared" si="266"/>
        <v>84.378432203387163</v>
      </c>
      <c r="R1718">
        <f t="shared" si="264"/>
        <v>0</v>
      </c>
      <c r="S1718" s="12">
        <f t="shared" si="267"/>
        <v>0</v>
      </c>
      <c r="T1718">
        <f t="shared" si="265"/>
        <v>0</v>
      </c>
      <c r="U1718">
        <f t="shared" si="268"/>
        <v>8</v>
      </c>
    </row>
    <row r="1719" spans="13:21">
      <c r="M1719">
        <f t="shared" si="260"/>
        <v>84.408432203387164</v>
      </c>
      <c r="N1719">
        <f t="shared" si="261"/>
        <v>84.448432203387156</v>
      </c>
      <c r="O1719">
        <f t="shared" si="262"/>
        <v>84.403432203387169</v>
      </c>
      <c r="P1719">
        <f t="shared" si="263"/>
        <v>84.453432203387152</v>
      </c>
      <c r="Q1719">
        <f t="shared" si="266"/>
        <v>84.42843220338716</v>
      </c>
      <c r="R1719">
        <f t="shared" si="264"/>
        <v>0</v>
      </c>
      <c r="S1719" s="12">
        <f t="shared" si="267"/>
        <v>0</v>
      </c>
      <c r="T1719">
        <f t="shared" si="265"/>
        <v>0</v>
      </c>
      <c r="U1719">
        <f t="shared" si="268"/>
        <v>8</v>
      </c>
    </row>
    <row r="1720" spans="13:21">
      <c r="M1720">
        <f t="shared" si="260"/>
        <v>84.458432203387162</v>
      </c>
      <c r="N1720">
        <f t="shared" si="261"/>
        <v>84.498432203387154</v>
      </c>
      <c r="O1720">
        <f t="shared" si="262"/>
        <v>84.453432203387166</v>
      </c>
      <c r="P1720">
        <f t="shared" si="263"/>
        <v>84.503432203387149</v>
      </c>
      <c r="Q1720">
        <f t="shared" si="266"/>
        <v>84.478432203387158</v>
      </c>
      <c r="R1720">
        <f t="shared" si="264"/>
        <v>0</v>
      </c>
      <c r="S1720" s="12">
        <f t="shared" si="267"/>
        <v>0</v>
      </c>
      <c r="T1720">
        <f t="shared" si="265"/>
        <v>0</v>
      </c>
      <c r="U1720">
        <f t="shared" si="268"/>
        <v>8</v>
      </c>
    </row>
    <row r="1721" spans="13:21">
      <c r="M1721">
        <f t="shared" si="260"/>
        <v>84.508432203387159</v>
      </c>
      <c r="N1721">
        <f t="shared" si="261"/>
        <v>84.548432203387151</v>
      </c>
      <c r="O1721">
        <f t="shared" si="262"/>
        <v>84.503432203387163</v>
      </c>
      <c r="P1721">
        <f t="shared" si="263"/>
        <v>84.553432203387146</v>
      </c>
      <c r="Q1721">
        <f t="shared" si="266"/>
        <v>84.528432203387155</v>
      </c>
      <c r="R1721">
        <f t="shared" si="264"/>
        <v>0</v>
      </c>
      <c r="S1721" s="12">
        <f t="shared" si="267"/>
        <v>0</v>
      </c>
      <c r="T1721">
        <f t="shared" si="265"/>
        <v>0</v>
      </c>
      <c r="U1721">
        <f t="shared" si="268"/>
        <v>8</v>
      </c>
    </row>
    <row r="1722" spans="13:21">
      <c r="M1722">
        <f t="shared" si="260"/>
        <v>84.558432203387156</v>
      </c>
      <c r="N1722">
        <f t="shared" si="261"/>
        <v>84.598432203387148</v>
      </c>
      <c r="O1722">
        <f t="shared" si="262"/>
        <v>84.55343220338716</v>
      </c>
      <c r="P1722">
        <f t="shared" si="263"/>
        <v>84.603432203387143</v>
      </c>
      <c r="Q1722">
        <f t="shared" si="266"/>
        <v>84.578432203387152</v>
      </c>
      <c r="R1722">
        <f t="shared" si="264"/>
        <v>0</v>
      </c>
      <c r="S1722" s="12">
        <f t="shared" si="267"/>
        <v>0</v>
      </c>
      <c r="T1722">
        <f t="shared" si="265"/>
        <v>0</v>
      </c>
      <c r="U1722">
        <f t="shared" si="268"/>
        <v>8</v>
      </c>
    </row>
    <row r="1723" spans="13:21">
      <c r="M1723">
        <f t="shared" si="260"/>
        <v>84.608432203387153</v>
      </c>
      <c r="N1723">
        <f t="shared" si="261"/>
        <v>84.648432203387145</v>
      </c>
      <c r="O1723">
        <f t="shared" si="262"/>
        <v>84.603432203387158</v>
      </c>
      <c r="P1723">
        <f t="shared" si="263"/>
        <v>84.65343220338714</v>
      </c>
      <c r="Q1723">
        <f t="shared" si="266"/>
        <v>84.628432203387149</v>
      </c>
      <c r="R1723">
        <f t="shared" si="264"/>
        <v>0</v>
      </c>
      <c r="S1723" s="12">
        <f t="shared" si="267"/>
        <v>0</v>
      </c>
      <c r="T1723">
        <f t="shared" si="265"/>
        <v>0</v>
      </c>
      <c r="U1723">
        <f t="shared" si="268"/>
        <v>8</v>
      </c>
    </row>
    <row r="1724" spans="13:21">
      <c r="M1724">
        <f t="shared" si="260"/>
        <v>84.65843220338715</v>
      </c>
      <c r="N1724">
        <f t="shared" si="261"/>
        <v>84.698432203387142</v>
      </c>
      <c r="O1724">
        <f t="shared" si="262"/>
        <v>84.653432203387155</v>
      </c>
      <c r="P1724">
        <f t="shared" si="263"/>
        <v>84.703432203387138</v>
      </c>
      <c r="Q1724">
        <f t="shared" si="266"/>
        <v>84.678432203387146</v>
      </c>
      <c r="R1724">
        <f t="shared" si="264"/>
        <v>0</v>
      </c>
      <c r="S1724" s="12">
        <f t="shared" si="267"/>
        <v>0</v>
      </c>
      <c r="T1724">
        <f t="shared" si="265"/>
        <v>0</v>
      </c>
      <c r="U1724">
        <f t="shared" si="268"/>
        <v>8</v>
      </c>
    </row>
    <row r="1725" spans="13:21">
      <c r="M1725">
        <f t="shared" si="260"/>
        <v>84.708432203387147</v>
      </c>
      <c r="N1725">
        <f t="shared" si="261"/>
        <v>84.748432203387139</v>
      </c>
      <c r="O1725">
        <f t="shared" si="262"/>
        <v>84.703432203387152</v>
      </c>
      <c r="P1725">
        <f t="shared" si="263"/>
        <v>84.753432203387135</v>
      </c>
      <c r="Q1725">
        <f t="shared" si="266"/>
        <v>84.728432203387143</v>
      </c>
      <c r="R1725">
        <f t="shared" si="264"/>
        <v>0</v>
      </c>
      <c r="S1725" s="12">
        <f t="shared" si="267"/>
        <v>0</v>
      </c>
      <c r="T1725">
        <f>R1725</f>
        <v>0</v>
      </c>
      <c r="U1725">
        <f t="shared" si="268"/>
        <v>8</v>
      </c>
    </row>
    <row r="1726" spans="13:21">
      <c r="M1726">
        <f t="shared" si="260"/>
        <v>84.758432203387144</v>
      </c>
      <c r="N1726">
        <f t="shared" si="261"/>
        <v>84.798432203387136</v>
      </c>
      <c r="O1726">
        <f t="shared" si="262"/>
        <v>84.753432203387149</v>
      </c>
      <c r="P1726">
        <f t="shared" si="263"/>
        <v>84.803432203387132</v>
      </c>
      <c r="Q1726">
        <f t="shared" si="266"/>
        <v>84.77843220338714</v>
      </c>
      <c r="R1726">
        <f t="shared" si="264"/>
        <v>0</v>
      </c>
      <c r="S1726" s="12">
        <f t="shared" si="267"/>
        <v>0</v>
      </c>
      <c r="T1726">
        <f t="shared" ref="T1726:T1763" si="269">R1726+T1725</f>
        <v>0</v>
      </c>
      <c r="U1726">
        <f t="shared" si="268"/>
        <v>8</v>
      </c>
    </row>
    <row r="1727" spans="13:21">
      <c r="M1727">
        <f t="shared" si="260"/>
        <v>84.808432203387142</v>
      </c>
      <c r="N1727">
        <f t="shared" si="261"/>
        <v>84.848432203387134</v>
      </c>
      <c r="O1727">
        <f t="shared" si="262"/>
        <v>84.803432203387146</v>
      </c>
      <c r="P1727">
        <f t="shared" si="263"/>
        <v>84.853432203387129</v>
      </c>
      <c r="Q1727">
        <f t="shared" si="266"/>
        <v>84.828432203387138</v>
      </c>
      <c r="R1727">
        <f t="shared" si="264"/>
        <v>0</v>
      </c>
      <c r="S1727" s="12">
        <f t="shared" si="267"/>
        <v>0</v>
      </c>
      <c r="T1727">
        <f t="shared" si="269"/>
        <v>0</v>
      </c>
      <c r="U1727">
        <f t="shared" si="268"/>
        <v>8</v>
      </c>
    </row>
    <row r="1728" spans="13:21">
      <c r="M1728">
        <f t="shared" si="260"/>
        <v>84.858432203387139</v>
      </c>
      <c r="N1728">
        <f t="shared" si="261"/>
        <v>84.898432203387131</v>
      </c>
      <c r="O1728">
        <f t="shared" si="262"/>
        <v>84.853432203387143</v>
      </c>
      <c r="P1728">
        <f t="shared" si="263"/>
        <v>84.903432203387126</v>
      </c>
      <c r="Q1728">
        <f t="shared" si="266"/>
        <v>84.878432203387135</v>
      </c>
      <c r="R1728">
        <f t="shared" si="264"/>
        <v>0</v>
      </c>
      <c r="S1728" s="12">
        <f t="shared" si="267"/>
        <v>0</v>
      </c>
      <c r="T1728">
        <f t="shared" si="269"/>
        <v>0</v>
      </c>
      <c r="U1728">
        <f t="shared" si="268"/>
        <v>8</v>
      </c>
    </row>
    <row r="1729" spans="13:21">
      <c r="M1729">
        <f t="shared" si="260"/>
        <v>84.908432203387136</v>
      </c>
      <c r="N1729">
        <f t="shared" si="261"/>
        <v>84.948432203387128</v>
      </c>
      <c r="O1729">
        <f t="shared" si="262"/>
        <v>84.90343220338714</v>
      </c>
      <c r="P1729">
        <f t="shared" si="263"/>
        <v>84.953432203387123</v>
      </c>
      <c r="Q1729">
        <f t="shared" si="266"/>
        <v>84.928432203387132</v>
      </c>
      <c r="R1729">
        <f t="shared" si="264"/>
        <v>0</v>
      </c>
      <c r="S1729" s="12">
        <f t="shared" si="267"/>
        <v>0</v>
      </c>
      <c r="T1729">
        <f t="shared" si="269"/>
        <v>0</v>
      </c>
      <c r="U1729">
        <f t="shared" si="268"/>
        <v>8</v>
      </c>
    </row>
    <row r="1730" spans="13:21">
      <c r="M1730">
        <f t="shared" si="260"/>
        <v>84.958432203387133</v>
      </c>
      <c r="N1730">
        <f t="shared" si="261"/>
        <v>84.998432203387125</v>
      </c>
      <c r="O1730">
        <f t="shared" si="262"/>
        <v>84.953432203387138</v>
      </c>
      <c r="P1730">
        <f t="shared" si="263"/>
        <v>85.003432203387121</v>
      </c>
      <c r="Q1730">
        <f t="shared" si="266"/>
        <v>84.978432203387129</v>
      </c>
      <c r="R1730">
        <f t="shared" si="264"/>
        <v>0</v>
      </c>
      <c r="S1730" s="12">
        <f t="shared" si="267"/>
        <v>0</v>
      </c>
      <c r="T1730">
        <f t="shared" si="269"/>
        <v>0</v>
      </c>
      <c r="U1730">
        <f t="shared" si="268"/>
        <v>8</v>
      </c>
    </row>
    <row r="1731" spans="13:21">
      <c r="M1731">
        <f t="shared" si="260"/>
        <v>85.00843220338713</v>
      </c>
      <c r="N1731">
        <f t="shared" si="261"/>
        <v>85.048432203387122</v>
      </c>
      <c r="O1731">
        <f t="shared" si="262"/>
        <v>85.003432203387135</v>
      </c>
      <c r="P1731">
        <f t="shared" si="263"/>
        <v>85.053432203387118</v>
      </c>
      <c r="Q1731">
        <f t="shared" si="266"/>
        <v>85.028432203387126</v>
      </c>
      <c r="R1731">
        <f t="shared" si="264"/>
        <v>0</v>
      </c>
      <c r="S1731" s="12">
        <f t="shared" si="267"/>
        <v>0</v>
      </c>
      <c r="T1731">
        <f t="shared" si="269"/>
        <v>0</v>
      </c>
      <c r="U1731">
        <f t="shared" si="268"/>
        <v>8</v>
      </c>
    </row>
    <row r="1732" spans="13:21">
      <c r="M1732">
        <f t="shared" si="260"/>
        <v>85.058432203387127</v>
      </c>
      <c r="N1732">
        <f t="shared" si="261"/>
        <v>85.098432203387119</v>
      </c>
      <c r="O1732">
        <f t="shared" si="262"/>
        <v>85.053432203387132</v>
      </c>
      <c r="P1732">
        <f t="shared" si="263"/>
        <v>85.103432203387115</v>
      </c>
      <c r="Q1732">
        <f t="shared" si="266"/>
        <v>85.078432203387123</v>
      </c>
      <c r="R1732">
        <f t="shared" si="264"/>
        <v>0</v>
      </c>
      <c r="S1732" s="12">
        <f t="shared" si="267"/>
        <v>0</v>
      </c>
      <c r="T1732">
        <f t="shared" si="269"/>
        <v>0</v>
      </c>
      <c r="U1732">
        <f t="shared" si="268"/>
        <v>8</v>
      </c>
    </row>
    <row r="1733" spans="13:21">
      <c r="M1733">
        <f t="shared" si="260"/>
        <v>85.108432203387125</v>
      </c>
      <c r="N1733">
        <f t="shared" si="261"/>
        <v>85.148432203387117</v>
      </c>
      <c r="O1733">
        <f t="shared" si="262"/>
        <v>85.103432203387129</v>
      </c>
      <c r="P1733">
        <f t="shared" si="263"/>
        <v>85.153432203387112</v>
      </c>
      <c r="Q1733">
        <f t="shared" si="266"/>
        <v>85.128432203387121</v>
      </c>
      <c r="R1733">
        <f t="shared" si="264"/>
        <v>0</v>
      </c>
      <c r="S1733" s="12">
        <f t="shared" si="267"/>
        <v>0</v>
      </c>
      <c r="T1733">
        <f t="shared" si="269"/>
        <v>0</v>
      </c>
      <c r="U1733">
        <f t="shared" si="268"/>
        <v>8</v>
      </c>
    </row>
    <row r="1734" spans="13:21">
      <c r="M1734">
        <f t="shared" ref="M1734:M1797" si="270">N1733+10^(-$D$4)</f>
        <v>85.158432203387122</v>
      </c>
      <c r="N1734">
        <f t="shared" ref="N1734:N1797" si="271">N1733+$J$6</f>
        <v>85.198432203387114</v>
      </c>
      <c r="O1734">
        <f t="shared" ref="O1734:O1797" si="272">M1734-5*10^-($D$4+1)</f>
        <v>85.153432203387126</v>
      </c>
      <c r="P1734">
        <f t="shared" ref="P1734:P1797" si="273">N1734+5*10^-($D$4+1)</f>
        <v>85.203432203387109</v>
      </c>
      <c r="Q1734">
        <f t="shared" si="266"/>
        <v>85.178432203387118</v>
      </c>
      <c r="R1734">
        <f t="shared" ref="R1734:R1797" si="274">COUNTIFS($G$3:$G$5000, "&gt;="&amp;O1734,$G$3:$G$5000, "&lt;="&amp;P1734)</f>
        <v>0</v>
      </c>
      <c r="S1734" s="12">
        <f t="shared" si="267"/>
        <v>0</v>
      </c>
      <c r="T1734">
        <f t="shared" si="269"/>
        <v>0</v>
      </c>
      <c r="U1734">
        <f t="shared" si="268"/>
        <v>8</v>
      </c>
    </row>
    <row r="1735" spans="13:21">
      <c r="M1735">
        <f t="shared" si="270"/>
        <v>85.208432203387119</v>
      </c>
      <c r="N1735">
        <f t="shared" si="271"/>
        <v>85.248432203387111</v>
      </c>
      <c r="O1735">
        <f t="shared" si="272"/>
        <v>85.203432203387123</v>
      </c>
      <c r="P1735">
        <f t="shared" si="273"/>
        <v>85.253432203387106</v>
      </c>
      <c r="Q1735">
        <f t="shared" si="266"/>
        <v>85.228432203387115</v>
      </c>
      <c r="R1735">
        <f t="shared" si="274"/>
        <v>0</v>
      </c>
      <c r="S1735" s="12">
        <f t="shared" si="267"/>
        <v>0</v>
      </c>
      <c r="T1735">
        <f t="shared" si="269"/>
        <v>0</v>
      </c>
      <c r="U1735">
        <f t="shared" si="268"/>
        <v>8</v>
      </c>
    </row>
    <row r="1736" spans="13:21">
      <c r="M1736">
        <f t="shared" si="270"/>
        <v>85.258432203387116</v>
      </c>
      <c r="N1736">
        <f t="shared" si="271"/>
        <v>85.298432203387108</v>
      </c>
      <c r="O1736">
        <f t="shared" si="272"/>
        <v>85.253432203387121</v>
      </c>
      <c r="P1736">
        <f t="shared" si="273"/>
        <v>85.303432203387104</v>
      </c>
      <c r="Q1736">
        <f t="shared" si="266"/>
        <v>85.278432203387112</v>
      </c>
      <c r="R1736">
        <f t="shared" si="274"/>
        <v>0</v>
      </c>
      <c r="S1736" s="12">
        <f t="shared" si="267"/>
        <v>0</v>
      </c>
      <c r="T1736">
        <f t="shared" si="269"/>
        <v>0</v>
      </c>
      <c r="U1736">
        <f t="shared" si="268"/>
        <v>8</v>
      </c>
    </row>
    <row r="1737" spans="13:21">
      <c r="M1737">
        <f t="shared" si="270"/>
        <v>85.308432203387113</v>
      </c>
      <c r="N1737">
        <f t="shared" si="271"/>
        <v>85.348432203387105</v>
      </c>
      <c r="O1737">
        <f t="shared" si="272"/>
        <v>85.303432203387118</v>
      </c>
      <c r="P1737">
        <f t="shared" si="273"/>
        <v>85.353432203387101</v>
      </c>
      <c r="Q1737">
        <f t="shared" si="266"/>
        <v>85.328432203387109</v>
      </c>
      <c r="R1737">
        <f t="shared" si="274"/>
        <v>0</v>
      </c>
      <c r="S1737" s="12">
        <f t="shared" si="267"/>
        <v>0</v>
      </c>
      <c r="T1737">
        <f t="shared" si="269"/>
        <v>0</v>
      </c>
      <c r="U1737">
        <f t="shared" si="268"/>
        <v>8</v>
      </c>
    </row>
    <row r="1738" spans="13:21">
      <c r="M1738">
        <f t="shared" si="270"/>
        <v>85.35843220338711</v>
      </c>
      <c r="N1738">
        <f t="shared" si="271"/>
        <v>85.398432203387102</v>
      </c>
      <c r="O1738">
        <f t="shared" si="272"/>
        <v>85.353432203387115</v>
      </c>
      <c r="P1738">
        <f t="shared" si="273"/>
        <v>85.403432203387098</v>
      </c>
      <c r="Q1738">
        <f t="shared" si="266"/>
        <v>85.378432203387106</v>
      </c>
      <c r="R1738">
        <f t="shared" si="274"/>
        <v>0</v>
      </c>
      <c r="S1738" s="12">
        <f t="shared" si="267"/>
        <v>0</v>
      </c>
      <c r="T1738">
        <f t="shared" si="269"/>
        <v>0</v>
      </c>
      <c r="U1738">
        <f t="shared" si="268"/>
        <v>8</v>
      </c>
    </row>
    <row r="1739" spans="13:21">
      <c r="M1739">
        <f t="shared" si="270"/>
        <v>85.408432203387108</v>
      </c>
      <c r="N1739">
        <f t="shared" si="271"/>
        <v>85.4484322033871</v>
      </c>
      <c r="O1739">
        <f t="shared" si="272"/>
        <v>85.403432203387112</v>
      </c>
      <c r="P1739">
        <f t="shared" si="273"/>
        <v>85.453432203387095</v>
      </c>
      <c r="Q1739">
        <f t="shared" si="266"/>
        <v>85.428432203387104</v>
      </c>
      <c r="R1739">
        <f t="shared" si="274"/>
        <v>0</v>
      </c>
      <c r="S1739" s="12">
        <f t="shared" si="267"/>
        <v>0</v>
      </c>
      <c r="T1739">
        <f t="shared" si="269"/>
        <v>0</v>
      </c>
      <c r="U1739">
        <f t="shared" si="268"/>
        <v>8</v>
      </c>
    </row>
    <row r="1740" spans="13:21">
      <c r="M1740">
        <f t="shared" si="270"/>
        <v>85.458432203387105</v>
      </c>
      <c r="N1740">
        <f t="shared" si="271"/>
        <v>85.498432203387097</v>
      </c>
      <c r="O1740">
        <f t="shared" si="272"/>
        <v>85.453432203387109</v>
      </c>
      <c r="P1740">
        <f t="shared" si="273"/>
        <v>85.503432203387092</v>
      </c>
      <c r="Q1740">
        <f t="shared" si="266"/>
        <v>85.478432203387101</v>
      </c>
      <c r="R1740">
        <f t="shared" si="274"/>
        <v>0</v>
      </c>
      <c r="S1740" s="12">
        <f t="shared" si="267"/>
        <v>0</v>
      </c>
      <c r="T1740">
        <f t="shared" si="269"/>
        <v>0</v>
      </c>
      <c r="U1740">
        <f t="shared" si="268"/>
        <v>8</v>
      </c>
    </row>
    <row r="1741" spans="13:21">
      <c r="M1741">
        <f t="shared" si="270"/>
        <v>85.508432203387102</v>
      </c>
      <c r="N1741">
        <f t="shared" si="271"/>
        <v>85.548432203387094</v>
      </c>
      <c r="O1741">
        <f t="shared" si="272"/>
        <v>85.503432203387106</v>
      </c>
      <c r="P1741">
        <f t="shared" si="273"/>
        <v>85.553432203387089</v>
      </c>
      <c r="Q1741">
        <f t="shared" si="266"/>
        <v>85.528432203387098</v>
      </c>
      <c r="R1741">
        <f t="shared" si="274"/>
        <v>0</v>
      </c>
      <c r="S1741" s="12">
        <f t="shared" si="267"/>
        <v>0</v>
      </c>
      <c r="T1741">
        <f t="shared" si="269"/>
        <v>0</v>
      </c>
      <c r="U1741">
        <f t="shared" si="268"/>
        <v>8</v>
      </c>
    </row>
    <row r="1742" spans="13:21">
      <c r="M1742">
        <f t="shared" si="270"/>
        <v>85.558432203387099</v>
      </c>
      <c r="N1742">
        <f t="shared" si="271"/>
        <v>85.598432203387091</v>
      </c>
      <c r="O1742">
        <f t="shared" si="272"/>
        <v>85.553432203387104</v>
      </c>
      <c r="P1742">
        <f t="shared" si="273"/>
        <v>85.603432203387086</v>
      </c>
      <c r="Q1742">
        <f t="shared" si="266"/>
        <v>85.578432203387095</v>
      </c>
      <c r="R1742">
        <f t="shared" si="274"/>
        <v>0</v>
      </c>
      <c r="S1742" s="12">
        <f t="shared" si="267"/>
        <v>0</v>
      </c>
      <c r="T1742">
        <f t="shared" si="269"/>
        <v>0</v>
      </c>
      <c r="U1742">
        <f t="shared" si="268"/>
        <v>8</v>
      </c>
    </row>
    <row r="1743" spans="13:21">
      <c r="M1743">
        <f t="shared" si="270"/>
        <v>85.608432203387096</v>
      </c>
      <c r="N1743">
        <f t="shared" si="271"/>
        <v>85.648432203387088</v>
      </c>
      <c r="O1743">
        <f t="shared" si="272"/>
        <v>85.603432203387101</v>
      </c>
      <c r="P1743">
        <f t="shared" si="273"/>
        <v>85.653432203387084</v>
      </c>
      <c r="Q1743">
        <f t="shared" si="266"/>
        <v>85.628432203387092</v>
      </c>
      <c r="R1743">
        <f t="shared" si="274"/>
        <v>0</v>
      </c>
      <c r="S1743" s="12">
        <f t="shared" si="267"/>
        <v>0</v>
      </c>
      <c r="T1743">
        <f t="shared" si="269"/>
        <v>0</v>
      </c>
      <c r="U1743">
        <f t="shared" si="268"/>
        <v>8</v>
      </c>
    </row>
    <row r="1744" spans="13:21">
      <c r="M1744">
        <f t="shared" si="270"/>
        <v>85.658432203387093</v>
      </c>
      <c r="N1744">
        <f t="shared" si="271"/>
        <v>85.698432203387085</v>
      </c>
      <c r="O1744">
        <f t="shared" si="272"/>
        <v>85.653432203387098</v>
      </c>
      <c r="P1744">
        <f t="shared" si="273"/>
        <v>85.703432203387081</v>
      </c>
      <c r="Q1744">
        <f t="shared" si="266"/>
        <v>85.678432203387089</v>
      </c>
      <c r="R1744">
        <f t="shared" si="274"/>
        <v>0</v>
      </c>
      <c r="S1744" s="12">
        <f t="shared" si="267"/>
        <v>0</v>
      </c>
      <c r="T1744">
        <f t="shared" si="269"/>
        <v>0</v>
      </c>
      <c r="U1744">
        <f t="shared" si="268"/>
        <v>8</v>
      </c>
    </row>
    <row r="1745" spans="13:21">
      <c r="M1745">
        <f t="shared" si="270"/>
        <v>85.70843220338709</v>
      </c>
      <c r="N1745">
        <f t="shared" si="271"/>
        <v>85.748432203387082</v>
      </c>
      <c r="O1745">
        <f t="shared" si="272"/>
        <v>85.703432203387095</v>
      </c>
      <c r="P1745">
        <f t="shared" si="273"/>
        <v>85.753432203387078</v>
      </c>
      <c r="Q1745">
        <f t="shared" si="266"/>
        <v>85.728432203387086</v>
      </c>
      <c r="R1745">
        <f t="shared" si="274"/>
        <v>0</v>
      </c>
      <c r="S1745" s="12">
        <f t="shared" si="267"/>
        <v>0</v>
      </c>
      <c r="T1745">
        <f t="shared" si="269"/>
        <v>0</v>
      </c>
      <c r="U1745">
        <f t="shared" si="268"/>
        <v>8</v>
      </c>
    </row>
    <row r="1746" spans="13:21">
      <c r="M1746">
        <f t="shared" si="270"/>
        <v>85.758432203387088</v>
      </c>
      <c r="N1746">
        <f t="shared" si="271"/>
        <v>85.79843220338708</v>
      </c>
      <c r="O1746">
        <f t="shared" si="272"/>
        <v>85.753432203387092</v>
      </c>
      <c r="P1746">
        <f t="shared" si="273"/>
        <v>85.803432203387075</v>
      </c>
      <c r="Q1746">
        <f t="shared" si="266"/>
        <v>85.778432203387084</v>
      </c>
      <c r="R1746">
        <f t="shared" si="274"/>
        <v>0</v>
      </c>
      <c r="S1746" s="12">
        <f t="shared" si="267"/>
        <v>0</v>
      </c>
      <c r="T1746">
        <f t="shared" si="269"/>
        <v>0</v>
      </c>
      <c r="U1746">
        <f t="shared" si="268"/>
        <v>8</v>
      </c>
    </row>
    <row r="1747" spans="13:21">
      <c r="M1747">
        <f t="shared" si="270"/>
        <v>85.808432203387085</v>
      </c>
      <c r="N1747">
        <f t="shared" si="271"/>
        <v>85.848432203387077</v>
      </c>
      <c r="O1747">
        <f t="shared" si="272"/>
        <v>85.803432203387089</v>
      </c>
      <c r="P1747">
        <f t="shared" si="273"/>
        <v>85.853432203387072</v>
      </c>
      <c r="Q1747">
        <f t="shared" si="266"/>
        <v>85.828432203387081</v>
      </c>
      <c r="R1747">
        <f t="shared" si="274"/>
        <v>0</v>
      </c>
      <c r="S1747" s="12">
        <f t="shared" si="267"/>
        <v>0</v>
      </c>
      <c r="T1747">
        <f t="shared" si="269"/>
        <v>0</v>
      </c>
      <c r="U1747">
        <f t="shared" si="268"/>
        <v>8</v>
      </c>
    </row>
    <row r="1748" spans="13:21">
      <c r="M1748">
        <f t="shared" si="270"/>
        <v>85.858432203387082</v>
      </c>
      <c r="N1748">
        <f t="shared" si="271"/>
        <v>85.898432203387074</v>
      </c>
      <c r="O1748">
        <f t="shared" si="272"/>
        <v>85.853432203387086</v>
      </c>
      <c r="P1748">
        <f t="shared" si="273"/>
        <v>85.903432203387069</v>
      </c>
      <c r="Q1748">
        <f t="shared" si="266"/>
        <v>85.878432203387078</v>
      </c>
      <c r="R1748">
        <f t="shared" si="274"/>
        <v>0</v>
      </c>
      <c r="S1748" s="12">
        <f t="shared" si="267"/>
        <v>0</v>
      </c>
      <c r="T1748">
        <f t="shared" si="269"/>
        <v>0</v>
      </c>
      <c r="U1748">
        <f t="shared" si="268"/>
        <v>8</v>
      </c>
    </row>
    <row r="1749" spans="13:21">
      <c r="M1749">
        <f t="shared" si="270"/>
        <v>85.908432203387079</v>
      </c>
      <c r="N1749">
        <f t="shared" si="271"/>
        <v>85.948432203387071</v>
      </c>
      <c r="O1749">
        <f t="shared" si="272"/>
        <v>85.903432203387084</v>
      </c>
      <c r="P1749">
        <f t="shared" si="273"/>
        <v>85.953432203387067</v>
      </c>
      <c r="Q1749">
        <f t="shared" si="266"/>
        <v>85.928432203387075</v>
      </c>
      <c r="R1749">
        <f t="shared" si="274"/>
        <v>0</v>
      </c>
      <c r="S1749" s="12">
        <f t="shared" si="267"/>
        <v>0</v>
      </c>
      <c r="T1749">
        <f t="shared" si="269"/>
        <v>0</v>
      </c>
      <c r="U1749">
        <f t="shared" si="268"/>
        <v>8</v>
      </c>
    </row>
    <row r="1750" spans="13:21">
      <c r="M1750">
        <f t="shared" si="270"/>
        <v>85.958432203387076</v>
      </c>
      <c r="N1750">
        <f t="shared" si="271"/>
        <v>85.998432203387068</v>
      </c>
      <c r="O1750">
        <f t="shared" si="272"/>
        <v>85.953432203387081</v>
      </c>
      <c r="P1750">
        <f t="shared" si="273"/>
        <v>86.003432203387064</v>
      </c>
      <c r="Q1750">
        <f t="shared" si="266"/>
        <v>85.978432203387072</v>
      </c>
      <c r="R1750">
        <f t="shared" si="274"/>
        <v>0</v>
      </c>
      <c r="S1750" s="12">
        <f t="shared" si="267"/>
        <v>0</v>
      </c>
      <c r="T1750">
        <f t="shared" si="269"/>
        <v>0</v>
      </c>
      <c r="U1750">
        <f t="shared" si="268"/>
        <v>8</v>
      </c>
    </row>
    <row r="1751" spans="13:21">
      <c r="M1751">
        <f t="shared" si="270"/>
        <v>86.008432203387073</v>
      </c>
      <c r="N1751">
        <f t="shared" si="271"/>
        <v>86.048432203387065</v>
      </c>
      <c r="O1751">
        <f t="shared" si="272"/>
        <v>86.003432203387078</v>
      </c>
      <c r="P1751">
        <f t="shared" si="273"/>
        <v>86.053432203387061</v>
      </c>
      <c r="Q1751">
        <f t="shared" si="266"/>
        <v>86.028432203387069</v>
      </c>
      <c r="R1751">
        <f t="shared" si="274"/>
        <v>0</v>
      </c>
      <c r="S1751" s="12">
        <f t="shared" si="267"/>
        <v>0</v>
      </c>
      <c r="T1751">
        <f t="shared" si="269"/>
        <v>0</v>
      </c>
      <c r="U1751">
        <f t="shared" si="268"/>
        <v>8</v>
      </c>
    </row>
    <row r="1752" spans="13:21">
      <c r="M1752">
        <f t="shared" si="270"/>
        <v>86.058432203387071</v>
      </c>
      <c r="N1752">
        <f t="shared" si="271"/>
        <v>86.098432203387063</v>
      </c>
      <c r="O1752">
        <f t="shared" si="272"/>
        <v>86.053432203387075</v>
      </c>
      <c r="P1752">
        <f t="shared" si="273"/>
        <v>86.103432203387058</v>
      </c>
      <c r="Q1752">
        <f t="shared" si="266"/>
        <v>86.078432203387067</v>
      </c>
      <c r="R1752">
        <f t="shared" si="274"/>
        <v>0</v>
      </c>
      <c r="S1752" s="12">
        <f t="shared" si="267"/>
        <v>0</v>
      </c>
      <c r="T1752">
        <f t="shared" si="269"/>
        <v>0</v>
      </c>
      <c r="U1752">
        <f t="shared" si="268"/>
        <v>8</v>
      </c>
    </row>
    <row r="1753" spans="13:21">
      <c r="M1753">
        <f t="shared" si="270"/>
        <v>86.108432203387068</v>
      </c>
      <c r="N1753">
        <f t="shared" si="271"/>
        <v>86.14843220338706</v>
      </c>
      <c r="O1753">
        <f t="shared" si="272"/>
        <v>86.103432203387072</v>
      </c>
      <c r="P1753">
        <f t="shared" si="273"/>
        <v>86.153432203387055</v>
      </c>
      <c r="Q1753">
        <f t="shared" si="266"/>
        <v>86.128432203387064</v>
      </c>
      <c r="R1753">
        <f t="shared" si="274"/>
        <v>0</v>
      </c>
      <c r="S1753" s="12">
        <f t="shared" si="267"/>
        <v>0</v>
      </c>
      <c r="T1753">
        <f t="shared" si="269"/>
        <v>0</v>
      </c>
      <c r="U1753">
        <f t="shared" si="268"/>
        <v>8</v>
      </c>
    </row>
    <row r="1754" spans="13:21">
      <c r="M1754">
        <f t="shared" si="270"/>
        <v>86.158432203387065</v>
      </c>
      <c r="N1754">
        <f t="shared" si="271"/>
        <v>86.198432203387057</v>
      </c>
      <c r="O1754">
        <f t="shared" si="272"/>
        <v>86.153432203387069</v>
      </c>
      <c r="P1754">
        <f t="shared" si="273"/>
        <v>86.203432203387052</v>
      </c>
      <c r="Q1754">
        <f t="shared" si="266"/>
        <v>86.178432203387061</v>
      </c>
      <c r="R1754">
        <f t="shared" si="274"/>
        <v>0</v>
      </c>
      <c r="S1754" s="12">
        <f t="shared" si="267"/>
        <v>0</v>
      </c>
      <c r="T1754">
        <f t="shared" si="269"/>
        <v>0</v>
      </c>
      <c r="U1754">
        <f t="shared" si="268"/>
        <v>8</v>
      </c>
    </row>
    <row r="1755" spans="13:21">
      <c r="M1755">
        <f t="shared" si="270"/>
        <v>86.208432203387062</v>
      </c>
      <c r="N1755">
        <f t="shared" si="271"/>
        <v>86.248432203387054</v>
      </c>
      <c r="O1755">
        <f t="shared" si="272"/>
        <v>86.203432203387067</v>
      </c>
      <c r="P1755">
        <f t="shared" si="273"/>
        <v>86.25343220338705</v>
      </c>
      <c r="Q1755">
        <f t="shared" si="266"/>
        <v>86.228432203387058</v>
      </c>
      <c r="R1755">
        <f t="shared" si="274"/>
        <v>0</v>
      </c>
      <c r="S1755" s="12">
        <f t="shared" si="267"/>
        <v>0</v>
      </c>
      <c r="T1755">
        <f t="shared" si="269"/>
        <v>0</v>
      </c>
      <c r="U1755">
        <f t="shared" si="268"/>
        <v>8</v>
      </c>
    </row>
    <row r="1756" spans="13:21">
      <c r="M1756">
        <f t="shared" si="270"/>
        <v>86.258432203387059</v>
      </c>
      <c r="N1756">
        <f t="shared" si="271"/>
        <v>86.298432203387051</v>
      </c>
      <c r="O1756">
        <f t="shared" si="272"/>
        <v>86.253432203387064</v>
      </c>
      <c r="P1756">
        <f t="shared" si="273"/>
        <v>86.303432203387047</v>
      </c>
      <c r="Q1756">
        <f t="shared" si="266"/>
        <v>86.278432203387055</v>
      </c>
      <c r="R1756">
        <f t="shared" si="274"/>
        <v>0</v>
      </c>
      <c r="S1756" s="12">
        <f t="shared" si="267"/>
        <v>0</v>
      </c>
      <c r="T1756">
        <f t="shared" si="269"/>
        <v>0</v>
      </c>
      <c r="U1756">
        <f t="shared" si="268"/>
        <v>8</v>
      </c>
    </row>
    <row r="1757" spans="13:21">
      <c r="M1757">
        <f t="shared" si="270"/>
        <v>86.308432203387056</v>
      </c>
      <c r="N1757">
        <f t="shared" si="271"/>
        <v>86.348432203387048</v>
      </c>
      <c r="O1757">
        <f t="shared" si="272"/>
        <v>86.303432203387061</v>
      </c>
      <c r="P1757">
        <f t="shared" si="273"/>
        <v>86.353432203387044</v>
      </c>
      <c r="Q1757">
        <f t="shared" si="266"/>
        <v>86.328432203387052</v>
      </c>
      <c r="R1757">
        <f t="shared" si="274"/>
        <v>0</v>
      </c>
      <c r="S1757" s="12">
        <f t="shared" si="267"/>
        <v>0</v>
      </c>
      <c r="T1757">
        <f t="shared" si="269"/>
        <v>0</v>
      </c>
      <c r="U1757">
        <f t="shared" si="268"/>
        <v>8</v>
      </c>
    </row>
    <row r="1758" spans="13:21">
      <c r="M1758">
        <f t="shared" si="270"/>
        <v>86.358432203387054</v>
      </c>
      <c r="N1758">
        <f t="shared" si="271"/>
        <v>86.398432203387046</v>
      </c>
      <c r="O1758">
        <f t="shared" si="272"/>
        <v>86.353432203387058</v>
      </c>
      <c r="P1758">
        <f t="shared" si="273"/>
        <v>86.403432203387041</v>
      </c>
      <c r="Q1758">
        <f t="shared" si="266"/>
        <v>86.37843220338705</v>
      </c>
      <c r="R1758">
        <f t="shared" si="274"/>
        <v>0</v>
      </c>
      <c r="S1758" s="12">
        <f t="shared" si="267"/>
        <v>0</v>
      </c>
      <c r="T1758">
        <f t="shared" si="269"/>
        <v>0</v>
      </c>
      <c r="U1758">
        <f t="shared" si="268"/>
        <v>8</v>
      </c>
    </row>
    <row r="1759" spans="13:21">
      <c r="M1759">
        <f t="shared" si="270"/>
        <v>86.408432203387051</v>
      </c>
      <c r="N1759">
        <f t="shared" si="271"/>
        <v>86.448432203387043</v>
      </c>
      <c r="O1759">
        <f t="shared" si="272"/>
        <v>86.403432203387055</v>
      </c>
      <c r="P1759">
        <f t="shared" si="273"/>
        <v>86.453432203387038</v>
      </c>
      <c r="Q1759">
        <f t="shared" si="266"/>
        <v>86.428432203387047</v>
      </c>
      <c r="R1759">
        <f t="shared" si="274"/>
        <v>0</v>
      </c>
      <c r="S1759" s="12">
        <f t="shared" si="267"/>
        <v>0</v>
      </c>
      <c r="T1759">
        <f t="shared" si="269"/>
        <v>0</v>
      </c>
      <c r="U1759">
        <f t="shared" si="268"/>
        <v>8</v>
      </c>
    </row>
    <row r="1760" spans="13:21">
      <c r="M1760">
        <f t="shared" si="270"/>
        <v>86.458432203387048</v>
      </c>
      <c r="N1760">
        <f t="shared" si="271"/>
        <v>86.49843220338704</v>
      </c>
      <c r="O1760">
        <f t="shared" si="272"/>
        <v>86.453432203387052</v>
      </c>
      <c r="P1760">
        <f t="shared" si="273"/>
        <v>86.503432203387035</v>
      </c>
      <c r="Q1760">
        <f t="shared" si="266"/>
        <v>86.478432203387044</v>
      </c>
      <c r="R1760">
        <f t="shared" si="274"/>
        <v>0</v>
      </c>
      <c r="S1760" s="12">
        <f t="shared" si="267"/>
        <v>0</v>
      </c>
      <c r="T1760">
        <f t="shared" si="269"/>
        <v>0</v>
      </c>
      <c r="U1760">
        <f t="shared" si="268"/>
        <v>8</v>
      </c>
    </row>
    <row r="1761" spans="13:21">
      <c r="M1761">
        <f t="shared" si="270"/>
        <v>86.508432203387045</v>
      </c>
      <c r="N1761">
        <f t="shared" si="271"/>
        <v>86.548432203387037</v>
      </c>
      <c r="O1761">
        <f t="shared" si="272"/>
        <v>86.50343220338705</v>
      </c>
      <c r="P1761">
        <f t="shared" si="273"/>
        <v>86.553432203387032</v>
      </c>
      <c r="Q1761">
        <f t="shared" si="266"/>
        <v>86.528432203387041</v>
      </c>
      <c r="R1761">
        <f t="shared" si="274"/>
        <v>0</v>
      </c>
      <c r="S1761" s="12">
        <f t="shared" si="267"/>
        <v>0</v>
      </c>
      <c r="T1761">
        <f t="shared" si="269"/>
        <v>0</v>
      </c>
      <c r="U1761">
        <f t="shared" si="268"/>
        <v>8</v>
      </c>
    </row>
    <row r="1762" spans="13:21">
      <c r="M1762">
        <f t="shared" si="270"/>
        <v>86.558432203387042</v>
      </c>
      <c r="N1762">
        <f t="shared" si="271"/>
        <v>86.598432203387034</v>
      </c>
      <c r="O1762">
        <f t="shared" si="272"/>
        <v>86.553432203387047</v>
      </c>
      <c r="P1762">
        <f t="shared" si="273"/>
        <v>86.60343220338703</v>
      </c>
      <c r="Q1762">
        <f t="shared" si="266"/>
        <v>86.578432203387038</v>
      </c>
      <c r="R1762">
        <f t="shared" si="274"/>
        <v>0</v>
      </c>
      <c r="S1762" s="12">
        <f t="shared" si="267"/>
        <v>0</v>
      </c>
      <c r="T1762">
        <f t="shared" si="269"/>
        <v>0</v>
      </c>
      <c r="U1762">
        <f t="shared" si="268"/>
        <v>8</v>
      </c>
    </row>
    <row r="1763" spans="13:21">
      <c r="M1763">
        <f t="shared" si="270"/>
        <v>86.608432203387039</v>
      </c>
      <c r="N1763">
        <f t="shared" si="271"/>
        <v>86.648432203387031</v>
      </c>
      <c r="O1763">
        <f t="shared" si="272"/>
        <v>86.603432203387044</v>
      </c>
      <c r="P1763">
        <f t="shared" si="273"/>
        <v>86.653432203387027</v>
      </c>
      <c r="Q1763">
        <f t="shared" si="266"/>
        <v>86.628432203387035</v>
      </c>
      <c r="R1763">
        <f t="shared" si="274"/>
        <v>0</v>
      </c>
      <c r="S1763" s="12">
        <f t="shared" si="267"/>
        <v>0</v>
      </c>
      <c r="T1763">
        <f t="shared" si="269"/>
        <v>0</v>
      </c>
      <c r="U1763">
        <f t="shared" si="268"/>
        <v>8</v>
      </c>
    </row>
    <row r="1764" spans="13:21">
      <c r="M1764">
        <f t="shared" si="270"/>
        <v>86.658432203387036</v>
      </c>
      <c r="N1764">
        <f t="shared" si="271"/>
        <v>86.698432203387028</v>
      </c>
      <c r="O1764">
        <f t="shared" si="272"/>
        <v>86.653432203387041</v>
      </c>
      <c r="P1764">
        <f t="shared" si="273"/>
        <v>86.703432203387024</v>
      </c>
      <c r="Q1764">
        <f t="shared" si="266"/>
        <v>86.678432203387032</v>
      </c>
      <c r="R1764">
        <f t="shared" si="274"/>
        <v>0</v>
      </c>
      <c r="S1764" s="12">
        <f t="shared" si="267"/>
        <v>0</v>
      </c>
      <c r="T1764">
        <f>R1764</f>
        <v>0</v>
      </c>
      <c r="U1764">
        <f t="shared" si="268"/>
        <v>8</v>
      </c>
    </row>
    <row r="1765" spans="13:21">
      <c r="M1765">
        <f t="shared" si="270"/>
        <v>86.708432203387034</v>
      </c>
      <c r="N1765">
        <f t="shared" si="271"/>
        <v>86.748432203387026</v>
      </c>
      <c r="O1765">
        <f t="shared" si="272"/>
        <v>86.703432203387038</v>
      </c>
      <c r="P1765">
        <f t="shared" si="273"/>
        <v>86.753432203387021</v>
      </c>
      <c r="Q1765">
        <f t="shared" si="266"/>
        <v>86.72843220338703</v>
      </c>
      <c r="R1765">
        <f t="shared" si="274"/>
        <v>0</v>
      </c>
      <c r="S1765" s="12">
        <f t="shared" si="267"/>
        <v>0</v>
      </c>
      <c r="T1765">
        <f t="shared" ref="T1765:T1802" si="275">R1765+T1764</f>
        <v>0</v>
      </c>
      <c r="U1765">
        <f t="shared" si="268"/>
        <v>8</v>
      </c>
    </row>
    <row r="1766" spans="13:21">
      <c r="M1766">
        <f t="shared" si="270"/>
        <v>86.758432203387031</v>
      </c>
      <c r="N1766">
        <f t="shared" si="271"/>
        <v>86.798432203387023</v>
      </c>
      <c r="O1766">
        <f t="shared" si="272"/>
        <v>86.753432203387035</v>
      </c>
      <c r="P1766">
        <f t="shared" si="273"/>
        <v>86.803432203387018</v>
      </c>
      <c r="Q1766">
        <f t="shared" si="266"/>
        <v>86.778432203387027</v>
      </c>
      <c r="R1766">
        <f t="shared" si="274"/>
        <v>0</v>
      </c>
      <c r="S1766" s="12">
        <f t="shared" si="267"/>
        <v>0</v>
      </c>
      <c r="T1766">
        <f t="shared" si="275"/>
        <v>0</v>
      </c>
      <c r="U1766">
        <f t="shared" si="268"/>
        <v>8</v>
      </c>
    </row>
    <row r="1767" spans="13:21">
      <c r="M1767">
        <f t="shared" si="270"/>
        <v>86.808432203387028</v>
      </c>
      <c r="N1767">
        <f t="shared" si="271"/>
        <v>86.84843220338702</v>
      </c>
      <c r="O1767">
        <f t="shared" si="272"/>
        <v>86.803432203387032</v>
      </c>
      <c r="P1767">
        <f t="shared" si="273"/>
        <v>86.853432203387015</v>
      </c>
      <c r="Q1767">
        <f t="shared" si="266"/>
        <v>86.828432203387024</v>
      </c>
      <c r="R1767">
        <f t="shared" si="274"/>
        <v>0</v>
      </c>
      <c r="S1767" s="12">
        <f t="shared" si="267"/>
        <v>0</v>
      </c>
      <c r="T1767">
        <f t="shared" si="275"/>
        <v>0</v>
      </c>
      <c r="U1767">
        <f t="shared" si="268"/>
        <v>8</v>
      </c>
    </row>
    <row r="1768" spans="13:21">
      <c r="M1768">
        <f t="shared" si="270"/>
        <v>86.858432203387025</v>
      </c>
      <c r="N1768">
        <f t="shared" si="271"/>
        <v>86.898432203387017</v>
      </c>
      <c r="O1768">
        <f t="shared" si="272"/>
        <v>86.85343220338703</v>
      </c>
      <c r="P1768">
        <f t="shared" si="273"/>
        <v>86.903432203387013</v>
      </c>
      <c r="Q1768">
        <f t="shared" si="266"/>
        <v>86.878432203387021</v>
      </c>
      <c r="R1768">
        <f t="shared" si="274"/>
        <v>0</v>
      </c>
      <c r="S1768" s="12">
        <f t="shared" si="267"/>
        <v>0</v>
      </c>
      <c r="T1768">
        <f t="shared" si="275"/>
        <v>0</v>
      </c>
      <c r="U1768">
        <f t="shared" si="268"/>
        <v>8</v>
      </c>
    </row>
    <row r="1769" spans="13:21">
      <c r="M1769">
        <f t="shared" si="270"/>
        <v>86.908432203387022</v>
      </c>
      <c r="N1769">
        <f t="shared" si="271"/>
        <v>86.948432203387014</v>
      </c>
      <c r="O1769">
        <f t="shared" si="272"/>
        <v>86.903432203387027</v>
      </c>
      <c r="P1769">
        <f t="shared" si="273"/>
        <v>86.95343220338701</v>
      </c>
      <c r="Q1769">
        <f t="shared" si="266"/>
        <v>86.928432203387018</v>
      </c>
      <c r="R1769">
        <f t="shared" si="274"/>
        <v>0</v>
      </c>
      <c r="S1769" s="12">
        <f t="shared" si="267"/>
        <v>0</v>
      </c>
      <c r="T1769">
        <f t="shared" si="275"/>
        <v>0</v>
      </c>
      <c r="U1769">
        <f t="shared" si="268"/>
        <v>8</v>
      </c>
    </row>
    <row r="1770" spans="13:21">
      <c r="M1770">
        <f t="shared" si="270"/>
        <v>86.958432203387019</v>
      </c>
      <c r="N1770">
        <f t="shared" si="271"/>
        <v>86.998432203387011</v>
      </c>
      <c r="O1770">
        <f t="shared" si="272"/>
        <v>86.953432203387024</v>
      </c>
      <c r="P1770">
        <f t="shared" si="273"/>
        <v>87.003432203387007</v>
      </c>
      <c r="Q1770">
        <f t="shared" si="266"/>
        <v>86.978432203387015</v>
      </c>
      <c r="R1770">
        <f t="shared" si="274"/>
        <v>0</v>
      </c>
      <c r="S1770" s="12">
        <f t="shared" si="267"/>
        <v>0</v>
      </c>
      <c r="T1770">
        <f t="shared" si="275"/>
        <v>0</v>
      </c>
      <c r="U1770">
        <f t="shared" si="268"/>
        <v>8</v>
      </c>
    </row>
    <row r="1771" spans="13:21">
      <c r="M1771">
        <f t="shared" si="270"/>
        <v>87.008432203387017</v>
      </c>
      <c r="N1771">
        <f t="shared" si="271"/>
        <v>87.048432203387009</v>
      </c>
      <c r="O1771">
        <f t="shared" si="272"/>
        <v>87.003432203387021</v>
      </c>
      <c r="P1771">
        <f t="shared" si="273"/>
        <v>87.053432203387004</v>
      </c>
      <c r="Q1771">
        <f t="shared" si="266"/>
        <v>87.028432203387013</v>
      </c>
      <c r="R1771">
        <f t="shared" si="274"/>
        <v>0</v>
      </c>
      <c r="S1771" s="12">
        <f t="shared" si="267"/>
        <v>0</v>
      </c>
      <c r="T1771">
        <f t="shared" si="275"/>
        <v>0</v>
      </c>
      <c r="U1771">
        <f t="shared" si="268"/>
        <v>8</v>
      </c>
    </row>
    <row r="1772" spans="13:21">
      <c r="M1772">
        <f t="shared" si="270"/>
        <v>87.058432203387014</v>
      </c>
      <c r="N1772">
        <f t="shared" si="271"/>
        <v>87.098432203387006</v>
      </c>
      <c r="O1772">
        <f t="shared" si="272"/>
        <v>87.053432203387018</v>
      </c>
      <c r="P1772">
        <f t="shared" si="273"/>
        <v>87.103432203387001</v>
      </c>
      <c r="Q1772">
        <f t="shared" si="266"/>
        <v>87.07843220338701</v>
      </c>
      <c r="R1772">
        <f t="shared" si="274"/>
        <v>0</v>
      </c>
      <c r="S1772" s="12">
        <f t="shared" si="267"/>
        <v>0</v>
      </c>
      <c r="T1772">
        <f t="shared" si="275"/>
        <v>0</v>
      </c>
      <c r="U1772">
        <f t="shared" si="268"/>
        <v>8</v>
      </c>
    </row>
    <row r="1773" spans="13:21">
      <c r="M1773">
        <f t="shared" si="270"/>
        <v>87.108432203387011</v>
      </c>
      <c r="N1773">
        <f t="shared" si="271"/>
        <v>87.148432203387003</v>
      </c>
      <c r="O1773">
        <f t="shared" si="272"/>
        <v>87.103432203387015</v>
      </c>
      <c r="P1773">
        <f t="shared" si="273"/>
        <v>87.153432203386998</v>
      </c>
      <c r="Q1773">
        <f t="shared" si="266"/>
        <v>87.128432203387007</v>
      </c>
      <c r="R1773">
        <f t="shared" si="274"/>
        <v>0</v>
      </c>
      <c r="S1773" s="12">
        <f t="shared" si="267"/>
        <v>0</v>
      </c>
      <c r="T1773">
        <f t="shared" si="275"/>
        <v>0</v>
      </c>
      <c r="U1773">
        <f t="shared" si="268"/>
        <v>8</v>
      </c>
    </row>
    <row r="1774" spans="13:21">
      <c r="M1774">
        <f t="shared" si="270"/>
        <v>87.158432203387008</v>
      </c>
      <c r="N1774">
        <f t="shared" si="271"/>
        <v>87.198432203387</v>
      </c>
      <c r="O1774">
        <f t="shared" si="272"/>
        <v>87.153432203387013</v>
      </c>
      <c r="P1774">
        <f t="shared" si="273"/>
        <v>87.203432203386996</v>
      </c>
      <c r="Q1774">
        <f t="shared" si="266"/>
        <v>87.178432203387004</v>
      </c>
      <c r="R1774">
        <f t="shared" si="274"/>
        <v>0</v>
      </c>
      <c r="S1774" s="12">
        <f t="shared" si="267"/>
        <v>0</v>
      </c>
      <c r="T1774">
        <f t="shared" si="275"/>
        <v>0</v>
      </c>
      <c r="U1774">
        <f t="shared" si="268"/>
        <v>8</v>
      </c>
    </row>
    <row r="1775" spans="13:21">
      <c r="M1775">
        <f t="shared" si="270"/>
        <v>87.208432203387005</v>
      </c>
      <c r="N1775">
        <f t="shared" si="271"/>
        <v>87.248432203386997</v>
      </c>
      <c r="O1775">
        <f t="shared" si="272"/>
        <v>87.20343220338701</v>
      </c>
      <c r="P1775">
        <f t="shared" si="273"/>
        <v>87.253432203386993</v>
      </c>
      <c r="Q1775">
        <f t="shared" si="266"/>
        <v>87.228432203387001</v>
      </c>
      <c r="R1775">
        <f t="shared" si="274"/>
        <v>0</v>
      </c>
      <c r="S1775" s="12">
        <f t="shared" si="267"/>
        <v>0</v>
      </c>
      <c r="T1775">
        <f t="shared" si="275"/>
        <v>0</v>
      </c>
      <c r="U1775">
        <f t="shared" si="268"/>
        <v>8</v>
      </c>
    </row>
    <row r="1776" spans="13:21">
      <c r="M1776">
        <f t="shared" si="270"/>
        <v>87.258432203387002</v>
      </c>
      <c r="N1776">
        <f t="shared" si="271"/>
        <v>87.298432203386994</v>
      </c>
      <c r="O1776">
        <f t="shared" si="272"/>
        <v>87.253432203387007</v>
      </c>
      <c r="P1776">
        <f t="shared" si="273"/>
        <v>87.30343220338699</v>
      </c>
      <c r="Q1776">
        <f t="shared" si="266"/>
        <v>87.278432203386998</v>
      </c>
      <c r="R1776">
        <f t="shared" si="274"/>
        <v>0</v>
      </c>
      <c r="S1776" s="12">
        <f t="shared" si="267"/>
        <v>0</v>
      </c>
      <c r="T1776">
        <f t="shared" si="275"/>
        <v>0</v>
      </c>
      <c r="U1776">
        <f t="shared" si="268"/>
        <v>8</v>
      </c>
    </row>
    <row r="1777" spans="13:21">
      <c r="M1777">
        <f t="shared" si="270"/>
        <v>87.308432203387</v>
      </c>
      <c r="N1777">
        <f t="shared" si="271"/>
        <v>87.348432203386992</v>
      </c>
      <c r="O1777">
        <f t="shared" si="272"/>
        <v>87.303432203387004</v>
      </c>
      <c r="P1777">
        <f t="shared" si="273"/>
        <v>87.353432203386987</v>
      </c>
      <c r="Q1777">
        <f t="shared" si="266"/>
        <v>87.328432203386996</v>
      </c>
      <c r="R1777">
        <f t="shared" si="274"/>
        <v>0</v>
      </c>
      <c r="S1777" s="12">
        <f t="shared" si="267"/>
        <v>0</v>
      </c>
      <c r="T1777">
        <f t="shared" si="275"/>
        <v>0</v>
      </c>
      <c r="U1777">
        <f t="shared" si="268"/>
        <v>8</v>
      </c>
    </row>
    <row r="1778" spans="13:21">
      <c r="M1778">
        <f t="shared" si="270"/>
        <v>87.358432203386997</v>
      </c>
      <c r="N1778">
        <f t="shared" si="271"/>
        <v>87.398432203386989</v>
      </c>
      <c r="O1778">
        <f t="shared" si="272"/>
        <v>87.353432203387001</v>
      </c>
      <c r="P1778">
        <f t="shared" si="273"/>
        <v>87.403432203386984</v>
      </c>
      <c r="Q1778">
        <f t="shared" si="266"/>
        <v>87.378432203386993</v>
      </c>
      <c r="R1778">
        <f t="shared" si="274"/>
        <v>0</v>
      </c>
      <c r="S1778" s="12">
        <f t="shared" si="267"/>
        <v>0</v>
      </c>
      <c r="T1778">
        <f t="shared" si="275"/>
        <v>0</v>
      </c>
      <c r="U1778">
        <f t="shared" si="268"/>
        <v>8</v>
      </c>
    </row>
    <row r="1779" spans="13:21">
      <c r="M1779">
        <f t="shared" si="270"/>
        <v>87.408432203386994</v>
      </c>
      <c r="N1779">
        <f t="shared" si="271"/>
        <v>87.448432203386986</v>
      </c>
      <c r="O1779">
        <f t="shared" si="272"/>
        <v>87.403432203386998</v>
      </c>
      <c r="P1779">
        <f t="shared" si="273"/>
        <v>87.453432203386981</v>
      </c>
      <c r="Q1779">
        <f t="shared" ref="Q1779:Q1842" si="276">AVERAGE(O1779:P1779)</f>
        <v>87.42843220338699</v>
      </c>
      <c r="R1779">
        <f t="shared" si="274"/>
        <v>0</v>
      </c>
      <c r="S1779" s="12">
        <f t="shared" ref="S1779:S1842" si="277">R1779/$S$3</f>
        <v>0</v>
      </c>
      <c r="T1779">
        <f t="shared" si="275"/>
        <v>0</v>
      </c>
      <c r="U1779">
        <f t="shared" ref="U1779:U1842" si="278">COUNTIF($G$3:$G$1000, "&lt;="&amp;O1779)</f>
        <v>8</v>
      </c>
    </row>
    <row r="1780" spans="13:21">
      <c r="M1780">
        <f t="shared" si="270"/>
        <v>87.458432203386991</v>
      </c>
      <c r="N1780">
        <f t="shared" si="271"/>
        <v>87.498432203386983</v>
      </c>
      <c r="O1780">
        <f t="shared" si="272"/>
        <v>87.453432203386996</v>
      </c>
      <c r="P1780">
        <f t="shared" si="273"/>
        <v>87.503432203386978</v>
      </c>
      <c r="Q1780">
        <f t="shared" si="276"/>
        <v>87.478432203386987</v>
      </c>
      <c r="R1780">
        <f t="shared" si="274"/>
        <v>0</v>
      </c>
      <c r="S1780" s="12">
        <f t="shared" si="277"/>
        <v>0</v>
      </c>
      <c r="T1780">
        <f t="shared" si="275"/>
        <v>0</v>
      </c>
      <c r="U1780">
        <f t="shared" si="278"/>
        <v>8</v>
      </c>
    </row>
    <row r="1781" spans="13:21">
      <c r="M1781">
        <f t="shared" si="270"/>
        <v>87.508432203386988</v>
      </c>
      <c r="N1781">
        <f t="shared" si="271"/>
        <v>87.54843220338698</v>
      </c>
      <c r="O1781">
        <f t="shared" si="272"/>
        <v>87.503432203386993</v>
      </c>
      <c r="P1781">
        <f t="shared" si="273"/>
        <v>87.553432203386976</v>
      </c>
      <c r="Q1781">
        <f t="shared" si="276"/>
        <v>87.528432203386984</v>
      </c>
      <c r="R1781">
        <f t="shared" si="274"/>
        <v>0</v>
      </c>
      <c r="S1781" s="12">
        <f t="shared" si="277"/>
        <v>0</v>
      </c>
      <c r="T1781">
        <f t="shared" si="275"/>
        <v>0</v>
      </c>
      <c r="U1781">
        <f t="shared" si="278"/>
        <v>8</v>
      </c>
    </row>
    <row r="1782" spans="13:21">
      <c r="M1782">
        <f t="shared" si="270"/>
        <v>87.558432203386985</v>
      </c>
      <c r="N1782">
        <f t="shared" si="271"/>
        <v>87.598432203386977</v>
      </c>
      <c r="O1782">
        <f t="shared" si="272"/>
        <v>87.55343220338699</v>
      </c>
      <c r="P1782">
        <f t="shared" si="273"/>
        <v>87.603432203386973</v>
      </c>
      <c r="Q1782">
        <f t="shared" si="276"/>
        <v>87.578432203386981</v>
      </c>
      <c r="R1782">
        <f t="shared" si="274"/>
        <v>0</v>
      </c>
      <c r="S1782" s="12">
        <f t="shared" si="277"/>
        <v>0</v>
      </c>
      <c r="T1782">
        <f t="shared" si="275"/>
        <v>0</v>
      </c>
      <c r="U1782">
        <f t="shared" si="278"/>
        <v>8</v>
      </c>
    </row>
    <row r="1783" spans="13:21">
      <c r="M1783">
        <f t="shared" si="270"/>
        <v>87.608432203386982</v>
      </c>
      <c r="N1783">
        <f t="shared" si="271"/>
        <v>87.648432203386974</v>
      </c>
      <c r="O1783">
        <f t="shared" si="272"/>
        <v>87.603432203386987</v>
      </c>
      <c r="P1783">
        <f t="shared" si="273"/>
        <v>87.65343220338697</v>
      </c>
      <c r="Q1783">
        <f t="shared" si="276"/>
        <v>87.628432203386978</v>
      </c>
      <c r="R1783">
        <f t="shared" si="274"/>
        <v>0</v>
      </c>
      <c r="S1783" s="12">
        <f t="shared" si="277"/>
        <v>0</v>
      </c>
      <c r="T1783">
        <f t="shared" si="275"/>
        <v>0</v>
      </c>
      <c r="U1783">
        <f t="shared" si="278"/>
        <v>8</v>
      </c>
    </row>
    <row r="1784" spans="13:21">
      <c r="M1784">
        <f t="shared" si="270"/>
        <v>87.65843220338698</v>
      </c>
      <c r="N1784">
        <f t="shared" si="271"/>
        <v>87.698432203386972</v>
      </c>
      <c r="O1784">
        <f t="shared" si="272"/>
        <v>87.653432203386984</v>
      </c>
      <c r="P1784">
        <f t="shared" si="273"/>
        <v>87.703432203386967</v>
      </c>
      <c r="Q1784">
        <f t="shared" si="276"/>
        <v>87.678432203386976</v>
      </c>
      <c r="R1784">
        <f t="shared" si="274"/>
        <v>0</v>
      </c>
      <c r="S1784" s="12">
        <f t="shared" si="277"/>
        <v>0</v>
      </c>
      <c r="T1784">
        <f t="shared" si="275"/>
        <v>0</v>
      </c>
      <c r="U1784">
        <f t="shared" si="278"/>
        <v>8</v>
      </c>
    </row>
    <row r="1785" spans="13:21">
      <c r="M1785">
        <f t="shared" si="270"/>
        <v>87.708432203386977</v>
      </c>
      <c r="N1785">
        <f t="shared" si="271"/>
        <v>87.748432203386969</v>
      </c>
      <c r="O1785">
        <f t="shared" si="272"/>
        <v>87.703432203386981</v>
      </c>
      <c r="P1785">
        <f t="shared" si="273"/>
        <v>87.753432203386964</v>
      </c>
      <c r="Q1785">
        <f t="shared" si="276"/>
        <v>87.728432203386973</v>
      </c>
      <c r="R1785">
        <f t="shared" si="274"/>
        <v>0</v>
      </c>
      <c r="S1785" s="12">
        <f t="shared" si="277"/>
        <v>0</v>
      </c>
      <c r="T1785">
        <f t="shared" si="275"/>
        <v>0</v>
      </c>
      <c r="U1785">
        <f t="shared" si="278"/>
        <v>8</v>
      </c>
    </row>
    <row r="1786" spans="13:21">
      <c r="M1786">
        <f t="shared" si="270"/>
        <v>87.758432203386974</v>
      </c>
      <c r="N1786">
        <f t="shared" si="271"/>
        <v>87.798432203386966</v>
      </c>
      <c r="O1786">
        <f t="shared" si="272"/>
        <v>87.753432203386978</v>
      </c>
      <c r="P1786">
        <f t="shared" si="273"/>
        <v>87.803432203386961</v>
      </c>
      <c r="Q1786">
        <f t="shared" si="276"/>
        <v>87.77843220338697</v>
      </c>
      <c r="R1786">
        <f t="shared" si="274"/>
        <v>0</v>
      </c>
      <c r="S1786" s="12">
        <f t="shared" si="277"/>
        <v>0</v>
      </c>
      <c r="T1786">
        <f t="shared" si="275"/>
        <v>0</v>
      </c>
      <c r="U1786">
        <f t="shared" si="278"/>
        <v>8</v>
      </c>
    </row>
    <row r="1787" spans="13:21">
      <c r="M1787">
        <f t="shared" si="270"/>
        <v>87.808432203386971</v>
      </c>
      <c r="N1787">
        <f t="shared" si="271"/>
        <v>87.848432203386963</v>
      </c>
      <c r="O1787">
        <f t="shared" si="272"/>
        <v>87.803432203386976</v>
      </c>
      <c r="P1787">
        <f t="shared" si="273"/>
        <v>87.853432203386959</v>
      </c>
      <c r="Q1787">
        <f t="shared" si="276"/>
        <v>87.828432203386967</v>
      </c>
      <c r="R1787">
        <f t="shared" si="274"/>
        <v>0</v>
      </c>
      <c r="S1787" s="12">
        <f t="shared" si="277"/>
        <v>0</v>
      </c>
      <c r="T1787">
        <f t="shared" si="275"/>
        <v>0</v>
      </c>
      <c r="U1787">
        <f t="shared" si="278"/>
        <v>8</v>
      </c>
    </row>
    <row r="1788" spans="13:21">
      <c r="M1788">
        <f t="shared" si="270"/>
        <v>87.858432203386968</v>
      </c>
      <c r="N1788">
        <f t="shared" si="271"/>
        <v>87.89843220338696</v>
      </c>
      <c r="O1788">
        <f t="shared" si="272"/>
        <v>87.853432203386973</v>
      </c>
      <c r="P1788">
        <f t="shared" si="273"/>
        <v>87.903432203386956</v>
      </c>
      <c r="Q1788">
        <f t="shared" si="276"/>
        <v>87.878432203386964</v>
      </c>
      <c r="R1788">
        <f t="shared" si="274"/>
        <v>0</v>
      </c>
      <c r="S1788" s="12">
        <f t="shared" si="277"/>
        <v>0</v>
      </c>
      <c r="T1788">
        <f t="shared" si="275"/>
        <v>0</v>
      </c>
      <c r="U1788">
        <f t="shared" si="278"/>
        <v>8</v>
      </c>
    </row>
    <row r="1789" spans="13:21">
      <c r="M1789">
        <f t="shared" si="270"/>
        <v>87.908432203386965</v>
      </c>
      <c r="N1789">
        <f t="shared" si="271"/>
        <v>87.948432203386957</v>
      </c>
      <c r="O1789">
        <f t="shared" si="272"/>
        <v>87.90343220338697</v>
      </c>
      <c r="P1789">
        <f t="shared" si="273"/>
        <v>87.953432203386953</v>
      </c>
      <c r="Q1789">
        <f t="shared" si="276"/>
        <v>87.928432203386961</v>
      </c>
      <c r="R1789">
        <f t="shared" si="274"/>
        <v>0</v>
      </c>
      <c r="S1789" s="12">
        <f t="shared" si="277"/>
        <v>0</v>
      </c>
      <c r="T1789">
        <f t="shared" si="275"/>
        <v>0</v>
      </c>
      <c r="U1789">
        <f t="shared" si="278"/>
        <v>8</v>
      </c>
    </row>
    <row r="1790" spans="13:21">
      <c r="M1790">
        <f t="shared" si="270"/>
        <v>87.958432203386963</v>
      </c>
      <c r="N1790">
        <f t="shared" si="271"/>
        <v>87.998432203386955</v>
      </c>
      <c r="O1790">
        <f t="shared" si="272"/>
        <v>87.953432203386967</v>
      </c>
      <c r="P1790">
        <f t="shared" si="273"/>
        <v>88.00343220338695</v>
      </c>
      <c r="Q1790">
        <f t="shared" si="276"/>
        <v>87.978432203386959</v>
      </c>
      <c r="R1790">
        <f t="shared" si="274"/>
        <v>0</v>
      </c>
      <c r="S1790" s="12">
        <f t="shared" si="277"/>
        <v>0</v>
      </c>
      <c r="T1790">
        <f t="shared" si="275"/>
        <v>0</v>
      </c>
      <c r="U1790">
        <f t="shared" si="278"/>
        <v>8</v>
      </c>
    </row>
    <row r="1791" spans="13:21">
      <c r="M1791">
        <f t="shared" si="270"/>
        <v>88.00843220338696</v>
      </c>
      <c r="N1791">
        <f t="shared" si="271"/>
        <v>88.048432203386952</v>
      </c>
      <c r="O1791">
        <f t="shared" si="272"/>
        <v>88.003432203386964</v>
      </c>
      <c r="P1791">
        <f t="shared" si="273"/>
        <v>88.053432203386947</v>
      </c>
      <c r="Q1791">
        <f t="shared" si="276"/>
        <v>88.028432203386956</v>
      </c>
      <c r="R1791">
        <f t="shared" si="274"/>
        <v>0</v>
      </c>
      <c r="S1791" s="12">
        <f t="shared" si="277"/>
        <v>0</v>
      </c>
      <c r="T1791">
        <f t="shared" si="275"/>
        <v>0</v>
      </c>
      <c r="U1791">
        <f t="shared" si="278"/>
        <v>8</v>
      </c>
    </row>
    <row r="1792" spans="13:21">
      <c r="M1792">
        <f t="shared" si="270"/>
        <v>88.058432203386957</v>
      </c>
      <c r="N1792">
        <f t="shared" si="271"/>
        <v>88.098432203386949</v>
      </c>
      <c r="O1792">
        <f t="shared" si="272"/>
        <v>88.053432203386961</v>
      </c>
      <c r="P1792">
        <f t="shared" si="273"/>
        <v>88.103432203386944</v>
      </c>
      <c r="Q1792">
        <f t="shared" si="276"/>
        <v>88.078432203386953</v>
      </c>
      <c r="R1792">
        <f t="shared" si="274"/>
        <v>0</v>
      </c>
      <c r="S1792" s="12">
        <f t="shared" si="277"/>
        <v>0</v>
      </c>
      <c r="T1792">
        <f t="shared" si="275"/>
        <v>0</v>
      </c>
      <c r="U1792">
        <f t="shared" si="278"/>
        <v>8</v>
      </c>
    </row>
    <row r="1793" spans="13:21">
      <c r="M1793">
        <f t="shared" si="270"/>
        <v>88.108432203386954</v>
      </c>
      <c r="N1793">
        <f t="shared" si="271"/>
        <v>88.148432203386946</v>
      </c>
      <c r="O1793">
        <f t="shared" si="272"/>
        <v>88.103432203386959</v>
      </c>
      <c r="P1793">
        <f t="shared" si="273"/>
        <v>88.153432203386942</v>
      </c>
      <c r="Q1793">
        <f t="shared" si="276"/>
        <v>88.12843220338695</v>
      </c>
      <c r="R1793">
        <f t="shared" si="274"/>
        <v>0</v>
      </c>
      <c r="S1793" s="12">
        <f t="shared" si="277"/>
        <v>0</v>
      </c>
      <c r="T1793">
        <f t="shared" si="275"/>
        <v>0</v>
      </c>
      <c r="U1793">
        <f t="shared" si="278"/>
        <v>8</v>
      </c>
    </row>
    <row r="1794" spans="13:21">
      <c r="M1794">
        <f t="shared" si="270"/>
        <v>88.158432203386951</v>
      </c>
      <c r="N1794">
        <f t="shared" si="271"/>
        <v>88.198432203386943</v>
      </c>
      <c r="O1794">
        <f t="shared" si="272"/>
        <v>88.153432203386956</v>
      </c>
      <c r="P1794">
        <f t="shared" si="273"/>
        <v>88.203432203386939</v>
      </c>
      <c r="Q1794">
        <f t="shared" si="276"/>
        <v>88.178432203386947</v>
      </c>
      <c r="R1794">
        <f t="shared" si="274"/>
        <v>0</v>
      </c>
      <c r="S1794" s="12">
        <f t="shared" si="277"/>
        <v>0</v>
      </c>
      <c r="T1794">
        <f t="shared" si="275"/>
        <v>0</v>
      </c>
      <c r="U1794">
        <f t="shared" si="278"/>
        <v>8</v>
      </c>
    </row>
    <row r="1795" spans="13:21">
      <c r="M1795">
        <f t="shared" si="270"/>
        <v>88.208432203386948</v>
      </c>
      <c r="N1795">
        <f t="shared" si="271"/>
        <v>88.24843220338694</v>
      </c>
      <c r="O1795">
        <f t="shared" si="272"/>
        <v>88.203432203386953</v>
      </c>
      <c r="P1795">
        <f t="shared" si="273"/>
        <v>88.253432203386936</v>
      </c>
      <c r="Q1795">
        <f t="shared" si="276"/>
        <v>88.228432203386944</v>
      </c>
      <c r="R1795">
        <f t="shared" si="274"/>
        <v>0</v>
      </c>
      <c r="S1795" s="12">
        <f t="shared" si="277"/>
        <v>0</v>
      </c>
      <c r="T1795">
        <f t="shared" si="275"/>
        <v>0</v>
      </c>
      <c r="U1795">
        <f t="shared" si="278"/>
        <v>8</v>
      </c>
    </row>
    <row r="1796" spans="13:21">
      <c r="M1796">
        <f t="shared" si="270"/>
        <v>88.258432203386946</v>
      </c>
      <c r="N1796">
        <f t="shared" si="271"/>
        <v>88.298432203386938</v>
      </c>
      <c r="O1796">
        <f t="shared" si="272"/>
        <v>88.25343220338695</v>
      </c>
      <c r="P1796">
        <f t="shared" si="273"/>
        <v>88.303432203386933</v>
      </c>
      <c r="Q1796">
        <f t="shared" si="276"/>
        <v>88.278432203386942</v>
      </c>
      <c r="R1796">
        <f t="shared" si="274"/>
        <v>0</v>
      </c>
      <c r="S1796" s="12">
        <f t="shared" si="277"/>
        <v>0</v>
      </c>
      <c r="T1796">
        <f t="shared" si="275"/>
        <v>0</v>
      </c>
      <c r="U1796">
        <f t="shared" si="278"/>
        <v>8</v>
      </c>
    </row>
    <row r="1797" spans="13:21">
      <c r="M1797">
        <f t="shared" si="270"/>
        <v>88.308432203386943</v>
      </c>
      <c r="N1797">
        <f t="shared" si="271"/>
        <v>88.348432203386935</v>
      </c>
      <c r="O1797">
        <f t="shared" si="272"/>
        <v>88.303432203386947</v>
      </c>
      <c r="P1797">
        <f t="shared" si="273"/>
        <v>88.35343220338693</v>
      </c>
      <c r="Q1797">
        <f t="shared" si="276"/>
        <v>88.328432203386939</v>
      </c>
      <c r="R1797">
        <f t="shared" si="274"/>
        <v>0</v>
      </c>
      <c r="S1797" s="12">
        <f t="shared" si="277"/>
        <v>0</v>
      </c>
      <c r="T1797">
        <f t="shared" si="275"/>
        <v>0</v>
      </c>
      <c r="U1797">
        <f t="shared" si="278"/>
        <v>8</v>
      </c>
    </row>
    <row r="1798" spans="13:21">
      <c r="M1798">
        <f t="shared" ref="M1798:M1861" si="279">N1797+10^(-$D$4)</f>
        <v>88.35843220338694</v>
      </c>
      <c r="N1798">
        <f t="shared" ref="N1798:N1861" si="280">N1797+$J$6</f>
        <v>88.398432203386932</v>
      </c>
      <c r="O1798">
        <f t="shared" ref="O1798:O1861" si="281">M1798-5*10^-($D$4+1)</f>
        <v>88.353432203386944</v>
      </c>
      <c r="P1798">
        <f t="shared" ref="P1798:P1861" si="282">N1798+5*10^-($D$4+1)</f>
        <v>88.403432203386927</v>
      </c>
      <c r="Q1798">
        <f t="shared" si="276"/>
        <v>88.378432203386936</v>
      </c>
      <c r="R1798">
        <f t="shared" ref="R1798:R1861" si="283">COUNTIFS($G$3:$G$5000, "&gt;="&amp;O1798,$G$3:$G$5000, "&lt;="&amp;P1798)</f>
        <v>0</v>
      </c>
      <c r="S1798" s="12">
        <f t="shared" si="277"/>
        <v>0</v>
      </c>
      <c r="T1798">
        <f t="shared" si="275"/>
        <v>0</v>
      </c>
      <c r="U1798">
        <f t="shared" si="278"/>
        <v>8</v>
      </c>
    </row>
    <row r="1799" spans="13:21">
      <c r="M1799">
        <f t="shared" si="279"/>
        <v>88.408432203386937</v>
      </c>
      <c r="N1799">
        <f t="shared" si="280"/>
        <v>88.448432203386929</v>
      </c>
      <c r="O1799">
        <f t="shared" si="281"/>
        <v>88.403432203386942</v>
      </c>
      <c r="P1799">
        <f t="shared" si="282"/>
        <v>88.453432203386924</v>
      </c>
      <c r="Q1799">
        <f t="shared" si="276"/>
        <v>88.428432203386933</v>
      </c>
      <c r="R1799">
        <f t="shared" si="283"/>
        <v>0</v>
      </c>
      <c r="S1799" s="12">
        <f t="shared" si="277"/>
        <v>0</v>
      </c>
      <c r="T1799">
        <f t="shared" si="275"/>
        <v>0</v>
      </c>
      <c r="U1799">
        <f t="shared" si="278"/>
        <v>8</v>
      </c>
    </row>
    <row r="1800" spans="13:21">
      <c r="M1800">
        <f t="shared" si="279"/>
        <v>88.458432203386934</v>
      </c>
      <c r="N1800">
        <f t="shared" si="280"/>
        <v>88.498432203386926</v>
      </c>
      <c r="O1800">
        <f t="shared" si="281"/>
        <v>88.453432203386939</v>
      </c>
      <c r="P1800">
        <f t="shared" si="282"/>
        <v>88.503432203386922</v>
      </c>
      <c r="Q1800">
        <f t="shared" si="276"/>
        <v>88.47843220338693</v>
      </c>
      <c r="R1800">
        <f t="shared" si="283"/>
        <v>0</v>
      </c>
      <c r="S1800" s="12">
        <f t="shared" si="277"/>
        <v>0</v>
      </c>
      <c r="T1800">
        <f t="shared" si="275"/>
        <v>0</v>
      </c>
      <c r="U1800">
        <f t="shared" si="278"/>
        <v>8</v>
      </c>
    </row>
    <row r="1801" spans="13:21">
      <c r="M1801">
        <f t="shared" si="279"/>
        <v>88.508432203386931</v>
      </c>
      <c r="N1801">
        <f t="shared" si="280"/>
        <v>88.548432203386923</v>
      </c>
      <c r="O1801">
        <f t="shared" si="281"/>
        <v>88.503432203386936</v>
      </c>
      <c r="P1801">
        <f t="shared" si="282"/>
        <v>88.553432203386919</v>
      </c>
      <c r="Q1801">
        <f t="shared" si="276"/>
        <v>88.528432203386927</v>
      </c>
      <c r="R1801">
        <f t="shared" si="283"/>
        <v>0</v>
      </c>
      <c r="S1801" s="12">
        <f t="shared" si="277"/>
        <v>0</v>
      </c>
      <c r="T1801">
        <f t="shared" si="275"/>
        <v>0</v>
      </c>
      <c r="U1801">
        <f t="shared" si="278"/>
        <v>8</v>
      </c>
    </row>
    <row r="1802" spans="13:21">
      <c r="M1802">
        <f t="shared" si="279"/>
        <v>88.558432203386928</v>
      </c>
      <c r="N1802">
        <f t="shared" si="280"/>
        <v>88.59843220338692</v>
      </c>
      <c r="O1802">
        <f t="shared" si="281"/>
        <v>88.553432203386933</v>
      </c>
      <c r="P1802">
        <f t="shared" si="282"/>
        <v>88.603432203386916</v>
      </c>
      <c r="Q1802">
        <f t="shared" si="276"/>
        <v>88.578432203386924</v>
      </c>
      <c r="R1802">
        <f t="shared" si="283"/>
        <v>0</v>
      </c>
      <c r="S1802" s="12">
        <f t="shared" si="277"/>
        <v>0</v>
      </c>
      <c r="T1802">
        <f t="shared" si="275"/>
        <v>0</v>
      </c>
      <c r="U1802">
        <f t="shared" si="278"/>
        <v>8</v>
      </c>
    </row>
    <row r="1803" spans="13:21">
      <c r="M1803">
        <f t="shared" si="279"/>
        <v>88.608432203386926</v>
      </c>
      <c r="N1803">
        <f t="shared" si="280"/>
        <v>88.648432203386918</v>
      </c>
      <c r="O1803">
        <f t="shared" si="281"/>
        <v>88.60343220338693</v>
      </c>
      <c r="P1803">
        <f t="shared" si="282"/>
        <v>88.653432203386913</v>
      </c>
      <c r="Q1803">
        <f t="shared" si="276"/>
        <v>88.628432203386922</v>
      </c>
      <c r="R1803">
        <f t="shared" si="283"/>
        <v>0</v>
      </c>
      <c r="S1803" s="12">
        <f t="shared" si="277"/>
        <v>0</v>
      </c>
      <c r="T1803">
        <f>R1803</f>
        <v>0</v>
      </c>
      <c r="U1803">
        <f t="shared" si="278"/>
        <v>8</v>
      </c>
    </row>
    <row r="1804" spans="13:21">
      <c r="M1804">
        <f t="shared" si="279"/>
        <v>88.658432203386923</v>
      </c>
      <c r="N1804">
        <f t="shared" si="280"/>
        <v>88.698432203386915</v>
      </c>
      <c r="O1804">
        <f t="shared" si="281"/>
        <v>88.653432203386927</v>
      </c>
      <c r="P1804">
        <f t="shared" si="282"/>
        <v>88.70343220338691</v>
      </c>
      <c r="Q1804">
        <f t="shared" si="276"/>
        <v>88.678432203386919</v>
      </c>
      <c r="R1804">
        <f t="shared" si="283"/>
        <v>0</v>
      </c>
      <c r="S1804" s="12">
        <f t="shared" si="277"/>
        <v>0</v>
      </c>
      <c r="T1804">
        <f t="shared" ref="T1804:T1841" si="284">R1804+T1803</f>
        <v>0</v>
      </c>
      <c r="U1804">
        <f t="shared" si="278"/>
        <v>8</v>
      </c>
    </row>
    <row r="1805" spans="13:21">
      <c r="M1805">
        <f t="shared" si="279"/>
        <v>88.70843220338692</v>
      </c>
      <c r="N1805">
        <f t="shared" si="280"/>
        <v>88.748432203386912</v>
      </c>
      <c r="O1805">
        <f t="shared" si="281"/>
        <v>88.703432203386924</v>
      </c>
      <c r="P1805">
        <f t="shared" si="282"/>
        <v>88.753432203386907</v>
      </c>
      <c r="Q1805">
        <f t="shared" si="276"/>
        <v>88.728432203386916</v>
      </c>
      <c r="R1805">
        <f t="shared" si="283"/>
        <v>0</v>
      </c>
      <c r="S1805" s="12">
        <f t="shared" si="277"/>
        <v>0</v>
      </c>
      <c r="T1805">
        <f t="shared" si="284"/>
        <v>0</v>
      </c>
      <c r="U1805">
        <f t="shared" si="278"/>
        <v>8</v>
      </c>
    </row>
    <row r="1806" spans="13:21">
      <c r="M1806">
        <f t="shared" si="279"/>
        <v>88.758432203386917</v>
      </c>
      <c r="N1806">
        <f t="shared" si="280"/>
        <v>88.798432203386909</v>
      </c>
      <c r="O1806">
        <f t="shared" si="281"/>
        <v>88.753432203386922</v>
      </c>
      <c r="P1806">
        <f t="shared" si="282"/>
        <v>88.803432203386905</v>
      </c>
      <c r="Q1806">
        <f t="shared" si="276"/>
        <v>88.778432203386913</v>
      </c>
      <c r="R1806">
        <f t="shared" si="283"/>
        <v>0</v>
      </c>
      <c r="S1806" s="12">
        <f t="shared" si="277"/>
        <v>0</v>
      </c>
      <c r="T1806">
        <f t="shared" si="284"/>
        <v>0</v>
      </c>
      <c r="U1806">
        <f t="shared" si="278"/>
        <v>8</v>
      </c>
    </row>
    <row r="1807" spans="13:21">
      <c r="M1807">
        <f t="shared" si="279"/>
        <v>88.808432203386914</v>
      </c>
      <c r="N1807">
        <f t="shared" si="280"/>
        <v>88.848432203386906</v>
      </c>
      <c r="O1807">
        <f t="shared" si="281"/>
        <v>88.803432203386919</v>
      </c>
      <c r="P1807">
        <f t="shared" si="282"/>
        <v>88.853432203386902</v>
      </c>
      <c r="Q1807">
        <f t="shared" si="276"/>
        <v>88.82843220338691</v>
      </c>
      <c r="R1807">
        <f t="shared" si="283"/>
        <v>0</v>
      </c>
      <c r="S1807" s="12">
        <f t="shared" si="277"/>
        <v>0</v>
      </c>
      <c r="T1807">
        <f t="shared" si="284"/>
        <v>0</v>
      </c>
      <c r="U1807">
        <f t="shared" si="278"/>
        <v>8</v>
      </c>
    </row>
    <row r="1808" spans="13:21">
      <c r="M1808">
        <f t="shared" si="279"/>
        <v>88.858432203386911</v>
      </c>
      <c r="N1808">
        <f t="shared" si="280"/>
        <v>88.898432203386903</v>
      </c>
      <c r="O1808">
        <f t="shared" si="281"/>
        <v>88.853432203386916</v>
      </c>
      <c r="P1808">
        <f t="shared" si="282"/>
        <v>88.903432203386899</v>
      </c>
      <c r="Q1808">
        <f t="shared" si="276"/>
        <v>88.878432203386907</v>
      </c>
      <c r="R1808">
        <f t="shared" si="283"/>
        <v>0</v>
      </c>
      <c r="S1808" s="12">
        <f t="shared" si="277"/>
        <v>0</v>
      </c>
      <c r="T1808">
        <f t="shared" si="284"/>
        <v>0</v>
      </c>
      <c r="U1808">
        <f t="shared" si="278"/>
        <v>8</v>
      </c>
    </row>
    <row r="1809" spans="13:21">
      <c r="M1809">
        <f t="shared" si="279"/>
        <v>88.908432203386909</v>
      </c>
      <c r="N1809">
        <f t="shared" si="280"/>
        <v>88.948432203386901</v>
      </c>
      <c r="O1809">
        <f t="shared" si="281"/>
        <v>88.903432203386913</v>
      </c>
      <c r="P1809">
        <f t="shared" si="282"/>
        <v>88.953432203386896</v>
      </c>
      <c r="Q1809">
        <f t="shared" si="276"/>
        <v>88.928432203386905</v>
      </c>
      <c r="R1809">
        <f t="shared" si="283"/>
        <v>0</v>
      </c>
      <c r="S1809" s="12">
        <f t="shared" si="277"/>
        <v>0</v>
      </c>
      <c r="T1809">
        <f t="shared" si="284"/>
        <v>0</v>
      </c>
      <c r="U1809">
        <f t="shared" si="278"/>
        <v>8</v>
      </c>
    </row>
    <row r="1810" spans="13:21">
      <c r="M1810">
        <f t="shared" si="279"/>
        <v>88.958432203386906</v>
      </c>
      <c r="N1810">
        <f t="shared" si="280"/>
        <v>88.998432203386898</v>
      </c>
      <c r="O1810">
        <f t="shared" si="281"/>
        <v>88.95343220338691</v>
      </c>
      <c r="P1810">
        <f t="shared" si="282"/>
        <v>89.003432203386893</v>
      </c>
      <c r="Q1810">
        <f t="shared" si="276"/>
        <v>88.978432203386902</v>
      </c>
      <c r="R1810">
        <f t="shared" si="283"/>
        <v>0</v>
      </c>
      <c r="S1810" s="12">
        <f t="shared" si="277"/>
        <v>0</v>
      </c>
      <c r="T1810">
        <f t="shared" si="284"/>
        <v>0</v>
      </c>
      <c r="U1810">
        <f t="shared" si="278"/>
        <v>8</v>
      </c>
    </row>
    <row r="1811" spans="13:21">
      <c r="M1811">
        <f t="shared" si="279"/>
        <v>89.008432203386903</v>
      </c>
      <c r="N1811">
        <f t="shared" si="280"/>
        <v>89.048432203386895</v>
      </c>
      <c r="O1811">
        <f t="shared" si="281"/>
        <v>89.003432203386907</v>
      </c>
      <c r="P1811">
        <f t="shared" si="282"/>
        <v>89.05343220338689</v>
      </c>
      <c r="Q1811">
        <f t="shared" si="276"/>
        <v>89.028432203386899</v>
      </c>
      <c r="R1811">
        <f t="shared" si="283"/>
        <v>0</v>
      </c>
      <c r="S1811" s="12">
        <f t="shared" si="277"/>
        <v>0</v>
      </c>
      <c r="T1811">
        <f t="shared" si="284"/>
        <v>0</v>
      </c>
      <c r="U1811">
        <f t="shared" si="278"/>
        <v>8</v>
      </c>
    </row>
    <row r="1812" spans="13:21">
      <c r="M1812">
        <f t="shared" si="279"/>
        <v>89.0584322033869</v>
      </c>
      <c r="N1812">
        <f t="shared" si="280"/>
        <v>89.098432203386892</v>
      </c>
      <c r="O1812">
        <f t="shared" si="281"/>
        <v>89.053432203386905</v>
      </c>
      <c r="P1812">
        <f t="shared" si="282"/>
        <v>89.103432203386888</v>
      </c>
      <c r="Q1812">
        <f t="shared" si="276"/>
        <v>89.078432203386896</v>
      </c>
      <c r="R1812">
        <f t="shared" si="283"/>
        <v>0</v>
      </c>
      <c r="S1812" s="12">
        <f t="shared" si="277"/>
        <v>0</v>
      </c>
      <c r="T1812">
        <f t="shared" si="284"/>
        <v>0</v>
      </c>
      <c r="U1812">
        <f t="shared" si="278"/>
        <v>8</v>
      </c>
    </row>
    <row r="1813" spans="13:21">
      <c r="M1813">
        <f t="shared" si="279"/>
        <v>89.108432203386897</v>
      </c>
      <c r="N1813">
        <f t="shared" si="280"/>
        <v>89.148432203386889</v>
      </c>
      <c r="O1813">
        <f t="shared" si="281"/>
        <v>89.103432203386902</v>
      </c>
      <c r="P1813">
        <f t="shared" si="282"/>
        <v>89.153432203386885</v>
      </c>
      <c r="Q1813">
        <f t="shared" si="276"/>
        <v>89.128432203386893</v>
      </c>
      <c r="R1813">
        <f t="shared" si="283"/>
        <v>0</v>
      </c>
      <c r="S1813" s="12">
        <f t="shared" si="277"/>
        <v>0</v>
      </c>
      <c r="T1813">
        <f t="shared" si="284"/>
        <v>0</v>
      </c>
      <c r="U1813">
        <f t="shared" si="278"/>
        <v>8</v>
      </c>
    </row>
    <row r="1814" spans="13:21">
      <c r="M1814">
        <f t="shared" si="279"/>
        <v>89.158432203386894</v>
      </c>
      <c r="N1814">
        <f t="shared" si="280"/>
        <v>89.198432203386886</v>
      </c>
      <c r="O1814">
        <f t="shared" si="281"/>
        <v>89.153432203386899</v>
      </c>
      <c r="P1814">
        <f t="shared" si="282"/>
        <v>89.203432203386882</v>
      </c>
      <c r="Q1814">
        <f t="shared" si="276"/>
        <v>89.17843220338689</v>
      </c>
      <c r="R1814">
        <f t="shared" si="283"/>
        <v>0</v>
      </c>
      <c r="S1814" s="12">
        <f t="shared" si="277"/>
        <v>0</v>
      </c>
      <c r="T1814">
        <f t="shared" si="284"/>
        <v>0</v>
      </c>
      <c r="U1814">
        <f t="shared" si="278"/>
        <v>8</v>
      </c>
    </row>
    <row r="1815" spans="13:21">
      <c r="M1815">
        <f t="shared" si="279"/>
        <v>89.208432203386892</v>
      </c>
      <c r="N1815">
        <f t="shared" si="280"/>
        <v>89.248432203386884</v>
      </c>
      <c r="O1815">
        <f t="shared" si="281"/>
        <v>89.203432203386896</v>
      </c>
      <c r="P1815">
        <f t="shared" si="282"/>
        <v>89.253432203386879</v>
      </c>
      <c r="Q1815">
        <f t="shared" si="276"/>
        <v>89.228432203386888</v>
      </c>
      <c r="R1815">
        <f t="shared" si="283"/>
        <v>0</v>
      </c>
      <c r="S1815" s="12">
        <f t="shared" si="277"/>
        <v>0</v>
      </c>
      <c r="T1815">
        <f t="shared" si="284"/>
        <v>0</v>
      </c>
      <c r="U1815">
        <f t="shared" si="278"/>
        <v>8</v>
      </c>
    </row>
    <row r="1816" spans="13:21">
      <c r="M1816">
        <f t="shared" si="279"/>
        <v>89.258432203386889</v>
      </c>
      <c r="N1816">
        <f t="shared" si="280"/>
        <v>89.298432203386881</v>
      </c>
      <c r="O1816">
        <f t="shared" si="281"/>
        <v>89.253432203386893</v>
      </c>
      <c r="P1816">
        <f t="shared" si="282"/>
        <v>89.303432203386876</v>
      </c>
      <c r="Q1816">
        <f t="shared" si="276"/>
        <v>89.278432203386885</v>
      </c>
      <c r="R1816">
        <f t="shared" si="283"/>
        <v>0</v>
      </c>
      <c r="S1816" s="12">
        <f t="shared" si="277"/>
        <v>0</v>
      </c>
      <c r="T1816">
        <f t="shared" si="284"/>
        <v>0</v>
      </c>
      <c r="U1816">
        <f t="shared" si="278"/>
        <v>8</v>
      </c>
    </row>
    <row r="1817" spans="13:21">
      <c r="M1817">
        <f t="shared" si="279"/>
        <v>89.308432203386886</v>
      </c>
      <c r="N1817">
        <f t="shared" si="280"/>
        <v>89.348432203386878</v>
      </c>
      <c r="O1817">
        <f t="shared" si="281"/>
        <v>89.30343220338689</v>
      </c>
      <c r="P1817">
        <f t="shared" si="282"/>
        <v>89.353432203386873</v>
      </c>
      <c r="Q1817">
        <f t="shared" si="276"/>
        <v>89.328432203386882</v>
      </c>
      <c r="R1817">
        <f t="shared" si="283"/>
        <v>0</v>
      </c>
      <c r="S1817" s="12">
        <f t="shared" si="277"/>
        <v>0</v>
      </c>
      <c r="T1817">
        <f t="shared" si="284"/>
        <v>0</v>
      </c>
      <c r="U1817">
        <f t="shared" si="278"/>
        <v>8</v>
      </c>
    </row>
    <row r="1818" spans="13:21">
      <c r="M1818">
        <f t="shared" si="279"/>
        <v>89.358432203386883</v>
      </c>
      <c r="N1818">
        <f t="shared" si="280"/>
        <v>89.398432203386875</v>
      </c>
      <c r="O1818">
        <f t="shared" si="281"/>
        <v>89.353432203386888</v>
      </c>
      <c r="P1818">
        <f t="shared" si="282"/>
        <v>89.40343220338687</v>
      </c>
      <c r="Q1818">
        <f t="shared" si="276"/>
        <v>89.378432203386879</v>
      </c>
      <c r="R1818">
        <f t="shared" si="283"/>
        <v>0</v>
      </c>
      <c r="S1818" s="12">
        <f t="shared" si="277"/>
        <v>0</v>
      </c>
      <c r="T1818">
        <f t="shared" si="284"/>
        <v>0</v>
      </c>
      <c r="U1818">
        <f t="shared" si="278"/>
        <v>8</v>
      </c>
    </row>
    <row r="1819" spans="13:21">
      <c r="M1819">
        <f t="shared" si="279"/>
        <v>89.40843220338688</v>
      </c>
      <c r="N1819">
        <f t="shared" si="280"/>
        <v>89.448432203386872</v>
      </c>
      <c r="O1819">
        <f t="shared" si="281"/>
        <v>89.403432203386885</v>
      </c>
      <c r="P1819">
        <f t="shared" si="282"/>
        <v>89.453432203386868</v>
      </c>
      <c r="Q1819">
        <f t="shared" si="276"/>
        <v>89.428432203386876</v>
      </c>
      <c r="R1819">
        <f t="shared" si="283"/>
        <v>0</v>
      </c>
      <c r="S1819" s="12">
        <f t="shared" si="277"/>
        <v>0</v>
      </c>
      <c r="T1819">
        <f t="shared" si="284"/>
        <v>0</v>
      </c>
      <c r="U1819">
        <f t="shared" si="278"/>
        <v>8</v>
      </c>
    </row>
    <row r="1820" spans="13:21">
      <c r="M1820">
        <f t="shared" si="279"/>
        <v>89.458432203386877</v>
      </c>
      <c r="N1820">
        <f t="shared" si="280"/>
        <v>89.498432203386869</v>
      </c>
      <c r="O1820">
        <f t="shared" si="281"/>
        <v>89.453432203386882</v>
      </c>
      <c r="P1820">
        <f t="shared" si="282"/>
        <v>89.503432203386865</v>
      </c>
      <c r="Q1820">
        <f t="shared" si="276"/>
        <v>89.478432203386873</v>
      </c>
      <c r="R1820">
        <f t="shared" si="283"/>
        <v>0</v>
      </c>
      <c r="S1820" s="12">
        <f t="shared" si="277"/>
        <v>0</v>
      </c>
      <c r="T1820">
        <f t="shared" si="284"/>
        <v>0</v>
      </c>
      <c r="U1820">
        <f t="shared" si="278"/>
        <v>8</v>
      </c>
    </row>
    <row r="1821" spans="13:21">
      <c r="M1821">
        <f t="shared" si="279"/>
        <v>89.508432203386874</v>
      </c>
      <c r="N1821">
        <f t="shared" si="280"/>
        <v>89.548432203386866</v>
      </c>
      <c r="O1821">
        <f t="shared" si="281"/>
        <v>89.503432203386879</v>
      </c>
      <c r="P1821">
        <f t="shared" si="282"/>
        <v>89.553432203386862</v>
      </c>
      <c r="Q1821">
        <f t="shared" si="276"/>
        <v>89.52843220338687</v>
      </c>
      <c r="R1821">
        <f t="shared" si="283"/>
        <v>0</v>
      </c>
      <c r="S1821" s="12">
        <f t="shared" si="277"/>
        <v>0</v>
      </c>
      <c r="T1821">
        <f t="shared" si="284"/>
        <v>0</v>
      </c>
      <c r="U1821">
        <f t="shared" si="278"/>
        <v>8</v>
      </c>
    </row>
    <row r="1822" spans="13:21">
      <c r="M1822">
        <f t="shared" si="279"/>
        <v>89.558432203386872</v>
      </c>
      <c r="N1822">
        <f t="shared" si="280"/>
        <v>89.598432203386864</v>
      </c>
      <c r="O1822">
        <f t="shared" si="281"/>
        <v>89.553432203386876</v>
      </c>
      <c r="P1822">
        <f t="shared" si="282"/>
        <v>89.603432203386859</v>
      </c>
      <c r="Q1822">
        <f t="shared" si="276"/>
        <v>89.578432203386868</v>
      </c>
      <c r="R1822">
        <f t="shared" si="283"/>
        <v>0</v>
      </c>
      <c r="S1822" s="12">
        <f t="shared" si="277"/>
        <v>0</v>
      </c>
      <c r="T1822">
        <f t="shared" si="284"/>
        <v>0</v>
      </c>
      <c r="U1822">
        <f t="shared" si="278"/>
        <v>8</v>
      </c>
    </row>
    <row r="1823" spans="13:21">
      <c r="M1823">
        <f t="shared" si="279"/>
        <v>89.608432203386869</v>
      </c>
      <c r="N1823">
        <f t="shared" si="280"/>
        <v>89.648432203386861</v>
      </c>
      <c r="O1823">
        <f t="shared" si="281"/>
        <v>89.603432203386873</v>
      </c>
      <c r="P1823">
        <f t="shared" si="282"/>
        <v>89.653432203386856</v>
      </c>
      <c r="Q1823">
        <f t="shared" si="276"/>
        <v>89.628432203386865</v>
      </c>
      <c r="R1823">
        <f t="shared" si="283"/>
        <v>0</v>
      </c>
      <c r="S1823" s="12">
        <f t="shared" si="277"/>
        <v>0</v>
      </c>
      <c r="T1823">
        <f t="shared" si="284"/>
        <v>0</v>
      </c>
      <c r="U1823">
        <f t="shared" si="278"/>
        <v>8</v>
      </c>
    </row>
    <row r="1824" spans="13:21">
      <c r="M1824">
        <f t="shared" si="279"/>
        <v>89.658432203386866</v>
      </c>
      <c r="N1824">
        <f t="shared" si="280"/>
        <v>89.698432203386858</v>
      </c>
      <c r="O1824">
        <f t="shared" si="281"/>
        <v>89.65343220338687</v>
      </c>
      <c r="P1824">
        <f t="shared" si="282"/>
        <v>89.703432203386853</v>
      </c>
      <c r="Q1824">
        <f t="shared" si="276"/>
        <v>89.678432203386862</v>
      </c>
      <c r="R1824">
        <f t="shared" si="283"/>
        <v>0</v>
      </c>
      <c r="S1824" s="12">
        <f t="shared" si="277"/>
        <v>0</v>
      </c>
      <c r="T1824">
        <f t="shared" si="284"/>
        <v>0</v>
      </c>
      <c r="U1824">
        <f t="shared" si="278"/>
        <v>8</v>
      </c>
    </row>
    <row r="1825" spans="13:21">
      <c r="M1825">
        <f t="shared" si="279"/>
        <v>89.708432203386863</v>
      </c>
      <c r="N1825">
        <f t="shared" si="280"/>
        <v>89.748432203386855</v>
      </c>
      <c r="O1825">
        <f t="shared" si="281"/>
        <v>89.703432203386868</v>
      </c>
      <c r="P1825">
        <f t="shared" si="282"/>
        <v>89.753432203386851</v>
      </c>
      <c r="Q1825">
        <f t="shared" si="276"/>
        <v>89.728432203386859</v>
      </c>
      <c r="R1825">
        <f t="shared" si="283"/>
        <v>0</v>
      </c>
      <c r="S1825" s="12">
        <f t="shared" si="277"/>
        <v>0</v>
      </c>
      <c r="T1825">
        <f t="shared" si="284"/>
        <v>0</v>
      </c>
      <c r="U1825">
        <f t="shared" si="278"/>
        <v>8</v>
      </c>
    </row>
    <row r="1826" spans="13:21">
      <c r="M1826">
        <f t="shared" si="279"/>
        <v>89.75843220338686</v>
      </c>
      <c r="N1826">
        <f t="shared" si="280"/>
        <v>89.798432203386852</v>
      </c>
      <c r="O1826">
        <f t="shared" si="281"/>
        <v>89.753432203386865</v>
      </c>
      <c r="P1826">
        <f t="shared" si="282"/>
        <v>89.803432203386848</v>
      </c>
      <c r="Q1826">
        <f t="shared" si="276"/>
        <v>89.778432203386856</v>
      </c>
      <c r="R1826">
        <f t="shared" si="283"/>
        <v>0</v>
      </c>
      <c r="S1826" s="12">
        <f t="shared" si="277"/>
        <v>0</v>
      </c>
      <c r="T1826">
        <f t="shared" si="284"/>
        <v>0</v>
      </c>
      <c r="U1826">
        <f t="shared" si="278"/>
        <v>8</v>
      </c>
    </row>
    <row r="1827" spans="13:21">
      <c r="M1827">
        <f t="shared" si="279"/>
        <v>89.808432203386857</v>
      </c>
      <c r="N1827">
        <f t="shared" si="280"/>
        <v>89.848432203386849</v>
      </c>
      <c r="O1827">
        <f t="shared" si="281"/>
        <v>89.803432203386862</v>
      </c>
      <c r="P1827">
        <f t="shared" si="282"/>
        <v>89.853432203386845</v>
      </c>
      <c r="Q1827">
        <f t="shared" si="276"/>
        <v>89.828432203386853</v>
      </c>
      <c r="R1827">
        <f t="shared" si="283"/>
        <v>0</v>
      </c>
      <c r="S1827" s="12">
        <f t="shared" si="277"/>
        <v>0</v>
      </c>
      <c r="T1827">
        <f t="shared" si="284"/>
        <v>0</v>
      </c>
      <c r="U1827">
        <f t="shared" si="278"/>
        <v>8</v>
      </c>
    </row>
    <row r="1828" spans="13:21">
      <c r="M1828">
        <f t="shared" si="279"/>
        <v>89.858432203386855</v>
      </c>
      <c r="N1828">
        <f t="shared" si="280"/>
        <v>89.898432203386847</v>
      </c>
      <c r="O1828">
        <f t="shared" si="281"/>
        <v>89.853432203386859</v>
      </c>
      <c r="P1828">
        <f t="shared" si="282"/>
        <v>89.903432203386842</v>
      </c>
      <c r="Q1828">
        <f t="shared" si="276"/>
        <v>89.878432203386851</v>
      </c>
      <c r="R1828">
        <f t="shared" si="283"/>
        <v>0</v>
      </c>
      <c r="S1828" s="12">
        <f t="shared" si="277"/>
        <v>0</v>
      </c>
      <c r="T1828">
        <f t="shared" si="284"/>
        <v>0</v>
      </c>
      <c r="U1828">
        <f t="shared" si="278"/>
        <v>8</v>
      </c>
    </row>
    <row r="1829" spans="13:21">
      <c r="M1829">
        <f t="shared" si="279"/>
        <v>89.908432203386852</v>
      </c>
      <c r="N1829">
        <f t="shared" si="280"/>
        <v>89.948432203386844</v>
      </c>
      <c r="O1829">
        <f t="shared" si="281"/>
        <v>89.903432203386856</v>
      </c>
      <c r="P1829">
        <f t="shared" si="282"/>
        <v>89.953432203386839</v>
      </c>
      <c r="Q1829">
        <f t="shared" si="276"/>
        <v>89.928432203386848</v>
      </c>
      <c r="R1829">
        <f t="shared" si="283"/>
        <v>0</v>
      </c>
      <c r="S1829" s="12">
        <f t="shared" si="277"/>
        <v>0</v>
      </c>
      <c r="T1829">
        <f t="shared" si="284"/>
        <v>0</v>
      </c>
      <c r="U1829">
        <f t="shared" si="278"/>
        <v>8</v>
      </c>
    </row>
    <row r="1830" spans="13:21">
      <c r="M1830">
        <f t="shared" si="279"/>
        <v>89.958432203386849</v>
      </c>
      <c r="N1830">
        <f t="shared" si="280"/>
        <v>89.998432203386841</v>
      </c>
      <c r="O1830">
        <f t="shared" si="281"/>
        <v>89.953432203386853</v>
      </c>
      <c r="P1830">
        <f t="shared" si="282"/>
        <v>90.003432203386836</v>
      </c>
      <c r="Q1830">
        <f t="shared" si="276"/>
        <v>89.978432203386845</v>
      </c>
      <c r="R1830">
        <f t="shared" si="283"/>
        <v>0</v>
      </c>
      <c r="S1830" s="12">
        <f t="shared" si="277"/>
        <v>0</v>
      </c>
      <c r="T1830">
        <f t="shared" si="284"/>
        <v>0</v>
      </c>
      <c r="U1830">
        <f t="shared" si="278"/>
        <v>8</v>
      </c>
    </row>
    <row r="1831" spans="13:21">
      <c r="M1831">
        <f t="shared" si="279"/>
        <v>90.008432203386846</v>
      </c>
      <c r="N1831">
        <f t="shared" si="280"/>
        <v>90.048432203386838</v>
      </c>
      <c r="O1831">
        <f t="shared" si="281"/>
        <v>90.003432203386851</v>
      </c>
      <c r="P1831">
        <f t="shared" si="282"/>
        <v>90.053432203386834</v>
      </c>
      <c r="Q1831">
        <f t="shared" si="276"/>
        <v>90.028432203386842</v>
      </c>
      <c r="R1831">
        <f t="shared" si="283"/>
        <v>0</v>
      </c>
      <c r="S1831" s="12">
        <f t="shared" si="277"/>
        <v>0</v>
      </c>
      <c r="T1831">
        <f t="shared" si="284"/>
        <v>0</v>
      </c>
      <c r="U1831">
        <f t="shared" si="278"/>
        <v>8</v>
      </c>
    </row>
    <row r="1832" spans="13:21">
      <c r="M1832">
        <f t="shared" si="279"/>
        <v>90.058432203386843</v>
      </c>
      <c r="N1832">
        <f t="shared" si="280"/>
        <v>90.098432203386835</v>
      </c>
      <c r="O1832">
        <f t="shared" si="281"/>
        <v>90.053432203386848</v>
      </c>
      <c r="P1832">
        <f t="shared" si="282"/>
        <v>90.103432203386831</v>
      </c>
      <c r="Q1832">
        <f t="shared" si="276"/>
        <v>90.078432203386839</v>
      </c>
      <c r="R1832">
        <f t="shared" si="283"/>
        <v>0</v>
      </c>
      <c r="S1832" s="12">
        <f t="shared" si="277"/>
        <v>0</v>
      </c>
      <c r="T1832">
        <f t="shared" si="284"/>
        <v>0</v>
      </c>
      <c r="U1832">
        <f t="shared" si="278"/>
        <v>8</v>
      </c>
    </row>
    <row r="1833" spans="13:21">
      <c r="M1833">
        <f t="shared" si="279"/>
        <v>90.10843220338684</v>
      </c>
      <c r="N1833">
        <f t="shared" si="280"/>
        <v>90.148432203386832</v>
      </c>
      <c r="O1833">
        <f t="shared" si="281"/>
        <v>90.103432203386845</v>
      </c>
      <c r="P1833">
        <f t="shared" si="282"/>
        <v>90.153432203386828</v>
      </c>
      <c r="Q1833">
        <f t="shared" si="276"/>
        <v>90.128432203386836</v>
      </c>
      <c r="R1833">
        <f t="shared" si="283"/>
        <v>0</v>
      </c>
      <c r="S1833" s="12">
        <f t="shared" si="277"/>
        <v>0</v>
      </c>
      <c r="T1833">
        <f t="shared" si="284"/>
        <v>0</v>
      </c>
      <c r="U1833">
        <f t="shared" si="278"/>
        <v>8</v>
      </c>
    </row>
    <row r="1834" spans="13:21">
      <c r="M1834">
        <f t="shared" si="279"/>
        <v>90.158432203386838</v>
      </c>
      <c r="N1834">
        <f t="shared" si="280"/>
        <v>90.19843220338683</v>
      </c>
      <c r="O1834">
        <f t="shared" si="281"/>
        <v>90.153432203386842</v>
      </c>
      <c r="P1834">
        <f t="shared" si="282"/>
        <v>90.203432203386825</v>
      </c>
      <c r="Q1834">
        <f t="shared" si="276"/>
        <v>90.178432203386834</v>
      </c>
      <c r="R1834">
        <f t="shared" si="283"/>
        <v>0</v>
      </c>
      <c r="S1834" s="12">
        <f t="shared" si="277"/>
        <v>0</v>
      </c>
      <c r="T1834">
        <f t="shared" si="284"/>
        <v>0</v>
      </c>
      <c r="U1834">
        <f t="shared" si="278"/>
        <v>8</v>
      </c>
    </row>
    <row r="1835" spans="13:21">
      <c r="M1835">
        <f t="shared" si="279"/>
        <v>90.208432203386835</v>
      </c>
      <c r="N1835">
        <f t="shared" si="280"/>
        <v>90.248432203386827</v>
      </c>
      <c r="O1835">
        <f t="shared" si="281"/>
        <v>90.203432203386839</v>
      </c>
      <c r="P1835">
        <f t="shared" si="282"/>
        <v>90.253432203386822</v>
      </c>
      <c r="Q1835">
        <f t="shared" si="276"/>
        <v>90.228432203386831</v>
      </c>
      <c r="R1835">
        <f t="shared" si="283"/>
        <v>0</v>
      </c>
      <c r="S1835" s="12">
        <f t="shared" si="277"/>
        <v>0</v>
      </c>
      <c r="T1835">
        <f t="shared" si="284"/>
        <v>0</v>
      </c>
      <c r="U1835">
        <f t="shared" si="278"/>
        <v>8</v>
      </c>
    </row>
    <row r="1836" spans="13:21">
      <c r="M1836">
        <f t="shared" si="279"/>
        <v>90.258432203386832</v>
      </c>
      <c r="N1836">
        <f t="shared" si="280"/>
        <v>90.298432203386824</v>
      </c>
      <c r="O1836">
        <f t="shared" si="281"/>
        <v>90.253432203386836</v>
      </c>
      <c r="P1836">
        <f t="shared" si="282"/>
        <v>90.303432203386819</v>
      </c>
      <c r="Q1836">
        <f t="shared" si="276"/>
        <v>90.278432203386828</v>
      </c>
      <c r="R1836">
        <f t="shared" si="283"/>
        <v>0</v>
      </c>
      <c r="S1836" s="12">
        <f t="shared" si="277"/>
        <v>0</v>
      </c>
      <c r="T1836">
        <f t="shared" si="284"/>
        <v>0</v>
      </c>
      <c r="U1836">
        <f t="shared" si="278"/>
        <v>8</v>
      </c>
    </row>
    <row r="1837" spans="13:21">
      <c r="M1837">
        <f t="shared" si="279"/>
        <v>90.308432203386829</v>
      </c>
      <c r="N1837">
        <f t="shared" si="280"/>
        <v>90.348432203386821</v>
      </c>
      <c r="O1837">
        <f t="shared" si="281"/>
        <v>90.303432203386834</v>
      </c>
      <c r="P1837">
        <f t="shared" si="282"/>
        <v>90.353432203386816</v>
      </c>
      <c r="Q1837">
        <f t="shared" si="276"/>
        <v>90.328432203386825</v>
      </c>
      <c r="R1837">
        <f t="shared" si="283"/>
        <v>0</v>
      </c>
      <c r="S1837" s="12">
        <f t="shared" si="277"/>
        <v>0</v>
      </c>
      <c r="T1837">
        <f t="shared" si="284"/>
        <v>0</v>
      </c>
      <c r="U1837">
        <f t="shared" si="278"/>
        <v>8</v>
      </c>
    </row>
    <row r="1838" spans="13:21">
      <c r="M1838">
        <f t="shared" si="279"/>
        <v>90.358432203386826</v>
      </c>
      <c r="N1838">
        <f t="shared" si="280"/>
        <v>90.398432203386818</v>
      </c>
      <c r="O1838">
        <f t="shared" si="281"/>
        <v>90.353432203386831</v>
      </c>
      <c r="P1838">
        <f t="shared" si="282"/>
        <v>90.403432203386814</v>
      </c>
      <c r="Q1838">
        <f t="shared" si="276"/>
        <v>90.378432203386822</v>
      </c>
      <c r="R1838">
        <f t="shared" si="283"/>
        <v>0</v>
      </c>
      <c r="S1838" s="12">
        <f t="shared" si="277"/>
        <v>0</v>
      </c>
      <c r="T1838">
        <f t="shared" si="284"/>
        <v>0</v>
      </c>
      <c r="U1838">
        <f t="shared" si="278"/>
        <v>8</v>
      </c>
    </row>
    <row r="1839" spans="13:21">
      <c r="M1839">
        <f t="shared" si="279"/>
        <v>90.408432203386823</v>
      </c>
      <c r="N1839">
        <f t="shared" si="280"/>
        <v>90.448432203386815</v>
      </c>
      <c r="O1839">
        <f t="shared" si="281"/>
        <v>90.403432203386828</v>
      </c>
      <c r="P1839">
        <f t="shared" si="282"/>
        <v>90.453432203386811</v>
      </c>
      <c r="Q1839">
        <f t="shared" si="276"/>
        <v>90.428432203386819</v>
      </c>
      <c r="R1839">
        <f t="shared" si="283"/>
        <v>0</v>
      </c>
      <c r="S1839" s="12">
        <f t="shared" si="277"/>
        <v>0</v>
      </c>
      <c r="T1839">
        <f t="shared" si="284"/>
        <v>0</v>
      </c>
      <c r="U1839">
        <f t="shared" si="278"/>
        <v>8</v>
      </c>
    </row>
    <row r="1840" spans="13:21">
      <c r="M1840">
        <f t="shared" si="279"/>
        <v>90.45843220338682</v>
      </c>
      <c r="N1840">
        <f t="shared" si="280"/>
        <v>90.498432203386812</v>
      </c>
      <c r="O1840">
        <f t="shared" si="281"/>
        <v>90.453432203386825</v>
      </c>
      <c r="P1840">
        <f t="shared" si="282"/>
        <v>90.503432203386808</v>
      </c>
      <c r="Q1840">
        <f t="shared" si="276"/>
        <v>90.478432203386816</v>
      </c>
      <c r="R1840">
        <f t="shared" si="283"/>
        <v>0</v>
      </c>
      <c r="S1840" s="12">
        <f t="shared" si="277"/>
        <v>0</v>
      </c>
      <c r="T1840">
        <f t="shared" si="284"/>
        <v>0</v>
      </c>
      <c r="U1840">
        <f t="shared" si="278"/>
        <v>8</v>
      </c>
    </row>
    <row r="1841" spans="13:21">
      <c r="M1841">
        <f t="shared" si="279"/>
        <v>90.508432203386818</v>
      </c>
      <c r="N1841">
        <f t="shared" si="280"/>
        <v>90.54843220338681</v>
      </c>
      <c r="O1841">
        <f t="shared" si="281"/>
        <v>90.503432203386822</v>
      </c>
      <c r="P1841">
        <f t="shared" si="282"/>
        <v>90.553432203386805</v>
      </c>
      <c r="Q1841">
        <f t="shared" si="276"/>
        <v>90.528432203386814</v>
      </c>
      <c r="R1841">
        <f t="shared" si="283"/>
        <v>0</v>
      </c>
      <c r="S1841" s="12">
        <f t="shared" si="277"/>
        <v>0</v>
      </c>
      <c r="T1841">
        <f t="shared" si="284"/>
        <v>0</v>
      </c>
      <c r="U1841">
        <f t="shared" si="278"/>
        <v>8</v>
      </c>
    </row>
    <row r="1842" spans="13:21">
      <c r="M1842">
        <f t="shared" si="279"/>
        <v>90.558432203386815</v>
      </c>
      <c r="N1842">
        <f t="shared" si="280"/>
        <v>90.598432203386807</v>
      </c>
      <c r="O1842">
        <f t="shared" si="281"/>
        <v>90.553432203386819</v>
      </c>
      <c r="P1842">
        <f t="shared" si="282"/>
        <v>90.603432203386802</v>
      </c>
      <c r="Q1842">
        <f t="shared" si="276"/>
        <v>90.578432203386811</v>
      </c>
      <c r="R1842">
        <f t="shared" si="283"/>
        <v>0</v>
      </c>
      <c r="S1842" s="12">
        <f t="shared" si="277"/>
        <v>0</v>
      </c>
      <c r="T1842">
        <f>R1842</f>
        <v>0</v>
      </c>
      <c r="U1842">
        <f t="shared" si="278"/>
        <v>8</v>
      </c>
    </row>
    <row r="1843" spans="13:21">
      <c r="M1843">
        <f t="shared" si="279"/>
        <v>90.608432203386812</v>
      </c>
      <c r="N1843">
        <f t="shared" si="280"/>
        <v>90.648432203386804</v>
      </c>
      <c r="O1843">
        <f t="shared" si="281"/>
        <v>90.603432203386816</v>
      </c>
      <c r="P1843">
        <f t="shared" si="282"/>
        <v>90.653432203386799</v>
      </c>
      <c r="Q1843">
        <f t="shared" ref="Q1843:Q1906" si="285">AVERAGE(O1843:P1843)</f>
        <v>90.628432203386808</v>
      </c>
      <c r="R1843">
        <f t="shared" si="283"/>
        <v>0</v>
      </c>
      <c r="S1843" s="12">
        <f t="shared" ref="S1843:S1906" si="286">R1843/$S$3</f>
        <v>0</v>
      </c>
      <c r="T1843">
        <f t="shared" ref="T1843:T1880" si="287">R1843+T1842</f>
        <v>0</v>
      </c>
      <c r="U1843">
        <f t="shared" ref="U1843:U1906" si="288">COUNTIF($G$3:$G$1000, "&lt;="&amp;O1843)</f>
        <v>8</v>
      </c>
    </row>
    <row r="1844" spans="13:21">
      <c r="M1844">
        <f t="shared" si="279"/>
        <v>90.658432203386809</v>
      </c>
      <c r="N1844">
        <f t="shared" si="280"/>
        <v>90.698432203386801</v>
      </c>
      <c r="O1844">
        <f t="shared" si="281"/>
        <v>90.653432203386814</v>
      </c>
      <c r="P1844">
        <f t="shared" si="282"/>
        <v>90.703432203386797</v>
      </c>
      <c r="Q1844">
        <f t="shared" si="285"/>
        <v>90.678432203386805</v>
      </c>
      <c r="R1844">
        <f t="shared" si="283"/>
        <v>0</v>
      </c>
      <c r="S1844" s="12">
        <f t="shared" si="286"/>
        <v>0</v>
      </c>
      <c r="T1844">
        <f t="shared" si="287"/>
        <v>0</v>
      </c>
      <c r="U1844">
        <f t="shared" si="288"/>
        <v>8</v>
      </c>
    </row>
    <row r="1845" spans="13:21">
      <c r="M1845">
        <f t="shared" si="279"/>
        <v>90.708432203386806</v>
      </c>
      <c r="N1845">
        <f t="shared" si="280"/>
        <v>90.748432203386798</v>
      </c>
      <c r="O1845">
        <f t="shared" si="281"/>
        <v>90.703432203386811</v>
      </c>
      <c r="P1845">
        <f t="shared" si="282"/>
        <v>90.753432203386794</v>
      </c>
      <c r="Q1845">
        <f t="shared" si="285"/>
        <v>90.728432203386802</v>
      </c>
      <c r="R1845">
        <f t="shared" si="283"/>
        <v>0</v>
      </c>
      <c r="S1845" s="12">
        <f t="shared" si="286"/>
        <v>0</v>
      </c>
      <c r="T1845">
        <f t="shared" si="287"/>
        <v>0</v>
      </c>
      <c r="U1845">
        <f t="shared" si="288"/>
        <v>8</v>
      </c>
    </row>
    <row r="1846" spans="13:21">
      <c r="M1846">
        <f t="shared" si="279"/>
        <v>90.758432203386803</v>
      </c>
      <c r="N1846">
        <f t="shared" si="280"/>
        <v>90.798432203386795</v>
      </c>
      <c r="O1846">
        <f t="shared" si="281"/>
        <v>90.753432203386808</v>
      </c>
      <c r="P1846">
        <f t="shared" si="282"/>
        <v>90.803432203386791</v>
      </c>
      <c r="Q1846">
        <f t="shared" si="285"/>
        <v>90.778432203386799</v>
      </c>
      <c r="R1846">
        <f t="shared" si="283"/>
        <v>0</v>
      </c>
      <c r="S1846" s="12">
        <f t="shared" si="286"/>
        <v>0</v>
      </c>
      <c r="T1846">
        <f t="shared" si="287"/>
        <v>0</v>
      </c>
      <c r="U1846">
        <f t="shared" si="288"/>
        <v>8</v>
      </c>
    </row>
    <row r="1847" spans="13:21">
      <c r="M1847">
        <f t="shared" si="279"/>
        <v>90.808432203386801</v>
      </c>
      <c r="N1847">
        <f t="shared" si="280"/>
        <v>90.848432203386793</v>
      </c>
      <c r="O1847">
        <f t="shared" si="281"/>
        <v>90.803432203386805</v>
      </c>
      <c r="P1847">
        <f t="shared" si="282"/>
        <v>90.853432203386788</v>
      </c>
      <c r="Q1847">
        <f t="shared" si="285"/>
        <v>90.828432203386797</v>
      </c>
      <c r="R1847">
        <f t="shared" si="283"/>
        <v>0</v>
      </c>
      <c r="S1847" s="12">
        <f t="shared" si="286"/>
        <v>0</v>
      </c>
      <c r="T1847">
        <f t="shared" si="287"/>
        <v>0</v>
      </c>
      <c r="U1847">
        <f t="shared" si="288"/>
        <v>8</v>
      </c>
    </row>
    <row r="1848" spans="13:21">
      <c r="M1848">
        <f t="shared" si="279"/>
        <v>90.858432203386798</v>
      </c>
      <c r="N1848">
        <f t="shared" si="280"/>
        <v>90.89843220338679</v>
      </c>
      <c r="O1848">
        <f t="shared" si="281"/>
        <v>90.853432203386802</v>
      </c>
      <c r="P1848">
        <f t="shared" si="282"/>
        <v>90.903432203386785</v>
      </c>
      <c r="Q1848">
        <f t="shared" si="285"/>
        <v>90.878432203386794</v>
      </c>
      <c r="R1848">
        <f t="shared" si="283"/>
        <v>0</v>
      </c>
      <c r="S1848" s="12">
        <f t="shared" si="286"/>
        <v>0</v>
      </c>
      <c r="T1848">
        <f t="shared" si="287"/>
        <v>0</v>
      </c>
      <c r="U1848">
        <f t="shared" si="288"/>
        <v>8</v>
      </c>
    </row>
    <row r="1849" spans="13:21">
      <c r="M1849">
        <f t="shared" si="279"/>
        <v>90.908432203386795</v>
      </c>
      <c r="N1849">
        <f t="shared" si="280"/>
        <v>90.948432203386787</v>
      </c>
      <c r="O1849">
        <f t="shared" si="281"/>
        <v>90.903432203386799</v>
      </c>
      <c r="P1849">
        <f t="shared" si="282"/>
        <v>90.953432203386782</v>
      </c>
      <c r="Q1849">
        <f t="shared" si="285"/>
        <v>90.928432203386791</v>
      </c>
      <c r="R1849">
        <f t="shared" si="283"/>
        <v>0</v>
      </c>
      <c r="S1849" s="12">
        <f t="shared" si="286"/>
        <v>0</v>
      </c>
      <c r="T1849">
        <f t="shared" si="287"/>
        <v>0</v>
      </c>
      <c r="U1849">
        <f t="shared" si="288"/>
        <v>8</v>
      </c>
    </row>
    <row r="1850" spans="13:21">
      <c r="M1850">
        <f t="shared" si="279"/>
        <v>90.958432203386792</v>
      </c>
      <c r="N1850">
        <f t="shared" si="280"/>
        <v>90.998432203386784</v>
      </c>
      <c r="O1850">
        <f t="shared" si="281"/>
        <v>90.953432203386797</v>
      </c>
      <c r="P1850">
        <f t="shared" si="282"/>
        <v>91.00343220338678</v>
      </c>
      <c r="Q1850">
        <f t="shared" si="285"/>
        <v>90.978432203386788</v>
      </c>
      <c r="R1850">
        <f t="shared" si="283"/>
        <v>0</v>
      </c>
      <c r="S1850" s="12">
        <f t="shared" si="286"/>
        <v>0</v>
      </c>
      <c r="T1850">
        <f t="shared" si="287"/>
        <v>0</v>
      </c>
      <c r="U1850">
        <f t="shared" si="288"/>
        <v>8</v>
      </c>
    </row>
    <row r="1851" spans="13:21">
      <c r="M1851">
        <f t="shared" si="279"/>
        <v>91.008432203386789</v>
      </c>
      <c r="N1851">
        <f t="shared" si="280"/>
        <v>91.048432203386781</v>
      </c>
      <c r="O1851">
        <f t="shared" si="281"/>
        <v>91.003432203386794</v>
      </c>
      <c r="P1851">
        <f t="shared" si="282"/>
        <v>91.053432203386777</v>
      </c>
      <c r="Q1851">
        <f t="shared" si="285"/>
        <v>91.028432203386785</v>
      </c>
      <c r="R1851">
        <f t="shared" si="283"/>
        <v>0</v>
      </c>
      <c r="S1851" s="12">
        <f t="shared" si="286"/>
        <v>0</v>
      </c>
      <c r="T1851">
        <f t="shared" si="287"/>
        <v>0</v>
      </c>
      <c r="U1851">
        <f t="shared" si="288"/>
        <v>8</v>
      </c>
    </row>
    <row r="1852" spans="13:21">
      <c r="M1852">
        <f t="shared" si="279"/>
        <v>91.058432203386786</v>
      </c>
      <c r="N1852">
        <f t="shared" si="280"/>
        <v>91.098432203386778</v>
      </c>
      <c r="O1852">
        <f t="shared" si="281"/>
        <v>91.053432203386791</v>
      </c>
      <c r="P1852">
        <f t="shared" si="282"/>
        <v>91.103432203386774</v>
      </c>
      <c r="Q1852">
        <f t="shared" si="285"/>
        <v>91.078432203386782</v>
      </c>
      <c r="R1852">
        <f t="shared" si="283"/>
        <v>0</v>
      </c>
      <c r="S1852" s="12">
        <f t="shared" si="286"/>
        <v>0</v>
      </c>
      <c r="T1852">
        <f t="shared" si="287"/>
        <v>0</v>
      </c>
      <c r="U1852">
        <f t="shared" si="288"/>
        <v>8</v>
      </c>
    </row>
    <row r="1853" spans="13:21">
      <c r="M1853">
        <f t="shared" si="279"/>
        <v>91.108432203386783</v>
      </c>
      <c r="N1853">
        <f t="shared" si="280"/>
        <v>91.148432203386776</v>
      </c>
      <c r="O1853">
        <f t="shared" si="281"/>
        <v>91.103432203386788</v>
      </c>
      <c r="P1853">
        <f t="shared" si="282"/>
        <v>91.153432203386771</v>
      </c>
      <c r="Q1853">
        <f t="shared" si="285"/>
        <v>91.12843220338678</v>
      </c>
      <c r="R1853">
        <f t="shared" si="283"/>
        <v>0</v>
      </c>
      <c r="S1853" s="12">
        <f t="shared" si="286"/>
        <v>0</v>
      </c>
      <c r="T1853">
        <f t="shared" si="287"/>
        <v>0</v>
      </c>
      <c r="U1853">
        <f t="shared" si="288"/>
        <v>8</v>
      </c>
    </row>
    <row r="1854" spans="13:21">
      <c r="M1854">
        <f t="shared" si="279"/>
        <v>91.158432203386781</v>
      </c>
      <c r="N1854">
        <f t="shared" si="280"/>
        <v>91.198432203386773</v>
      </c>
      <c r="O1854">
        <f t="shared" si="281"/>
        <v>91.153432203386785</v>
      </c>
      <c r="P1854">
        <f t="shared" si="282"/>
        <v>91.203432203386768</v>
      </c>
      <c r="Q1854">
        <f t="shared" si="285"/>
        <v>91.178432203386777</v>
      </c>
      <c r="R1854">
        <f t="shared" si="283"/>
        <v>0</v>
      </c>
      <c r="S1854" s="12">
        <f t="shared" si="286"/>
        <v>0</v>
      </c>
      <c r="T1854">
        <f t="shared" si="287"/>
        <v>0</v>
      </c>
      <c r="U1854">
        <f t="shared" si="288"/>
        <v>8</v>
      </c>
    </row>
    <row r="1855" spans="13:21">
      <c r="M1855">
        <f t="shared" si="279"/>
        <v>91.208432203386778</v>
      </c>
      <c r="N1855">
        <f t="shared" si="280"/>
        <v>91.24843220338677</v>
      </c>
      <c r="O1855">
        <f t="shared" si="281"/>
        <v>91.203432203386782</v>
      </c>
      <c r="P1855">
        <f t="shared" si="282"/>
        <v>91.253432203386765</v>
      </c>
      <c r="Q1855">
        <f t="shared" si="285"/>
        <v>91.228432203386774</v>
      </c>
      <c r="R1855">
        <f t="shared" si="283"/>
        <v>0</v>
      </c>
      <c r="S1855" s="12">
        <f t="shared" si="286"/>
        <v>0</v>
      </c>
      <c r="T1855">
        <f t="shared" si="287"/>
        <v>0</v>
      </c>
      <c r="U1855">
        <f t="shared" si="288"/>
        <v>8</v>
      </c>
    </row>
    <row r="1856" spans="13:21">
      <c r="M1856">
        <f t="shared" si="279"/>
        <v>91.258432203386775</v>
      </c>
      <c r="N1856">
        <f t="shared" si="280"/>
        <v>91.298432203386767</v>
      </c>
      <c r="O1856">
        <f t="shared" si="281"/>
        <v>91.25343220338678</v>
      </c>
      <c r="P1856">
        <f t="shared" si="282"/>
        <v>91.303432203386762</v>
      </c>
      <c r="Q1856">
        <f t="shared" si="285"/>
        <v>91.278432203386771</v>
      </c>
      <c r="R1856">
        <f t="shared" si="283"/>
        <v>0</v>
      </c>
      <c r="S1856" s="12">
        <f t="shared" si="286"/>
        <v>0</v>
      </c>
      <c r="T1856">
        <f t="shared" si="287"/>
        <v>0</v>
      </c>
      <c r="U1856">
        <f t="shared" si="288"/>
        <v>8</v>
      </c>
    </row>
    <row r="1857" spans="13:21">
      <c r="M1857">
        <f t="shared" si="279"/>
        <v>91.308432203386772</v>
      </c>
      <c r="N1857">
        <f t="shared" si="280"/>
        <v>91.348432203386764</v>
      </c>
      <c r="O1857">
        <f t="shared" si="281"/>
        <v>91.303432203386777</v>
      </c>
      <c r="P1857">
        <f t="shared" si="282"/>
        <v>91.35343220338676</v>
      </c>
      <c r="Q1857">
        <f t="shared" si="285"/>
        <v>91.328432203386768</v>
      </c>
      <c r="R1857">
        <f t="shared" si="283"/>
        <v>0</v>
      </c>
      <c r="S1857" s="12">
        <f t="shared" si="286"/>
        <v>0</v>
      </c>
      <c r="T1857">
        <f t="shared" si="287"/>
        <v>0</v>
      </c>
      <c r="U1857">
        <f t="shared" si="288"/>
        <v>8</v>
      </c>
    </row>
    <row r="1858" spans="13:21">
      <c r="M1858">
        <f t="shared" si="279"/>
        <v>91.358432203386769</v>
      </c>
      <c r="N1858">
        <f t="shared" si="280"/>
        <v>91.398432203386761</v>
      </c>
      <c r="O1858">
        <f t="shared" si="281"/>
        <v>91.353432203386774</v>
      </c>
      <c r="P1858">
        <f t="shared" si="282"/>
        <v>91.403432203386757</v>
      </c>
      <c r="Q1858">
        <f t="shared" si="285"/>
        <v>91.378432203386765</v>
      </c>
      <c r="R1858">
        <f t="shared" si="283"/>
        <v>0</v>
      </c>
      <c r="S1858" s="12">
        <f t="shared" si="286"/>
        <v>0</v>
      </c>
      <c r="T1858">
        <f t="shared" si="287"/>
        <v>0</v>
      </c>
      <c r="U1858">
        <f t="shared" si="288"/>
        <v>8</v>
      </c>
    </row>
    <row r="1859" spans="13:21">
      <c r="M1859">
        <f t="shared" si="279"/>
        <v>91.408432203386766</v>
      </c>
      <c r="N1859">
        <f t="shared" si="280"/>
        <v>91.448432203386758</v>
      </c>
      <c r="O1859">
        <f t="shared" si="281"/>
        <v>91.403432203386771</v>
      </c>
      <c r="P1859">
        <f t="shared" si="282"/>
        <v>91.453432203386754</v>
      </c>
      <c r="Q1859">
        <f t="shared" si="285"/>
        <v>91.428432203386762</v>
      </c>
      <c r="R1859">
        <f t="shared" si="283"/>
        <v>0</v>
      </c>
      <c r="S1859" s="12">
        <f t="shared" si="286"/>
        <v>0</v>
      </c>
      <c r="T1859">
        <f t="shared" si="287"/>
        <v>0</v>
      </c>
      <c r="U1859">
        <f t="shared" si="288"/>
        <v>8</v>
      </c>
    </row>
    <row r="1860" spans="13:21">
      <c r="M1860">
        <f t="shared" si="279"/>
        <v>91.458432203386764</v>
      </c>
      <c r="N1860">
        <f t="shared" si="280"/>
        <v>91.498432203386756</v>
      </c>
      <c r="O1860">
        <f t="shared" si="281"/>
        <v>91.453432203386768</v>
      </c>
      <c r="P1860">
        <f t="shared" si="282"/>
        <v>91.503432203386751</v>
      </c>
      <c r="Q1860">
        <f t="shared" si="285"/>
        <v>91.47843220338676</v>
      </c>
      <c r="R1860">
        <f t="shared" si="283"/>
        <v>0</v>
      </c>
      <c r="S1860" s="12">
        <f t="shared" si="286"/>
        <v>0</v>
      </c>
      <c r="T1860">
        <f t="shared" si="287"/>
        <v>0</v>
      </c>
      <c r="U1860">
        <f t="shared" si="288"/>
        <v>8</v>
      </c>
    </row>
    <row r="1861" spans="13:21">
      <c r="M1861">
        <f t="shared" si="279"/>
        <v>91.508432203386761</v>
      </c>
      <c r="N1861">
        <f t="shared" si="280"/>
        <v>91.548432203386753</v>
      </c>
      <c r="O1861">
        <f t="shared" si="281"/>
        <v>91.503432203386765</v>
      </c>
      <c r="P1861">
        <f t="shared" si="282"/>
        <v>91.553432203386748</v>
      </c>
      <c r="Q1861">
        <f t="shared" si="285"/>
        <v>91.528432203386757</v>
      </c>
      <c r="R1861">
        <f t="shared" si="283"/>
        <v>0</v>
      </c>
      <c r="S1861" s="12">
        <f t="shared" si="286"/>
        <v>0</v>
      </c>
      <c r="T1861">
        <f t="shared" si="287"/>
        <v>0</v>
      </c>
      <c r="U1861">
        <f t="shared" si="288"/>
        <v>8</v>
      </c>
    </row>
    <row r="1862" spans="13:21">
      <c r="M1862">
        <f t="shared" ref="M1862:M1925" si="289">N1861+10^(-$D$4)</f>
        <v>91.558432203386758</v>
      </c>
      <c r="N1862">
        <f t="shared" ref="N1862:N1925" si="290">N1861+$J$6</f>
        <v>91.59843220338675</v>
      </c>
      <c r="O1862">
        <f t="shared" ref="O1862:O1925" si="291">M1862-5*10^-($D$4+1)</f>
        <v>91.553432203386762</v>
      </c>
      <c r="P1862">
        <f t="shared" ref="P1862:P1925" si="292">N1862+5*10^-($D$4+1)</f>
        <v>91.603432203386745</v>
      </c>
      <c r="Q1862">
        <f t="shared" si="285"/>
        <v>91.578432203386754</v>
      </c>
      <c r="R1862">
        <f t="shared" ref="R1862:R1925" si="293">COUNTIFS($G$3:$G$5000, "&gt;="&amp;O1862,$G$3:$G$5000, "&lt;="&amp;P1862)</f>
        <v>0</v>
      </c>
      <c r="S1862" s="12">
        <f t="shared" si="286"/>
        <v>0</v>
      </c>
      <c r="T1862">
        <f t="shared" si="287"/>
        <v>0</v>
      </c>
      <c r="U1862">
        <f t="shared" si="288"/>
        <v>8</v>
      </c>
    </row>
    <row r="1863" spans="13:21">
      <c r="M1863">
        <f t="shared" si="289"/>
        <v>91.608432203386755</v>
      </c>
      <c r="N1863">
        <f t="shared" si="290"/>
        <v>91.648432203386747</v>
      </c>
      <c r="O1863">
        <f t="shared" si="291"/>
        <v>91.60343220338676</v>
      </c>
      <c r="P1863">
        <f t="shared" si="292"/>
        <v>91.653432203386743</v>
      </c>
      <c r="Q1863">
        <f t="shared" si="285"/>
        <v>91.628432203386751</v>
      </c>
      <c r="R1863">
        <f t="shared" si="293"/>
        <v>0</v>
      </c>
      <c r="S1863" s="12">
        <f t="shared" si="286"/>
        <v>0</v>
      </c>
      <c r="T1863">
        <f t="shared" si="287"/>
        <v>0</v>
      </c>
      <c r="U1863">
        <f t="shared" si="288"/>
        <v>8</v>
      </c>
    </row>
    <row r="1864" spans="13:21">
      <c r="M1864">
        <f t="shared" si="289"/>
        <v>91.658432203386752</v>
      </c>
      <c r="N1864">
        <f t="shared" si="290"/>
        <v>91.698432203386744</v>
      </c>
      <c r="O1864">
        <f t="shared" si="291"/>
        <v>91.653432203386757</v>
      </c>
      <c r="P1864">
        <f t="shared" si="292"/>
        <v>91.70343220338674</v>
      </c>
      <c r="Q1864">
        <f t="shared" si="285"/>
        <v>91.678432203386748</v>
      </c>
      <c r="R1864">
        <f t="shared" si="293"/>
        <v>0</v>
      </c>
      <c r="S1864" s="12">
        <f t="shared" si="286"/>
        <v>0</v>
      </c>
      <c r="T1864">
        <f t="shared" si="287"/>
        <v>0</v>
      </c>
      <c r="U1864">
        <f t="shared" si="288"/>
        <v>8</v>
      </c>
    </row>
    <row r="1865" spans="13:21">
      <c r="M1865">
        <f t="shared" si="289"/>
        <v>91.708432203386749</v>
      </c>
      <c r="N1865">
        <f t="shared" si="290"/>
        <v>91.748432203386741</v>
      </c>
      <c r="O1865">
        <f t="shared" si="291"/>
        <v>91.703432203386754</v>
      </c>
      <c r="P1865">
        <f t="shared" si="292"/>
        <v>91.753432203386737</v>
      </c>
      <c r="Q1865">
        <f t="shared" si="285"/>
        <v>91.728432203386745</v>
      </c>
      <c r="R1865">
        <f t="shared" si="293"/>
        <v>0</v>
      </c>
      <c r="S1865" s="12">
        <f t="shared" si="286"/>
        <v>0</v>
      </c>
      <c r="T1865">
        <f t="shared" si="287"/>
        <v>0</v>
      </c>
      <c r="U1865">
        <f t="shared" si="288"/>
        <v>8</v>
      </c>
    </row>
    <row r="1866" spans="13:21">
      <c r="M1866">
        <f t="shared" si="289"/>
        <v>91.758432203386747</v>
      </c>
      <c r="N1866">
        <f t="shared" si="290"/>
        <v>91.798432203386739</v>
      </c>
      <c r="O1866">
        <f t="shared" si="291"/>
        <v>91.753432203386751</v>
      </c>
      <c r="P1866">
        <f t="shared" si="292"/>
        <v>91.803432203386734</v>
      </c>
      <c r="Q1866">
        <f t="shared" si="285"/>
        <v>91.778432203386743</v>
      </c>
      <c r="R1866">
        <f t="shared" si="293"/>
        <v>0</v>
      </c>
      <c r="S1866" s="12">
        <f t="shared" si="286"/>
        <v>0</v>
      </c>
      <c r="T1866">
        <f t="shared" si="287"/>
        <v>0</v>
      </c>
      <c r="U1866">
        <f t="shared" si="288"/>
        <v>8</v>
      </c>
    </row>
    <row r="1867" spans="13:21">
      <c r="M1867">
        <f t="shared" si="289"/>
        <v>91.808432203386744</v>
      </c>
      <c r="N1867">
        <f t="shared" si="290"/>
        <v>91.848432203386736</v>
      </c>
      <c r="O1867">
        <f t="shared" si="291"/>
        <v>91.803432203386748</v>
      </c>
      <c r="P1867">
        <f t="shared" si="292"/>
        <v>91.853432203386731</v>
      </c>
      <c r="Q1867">
        <f t="shared" si="285"/>
        <v>91.82843220338674</v>
      </c>
      <c r="R1867">
        <f t="shared" si="293"/>
        <v>0</v>
      </c>
      <c r="S1867" s="12">
        <f t="shared" si="286"/>
        <v>0</v>
      </c>
      <c r="T1867">
        <f t="shared" si="287"/>
        <v>0</v>
      </c>
      <c r="U1867">
        <f t="shared" si="288"/>
        <v>8</v>
      </c>
    </row>
    <row r="1868" spans="13:21">
      <c r="M1868">
        <f t="shared" si="289"/>
        <v>91.858432203386741</v>
      </c>
      <c r="N1868">
        <f t="shared" si="290"/>
        <v>91.898432203386733</v>
      </c>
      <c r="O1868">
        <f t="shared" si="291"/>
        <v>91.853432203386745</v>
      </c>
      <c r="P1868">
        <f t="shared" si="292"/>
        <v>91.903432203386728</v>
      </c>
      <c r="Q1868">
        <f t="shared" si="285"/>
        <v>91.878432203386737</v>
      </c>
      <c r="R1868">
        <f t="shared" si="293"/>
        <v>0</v>
      </c>
      <c r="S1868" s="12">
        <f t="shared" si="286"/>
        <v>0</v>
      </c>
      <c r="T1868">
        <f t="shared" si="287"/>
        <v>0</v>
      </c>
      <c r="U1868">
        <f t="shared" si="288"/>
        <v>8</v>
      </c>
    </row>
    <row r="1869" spans="13:21">
      <c r="M1869">
        <f t="shared" si="289"/>
        <v>91.908432203386738</v>
      </c>
      <c r="N1869">
        <f t="shared" si="290"/>
        <v>91.94843220338673</v>
      </c>
      <c r="O1869">
        <f t="shared" si="291"/>
        <v>91.903432203386743</v>
      </c>
      <c r="P1869">
        <f t="shared" si="292"/>
        <v>91.953432203386726</v>
      </c>
      <c r="Q1869">
        <f t="shared" si="285"/>
        <v>91.928432203386734</v>
      </c>
      <c r="R1869">
        <f t="shared" si="293"/>
        <v>0</v>
      </c>
      <c r="S1869" s="12">
        <f t="shared" si="286"/>
        <v>0</v>
      </c>
      <c r="T1869">
        <f t="shared" si="287"/>
        <v>0</v>
      </c>
      <c r="U1869">
        <f t="shared" si="288"/>
        <v>8</v>
      </c>
    </row>
    <row r="1870" spans="13:21">
      <c r="M1870">
        <f t="shared" si="289"/>
        <v>91.958432203386735</v>
      </c>
      <c r="N1870">
        <f t="shared" si="290"/>
        <v>91.998432203386727</v>
      </c>
      <c r="O1870">
        <f t="shared" si="291"/>
        <v>91.95343220338674</v>
      </c>
      <c r="P1870">
        <f t="shared" si="292"/>
        <v>92.003432203386723</v>
      </c>
      <c r="Q1870">
        <f t="shared" si="285"/>
        <v>91.978432203386731</v>
      </c>
      <c r="R1870">
        <f t="shared" si="293"/>
        <v>0</v>
      </c>
      <c r="S1870" s="12">
        <f t="shared" si="286"/>
        <v>0</v>
      </c>
      <c r="T1870">
        <f t="shared" si="287"/>
        <v>0</v>
      </c>
      <c r="U1870">
        <f t="shared" si="288"/>
        <v>8</v>
      </c>
    </row>
    <row r="1871" spans="13:21">
      <c r="M1871">
        <f t="shared" si="289"/>
        <v>92.008432203386732</v>
      </c>
      <c r="N1871">
        <f t="shared" si="290"/>
        <v>92.048432203386724</v>
      </c>
      <c r="O1871">
        <f t="shared" si="291"/>
        <v>92.003432203386737</v>
      </c>
      <c r="P1871">
        <f t="shared" si="292"/>
        <v>92.05343220338672</v>
      </c>
      <c r="Q1871">
        <f t="shared" si="285"/>
        <v>92.028432203386728</v>
      </c>
      <c r="R1871">
        <f t="shared" si="293"/>
        <v>0</v>
      </c>
      <c r="S1871" s="12">
        <f t="shared" si="286"/>
        <v>0</v>
      </c>
      <c r="T1871">
        <f t="shared" si="287"/>
        <v>0</v>
      </c>
      <c r="U1871">
        <f t="shared" si="288"/>
        <v>8</v>
      </c>
    </row>
    <row r="1872" spans="13:21">
      <c r="M1872">
        <f t="shared" si="289"/>
        <v>92.058432203386729</v>
      </c>
      <c r="N1872">
        <f t="shared" si="290"/>
        <v>92.098432203386722</v>
      </c>
      <c r="O1872">
        <f t="shared" si="291"/>
        <v>92.053432203386734</v>
      </c>
      <c r="P1872">
        <f t="shared" si="292"/>
        <v>92.103432203386717</v>
      </c>
      <c r="Q1872">
        <f t="shared" si="285"/>
        <v>92.078432203386726</v>
      </c>
      <c r="R1872">
        <f t="shared" si="293"/>
        <v>0</v>
      </c>
      <c r="S1872" s="12">
        <f t="shared" si="286"/>
        <v>0</v>
      </c>
      <c r="T1872">
        <f t="shared" si="287"/>
        <v>0</v>
      </c>
      <c r="U1872">
        <f t="shared" si="288"/>
        <v>8</v>
      </c>
    </row>
    <row r="1873" spans="13:21">
      <c r="M1873">
        <f t="shared" si="289"/>
        <v>92.108432203386727</v>
      </c>
      <c r="N1873">
        <f t="shared" si="290"/>
        <v>92.148432203386719</v>
      </c>
      <c r="O1873">
        <f t="shared" si="291"/>
        <v>92.103432203386731</v>
      </c>
      <c r="P1873">
        <f t="shared" si="292"/>
        <v>92.153432203386714</v>
      </c>
      <c r="Q1873">
        <f t="shared" si="285"/>
        <v>92.128432203386723</v>
      </c>
      <c r="R1873">
        <f t="shared" si="293"/>
        <v>0</v>
      </c>
      <c r="S1873" s="12">
        <f t="shared" si="286"/>
        <v>0</v>
      </c>
      <c r="T1873">
        <f t="shared" si="287"/>
        <v>0</v>
      </c>
      <c r="U1873">
        <f t="shared" si="288"/>
        <v>8</v>
      </c>
    </row>
    <row r="1874" spans="13:21">
      <c r="M1874">
        <f t="shared" si="289"/>
        <v>92.158432203386724</v>
      </c>
      <c r="N1874">
        <f t="shared" si="290"/>
        <v>92.198432203386716</v>
      </c>
      <c r="O1874">
        <f t="shared" si="291"/>
        <v>92.153432203386728</v>
      </c>
      <c r="P1874">
        <f t="shared" si="292"/>
        <v>92.203432203386711</v>
      </c>
      <c r="Q1874">
        <f t="shared" si="285"/>
        <v>92.17843220338672</v>
      </c>
      <c r="R1874">
        <f t="shared" si="293"/>
        <v>0</v>
      </c>
      <c r="S1874" s="12">
        <f t="shared" si="286"/>
        <v>0</v>
      </c>
      <c r="T1874">
        <f t="shared" si="287"/>
        <v>0</v>
      </c>
      <c r="U1874">
        <f t="shared" si="288"/>
        <v>8</v>
      </c>
    </row>
    <row r="1875" spans="13:21">
      <c r="M1875">
        <f t="shared" si="289"/>
        <v>92.208432203386721</v>
      </c>
      <c r="N1875">
        <f t="shared" si="290"/>
        <v>92.248432203386713</v>
      </c>
      <c r="O1875">
        <f t="shared" si="291"/>
        <v>92.203432203386726</v>
      </c>
      <c r="P1875">
        <f t="shared" si="292"/>
        <v>92.253432203386708</v>
      </c>
      <c r="Q1875">
        <f t="shared" si="285"/>
        <v>92.228432203386717</v>
      </c>
      <c r="R1875">
        <f t="shared" si="293"/>
        <v>0</v>
      </c>
      <c r="S1875" s="12">
        <f t="shared" si="286"/>
        <v>0</v>
      </c>
      <c r="T1875">
        <f t="shared" si="287"/>
        <v>0</v>
      </c>
      <c r="U1875">
        <f t="shared" si="288"/>
        <v>8</v>
      </c>
    </row>
    <row r="1876" spans="13:21">
      <c r="M1876">
        <f t="shared" si="289"/>
        <v>92.258432203386718</v>
      </c>
      <c r="N1876">
        <f t="shared" si="290"/>
        <v>92.29843220338671</v>
      </c>
      <c r="O1876">
        <f t="shared" si="291"/>
        <v>92.253432203386723</v>
      </c>
      <c r="P1876">
        <f t="shared" si="292"/>
        <v>92.303432203386706</v>
      </c>
      <c r="Q1876">
        <f t="shared" si="285"/>
        <v>92.278432203386714</v>
      </c>
      <c r="R1876">
        <f t="shared" si="293"/>
        <v>0</v>
      </c>
      <c r="S1876" s="12">
        <f t="shared" si="286"/>
        <v>0</v>
      </c>
      <c r="T1876">
        <f t="shared" si="287"/>
        <v>0</v>
      </c>
      <c r="U1876">
        <f t="shared" si="288"/>
        <v>8</v>
      </c>
    </row>
    <row r="1877" spans="13:21">
      <c r="M1877">
        <f t="shared" si="289"/>
        <v>92.308432203386715</v>
      </c>
      <c r="N1877">
        <f t="shared" si="290"/>
        <v>92.348432203386707</v>
      </c>
      <c r="O1877">
        <f t="shared" si="291"/>
        <v>92.30343220338672</v>
      </c>
      <c r="P1877">
        <f t="shared" si="292"/>
        <v>92.353432203386703</v>
      </c>
      <c r="Q1877">
        <f t="shared" si="285"/>
        <v>92.328432203386711</v>
      </c>
      <c r="R1877">
        <f t="shared" si="293"/>
        <v>0</v>
      </c>
      <c r="S1877" s="12">
        <f t="shared" si="286"/>
        <v>0</v>
      </c>
      <c r="T1877">
        <f t="shared" si="287"/>
        <v>0</v>
      </c>
      <c r="U1877">
        <f t="shared" si="288"/>
        <v>8</v>
      </c>
    </row>
    <row r="1878" spans="13:21">
      <c r="M1878">
        <f t="shared" si="289"/>
        <v>92.358432203386712</v>
      </c>
      <c r="N1878">
        <f t="shared" si="290"/>
        <v>92.398432203386704</v>
      </c>
      <c r="O1878">
        <f t="shared" si="291"/>
        <v>92.353432203386717</v>
      </c>
      <c r="P1878">
        <f t="shared" si="292"/>
        <v>92.4034322033867</v>
      </c>
      <c r="Q1878">
        <f t="shared" si="285"/>
        <v>92.378432203386708</v>
      </c>
      <c r="R1878">
        <f t="shared" si="293"/>
        <v>0</v>
      </c>
      <c r="S1878" s="12">
        <f t="shared" si="286"/>
        <v>0</v>
      </c>
      <c r="T1878">
        <f t="shared" si="287"/>
        <v>0</v>
      </c>
      <c r="U1878">
        <f t="shared" si="288"/>
        <v>8</v>
      </c>
    </row>
    <row r="1879" spans="13:21">
      <c r="M1879">
        <f t="shared" si="289"/>
        <v>92.40843220338671</v>
      </c>
      <c r="N1879">
        <f t="shared" si="290"/>
        <v>92.448432203386702</v>
      </c>
      <c r="O1879">
        <f t="shared" si="291"/>
        <v>92.403432203386714</v>
      </c>
      <c r="P1879">
        <f t="shared" si="292"/>
        <v>92.453432203386697</v>
      </c>
      <c r="Q1879">
        <f t="shared" si="285"/>
        <v>92.428432203386706</v>
      </c>
      <c r="R1879">
        <f t="shared" si="293"/>
        <v>0</v>
      </c>
      <c r="S1879" s="12">
        <f t="shared" si="286"/>
        <v>0</v>
      </c>
      <c r="T1879">
        <f t="shared" si="287"/>
        <v>0</v>
      </c>
      <c r="U1879">
        <f t="shared" si="288"/>
        <v>8</v>
      </c>
    </row>
    <row r="1880" spans="13:21">
      <c r="M1880">
        <f t="shared" si="289"/>
        <v>92.458432203386707</v>
      </c>
      <c r="N1880">
        <f t="shared" si="290"/>
        <v>92.498432203386699</v>
      </c>
      <c r="O1880">
        <f t="shared" si="291"/>
        <v>92.453432203386711</v>
      </c>
      <c r="P1880">
        <f t="shared" si="292"/>
        <v>92.503432203386694</v>
      </c>
      <c r="Q1880">
        <f t="shared" si="285"/>
        <v>92.478432203386703</v>
      </c>
      <c r="R1880">
        <f t="shared" si="293"/>
        <v>0</v>
      </c>
      <c r="S1880" s="12">
        <f t="shared" si="286"/>
        <v>0</v>
      </c>
      <c r="T1880">
        <f t="shared" si="287"/>
        <v>0</v>
      </c>
      <c r="U1880">
        <f t="shared" si="288"/>
        <v>8</v>
      </c>
    </row>
    <row r="1881" spans="13:21">
      <c r="M1881">
        <f t="shared" si="289"/>
        <v>92.508432203386704</v>
      </c>
      <c r="N1881">
        <f t="shared" si="290"/>
        <v>92.548432203386696</v>
      </c>
      <c r="O1881">
        <f t="shared" si="291"/>
        <v>92.503432203386708</v>
      </c>
      <c r="P1881">
        <f t="shared" si="292"/>
        <v>92.553432203386691</v>
      </c>
      <c r="Q1881">
        <f t="shared" si="285"/>
        <v>92.5284322033867</v>
      </c>
      <c r="R1881">
        <f t="shared" si="293"/>
        <v>0</v>
      </c>
      <c r="S1881" s="12">
        <f t="shared" si="286"/>
        <v>0</v>
      </c>
      <c r="T1881">
        <f>R1881</f>
        <v>0</v>
      </c>
      <c r="U1881">
        <f t="shared" si="288"/>
        <v>8</v>
      </c>
    </row>
    <row r="1882" spans="13:21">
      <c r="M1882">
        <f t="shared" si="289"/>
        <v>92.558432203386701</v>
      </c>
      <c r="N1882">
        <f t="shared" si="290"/>
        <v>92.598432203386693</v>
      </c>
      <c r="O1882">
        <f t="shared" si="291"/>
        <v>92.553432203386706</v>
      </c>
      <c r="P1882">
        <f t="shared" si="292"/>
        <v>92.603432203386689</v>
      </c>
      <c r="Q1882">
        <f t="shared" si="285"/>
        <v>92.578432203386697</v>
      </c>
      <c r="R1882">
        <f t="shared" si="293"/>
        <v>0</v>
      </c>
      <c r="S1882" s="12">
        <f t="shared" si="286"/>
        <v>0</v>
      </c>
      <c r="T1882">
        <f t="shared" ref="T1882:T1919" si="294">R1882+T1881</f>
        <v>0</v>
      </c>
      <c r="U1882">
        <f t="shared" si="288"/>
        <v>8</v>
      </c>
    </row>
    <row r="1883" spans="13:21">
      <c r="M1883">
        <f t="shared" si="289"/>
        <v>92.608432203386698</v>
      </c>
      <c r="N1883">
        <f t="shared" si="290"/>
        <v>92.64843220338669</v>
      </c>
      <c r="O1883">
        <f t="shared" si="291"/>
        <v>92.603432203386703</v>
      </c>
      <c r="P1883">
        <f t="shared" si="292"/>
        <v>92.653432203386686</v>
      </c>
      <c r="Q1883">
        <f t="shared" si="285"/>
        <v>92.628432203386694</v>
      </c>
      <c r="R1883">
        <f t="shared" si="293"/>
        <v>0</v>
      </c>
      <c r="S1883" s="12">
        <f t="shared" si="286"/>
        <v>0</v>
      </c>
      <c r="T1883">
        <f t="shared" si="294"/>
        <v>0</v>
      </c>
      <c r="U1883">
        <f t="shared" si="288"/>
        <v>8</v>
      </c>
    </row>
    <row r="1884" spans="13:21">
      <c r="M1884">
        <f t="shared" si="289"/>
        <v>92.658432203386695</v>
      </c>
      <c r="N1884">
        <f t="shared" si="290"/>
        <v>92.698432203386687</v>
      </c>
      <c r="O1884">
        <f t="shared" si="291"/>
        <v>92.6534322033867</v>
      </c>
      <c r="P1884">
        <f t="shared" si="292"/>
        <v>92.703432203386683</v>
      </c>
      <c r="Q1884">
        <f t="shared" si="285"/>
        <v>92.678432203386691</v>
      </c>
      <c r="R1884">
        <f t="shared" si="293"/>
        <v>0</v>
      </c>
      <c r="S1884" s="12">
        <f t="shared" si="286"/>
        <v>0</v>
      </c>
      <c r="T1884">
        <f t="shared" si="294"/>
        <v>0</v>
      </c>
      <c r="U1884">
        <f t="shared" si="288"/>
        <v>8</v>
      </c>
    </row>
    <row r="1885" spans="13:21">
      <c r="M1885">
        <f t="shared" si="289"/>
        <v>92.708432203386693</v>
      </c>
      <c r="N1885">
        <f t="shared" si="290"/>
        <v>92.748432203386685</v>
      </c>
      <c r="O1885">
        <f t="shared" si="291"/>
        <v>92.703432203386697</v>
      </c>
      <c r="P1885">
        <f t="shared" si="292"/>
        <v>92.75343220338668</v>
      </c>
      <c r="Q1885">
        <f t="shared" si="285"/>
        <v>92.728432203386689</v>
      </c>
      <c r="R1885">
        <f t="shared" si="293"/>
        <v>0</v>
      </c>
      <c r="S1885" s="12">
        <f t="shared" si="286"/>
        <v>0</v>
      </c>
      <c r="T1885">
        <f t="shared" si="294"/>
        <v>0</v>
      </c>
      <c r="U1885">
        <f t="shared" si="288"/>
        <v>8</v>
      </c>
    </row>
    <row r="1886" spans="13:21">
      <c r="M1886">
        <f t="shared" si="289"/>
        <v>92.75843220338669</v>
      </c>
      <c r="N1886">
        <f t="shared" si="290"/>
        <v>92.798432203386682</v>
      </c>
      <c r="O1886">
        <f t="shared" si="291"/>
        <v>92.753432203386694</v>
      </c>
      <c r="P1886">
        <f t="shared" si="292"/>
        <v>92.803432203386677</v>
      </c>
      <c r="Q1886">
        <f t="shared" si="285"/>
        <v>92.778432203386686</v>
      </c>
      <c r="R1886">
        <f t="shared" si="293"/>
        <v>0</v>
      </c>
      <c r="S1886" s="12">
        <f t="shared" si="286"/>
        <v>0</v>
      </c>
      <c r="T1886">
        <f t="shared" si="294"/>
        <v>0</v>
      </c>
      <c r="U1886">
        <f t="shared" si="288"/>
        <v>8</v>
      </c>
    </row>
    <row r="1887" spans="13:21">
      <c r="M1887">
        <f t="shared" si="289"/>
        <v>92.808432203386687</v>
      </c>
      <c r="N1887">
        <f t="shared" si="290"/>
        <v>92.848432203386679</v>
      </c>
      <c r="O1887">
        <f t="shared" si="291"/>
        <v>92.803432203386691</v>
      </c>
      <c r="P1887">
        <f t="shared" si="292"/>
        <v>92.853432203386674</v>
      </c>
      <c r="Q1887">
        <f t="shared" si="285"/>
        <v>92.828432203386683</v>
      </c>
      <c r="R1887">
        <f t="shared" si="293"/>
        <v>0</v>
      </c>
      <c r="S1887" s="12">
        <f t="shared" si="286"/>
        <v>0</v>
      </c>
      <c r="T1887">
        <f t="shared" si="294"/>
        <v>0</v>
      </c>
      <c r="U1887">
        <f t="shared" si="288"/>
        <v>8</v>
      </c>
    </row>
    <row r="1888" spans="13:21">
      <c r="M1888">
        <f t="shared" si="289"/>
        <v>92.858432203386684</v>
      </c>
      <c r="N1888">
        <f t="shared" si="290"/>
        <v>92.898432203386676</v>
      </c>
      <c r="O1888">
        <f t="shared" si="291"/>
        <v>92.853432203386689</v>
      </c>
      <c r="P1888">
        <f t="shared" si="292"/>
        <v>92.903432203386672</v>
      </c>
      <c r="Q1888">
        <f t="shared" si="285"/>
        <v>92.87843220338668</v>
      </c>
      <c r="R1888">
        <f t="shared" si="293"/>
        <v>0</v>
      </c>
      <c r="S1888" s="12">
        <f t="shared" si="286"/>
        <v>0</v>
      </c>
      <c r="T1888">
        <f t="shared" si="294"/>
        <v>0</v>
      </c>
      <c r="U1888">
        <f t="shared" si="288"/>
        <v>8</v>
      </c>
    </row>
    <row r="1889" spans="13:21">
      <c r="M1889">
        <f t="shared" si="289"/>
        <v>92.908432203386681</v>
      </c>
      <c r="N1889">
        <f t="shared" si="290"/>
        <v>92.948432203386673</v>
      </c>
      <c r="O1889">
        <f t="shared" si="291"/>
        <v>92.903432203386686</v>
      </c>
      <c r="P1889">
        <f t="shared" si="292"/>
        <v>92.953432203386669</v>
      </c>
      <c r="Q1889">
        <f t="shared" si="285"/>
        <v>92.928432203386677</v>
      </c>
      <c r="R1889">
        <f t="shared" si="293"/>
        <v>0</v>
      </c>
      <c r="S1889" s="12">
        <f t="shared" si="286"/>
        <v>0</v>
      </c>
      <c r="T1889">
        <f t="shared" si="294"/>
        <v>0</v>
      </c>
      <c r="U1889">
        <f t="shared" si="288"/>
        <v>8</v>
      </c>
    </row>
    <row r="1890" spans="13:21">
      <c r="M1890">
        <f t="shared" si="289"/>
        <v>92.958432203386678</v>
      </c>
      <c r="N1890">
        <f t="shared" si="290"/>
        <v>92.99843220338667</v>
      </c>
      <c r="O1890">
        <f t="shared" si="291"/>
        <v>92.953432203386683</v>
      </c>
      <c r="P1890">
        <f t="shared" si="292"/>
        <v>93.003432203386666</v>
      </c>
      <c r="Q1890">
        <f t="shared" si="285"/>
        <v>92.978432203386674</v>
      </c>
      <c r="R1890">
        <f t="shared" si="293"/>
        <v>0</v>
      </c>
      <c r="S1890" s="12">
        <f t="shared" si="286"/>
        <v>0</v>
      </c>
      <c r="T1890">
        <f t="shared" si="294"/>
        <v>0</v>
      </c>
      <c r="U1890">
        <f t="shared" si="288"/>
        <v>8</v>
      </c>
    </row>
    <row r="1891" spans="13:21">
      <c r="M1891">
        <f t="shared" si="289"/>
        <v>93.008432203386675</v>
      </c>
      <c r="N1891">
        <f t="shared" si="290"/>
        <v>93.048432203386668</v>
      </c>
      <c r="O1891">
        <f t="shared" si="291"/>
        <v>93.00343220338668</v>
      </c>
      <c r="P1891">
        <f t="shared" si="292"/>
        <v>93.053432203386663</v>
      </c>
      <c r="Q1891">
        <f t="shared" si="285"/>
        <v>93.028432203386672</v>
      </c>
      <c r="R1891">
        <f t="shared" si="293"/>
        <v>0</v>
      </c>
      <c r="S1891" s="12">
        <f t="shared" si="286"/>
        <v>0</v>
      </c>
      <c r="T1891">
        <f t="shared" si="294"/>
        <v>0</v>
      </c>
      <c r="U1891">
        <f t="shared" si="288"/>
        <v>8</v>
      </c>
    </row>
    <row r="1892" spans="13:21">
      <c r="M1892">
        <f t="shared" si="289"/>
        <v>93.058432203386673</v>
      </c>
      <c r="N1892">
        <f t="shared" si="290"/>
        <v>93.098432203386665</v>
      </c>
      <c r="O1892">
        <f t="shared" si="291"/>
        <v>93.053432203386677</v>
      </c>
      <c r="P1892">
        <f t="shared" si="292"/>
        <v>93.10343220338666</v>
      </c>
      <c r="Q1892">
        <f t="shared" si="285"/>
        <v>93.078432203386669</v>
      </c>
      <c r="R1892">
        <f t="shared" si="293"/>
        <v>0</v>
      </c>
      <c r="S1892" s="12">
        <f t="shared" si="286"/>
        <v>0</v>
      </c>
      <c r="T1892">
        <f t="shared" si="294"/>
        <v>0</v>
      </c>
      <c r="U1892">
        <f t="shared" si="288"/>
        <v>8</v>
      </c>
    </row>
    <row r="1893" spans="13:21">
      <c r="M1893">
        <f t="shared" si="289"/>
        <v>93.10843220338667</v>
      </c>
      <c r="N1893">
        <f t="shared" si="290"/>
        <v>93.148432203386662</v>
      </c>
      <c r="O1893">
        <f t="shared" si="291"/>
        <v>93.103432203386674</v>
      </c>
      <c r="P1893">
        <f t="shared" si="292"/>
        <v>93.153432203386657</v>
      </c>
      <c r="Q1893">
        <f t="shared" si="285"/>
        <v>93.128432203386666</v>
      </c>
      <c r="R1893">
        <f t="shared" si="293"/>
        <v>0</v>
      </c>
      <c r="S1893" s="12">
        <f t="shared" si="286"/>
        <v>0</v>
      </c>
      <c r="T1893">
        <f t="shared" si="294"/>
        <v>0</v>
      </c>
      <c r="U1893">
        <f t="shared" si="288"/>
        <v>8</v>
      </c>
    </row>
    <row r="1894" spans="13:21">
      <c r="M1894">
        <f t="shared" si="289"/>
        <v>93.158432203386667</v>
      </c>
      <c r="N1894">
        <f t="shared" si="290"/>
        <v>93.198432203386659</v>
      </c>
      <c r="O1894">
        <f t="shared" si="291"/>
        <v>93.153432203386672</v>
      </c>
      <c r="P1894">
        <f t="shared" si="292"/>
        <v>93.203432203386654</v>
      </c>
      <c r="Q1894">
        <f t="shared" si="285"/>
        <v>93.178432203386663</v>
      </c>
      <c r="R1894">
        <f t="shared" si="293"/>
        <v>0</v>
      </c>
      <c r="S1894" s="12">
        <f t="shared" si="286"/>
        <v>0</v>
      </c>
      <c r="T1894">
        <f t="shared" si="294"/>
        <v>0</v>
      </c>
      <c r="U1894">
        <f t="shared" si="288"/>
        <v>8</v>
      </c>
    </row>
    <row r="1895" spans="13:21">
      <c r="M1895">
        <f t="shared" si="289"/>
        <v>93.208432203386664</v>
      </c>
      <c r="N1895">
        <f t="shared" si="290"/>
        <v>93.248432203386656</v>
      </c>
      <c r="O1895">
        <f t="shared" si="291"/>
        <v>93.203432203386669</v>
      </c>
      <c r="P1895">
        <f t="shared" si="292"/>
        <v>93.253432203386652</v>
      </c>
      <c r="Q1895">
        <f t="shared" si="285"/>
        <v>93.22843220338666</v>
      </c>
      <c r="R1895">
        <f t="shared" si="293"/>
        <v>0</v>
      </c>
      <c r="S1895" s="12">
        <f t="shared" si="286"/>
        <v>0</v>
      </c>
      <c r="T1895">
        <f t="shared" si="294"/>
        <v>0</v>
      </c>
      <c r="U1895">
        <f t="shared" si="288"/>
        <v>8</v>
      </c>
    </row>
    <row r="1896" spans="13:21">
      <c r="M1896">
        <f t="shared" si="289"/>
        <v>93.258432203386661</v>
      </c>
      <c r="N1896">
        <f t="shared" si="290"/>
        <v>93.298432203386653</v>
      </c>
      <c r="O1896">
        <f t="shared" si="291"/>
        <v>93.253432203386666</v>
      </c>
      <c r="P1896">
        <f t="shared" si="292"/>
        <v>93.303432203386649</v>
      </c>
      <c r="Q1896">
        <f t="shared" si="285"/>
        <v>93.278432203386657</v>
      </c>
      <c r="R1896">
        <f t="shared" si="293"/>
        <v>0</v>
      </c>
      <c r="S1896" s="12">
        <f t="shared" si="286"/>
        <v>0</v>
      </c>
      <c r="T1896">
        <f t="shared" si="294"/>
        <v>0</v>
      </c>
      <c r="U1896">
        <f t="shared" si="288"/>
        <v>8</v>
      </c>
    </row>
    <row r="1897" spans="13:21">
      <c r="M1897">
        <f t="shared" si="289"/>
        <v>93.308432203386658</v>
      </c>
      <c r="N1897">
        <f t="shared" si="290"/>
        <v>93.34843220338665</v>
      </c>
      <c r="O1897">
        <f t="shared" si="291"/>
        <v>93.303432203386663</v>
      </c>
      <c r="P1897">
        <f t="shared" si="292"/>
        <v>93.353432203386646</v>
      </c>
      <c r="Q1897">
        <f t="shared" si="285"/>
        <v>93.328432203386654</v>
      </c>
      <c r="R1897">
        <f t="shared" si="293"/>
        <v>0</v>
      </c>
      <c r="S1897" s="12">
        <f t="shared" si="286"/>
        <v>0</v>
      </c>
      <c r="T1897">
        <f t="shared" si="294"/>
        <v>0</v>
      </c>
      <c r="U1897">
        <f t="shared" si="288"/>
        <v>8</v>
      </c>
    </row>
    <row r="1898" spans="13:21">
      <c r="M1898">
        <f t="shared" si="289"/>
        <v>93.358432203386656</v>
      </c>
      <c r="N1898">
        <f t="shared" si="290"/>
        <v>93.398432203386648</v>
      </c>
      <c r="O1898">
        <f t="shared" si="291"/>
        <v>93.35343220338666</v>
      </c>
      <c r="P1898">
        <f t="shared" si="292"/>
        <v>93.403432203386643</v>
      </c>
      <c r="Q1898">
        <f t="shared" si="285"/>
        <v>93.378432203386652</v>
      </c>
      <c r="R1898">
        <f t="shared" si="293"/>
        <v>0</v>
      </c>
      <c r="S1898" s="12">
        <f t="shared" si="286"/>
        <v>0</v>
      </c>
      <c r="T1898">
        <f t="shared" si="294"/>
        <v>0</v>
      </c>
      <c r="U1898">
        <f t="shared" si="288"/>
        <v>8</v>
      </c>
    </row>
    <row r="1899" spans="13:21">
      <c r="M1899">
        <f t="shared" si="289"/>
        <v>93.408432203386653</v>
      </c>
      <c r="N1899">
        <f t="shared" si="290"/>
        <v>93.448432203386645</v>
      </c>
      <c r="O1899">
        <f t="shared" si="291"/>
        <v>93.403432203386657</v>
      </c>
      <c r="P1899">
        <f t="shared" si="292"/>
        <v>93.45343220338664</v>
      </c>
      <c r="Q1899">
        <f t="shared" si="285"/>
        <v>93.428432203386649</v>
      </c>
      <c r="R1899">
        <f t="shared" si="293"/>
        <v>0</v>
      </c>
      <c r="S1899" s="12">
        <f t="shared" si="286"/>
        <v>0</v>
      </c>
      <c r="T1899">
        <f t="shared" si="294"/>
        <v>0</v>
      </c>
      <c r="U1899">
        <f t="shared" si="288"/>
        <v>8</v>
      </c>
    </row>
    <row r="1900" spans="13:21">
      <c r="M1900">
        <f t="shared" si="289"/>
        <v>93.45843220338665</v>
      </c>
      <c r="N1900">
        <f t="shared" si="290"/>
        <v>93.498432203386642</v>
      </c>
      <c r="O1900">
        <f t="shared" si="291"/>
        <v>93.453432203386654</v>
      </c>
      <c r="P1900">
        <f t="shared" si="292"/>
        <v>93.503432203386637</v>
      </c>
      <c r="Q1900">
        <f t="shared" si="285"/>
        <v>93.478432203386646</v>
      </c>
      <c r="R1900">
        <f t="shared" si="293"/>
        <v>0</v>
      </c>
      <c r="S1900" s="12">
        <f t="shared" si="286"/>
        <v>0</v>
      </c>
      <c r="T1900">
        <f t="shared" si="294"/>
        <v>0</v>
      </c>
      <c r="U1900">
        <f t="shared" si="288"/>
        <v>8</v>
      </c>
    </row>
    <row r="1901" spans="13:21">
      <c r="M1901">
        <f t="shared" si="289"/>
        <v>93.508432203386647</v>
      </c>
      <c r="N1901">
        <f t="shared" si="290"/>
        <v>93.548432203386639</v>
      </c>
      <c r="O1901">
        <f t="shared" si="291"/>
        <v>93.503432203386652</v>
      </c>
      <c r="P1901">
        <f t="shared" si="292"/>
        <v>93.553432203386635</v>
      </c>
      <c r="Q1901">
        <f t="shared" si="285"/>
        <v>93.528432203386643</v>
      </c>
      <c r="R1901">
        <f t="shared" si="293"/>
        <v>0</v>
      </c>
      <c r="S1901" s="12">
        <f t="shared" si="286"/>
        <v>0</v>
      </c>
      <c r="T1901">
        <f t="shared" si="294"/>
        <v>0</v>
      </c>
      <c r="U1901">
        <f t="shared" si="288"/>
        <v>8</v>
      </c>
    </row>
    <row r="1902" spans="13:21">
      <c r="M1902">
        <f t="shared" si="289"/>
        <v>93.558432203386644</v>
      </c>
      <c r="N1902">
        <f t="shared" si="290"/>
        <v>93.598432203386636</v>
      </c>
      <c r="O1902">
        <f t="shared" si="291"/>
        <v>93.553432203386649</v>
      </c>
      <c r="P1902">
        <f t="shared" si="292"/>
        <v>93.603432203386632</v>
      </c>
      <c r="Q1902">
        <f t="shared" si="285"/>
        <v>93.57843220338664</v>
      </c>
      <c r="R1902">
        <f t="shared" si="293"/>
        <v>0</v>
      </c>
      <c r="S1902" s="12">
        <f t="shared" si="286"/>
        <v>0</v>
      </c>
      <c r="T1902">
        <f t="shared" si="294"/>
        <v>0</v>
      </c>
      <c r="U1902">
        <f t="shared" si="288"/>
        <v>8</v>
      </c>
    </row>
    <row r="1903" spans="13:21">
      <c r="M1903">
        <f t="shared" si="289"/>
        <v>93.608432203386641</v>
      </c>
      <c r="N1903">
        <f t="shared" si="290"/>
        <v>93.648432203386633</v>
      </c>
      <c r="O1903">
        <f t="shared" si="291"/>
        <v>93.603432203386646</v>
      </c>
      <c r="P1903">
        <f t="shared" si="292"/>
        <v>93.653432203386629</v>
      </c>
      <c r="Q1903">
        <f t="shared" si="285"/>
        <v>93.628432203386637</v>
      </c>
      <c r="R1903">
        <f t="shared" si="293"/>
        <v>0</v>
      </c>
      <c r="S1903" s="12">
        <f t="shared" si="286"/>
        <v>0</v>
      </c>
      <c r="T1903">
        <f t="shared" si="294"/>
        <v>0</v>
      </c>
      <c r="U1903">
        <f t="shared" si="288"/>
        <v>8</v>
      </c>
    </row>
    <row r="1904" spans="13:21">
      <c r="M1904">
        <f t="shared" si="289"/>
        <v>93.658432203386639</v>
      </c>
      <c r="N1904">
        <f t="shared" si="290"/>
        <v>93.698432203386631</v>
      </c>
      <c r="O1904">
        <f t="shared" si="291"/>
        <v>93.653432203386643</v>
      </c>
      <c r="P1904">
        <f t="shared" si="292"/>
        <v>93.703432203386626</v>
      </c>
      <c r="Q1904">
        <f t="shared" si="285"/>
        <v>93.678432203386635</v>
      </c>
      <c r="R1904">
        <f t="shared" si="293"/>
        <v>0</v>
      </c>
      <c r="S1904" s="12">
        <f t="shared" si="286"/>
        <v>0</v>
      </c>
      <c r="T1904">
        <f t="shared" si="294"/>
        <v>0</v>
      </c>
      <c r="U1904">
        <f t="shared" si="288"/>
        <v>8</v>
      </c>
    </row>
    <row r="1905" spans="13:21">
      <c r="M1905">
        <f t="shared" si="289"/>
        <v>93.708432203386636</v>
      </c>
      <c r="N1905">
        <f t="shared" si="290"/>
        <v>93.748432203386628</v>
      </c>
      <c r="O1905">
        <f t="shared" si="291"/>
        <v>93.70343220338664</v>
      </c>
      <c r="P1905">
        <f t="shared" si="292"/>
        <v>93.753432203386623</v>
      </c>
      <c r="Q1905">
        <f t="shared" si="285"/>
        <v>93.728432203386632</v>
      </c>
      <c r="R1905">
        <f t="shared" si="293"/>
        <v>0</v>
      </c>
      <c r="S1905" s="12">
        <f t="shared" si="286"/>
        <v>0</v>
      </c>
      <c r="T1905">
        <f t="shared" si="294"/>
        <v>0</v>
      </c>
      <c r="U1905">
        <f t="shared" si="288"/>
        <v>8</v>
      </c>
    </row>
    <row r="1906" spans="13:21">
      <c r="M1906">
        <f t="shared" si="289"/>
        <v>93.758432203386633</v>
      </c>
      <c r="N1906">
        <f t="shared" si="290"/>
        <v>93.798432203386625</v>
      </c>
      <c r="O1906">
        <f t="shared" si="291"/>
        <v>93.753432203386637</v>
      </c>
      <c r="P1906">
        <f t="shared" si="292"/>
        <v>93.80343220338662</v>
      </c>
      <c r="Q1906">
        <f t="shared" si="285"/>
        <v>93.778432203386629</v>
      </c>
      <c r="R1906">
        <f t="shared" si="293"/>
        <v>0</v>
      </c>
      <c r="S1906" s="12">
        <f t="shared" si="286"/>
        <v>0</v>
      </c>
      <c r="T1906">
        <f t="shared" si="294"/>
        <v>0</v>
      </c>
      <c r="U1906">
        <f t="shared" si="288"/>
        <v>8</v>
      </c>
    </row>
    <row r="1907" spans="13:21">
      <c r="M1907">
        <f t="shared" si="289"/>
        <v>93.80843220338663</v>
      </c>
      <c r="N1907">
        <f t="shared" si="290"/>
        <v>93.848432203386622</v>
      </c>
      <c r="O1907">
        <f t="shared" si="291"/>
        <v>93.803432203386635</v>
      </c>
      <c r="P1907">
        <f t="shared" si="292"/>
        <v>93.853432203386618</v>
      </c>
      <c r="Q1907">
        <f t="shared" ref="Q1907:Q1970" si="295">AVERAGE(O1907:P1907)</f>
        <v>93.828432203386626</v>
      </c>
      <c r="R1907">
        <f t="shared" si="293"/>
        <v>0</v>
      </c>
      <c r="S1907" s="12">
        <f t="shared" ref="S1907:S1970" si="296">R1907/$S$3</f>
        <v>0</v>
      </c>
      <c r="T1907">
        <f t="shared" si="294"/>
        <v>0</v>
      </c>
      <c r="U1907">
        <f t="shared" ref="U1907:U1970" si="297">COUNTIF($G$3:$G$1000, "&lt;="&amp;O1907)</f>
        <v>8</v>
      </c>
    </row>
    <row r="1908" spans="13:21">
      <c r="M1908">
        <f t="shared" si="289"/>
        <v>93.858432203386627</v>
      </c>
      <c r="N1908">
        <f t="shared" si="290"/>
        <v>93.898432203386619</v>
      </c>
      <c r="O1908">
        <f t="shared" si="291"/>
        <v>93.853432203386632</v>
      </c>
      <c r="P1908">
        <f t="shared" si="292"/>
        <v>93.903432203386615</v>
      </c>
      <c r="Q1908">
        <f t="shared" si="295"/>
        <v>93.878432203386623</v>
      </c>
      <c r="R1908">
        <f t="shared" si="293"/>
        <v>0</v>
      </c>
      <c r="S1908" s="12">
        <f t="shared" si="296"/>
        <v>0</v>
      </c>
      <c r="T1908">
        <f t="shared" si="294"/>
        <v>0</v>
      </c>
      <c r="U1908">
        <f t="shared" si="297"/>
        <v>8</v>
      </c>
    </row>
    <row r="1909" spans="13:21">
      <c r="M1909">
        <f t="shared" si="289"/>
        <v>93.908432203386624</v>
      </c>
      <c r="N1909">
        <f t="shared" si="290"/>
        <v>93.948432203386616</v>
      </c>
      <c r="O1909">
        <f t="shared" si="291"/>
        <v>93.903432203386629</v>
      </c>
      <c r="P1909">
        <f t="shared" si="292"/>
        <v>93.953432203386612</v>
      </c>
      <c r="Q1909">
        <f t="shared" si="295"/>
        <v>93.92843220338662</v>
      </c>
      <c r="R1909">
        <f t="shared" si="293"/>
        <v>0</v>
      </c>
      <c r="S1909" s="12">
        <f t="shared" si="296"/>
        <v>0</v>
      </c>
      <c r="T1909">
        <f t="shared" si="294"/>
        <v>0</v>
      </c>
      <c r="U1909">
        <f t="shared" si="297"/>
        <v>8</v>
      </c>
    </row>
    <row r="1910" spans="13:21">
      <c r="M1910">
        <f t="shared" si="289"/>
        <v>93.958432203386621</v>
      </c>
      <c r="N1910">
        <f t="shared" si="290"/>
        <v>93.998432203386614</v>
      </c>
      <c r="O1910">
        <f t="shared" si="291"/>
        <v>93.953432203386626</v>
      </c>
      <c r="P1910">
        <f t="shared" si="292"/>
        <v>94.003432203386609</v>
      </c>
      <c r="Q1910">
        <f t="shared" si="295"/>
        <v>93.978432203386618</v>
      </c>
      <c r="R1910">
        <f t="shared" si="293"/>
        <v>0</v>
      </c>
      <c r="S1910" s="12">
        <f t="shared" si="296"/>
        <v>0</v>
      </c>
      <c r="T1910">
        <f t="shared" si="294"/>
        <v>0</v>
      </c>
      <c r="U1910">
        <f t="shared" si="297"/>
        <v>8</v>
      </c>
    </row>
    <row r="1911" spans="13:21">
      <c r="M1911">
        <f t="shared" si="289"/>
        <v>94.008432203386619</v>
      </c>
      <c r="N1911">
        <f t="shared" si="290"/>
        <v>94.048432203386611</v>
      </c>
      <c r="O1911">
        <f t="shared" si="291"/>
        <v>94.003432203386623</v>
      </c>
      <c r="P1911">
        <f t="shared" si="292"/>
        <v>94.053432203386606</v>
      </c>
      <c r="Q1911">
        <f t="shared" si="295"/>
        <v>94.028432203386615</v>
      </c>
      <c r="R1911">
        <f t="shared" si="293"/>
        <v>0</v>
      </c>
      <c r="S1911" s="12">
        <f t="shared" si="296"/>
        <v>0</v>
      </c>
      <c r="T1911">
        <f t="shared" si="294"/>
        <v>0</v>
      </c>
      <c r="U1911">
        <f t="shared" si="297"/>
        <v>8</v>
      </c>
    </row>
    <row r="1912" spans="13:21">
      <c r="M1912">
        <f t="shared" si="289"/>
        <v>94.058432203386616</v>
      </c>
      <c r="N1912">
        <f t="shared" si="290"/>
        <v>94.098432203386608</v>
      </c>
      <c r="O1912">
        <f t="shared" si="291"/>
        <v>94.05343220338662</v>
      </c>
      <c r="P1912">
        <f t="shared" si="292"/>
        <v>94.103432203386603</v>
      </c>
      <c r="Q1912">
        <f t="shared" si="295"/>
        <v>94.078432203386612</v>
      </c>
      <c r="R1912">
        <f t="shared" si="293"/>
        <v>0</v>
      </c>
      <c r="S1912" s="12">
        <f t="shared" si="296"/>
        <v>0</v>
      </c>
      <c r="T1912">
        <f t="shared" si="294"/>
        <v>0</v>
      </c>
      <c r="U1912">
        <f t="shared" si="297"/>
        <v>8</v>
      </c>
    </row>
    <row r="1913" spans="13:21">
      <c r="M1913">
        <f t="shared" si="289"/>
        <v>94.108432203386613</v>
      </c>
      <c r="N1913">
        <f t="shared" si="290"/>
        <v>94.148432203386605</v>
      </c>
      <c r="O1913">
        <f t="shared" si="291"/>
        <v>94.103432203386618</v>
      </c>
      <c r="P1913">
        <f t="shared" si="292"/>
        <v>94.1534322033866</v>
      </c>
      <c r="Q1913">
        <f t="shared" si="295"/>
        <v>94.128432203386609</v>
      </c>
      <c r="R1913">
        <f t="shared" si="293"/>
        <v>0</v>
      </c>
      <c r="S1913" s="12">
        <f t="shared" si="296"/>
        <v>0</v>
      </c>
      <c r="T1913">
        <f t="shared" si="294"/>
        <v>0</v>
      </c>
      <c r="U1913">
        <f t="shared" si="297"/>
        <v>8</v>
      </c>
    </row>
    <row r="1914" spans="13:21">
      <c r="M1914">
        <f t="shared" si="289"/>
        <v>94.15843220338661</v>
      </c>
      <c r="N1914">
        <f t="shared" si="290"/>
        <v>94.198432203386602</v>
      </c>
      <c r="O1914">
        <f t="shared" si="291"/>
        <v>94.153432203386615</v>
      </c>
      <c r="P1914">
        <f t="shared" si="292"/>
        <v>94.203432203386598</v>
      </c>
      <c r="Q1914">
        <f t="shared" si="295"/>
        <v>94.178432203386606</v>
      </c>
      <c r="R1914">
        <f t="shared" si="293"/>
        <v>0</v>
      </c>
      <c r="S1914" s="12">
        <f t="shared" si="296"/>
        <v>0</v>
      </c>
      <c r="T1914">
        <f t="shared" si="294"/>
        <v>0</v>
      </c>
      <c r="U1914">
        <f t="shared" si="297"/>
        <v>8</v>
      </c>
    </row>
    <row r="1915" spans="13:21">
      <c r="M1915">
        <f t="shared" si="289"/>
        <v>94.208432203386607</v>
      </c>
      <c r="N1915">
        <f t="shared" si="290"/>
        <v>94.248432203386599</v>
      </c>
      <c r="O1915">
        <f t="shared" si="291"/>
        <v>94.203432203386612</v>
      </c>
      <c r="P1915">
        <f t="shared" si="292"/>
        <v>94.253432203386595</v>
      </c>
      <c r="Q1915">
        <f t="shared" si="295"/>
        <v>94.228432203386603</v>
      </c>
      <c r="R1915">
        <f t="shared" si="293"/>
        <v>0</v>
      </c>
      <c r="S1915" s="12">
        <f t="shared" si="296"/>
        <v>0</v>
      </c>
      <c r="T1915">
        <f t="shared" si="294"/>
        <v>0</v>
      </c>
      <c r="U1915">
        <f t="shared" si="297"/>
        <v>8</v>
      </c>
    </row>
    <row r="1916" spans="13:21">
      <c r="M1916">
        <f t="shared" si="289"/>
        <v>94.258432203386604</v>
      </c>
      <c r="N1916">
        <f t="shared" si="290"/>
        <v>94.298432203386596</v>
      </c>
      <c r="O1916">
        <f t="shared" si="291"/>
        <v>94.253432203386609</v>
      </c>
      <c r="P1916">
        <f t="shared" si="292"/>
        <v>94.303432203386592</v>
      </c>
      <c r="Q1916">
        <f t="shared" si="295"/>
        <v>94.2784322033866</v>
      </c>
      <c r="R1916">
        <f t="shared" si="293"/>
        <v>0</v>
      </c>
      <c r="S1916" s="12">
        <f t="shared" si="296"/>
        <v>0</v>
      </c>
      <c r="T1916">
        <f t="shared" si="294"/>
        <v>0</v>
      </c>
      <c r="U1916">
        <f t="shared" si="297"/>
        <v>8</v>
      </c>
    </row>
    <row r="1917" spans="13:21">
      <c r="M1917">
        <f t="shared" si="289"/>
        <v>94.308432203386602</v>
      </c>
      <c r="N1917">
        <f t="shared" si="290"/>
        <v>94.348432203386594</v>
      </c>
      <c r="O1917">
        <f t="shared" si="291"/>
        <v>94.303432203386606</v>
      </c>
      <c r="P1917">
        <f t="shared" si="292"/>
        <v>94.353432203386589</v>
      </c>
      <c r="Q1917">
        <f t="shared" si="295"/>
        <v>94.328432203386598</v>
      </c>
      <c r="R1917">
        <f t="shared" si="293"/>
        <v>0</v>
      </c>
      <c r="S1917" s="12">
        <f t="shared" si="296"/>
        <v>0</v>
      </c>
      <c r="T1917">
        <f t="shared" si="294"/>
        <v>0</v>
      </c>
      <c r="U1917">
        <f t="shared" si="297"/>
        <v>8</v>
      </c>
    </row>
    <row r="1918" spans="13:21">
      <c r="M1918">
        <f t="shared" si="289"/>
        <v>94.358432203386599</v>
      </c>
      <c r="N1918">
        <f t="shared" si="290"/>
        <v>94.398432203386591</v>
      </c>
      <c r="O1918">
        <f t="shared" si="291"/>
        <v>94.353432203386603</v>
      </c>
      <c r="P1918">
        <f t="shared" si="292"/>
        <v>94.403432203386586</v>
      </c>
      <c r="Q1918">
        <f t="shared" si="295"/>
        <v>94.378432203386595</v>
      </c>
      <c r="R1918">
        <f t="shared" si="293"/>
        <v>0</v>
      </c>
      <c r="S1918" s="12">
        <f t="shared" si="296"/>
        <v>0</v>
      </c>
      <c r="T1918">
        <f t="shared" si="294"/>
        <v>0</v>
      </c>
      <c r="U1918">
        <f t="shared" si="297"/>
        <v>8</v>
      </c>
    </row>
    <row r="1919" spans="13:21">
      <c r="M1919">
        <f t="shared" si="289"/>
        <v>94.408432203386596</v>
      </c>
      <c r="N1919">
        <f t="shared" si="290"/>
        <v>94.448432203386588</v>
      </c>
      <c r="O1919">
        <f t="shared" si="291"/>
        <v>94.4034322033866</v>
      </c>
      <c r="P1919">
        <f t="shared" si="292"/>
        <v>94.453432203386583</v>
      </c>
      <c r="Q1919">
        <f t="shared" si="295"/>
        <v>94.428432203386592</v>
      </c>
      <c r="R1919">
        <f t="shared" si="293"/>
        <v>0</v>
      </c>
      <c r="S1919" s="12">
        <f t="shared" si="296"/>
        <v>0</v>
      </c>
      <c r="T1919">
        <f t="shared" si="294"/>
        <v>0</v>
      </c>
      <c r="U1919">
        <f t="shared" si="297"/>
        <v>8</v>
      </c>
    </row>
    <row r="1920" spans="13:21">
      <c r="M1920">
        <f t="shared" si="289"/>
        <v>94.458432203386593</v>
      </c>
      <c r="N1920">
        <f t="shared" si="290"/>
        <v>94.498432203386585</v>
      </c>
      <c r="O1920">
        <f t="shared" si="291"/>
        <v>94.453432203386598</v>
      </c>
      <c r="P1920">
        <f t="shared" si="292"/>
        <v>94.503432203386581</v>
      </c>
      <c r="Q1920">
        <f t="shared" si="295"/>
        <v>94.478432203386589</v>
      </c>
      <c r="R1920">
        <f t="shared" si="293"/>
        <v>0</v>
      </c>
      <c r="S1920" s="12">
        <f t="shared" si="296"/>
        <v>0</v>
      </c>
      <c r="T1920">
        <f>R1920</f>
        <v>0</v>
      </c>
      <c r="U1920">
        <f t="shared" si="297"/>
        <v>8</v>
      </c>
    </row>
    <row r="1921" spans="13:21">
      <c r="M1921">
        <f t="shared" si="289"/>
        <v>94.50843220338659</v>
      </c>
      <c r="N1921">
        <f t="shared" si="290"/>
        <v>94.548432203386582</v>
      </c>
      <c r="O1921">
        <f t="shared" si="291"/>
        <v>94.503432203386595</v>
      </c>
      <c r="P1921">
        <f t="shared" si="292"/>
        <v>94.553432203386578</v>
      </c>
      <c r="Q1921">
        <f t="shared" si="295"/>
        <v>94.528432203386586</v>
      </c>
      <c r="R1921">
        <f t="shared" si="293"/>
        <v>0</v>
      </c>
      <c r="S1921" s="12">
        <f t="shared" si="296"/>
        <v>0</v>
      </c>
      <c r="T1921">
        <f t="shared" ref="T1921:T1958" si="298">R1921+T1920</f>
        <v>0</v>
      </c>
      <c r="U1921">
        <f t="shared" si="297"/>
        <v>8</v>
      </c>
    </row>
    <row r="1922" spans="13:21">
      <c r="M1922">
        <f t="shared" si="289"/>
        <v>94.558432203386587</v>
      </c>
      <c r="N1922">
        <f t="shared" si="290"/>
        <v>94.598432203386579</v>
      </c>
      <c r="O1922">
        <f t="shared" si="291"/>
        <v>94.553432203386592</v>
      </c>
      <c r="P1922">
        <f t="shared" si="292"/>
        <v>94.603432203386575</v>
      </c>
      <c r="Q1922">
        <f t="shared" si="295"/>
        <v>94.578432203386583</v>
      </c>
      <c r="R1922">
        <f t="shared" si="293"/>
        <v>0</v>
      </c>
      <c r="S1922" s="12">
        <f t="shared" si="296"/>
        <v>0</v>
      </c>
      <c r="T1922">
        <f t="shared" si="298"/>
        <v>0</v>
      </c>
      <c r="U1922">
        <f t="shared" si="297"/>
        <v>8</v>
      </c>
    </row>
    <row r="1923" spans="13:21">
      <c r="M1923">
        <f t="shared" si="289"/>
        <v>94.608432203386585</v>
      </c>
      <c r="N1923">
        <f t="shared" si="290"/>
        <v>94.648432203386577</v>
      </c>
      <c r="O1923">
        <f t="shared" si="291"/>
        <v>94.603432203386589</v>
      </c>
      <c r="P1923">
        <f t="shared" si="292"/>
        <v>94.653432203386572</v>
      </c>
      <c r="Q1923">
        <f t="shared" si="295"/>
        <v>94.628432203386581</v>
      </c>
      <c r="R1923">
        <f t="shared" si="293"/>
        <v>0</v>
      </c>
      <c r="S1923" s="12">
        <f t="shared" si="296"/>
        <v>0</v>
      </c>
      <c r="T1923">
        <f t="shared" si="298"/>
        <v>0</v>
      </c>
      <c r="U1923">
        <f t="shared" si="297"/>
        <v>8</v>
      </c>
    </row>
    <row r="1924" spans="13:21">
      <c r="M1924">
        <f t="shared" si="289"/>
        <v>94.658432203386582</v>
      </c>
      <c r="N1924">
        <f t="shared" si="290"/>
        <v>94.698432203386574</v>
      </c>
      <c r="O1924">
        <f t="shared" si="291"/>
        <v>94.653432203386586</v>
      </c>
      <c r="P1924">
        <f t="shared" si="292"/>
        <v>94.703432203386569</v>
      </c>
      <c r="Q1924">
        <f t="shared" si="295"/>
        <v>94.678432203386578</v>
      </c>
      <c r="R1924">
        <f t="shared" si="293"/>
        <v>0</v>
      </c>
      <c r="S1924" s="12">
        <f t="shared" si="296"/>
        <v>0</v>
      </c>
      <c r="T1924">
        <f t="shared" si="298"/>
        <v>0</v>
      </c>
      <c r="U1924">
        <f t="shared" si="297"/>
        <v>8</v>
      </c>
    </row>
    <row r="1925" spans="13:21">
      <c r="M1925">
        <f t="shared" si="289"/>
        <v>94.708432203386579</v>
      </c>
      <c r="N1925">
        <f t="shared" si="290"/>
        <v>94.748432203386571</v>
      </c>
      <c r="O1925">
        <f t="shared" si="291"/>
        <v>94.703432203386583</v>
      </c>
      <c r="P1925">
        <f t="shared" si="292"/>
        <v>94.753432203386566</v>
      </c>
      <c r="Q1925">
        <f t="shared" si="295"/>
        <v>94.728432203386575</v>
      </c>
      <c r="R1925">
        <f t="shared" si="293"/>
        <v>0</v>
      </c>
      <c r="S1925" s="12">
        <f t="shared" si="296"/>
        <v>0</v>
      </c>
      <c r="T1925">
        <f t="shared" si="298"/>
        <v>0</v>
      </c>
      <c r="U1925">
        <f t="shared" si="297"/>
        <v>8</v>
      </c>
    </row>
    <row r="1926" spans="13:21">
      <c r="M1926">
        <f t="shared" ref="M1926:M1989" si="299">N1925+10^(-$D$4)</f>
        <v>94.758432203386576</v>
      </c>
      <c r="N1926">
        <f t="shared" ref="N1926:N1989" si="300">N1925+$J$6</f>
        <v>94.798432203386568</v>
      </c>
      <c r="O1926">
        <f t="shared" ref="O1926:O1989" si="301">M1926-5*10^-($D$4+1)</f>
        <v>94.753432203386581</v>
      </c>
      <c r="P1926">
        <f t="shared" ref="P1926:P1989" si="302">N1926+5*10^-($D$4+1)</f>
        <v>94.803432203386564</v>
      </c>
      <c r="Q1926">
        <f t="shared" si="295"/>
        <v>94.778432203386572</v>
      </c>
      <c r="R1926">
        <f t="shared" ref="R1926:R1989" si="303">COUNTIFS($G$3:$G$5000, "&gt;="&amp;O1926,$G$3:$G$5000, "&lt;="&amp;P1926)</f>
        <v>0</v>
      </c>
      <c r="S1926" s="12">
        <f t="shared" si="296"/>
        <v>0</v>
      </c>
      <c r="T1926">
        <f t="shared" si="298"/>
        <v>0</v>
      </c>
      <c r="U1926">
        <f t="shared" si="297"/>
        <v>8</v>
      </c>
    </row>
    <row r="1927" spans="13:21">
      <c r="M1927">
        <f t="shared" si="299"/>
        <v>94.808432203386573</v>
      </c>
      <c r="N1927">
        <f t="shared" si="300"/>
        <v>94.848432203386565</v>
      </c>
      <c r="O1927">
        <f t="shared" si="301"/>
        <v>94.803432203386578</v>
      </c>
      <c r="P1927">
        <f t="shared" si="302"/>
        <v>94.853432203386561</v>
      </c>
      <c r="Q1927">
        <f t="shared" si="295"/>
        <v>94.828432203386569</v>
      </c>
      <c r="R1927">
        <f t="shared" si="303"/>
        <v>0</v>
      </c>
      <c r="S1927" s="12">
        <f t="shared" si="296"/>
        <v>0</v>
      </c>
      <c r="T1927">
        <f t="shared" si="298"/>
        <v>0</v>
      </c>
      <c r="U1927">
        <f t="shared" si="297"/>
        <v>8</v>
      </c>
    </row>
    <row r="1928" spans="13:21">
      <c r="M1928">
        <f t="shared" si="299"/>
        <v>94.85843220338657</v>
      </c>
      <c r="N1928">
        <f t="shared" si="300"/>
        <v>94.898432203386562</v>
      </c>
      <c r="O1928">
        <f t="shared" si="301"/>
        <v>94.853432203386575</v>
      </c>
      <c r="P1928">
        <f t="shared" si="302"/>
        <v>94.903432203386558</v>
      </c>
      <c r="Q1928">
        <f t="shared" si="295"/>
        <v>94.878432203386566</v>
      </c>
      <c r="R1928">
        <f t="shared" si="303"/>
        <v>0</v>
      </c>
      <c r="S1928" s="12">
        <f t="shared" si="296"/>
        <v>0</v>
      </c>
      <c r="T1928">
        <f t="shared" si="298"/>
        <v>0</v>
      </c>
      <c r="U1928">
        <f t="shared" si="297"/>
        <v>8</v>
      </c>
    </row>
    <row r="1929" spans="13:21">
      <c r="M1929">
        <f t="shared" si="299"/>
        <v>94.908432203386567</v>
      </c>
      <c r="N1929">
        <f t="shared" si="300"/>
        <v>94.94843220338656</v>
      </c>
      <c r="O1929">
        <f t="shared" si="301"/>
        <v>94.903432203386572</v>
      </c>
      <c r="P1929">
        <f t="shared" si="302"/>
        <v>94.953432203386555</v>
      </c>
      <c r="Q1929">
        <f t="shared" si="295"/>
        <v>94.928432203386564</v>
      </c>
      <c r="R1929">
        <f t="shared" si="303"/>
        <v>0</v>
      </c>
      <c r="S1929" s="12">
        <f t="shared" si="296"/>
        <v>0</v>
      </c>
      <c r="T1929">
        <f t="shared" si="298"/>
        <v>0</v>
      </c>
      <c r="U1929">
        <f t="shared" si="297"/>
        <v>8</v>
      </c>
    </row>
    <row r="1930" spans="13:21">
      <c r="M1930">
        <f t="shared" si="299"/>
        <v>94.958432203386565</v>
      </c>
      <c r="N1930">
        <f t="shared" si="300"/>
        <v>94.998432203386557</v>
      </c>
      <c r="O1930">
        <f t="shared" si="301"/>
        <v>94.953432203386569</v>
      </c>
      <c r="P1930">
        <f t="shared" si="302"/>
        <v>95.003432203386552</v>
      </c>
      <c r="Q1930">
        <f t="shared" si="295"/>
        <v>94.978432203386561</v>
      </c>
      <c r="R1930">
        <f t="shared" si="303"/>
        <v>0</v>
      </c>
      <c r="S1930" s="12">
        <f t="shared" si="296"/>
        <v>0</v>
      </c>
      <c r="T1930">
        <f t="shared" si="298"/>
        <v>0</v>
      </c>
      <c r="U1930">
        <f t="shared" si="297"/>
        <v>8</v>
      </c>
    </row>
    <row r="1931" spans="13:21">
      <c r="M1931">
        <f t="shared" si="299"/>
        <v>95.008432203386562</v>
      </c>
      <c r="N1931">
        <f t="shared" si="300"/>
        <v>95.048432203386554</v>
      </c>
      <c r="O1931">
        <f t="shared" si="301"/>
        <v>95.003432203386566</v>
      </c>
      <c r="P1931">
        <f t="shared" si="302"/>
        <v>95.053432203386549</v>
      </c>
      <c r="Q1931">
        <f t="shared" si="295"/>
        <v>95.028432203386558</v>
      </c>
      <c r="R1931">
        <f t="shared" si="303"/>
        <v>0</v>
      </c>
      <c r="S1931" s="12">
        <f t="shared" si="296"/>
        <v>0</v>
      </c>
      <c r="T1931">
        <f t="shared" si="298"/>
        <v>0</v>
      </c>
      <c r="U1931">
        <f t="shared" si="297"/>
        <v>8</v>
      </c>
    </row>
    <row r="1932" spans="13:21">
      <c r="M1932">
        <f t="shared" si="299"/>
        <v>95.058432203386559</v>
      </c>
      <c r="N1932">
        <f t="shared" si="300"/>
        <v>95.098432203386551</v>
      </c>
      <c r="O1932">
        <f t="shared" si="301"/>
        <v>95.053432203386564</v>
      </c>
      <c r="P1932">
        <f t="shared" si="302"/>
        <v>95.103432203386546</v>
      </c>
      <c r="Q1932">
        <f t="shared" si="295"/>
        <v>95.078432203386555</v>
      </c>
      <c r="R1932">
        <f t="shared" si="303"/>
        <v>0</v>
      </c>
      <c r="S1932" s="12">
        <f t="shared" si="296"/>
        <v>0</v>
      </c>
      <c r="T1932">
        <f t="shared" si="298"/>
        <v>0</v>
      </c>
      <c r="U1932">
        <f t="shared" si="297"/>
        <v>8</v>
      </c>
    </row>
    <row r="1933" spans="13:21">
      <c r="M1933">
        <f t="shared" si="299"/>
        <v>95.108432203386556</v>
      </c>
      <c r="N1933">
        <f t="shared" si="300"/>
        <v>95.148432203386548</v>
      </c>
      <c r="O1933">
        <f t="shared" si="301"/>
        <v>95.103432203386561</v>
      </c>
      <c r="P1933">
        <f t="shared" si="302"/>
        <v>95.153432203386544</v>
      </c>
      <c r="Q1933">
        <f t="shared" si="295"/>
        <v>95.128432203386552</v>
      </c>
      <c r="R1933">
        <f t="shared" si="303"/>
        <v>0</v>
      </c>
      <c r="S1933" s="12">
        <f t="shared" si="296"/>
        <v>0</v>
      </c>
      <c r="T1933">
        <f t="shared" si="298"/>
        <v>0</v>
      </c>
      <c r="U1933">
        <f t="shared" si="297"/>
        <v>8</v>
      </c>
    </row>
    <row r="1934" spans="13:21">
      <c r="M1934">
        <f t="shared" si="299"/>
        <v>95.158432203386553</v>
      </c>
      <c r="N1934">
        <f t="shared" si="300"/>
        <v>95.198432203386545</v>
      </c>
      <c r="O1934">
        <f t="shared" si="301"/>
        <v>95.153432203386558</v>
      </c>
      <c r="P1934">
        <f t="shared" si="302"/>
        <v>95.203432203386541</v>
      </c>
      <c r="Q1934">
        <f t="shared" si="295"/>
        <v>95.178432203386549</v>
      </c>
      <c r="R1934">
        <f t="shared" si="303"/>
        <v>0</v>
      </c>
      <c r="S1934" s="12">
        <f t="shared" si="296"/>
        <v>0</v>
      </c>
      <c r="T1934">
        <f t="shared" si="298"/>
        <v>0</v>
      </c>
      <c r="U1934">
        <f t="shared" si="297"/>
        <v>8</v>
      </c>
    </row>
    <row r="1935" spans="13:21">
      <c r="M1935">
        <f t="shared" si="299"/>
        <v>95.20843220338655</v>
      </c>
      <c r="N1935">
        <f t="shared" si="300"/>
        <v>95.248432203386542</v>
      </c>
      <c r="O1935">
        <f t="shared" si="301"/>
        <v>95.203432203386555</v>
      </c>
      <c r="P1935">
        <f t="shared" si="302"/>
        <v>95.253432203386538</v>
      </c>
      <c r="Q1935">
        <f t="shared" si="295"/>
        <v>95.228432203386546</v>
      </c>
      <c r="R1935">
        <f t="shared" si="303"/>
        <v>0</v>
      </c>
      <c r="S1935" s="12">
        <f t="shared" si="296"/>
        <v>0</v>
      </c>
      <c r="T1935">
        <f t="shared" si="298"/>
        <v>0</v>
      </c>
      <c r="U1935">
        <f t="shared" si="297"/>
        <v>8</v>
      </c>
    </row>
    <row r="1936" spans="13:21">
      <c r="M1936">
        <f t="shared" si="299"/>
        <v>95.258432203386548</v>
      </c>
      <c r="N1936">
        <f t="shared" si="300"/>
        <v>95.29843220338654</v>
      </c>
      <c r="O1936">
        <f t="shared" si="301"/>
        <v>95.253432203386552</v>
      </c>
      <c r="P1936">
        <f t="shared" si="302"/>
        <v>95.303432203386535</v>
      </c>
      <c r="Q1936">
        <f t="shared" si="295"/>
        <v>95.278432203386544</v>
      </c>
      <c r="R1936">
        <f t="shared" si="303"/>
        <v>0</v>
      </c>
      <c r="S1936" s="12">
        <f t="shared" si="296"/>
        <v>0</v>
      </c>
      <c r="T1936">
        <f t="shared" si="298"/>
        <v>0</v>
      </c>
      <c r="U1936">
        <f t="shared" si="297"/>
        <v>8</v>
      </c>
    </row>
    <row r="1937" spans="13:21">
      <c r="M1937">
        <f t="shared" si="299"/>
        <v>95.308432203386545</v>
      </c>
      <c r="N1937">
        <f t="shared" si="300"/>
        <v>95.348432203386537</v>
      </c>
      <c r="O1937">
        <f t="shared" si="301"/>
        <v>95.303432203386549</v>
      </c>
      <c r="P1937">
        <f t="shared" si="302"/>
        <v>95.353432203386532</v>
      </c>
      <c r="Q1937">
        <f t="shared" si="295"/>
        <v>95.328432203386541</v>
      </c>
      <c r="R1937">
        <f t="shared" si="303"/>
        <v>0</v>
      </c>
      <c r="S1937" s="12">
        <f t="shared" si="296"/>
        <v>0</v>
      </c>
      <c r="T1937">
        <f t="shared" si="298"/>
        <v>0</v>
      </c>
      <c r="U1937">
        <f t="shared" si="297"/>
        <v>8</v>
      </c>
    </row>
    <row r="1938" spans="13:21">
      <c r="M1938">
        <f t="shared" si="299"/>
        <v>95.358432203386542</v>
      </c>
      <c r="N1938">
        <f t="shared" si="300"/>
        <v>95.398432203386534</v>
      </c>
      <c r="O1938">
        <f t="shared" si="301"/>
        <v>95.353432203386546</v>
      </c>
      <c r="P1938">
        <f t="shared" si="302"/>
        <v>95.403432203386529</v>
      </c>
      <c r="Q1938">
        <f t="shared" si="295"/>
        <v>95.378432203386538</v>
      </c>
      <c r="R1938">
        <f t="shared" si="303"/>
        <v>0</v>
      </c>
      <c r="S1938" s="12">
        <f t="shared" si="296"/>
        <v>0</v>
      </c>
      <c r="T1938">
        <f t="shared" si="298"/>
        <v>0</v>
      </c>
      <c r="U1938">
        <f t="shared" si="297"/>
        <v>8</v>
      </c>
    </row>
    <row r="1939" spans="13:21">
      <c r="M1939">
        <f t="shared" si="299"/>
        <v>95.408432203386539</v>
      </c>
      <c r="N1939">
        <f t="shared" si="300"/>
        <v>95.448432203386531</v>
      </c>
      <c r="O1939">
        <f t="shared" si="301"/>
        <v>95.403432203386544</v>
      </c>
      <c r="P1939">
        <f t="shared" si="302"/>
        <v>95.453432203386527</v>
      </c>
      <c r="Q1939">
        <f t="shared" si="295"/>
        <v>95.428432203386535</v>
      </c>
      <c r="R1939">
        <f t="shared" si="303"/>
        <v>0</v>
      </c>
      <c r="S1939" s="12">
        <f t="shared" si="296"/>
        <v>0</v>
      </c>
      <c r="T1939">
        <f t="shared" si="298"/>
        <v>0</v>
      </c>
      <c r="U1939">
        <f t="shared" si="297"/>
        <v>8</v>
      </c>
    </row>
    <row r="1940" spans="13:21">
      <c r="M1940">
        <f t="shared" si="299"/>
        <v>95.458432203386536</v>
      </c>
      <c r="N1940">
        <f t="shared" si="300"/>
        <v>95.498432203386528</v>
      </c>
      <c r="O1940">
        <f t="shared" si="301"/>
        <v>95.453432203386541</v>
      </c>
      <c r="P1940">
        <f t="shared" si="302"/>
        <v>95.503432203386524</v>
      </c>
      <c r="Q1940">
        <f t="shared" si="295"/>
        <v>95.478432203386532</v>
      </c>
      <c r="R1940">
        <f t="shared" si="303"/>
        <v>0</v>
      </c>
      <c r="S1940" s="12">
        <f t="shared" si="296"/>
        <v>0</v>
      </c>
      <c r="T1940">
        <f t="shared" si="298"/>
        <v>0</v>
      </c>
      <c r="U1940">
        <f t="shared" si="297"/>
        <v>8</v>
      </c>
    </row>
    <row r="1941" spans="13:21">
      <c r="M1941">
        <f t="shared" si="299"/>
        <v>95.508432203386533</v>
      </c>
      <c r="N1941">
        <f t="shared" si="300"/>
        <v>95.548432203386525</v>
      </c>
      <c r="O1941">
        <f t="shared" si="301"/>
        <v>95.503432203386538</v>
      </c>
      <c r="P1941">
        <f t="shared" si="302"/>
        <v>95.553432203386521</v>
      </c>
      <c r="Q1941">
        <f t="shared" si="295"/>
        <v>95.528432203386529</v>
      </c>
      <c r="R1941">
        <f t="shared" si="303"/>
        <v>0</v>
      </c>
      <c r="S1941" s="12">
        <f t="shared" si="296"/>
        <v>0</v>
      </c>
      <c r="T1941">
        <f t="shared" si="298"/>
        <v>0</v>
      </c>
      <c r="U1941">
        <f t="shared" si="297"/>
        <v>8</v>
      </c>
    </row>
    <row r="1942" spans="13:21">
      <c r="M1942">
        <f t="shared" si="299"/>
        <v>95.558432203386531</v>
      </c>
      <c r="N1942">
        <f t="shared" si="300"/>
        <v>95.598432203386523</v>
      </c>
      <c r="O1942">
        <f t="shared" si="301"/>
        <v>95.553432203386535</v>
      </c>
      <c r="P1942">
        <f t="shared" si="302"/>
        <v>95.603432203386518</v>
      </c>
      <c r="Q1942">
        <f t="shared" si="295"/>
        <v>95.578432203386527</v>
      </c>
      <c r="R1942">
        <f t="shared" si="303"/>
        <v>0</v>
      </c>
      <c r="S1942" s="12">
        <f t="shared" si="296"/>
        <v>0</v>
      </c>
      <c r="T1942">
        <f t="shared" si="298"/>
        <v>0</v>
      </c>
      <c r="U1942">
        <f t="shared" si="297"/>
        <v>8</v>
      </c>
    </row>
    <row r="1943" spans="13:21">
      <c r="M1943">
        <f t="shared" si="299"/>
        <v>95.608432203386528</v>
      </c>
      <c r="N1943">
        <f t="shared" si="300"/>
        <v>95.64843220338652</v>
      </c>
      <c r="O1943">
        <f t="shared" si="301"/>
        <v>95.603432203386532</v>
      </c>
      <c r="P1943">
        <f t="shared" si="302"/>
        <v>95.653432203386515</v>
      </c>
      <c r="Q1943">
        <f t="shared" si="295"/>
        <v>95.628432203386524</v>
      </c>
      <c r="R1943">
        <f t="shared" si="303"/>
        <v>0</v>
      </c>
      <c r="S1943" s="12">
        <f t="shared" si="296"/>
        <v>0</v>
      </c>
      <c r="T1943">
        <f t="shared" si="298"/>
        <v>0</v>
      </c>
      <c r="U1943">
        <f t="shared" si="297"/>
        <v>8</v>
      </c>
    </row>
    <row r="1944" spans="13:21">
      <c r="M1944">
        <f t="shared" si="299"/>
        <v>95.658432203386525</v>
      </c>
      <c r="N1944">
        <f t="shared" si="300"/>
        <v>95.698432203386517</v>
      </c>
      <c r="O1944">
        <f t="shared" si="301"/>
        <v>95.653432203386529</v>
      </c>
      <c r="P1944">
        <f t="shared" si="302"/>
        <v>95.703432203386512</v>
      </c>
      <c r="Q1944">
        <f t="shared" si="295"/>
        <v>95.678432203386521</v>
      </c>
      <c r="R1944">
        <f t="shared" si="303"/>
        <v>0</v>
      </c>
      <c r="S1944" s="12">
        <f t="shared" si="296"/>
        <v>0</v>
      </c>
      <c r="T1944">
        <f t="shared" si="298"/>
        <v>0</v>
      </c>
      <c r="U1944">
        <f t="shared" si="297"/>
        <v>8</v>
      </c>
    </row>
    <row r="1945" spans="13:21">
      <c r="M1945">
        <f t="shared" si="299"/>
        <v>95.708432203386522</v>
      </c>
      <c r="N1945">
        <f t="shared" si="300"/>
        <v>95.748432203386514</v>
      </c>
      <c r="O1945">
        <f t="shared" si="301"/>
        <v>95.703432203386527</v>
      </c>
      <c r="P1945">
        <f t="shared" si="302"/>
        <v>95.75343220338651</v>
      </c>
      <c r="Q1945">
        <f t="shared" si="295"/>
        <v>95.728432203386518</v>
      </c>
      <c r="R1945">
        <f t="shared" si="303"/>
        <v>0</v>
      </c>
      <c r="S1945" s="12">
        <f t="shared" si="296"/>
        <v>0</v>
      </c>
      <c r="T1945">
        <f t="shared" si="298"/>
        <v>0</v>
      </c>
      <c r="U1945">
        <f t="shared" si="297"/>
        <v>8</v>
      </c>
    </row>
    <row r="1946" spans="13:21">
      <c r="M1946">
        <f t="shared" si="299"/>
        <v>95.758432203386519</v>
      </c>
      <c r="N1946">
        <f t="shared" si="300"/>
        <v>95.798432203386511</v>
      </c>
      <c r="O1946">
        <f t="shared" si="301"/>
        <v>95.753432203386524</v>
      </c>
      <c r="P1946">
        <f t="shared" si="302"/>
        <v>95.803432203386507</v>
      </c>
      <c r="Q1946">
        <f t="shared" si="295"/>
        <v>95.778432203386515</v>
      </c>
      <c r="R1946">
        <f t="shared" si="303"/>
        <v>0</v>
      </c>
      <c r="S1946" s="12">
        <f t="shared" si="296"/>
        <v>0</v>
      </c>
      <c r="T1946">
        <f t="shared" si="298"/>
        <v>0</v>
      </c>
      <c r="U1946">
        <f t="shared" si="297"/>
        <v>8</v>
      </c>
    </row>
    <row r="1947" spans="13:21">
      <c r="M1947">
        <f t="shared" si="299"/>
        <v>95.808432203386516</v>
      </c>
      <c r="N1947">
        <f t="shared" si="300"/>
        <v>95.848432203386508</v>
      </c>
      <c r="O1947">
        <f t="shared" si="301"/>
        <v>95.803432203386521</v>
      </c>
      <c r="P1947">
        <f t="shared" si="302"/>
        <v>95.853432203386504</v>
      </c>
      <c r="Q1947">
        <f t="shared" si="295"/>
        <v>95.828432203386512</v>
      </c>
      <c r="R1947">
        <f t="shared" si="303"/>
        <v>0</v>
      </c>
      <c r="S1947" s="12">
        <f t="shared" si="296"/>
        <v>0</v>
      </c>
      <c r="T1947">
        <f t="shared" si="298"/>
        <v>0</v>
      </c>
      <c r="U1947">
        <f t="shared" si="297"/>
        <v>8</v>
      </c>
    </row>
    <row r="1948" spans="13:21">
      <c r="M1948">
        <f t="shared" si="299"/>
        <v>95.858432203386513</v>
      </c>
      <c r="N1948">
        <f t="shared" si="300"/>
        <v>95.898432203386506</v>
      </c>
      <c r="O1948">
        <f t="shared" si="301"/>
        <v>95.853432203386518</v>
      </c>
      <c r="P1948">
        <f t="shared" si="302"/>
        <v>95.903432203386501</v>
      </c>
      <c r="Q1948">
        <f t="shared" si="295"/>
        <v>95.87843220338651</v>
      </c>
      <c r="R1948">
        <f t="shared" si="303"/>
        <v>0</v>
      </c>
      <c r="S1948" s="12">
        <f t="shared" si="296"/>
        <v>0</v>
      </c>
      <c r="T1948">
        <f t="shared" si="298"/>
        <v>0</v>
      </c>
      <c r="U1948">
        <f t="shared" si="297"/>
        <v>8</v>
      </c>
    </row>
    <row r="1949" spans="13:21">
      <c r="M1949">
        <f t="shared" si="299"/>
        <v>95.908432203386511</v>
      </c>
      <c r="N1949">
        <f t="shared" si="300"/>
        <v>95.948432203386503</v>
      </c>
      <c r="O1949">
        <f t="shared" si="301"/>
        <v>95.903432203386515</v>
      </c>
      <c r="P1949">
        <f t="shared" si="302"/>
        <v>95.953432203386498</v>
      </c>
      <c r="Q1949">
        <f t="shared" si="295"/>
        <v>95.928432203386507</v>
      </c>
      <c r="R1949">
        <f t="shared" si="303"/>
        <v>0</v>
      </c>
      <c r="S1949" s="12">
        <f t="shared" si="296"/>
        <v>0</v>
      </c>
      <c r="T1949">
        <f t="shared" si="298"/>
        <v>0</v>
      </c>
      <c r="U1949">
        <f t="shared" si="297"/>
        <v>8</v>
      </c>
    </row>
    <row r="1950" spans="13:21">
      <c r="M1950">
        <f t="shared" si="299"/>
        <v>95.958432203386508</v>
      </c>
      <c r="N1950">
        <f t="shared" si="300"/>
        <v>95.9984322033865</v>
      </c>
      <c r="O1950">
        <f t="shared" si="301"/>
        <v>95.953432203386512</v>
      </c>
      <c r="P1950">
        <f t="shared" si="302"/>
        <v>96.003432203386495</v>
      </c>
      <c r="Q1950">
        <f t="shared" si="295"/>
        <v>95.978432203386504</v>
      </c>
      <c r="R1950">
        <f t="shared" si="303"/>
        <v>0</v>
      </c>
      <c r="S1950" s="12">
        <f t="shared" si="296"/>
        <v>0</v>
      </c>
      <c r="T1950">
        <f t="shared" si="298"/>
        <v>0</v>
      </c>
      <c r="U1950">
        <f t="shared" si="297"/>
        <v>8</v>
      </c>
    </row>
    <row r="1951" spans="13:21">
      <c r="M1951">
        <f t="shared" si="299"/>
        <v>96.008432203386505</v>
      </c>
      <c r="N1951">
        <f t="shared" si="300"/>
        <v>96.048432203386497</v>
      </c>
      <c r="O1951">
        <f t="shared" si="301"/>
        <v>96.00343220338651</v>
      </c>
      <c r="P1951">
        <f t="shared" si="302"/>
        <v>96.053432203386492</v>
      </c>
      <c r="Q1951">
        <f t="shared" si="295"/>
        <v>96.028432203386501</v>
      </c>
      <c r="R1951">
        <f t="shared" si="303"/>
        <v>0</v>
      </c>
      <c r="S1951" s="12">
        <f t="shared" si="296"/>
        <v>0</v>
      </c>
      <c r="T1951">
        <f t="shared" si="298"/>
        <v>0</v>
      </c>
      <c r="U1951">
        <f t="shared" si="297"/>
        <v>8</v>
      </c>
    </row>
    <row r="1952" spans="13:21">
      <c r="M1952">
        <f t="shared" si="299"/>
        <v>96.058432203386502</v>
      </c>
      <c r="N1952">
        <f t="shared" si="300"/>
        <v>96.098432203386494</v>
      </c>
      <c r="O1952">
        <f t="shared" si="301"/>
        <v>96.053432203386507</v>
      </c>
      <c r="P1952">
        <f t="shared" si="302"/>
        <v>96.10343220338649</v>
      </c>
      <c r="Q1952">
        <f t="shared" si="295"/>
        <v>96.078432203386498</v>
      </c>
      <c r="R1952">
        <f t="shared" si="303"/>
        <v>0</v>
      </c>
      <c r="S1952" s="12">
        <f t="shared" si="296"/>
        <v>0</v>
      </c>
      <c r="T1952">
        <f t="shared" si="298"/>
        <v>0</v>
      </c>
      <c r="U1952">
        <f t="shared" si="297"/>
        <v>8</v>
      </c>
    </row>
    <row r="1953" spans="13:21">
      <c r="M1953">
        <f t="shared" si="299"/>
        <v>96.108432203386499</v>
      </c>
      <c r="N1953">
        <f t="shared" si="300"/>
        <v>96.148432203386491</v>
      </c>
      <c r="O1953">
        <f t="shared" si="301"/>
        <v>96.103432203386504</v>
      </c>
      <c r="P1953">
        <f t="shared" si="302"/>
        <v>96.153432203386487</v>
      </c>
      <c r="Q1953">
        <f t="shared" si="295"/>
        <v>96.128432203386495</v>
      </c>
      <c r="R1953">
        <f t="shared" si="303"/>
        <v>0</v>
      </c>
      <c r="S1953" s="12">
        <f t="shared" si="296"/>
        <v>0</v>
      </c>
      <c r="T1953">
        <f t="shared" si="298"/>
        <v>0</v>
      </c>
      <c r="U1953">
        <f t="shared" si="297"/>
        <v>8</v>
      </c>
    </row>
    <row r="1954" spans="13:21">
      <c r="M1954">
        <f t="shared" si="299"/>
        <v>96.158432203386496</v>
      </c>
      <c r="N1954">
        <f t="shared" si="300"/>
        <v>96.198432203386488</v>
      </c>
      <c r="O1954">
        <f t="shared" si="301"/>
        <v>96.153432203386501</v>
      </c>
      <c r="P1954">
        <f t="shared" si="302"/>
        <v>96.203432203386484</v>
      </c>
      <c r="Q1954">
        <f t="shared" si="295"/>
        <v>96.178432203386492</v>
      </c>
      <c r="R1954">
        <f t="shared" si="303"/>
        <v>0</v>
      </c>
      <c r="S1954" s="12">
        <f t="shared" si="296"/>
        <v>0</v>
      </c>
      <c r="T1954">
        <f t="shared" si="298"/>
        <v>0</v>
      </c>
      <c r="U1954">
        <f t="shared" si="297"/>
        <v>8</v>
      </c>
    </row>
    <row r="1955" spans="13:21">
      <c r="M1955">
        <f t="shared" si="299"/>
        <v>96.208432203386494</v>
      </c>
      <c r="N1955">
        <f t="shared" si="300"/>
        <v>96.248432203386486</v>
      </c>
      <c r="O1955">
        <f t="shared" si="301"/>
        <v>96.203432203386498</v>
      </c>
      <c r="P1955">
        <f t="shared" si="302"/>
        <v>96.253432203386481</v>
      </c>
      <c r="Q1955">
        <f t="shared" si="295"/>
        <v>96.22843220338649</v>
      </c>
      <c r="R1955">
        <f t="shared" si="303"/>
        <v>0</v>
      </c>
      <c r="S1955" s="12">
        <f t="shared" si="296"/>
        <v>0</v>
      </c>
      <c r="T1955">
        <f t="shared" si="298"/>
        <v>0</v>
      </c>
      <c r="U1955">
        <f t="shared" si="297"/>
        <v>8</v>
      </c>
    </row>
    <row r="1956" spans="13:21">
      <c r="M1956">
        <f t="shared" si="299"/>
        <v>96.258432203386491</v>
      </c>
      <c r="N1956">
        <f t="shared" si="300"/>
        <v>96.298432203386483</v>
      </c>
      <c r="O1956">
        <f t="shared" si="301"/>
        <v>96.253432203386495</v>
      </c>
      <c r="P1956">
        <f t="shared" si="302"/>
        <v>96.303432203386478</v>
      </c>
      <c r="Q1956">
        <f t="shared" si="295"/>
        <v>96.278432203386487</v>
      </c>
      <c r="R1956">
        <f t="shared" si="303"/>
        <v>0</v>
      </c>
      <c r="S1956" s="12">
        <f t="shared" si="296"/>
        <v>0</v>
      </c>
      <c r="T1956">
        <f t="shared" si="298"/>
        <v>0</v>
      </c>
      <c r="U1956">
        <f t="shared" si="297"/>
        <v>8</v>
      </c>
    </row>
    <row r="1957" spans="13:21">
      <c r="M1957">
        <f t="shared" si="299"/>
        <v>96.308432203386488</v>
      </c>
      <c r="N1957">
        <f t="shared" si="300"/>
        <v>96.34843220338648</v>
      </c>
      <c r="O1957">
        <f t="shared" si="301"/>
        <v>96.303432203386492</v>
      </c>
      <c r="P1957">
        <f t="shared" si="302"/>
        <v>96.353432203386475</v>
      </c>
      <c r="Q1957">
        <f t="shared" si="295"/>
        <v>96.328432203386484</v>
      </c>
      <c r="R1957">
        <f t="shared" si="303"/>
        <v>0</v>
      </c>
      <c r="S1957" s="12">
        <f t="shared" si="296"/>
        <v>0</v>
      </c>
      <c r="T1957">
        <f t="shared" si="298"/>
        <v>0</v>
      </c>
      <c r="U1957">
        <f t="shared" si="297"/>
        <v>8</v>
      </c>
    </row>
    <row r="1958" spans="13:21">
      <c r="M1958">
        <f t="shared" si="299"/>
        <v>96.358432203386485</v>
      </c>
      <c r="N1958">
        <f t="shared" si="300"/>
        <v>96.398432203386477</v>
      </c>
      <c r="O1958">
        <f t="shared" si="301"/>
        <v>96.35343220338649</v>
      </c>
      <c r="P1958">
        <f t="shared" si="302"/>
        <v>96.403432203386473</v>
      </c>
      <c r="Q1958">
        <f t="shared" si="295"/>
        <v>96.378432203386481</v>
      </c>
      <c r="R1958">
        <f t="shared" si="303"/>
        <v>0</v>
      </c>
      <c r="S1958" s="12">
        <f t="shared" si="296"/>
        <v>0</v>
      </c>
      <c r="T1958">
        <f t="shared" si="298"/>
        <v>0</v>
      </c>
      <c r="U1958">
        <f t="shared" si="297"/>
        <v>8</v>
      </c>
    </row>
    <row r="1959" spans="13:21">
      <c r="M1959">
        <f t="shared" si="299"/>
        <v>96.408432203386482</v>
      </c>
      <c r="N1959">
        <f t="shared" si="300"/>
        <v>96.448432203386474</v>
      </c>
      <c r="O1959">
        <f t="shared" si="301"/>
        <v>96.403432203386487</v>
      </c>
      <c r="P1959">
        <f t="shared" si="302"/>
        <v>96.45343220338647</v>
      </c>
      <c r="Q1959">
        <f t="shared" si="295"/>
        <v>96.428432203386478</v>
      </c>
      <c r="R1959">
        <f t="shared" si="303"/>
        <v>0</v>
      </c>
      <c r="S1959" s="12">
        <f t="shared" si="296"/>
        <v>0</v>
      </c>
      <c r="T1959">
        <f>R1959</f>
        <v>0</v>
      </c>
      <c r="U1959">
        <f t="shared" si="297"/>
        <v>8</v>
      </c>
    </row>
    <row r="1960" spans="13:21">
      <c r="M1960">
        <f t="shared" si="299"/>
        <v>96.458432203386479</v>
      </c>
      <c r="N1960">
        <f t="shared" si="300"/>
        <v>96.498432203386471</v>
      </c>
      <c r="O1960">
        <f t="shared" si="301"/>
        <v>96.453432203386484</v>
      </c>
      <c r="P1960">
        <f t="shared" si="302"/>
        <v>96.503432203386467</v>
      </c>
      <c r="Q1960">
        <f t="shared" si="295"/>
        <v>96.478432203386475</v>
      </c>
      <c r="R1960">
        <f t="shared" si="303"/>
        <v>0</v>
      </c>
      <c r="S1960" s="12">
        <f t="shared" si="296"/>
        <v>0</v>
      </c>
      <c r="T1960">
        <f t="shared" ref="T1960:T1997" si="304">R1960+T1959</f>
        <v>0</v>
      </c>
      <c r="U1960">
        <f t="shared" si="297"/>
        <v>8</v>
      </c>
    </row>
    <row r="1961" spans="13:21">
      <c r="M1961">
        <f t="shared" si="299"/>
        <v>96.508432203386477</v>
      </c>
      <c r="N1961">
        <f t="shared" si="300"/>
        <v>96.548432203386469</v>
      </c>
      <c r="O1961">
        <f t="shared" si="301"/>
        <v>96.503432203386481</v>
      </c>
      <c r="P1961">
        <f t="shared" si="302"/>
        <v>96.553432203386464</v>
      </c>
      <c r="Q1961">
        <f t="shared" si="295"/>
        <v>96.528432203386473</v>
      </c>
      <c r="R1961">
        <f t="shared" si="303"/>
        <v>0</v>
      </c>
      <c r="S1961" s="12">
        <f t="shared" si="296"/>
        <v>0</v>
      </c>
      <c r="T1961">
        <f t="shared" si="304"/>
        <v>0</v>
      </c>
      <c r="U1961">
        <f t="shared" si="297"/>
        <v>8</v>
      </c>
    </row>
    <row r="1962" spans="13:21">
      <c r="M1962">
        <f t="shared" si="299"/>
        <v>96.558432203386474</v>
      </c>
      <c r="N1962">
        <f t="shared" si="300"/>
        <v>96.598432203386466</v>
      </c>
      <c r="O1962">
        <f t="shared" si="301"/>
        <v>96.553432203386478</v>
      </c>
      <c r="P1962">
        <f t="shared" si="302"/>
        <v>96.603432203386461</v>
      </c>
      <c r="Q1962">
        <f t="shared" si="295"/>
        <v>96.57843220338647</v>
      </c>
      <c r="R1962">
        <f t="shared" si="303"/>
        <v>0</v>
      </c>
      <c r="S1962" s="12">
        <f t="shared" si="296"/>
        <v>0</v>
      </c>
      <c r="T1962">
        <f t="shared" si="304"/>
        <v>0</v>
      </c>
      <c r="U1962">
        <f t="shared" si="297"/>
        <v>8</v>
      </c>
    </row>
    <row r="1963" spans="13:21">
      <c r="M1963">
        <f t="shared" si="299"/>
        <v>96.608432203386471</v>
      </c>
      <c r="N1963">
        <f t="shared" si="300"/>
        <v>96.648432203386463</v>
      </c>
      <c r="O1963">
        <f t="shared" si="301"/>
        <v>96.603432203386475</v>
      </c>
      <c r="P1963">
        <f t="shared" si="302"/>
        <v>96.653432203386458</v>
      </c>
      <c r="Q1963">
        <f t="shared" si="295"/>
        <v>96.628432203386467</v>
      </c>
      <c r="R1963">
        <f t="shared" si="303"/>
        <v>0</v>
      </c>
      <c r="S1963" s="12">
        <f t="shared" si="296"/>
        <v>0</v>
      </c>
      <c r="T1963">
        <f t="shared" si="304"/>
        <v>0</v>
      </c>
      <c r="U1963">
        <f t="shared" si="297"/>
        <v>8</v>
      </c>
    </row>
    <row r="1964" spans="13:21">
      <c r="M1964">
        <f t="shared" si="299"/>
        <v>96.658432203386468</v>
      </c>
      <c r="N1964">
        <f t="shared" si="300"/>
        <v>96.69843220338646</v>
      </c>
      <c r="O1964">
        <f t="shared" si="301"/>
        <v>96.653432203386473</v>
      </c>
      <c r="P1964">
        <f t="shared" si="302"/>
        <v>96.703432203386456</v>
      </c>
      <c r="Q1964">
        <f t="shared" si="295"/>
        <v>96.678432203386464</v>
      </c>
      <c r="R1964">
        <f t="shared" si="303"/>
        <v>0</v>
      </c>
      <c r="S1964" s="12">
        <f t="shared" si="296"/>
        <v>0</v>
      </c>
      <c r="T1964">
        <f t="shared" si="304"/>
        <v>0</v>
      </c>
      <c r="U1964">
        <f t="shared" si="297"/>
        <v>8</v>
      </c>
    </row>
    <row r="1965" spans="13:21">
      <c r="M1965">
        <f t="shared" si="299"/>
        <v>96.708432203386465</v>
      </c>
      <c r="N1965">
        <f t="shared" si="300"/>
        <v>96.748432203386457</v>
      </c>
      <c r="O1965">
        <f t="shared" si="301"/>
        <v>96.70343220338647</v>
      </c>
      <c r="P1965">
        <f t="shared" si="302"/>
        <v>96.753432203386453</v>
      </c>
      <c r="Q1965">
        <f t="shared" si="295"/>
        <v>96.728432203386461</v>
      </c>
      <c r="R1965">
        <f t="shared" si="303"/>
        <v>0</v>
      </c>
      <c r="S1965" s="12">
        <f t="shared" si="296"/>
        <v>0</v>
      </c>
      <c r="T1965">
        <f t="shared" si="304"/>
        <v>0</v>
      </c>
      <c r="U1965">
        <f t="shared" si="297"/>
        <v>8</v>
      </c>
    </row>
    <row r="1966" spans="13:21">
      <c r="M1966">
        <f t="shared" si="299"/>
        <v>96.758432203386462</v>
      </c>
      <c r="N1966">
        <f t="shared" si="300"/>
        <v>96.798432203386454</v>
      </c>
      <c r="O1966">
        <f t="shared" si="301"/>
        <v>96.753432203386467</v>
      </c>
      <c r="P1966">
        <f t="shared" si="302"/>
        <v>96.80343220338645</v>
      </c>
      <c r="Q1966">
        <f t="shared" si="295"/>
        <v>96.778432203386458</v>
      </c>
      <c r="R1966">
        <f t="shared" si="303"/>
        <v>0</v>
      </c>
      <c r="S1966" s="12">
        <f t="shared" si="296"/>
        <v>0</v>
      </c>
      <c r="T1966">
        <f t="shared" si="304"/>
        <v>0</v>
      </c>
      <c r="U1966">
        <f t="shared" si="297"/>
        <v>8</v>
      </c>
    </row>
    <row r="1967" spans="13:21">
      <c r="M1967">
        <f t="shared" si="299"/>
        <v>96.808432203386459</v>
      </c>
      <c r="N1967">
        <f t="shared" si="300"/>
        <v>96.848432203386452</v>
      </c>
      <c r="O1967">
        <f t="shared" si="301"/>
        <v>96.803432203386464</v>
      </c>
      <c r="P1967">
        <f t="shared" si="302"/>
        <v>96.853432203386447</v>
      </c>
      <c r="Q1967">
        <f t="shared" si="295"/>
        <v>96.828432203386456</v>
      </c>
      <c r="R1967">
        <f t="shared" si="303"/>
        <v>0</v>
      </c>
      <c r="S1967" s="12">
        <f t="shared" si="296"/>
        <v>0</v>
      </c>
      <c r="T1967">
        <f t="shared" si="304"/>
        <v>0</v>
      </c>
      <c r="U1967">
        <f t="shared" si="297"/>
        <v>8</v>
      </c>
    </row>
    <row r="1968" spans="13:21">
      <c r="M1968">
        <f t="shared" si="299"/>
        <v>96.858432203386457</v>
      </c>
      <c r="N1968">
        <f t="shared" si="300"/>
        <v>96.898432203386449</v>
      </c>
      <c r="O1968">
        <f t="shared" si="301"/>
        <v>96.853432203386461</v>
      </c>
      <c r="P1968">
        <f t="shared" si="302"/>
        <v>96.903432203386444</v>
      </c>
      <c r="Q1968">
        <f t="shared" si="295"/>
        <v>96.878432203386453</v>
      </c>
      <c r="R1968">
        <f t="shared" si="303"/>
        <v>0</v>
      </c>
      <c r="S1968" s="12">
        <f t="shared" si="296"/>
        <v>0</v>
      </c>
      <c r="T1968">
        <f t="shared" si="304"/>
        <v>0</v>
      </c>
      <c r="U1968">
        <f t="shared" si="297"/>
        <v>8</v>
      </c>
    </row>
    <row r="1969" spans="13:21">
      <c r="M1969">
        <f t="shared" si="299"/>
        <v>96.908432203386454</v>
      </c>
      <c r="N1969">
        <f t="shared" si="300"/>
        <v>96.948432203386446</v>
      </c>
      <c r="O1969">
        <f t="shared" si="301"/>
        <v>96.903432203386458</v>
      </c>
      <c r="P1969">
        <f t="shared" si="302"/>
        <v>96.953432203386441</v>
      </c>
      <c r="Q1969">
        <f t="shared" si="295"/>
        <v>96.92843220338645</v>
      </c>
      <c r="R1969">
        <f t="shared" si="303"/>
        <v>0</v>
      </c>
      <c r="S1969" s="12">
        <f t="shared" si="296"/>
        <v>0</v>
      </c>
      <c r="T1969">
        <f t="shared" si="304"/>
        <v>0</v>
      </c>
      <c r="U1969">
        <f t="shared" si="297"/>
        <v>8</v>
      </c>
    </row>
    <row r="1970" spans="13:21">
      <c r="M1970">
        <f t="shared" si="299"/>
        <v>96.958432203386451</v>
      </c>
      <c r="N1970">
        <f t="shared" si="300"/>
        <v>96.998432203386443</v>
      </c>
      <c r="O1970">
        <f t="shared" si="301"/>
        <v>96.953432203386456</v>
      </c>
      <c r="P1970">
        <f t="shared" si="302"/>
        <v>97.003432203386438</v>
      </c>
      <c r="Q1970">
        <f t="shared" si="295"/>
        <v>96.978432203386447</v>
      </c>
      <c r="R1970">
        <f t="shared" si="303"/>
        <v>0</v>
      </c>
      <c r="S1970" s="12">
        <f t="shared" si="296"/>
        <v>0</v>
      </c>
      <c r="T1970">
        <f t="shared" si="304"/>
        <v>0</v>
      </c>
      <c r="U1970">
        <f t="shared" si="297"/>
        <v>8</v>
      </c>
    </row>
    <row r="1971" spans="13:21">
      <c r="M1971">
        <f t="shared" si="299"/>
        <v>97.008432203386448</v>
      </c>
      <c r="N1971">
        <f t="shared" si="300"/>
        <v>97.04843220338644</v>
      </c>
      <c r="O1971">
        <f t="shared" si="301"/>
        <v>97.003432203386453</v>
      </c>
      <c r="P1971">
        <f t="shared" si="302"/>
        <v>97.053432203386436</v>
      </c>
      <c r="Q1971">
        <f t="shared" ref="Q1971:Q2034" si="305">AVERAGE(O1971:P1971)</f>
        <v>97.028432203386444</v>
      </c>
      <c r="R1971">
        <f t="shared" si="303"/>
        <v>0</v>
      </c>
      <c r="S1971" s="12">
        <f t="shared" ref="S1971:S2034" si="306">R1971/$S$3</f>
        <v>0</v>
      </c>
      <c r="T1971">
        <f t="shared" si="304"/>
        <v>0</v>
      </c>
      <c r="U1971">
        <f t="shared" ref="U1971:U2034" si="307">COUNTIF($G$3:$G$1000, "&lt;="&amp;O1971)</f>
        <v>8</v>
      </c>
    </row>
    <row r="1972" spans="13:21">
      <c r="M1972">
        <f t="shared" si="299"/>
        <v>97.058432203386445</v>
      </c>
      <c r="N1972">
        <f t="shared" si="300"/>
        <v>97.098432203386437</v>
      </c>
      <c r="O1972">
        <f t="shared" si="301"/>
        <v>97.05343220338645</v>
      </c>
      <c r="P1972">
        <f t="shared" si="302"/>
        <v>97.103432203386433</v>
      </c>
      <c r="Q1972">
        <f t="shared" si="305"/>
        <v>97.078432203386441</v>
      </c>
      <c r="R1972">
        <f t="shared" si="303"/>
        <v>0</v>
      </c>
      <c r="S1972" s="12">
        <f t="shared" si="306"/>
        <v>0</v>
      </c>
      <c r="T1972">
        <f t="shared" si="304"/>
        <v>0</v>
      </c>
      <c r="U1972">
        <f t="shared" si="307"/>
        <v>8</v>
      </c>
    </row>
    <row r="1973" spans="13:21">
      <c r="M1973">
        <f t="shared" si="299"/>
        <v>97.108432203386442</v>
      </c>
      <c r="N1973">
        <f t="shared" si="300"/>
        <v>97.148432203386434</v>
      </c>
      <c r="O1973">
        <f t="shared" si="301"/>
        <v>97.103432203386447</v>
      </c>
      <c r="P1973">
        <f t="shared" si="302"/>
        <v>97.15343220338643</v>
      </c>
      <c r="Q1973">
        <f t="shared" si="305"/>
        <v>97.128432203386438</v>
      </c>
      <c r="R1973">
        <f t="shared" si="303"/>
        <v>0</v>
      </c>
      <c r="S1973" s="12">
        <f t="shared" si="306"/>
        <v>0</v>
      </c>
      <c r="T1973">
        <f t="shared" si="304"/>
        <v>0</v>
      </c>
      <c r="U1973">
        <f t="shared" si="307"/>
        <v>8</v>
      </c>
    </row>
    <row r="1974" spans="13:21">
      <c r="M1974">
        <f t="shared" si="299"/>
        <v>97.15843220338644</v>
      </c>
      <c r="N1974">
        <f t="shared" si="300"/>
        <v>97.198432203386432</v>
      </c>
      <c r="O1974">
        <f t="shared" si="301"/>
        <v>97.153432203386444</v>
      </c>
      <c r="P1974">
        <f t="shared" si="302"/>
        <v>97.203432203386427</v>
      </c>
      <c r="Q1974">
        <f t="shared" si="305"/>
        <v>97.178432203386436</v>
      </c>
      <c r="R1974">
        <f t="shared" si="303"/>
        <v>0</v>
      </c>
      <c r="S1974" s="12">
        <f t="shared" si="306"/>
        <v>0</v>
      </c>
      <c r="T1974">
        <f t="shared" si="304"/>
        <v>0</v>
      </c>
      <c r="U1974">
        <f t="shared" si="307"/>
        <v>8</v>
      </c>
    </row>
    <row r="1975" spans="13:21">
      <c r="M1975">
        <f t="shared" si="299"/>
        <v>97.208432203386437</v>
      </c>
      <c r="N1975">
        <f t="shared" si="300"/>
        <v>97.248432203386429</v>
      </c>
      <c r="O1975">
        <f t="shared" si="301"/>
        <v>97.203432203386441</v>
      </c>
      <c r="P1975">
        <f t="shared" si="302"/>
        <v>97.253432203386424</v>
      </c>
      <c r="Q1975">
        <f t="shared" si="305"/>
        <v>97.228432203386433</v>
      </c>
      <c r="R1975">
        <f t="shared" si="303"/>
        <v>0</v>
      </c>
      <c r="S1975" s="12">
        <f t="shared" si="306"/>
        <v>0</v>
      </c>
      <c r="T1975">
        <f t="shared" si="304"/>
        <v>0</v>
      </c>
      <c r="U1975">
        <f t="shared" si="307"/>
        <v>8</v>
      </c>
    </row>
    <row r="1976" spans="13:21">
      <c r="M1976">
        <f t="shared" si="299"/>
        <v>97.258432203386434</v>
      </c>
      <c r="N1976">
        <f t="shared" si="300"/>
        <v>97.298432203386426</v>
      </c>
      <c r="O1976">
        <f t="shared" si="301"/>
        <v>97.253432203386438</v>
      </c>
      <c r="P1976">
        <f t="shared" si="302"/>
        <v>97.303432203386421</v>
      </c>
      <c r="Q1976">
        <f t="shared" si="305"/>
        <v>97.27843220338643</v>
      </c>
      <c r="R1976">
        <f t="shared" si="303"/>
        <v>0</v>
      </c>
      <c r="S1976" s="12">
        <f t="shared" si="306"/>
        <v>0</v>
      </c>
      <c r="T1976">
        <f t="shared" si="304"/>
        <v>0</v>
      </c>
      <c r="U1976">
        <f t="shared" si="307"/>
        <v>8</v>
      </c>
    </row>
    <row r="1977" spans="13:21">
      <c r="M1977">
        <f t="shared" si="299"/>
        <v>97.308432203386431</v>
      </c>
      <c r="N1977">
        <f t="shared" si="300"/>
        <v>97.348432203386423</v>
      </c>
      <c r="O1977">
        <f t="shared" si="301"/>
        <v>97.303432203386436</v>
      </c>
      <c r="P1977">
        <f t="shared" si="302"/>
        <v>97.353432203386419</v>
      </c>
      <c r="Q1977">
        <f t="shared" si="305"/>
        <v>97.328432203386427</v>
      </c>
      <c r="R1977">
        <f t="shared" si="303"/>
        <v>0</v>
      </c>
      <c r="S1977" s="12">
        <f t="shared" si="306"/>
        <v>0</v>
      </c>
      <c r="T1977">
        <f t="shared" si="304"/>
        <v>0</v>
      </c>
      <c r="U1977">
        <f t="shared" si="307"/>
        <v>8</v>
      </c>
    </row>
    <row r="1978" spans="13:21">
      <c r="M1978">
        <f t="shared" si="299"/>
        <v>97.358432203386428</v>
      </c>
      <c r="N1978">
        <f t="shared" si="300"/>
        <v>97.39843220338642</v>
      </c>
      <c r="O1978">
        <f t="shared" si="301"/>
        <v>97.353432203386433</v>
      </c>
      <c r="P1978">
        <f t="shared" si="302"/>
        <v>97.403432203386416</v>
      </c>
      <c r="Q1978">
        <f t="shared" si="305"/>
        <v>97.378432203386424</v>
      </c>
      <c r="R1978">
        <f t="shared" si="303"/>
        <v>0</v>
      </c>
      <c r="S1978" s="12">
        <f t="shared" si="306"/>
        <v>0</v>
      </c>
      <c r="T1978">
        <f t="shared" si="304"/>
        <v>0</v>
      </c>
      <c r="U1978">
        <f t="shared" si="307"/>
        <v>8</v>
      </c>
    </row>
    <row r="1979" spans="13:21">
      <c r="M1979">
        <f t="shared" si="299"/>
        <v>97.408432203386425</v>
      </c>
      <c r="N1979">
        <f t="shared" si="300"/>
        <v>97.448432203386417</v>
      </c>
      <c r="O1979">
        <f t="shared" si="301"/>
        <v>97.40343220338643</v>
      </c>
      <c r="P1979">
        <f t="shared" si="302"/>
        <v>97.453432203386413</v>
      </c>
      <c r="Q1979">
        <f t="shared" si="305"/>
        <v>97.428432203386421</v>
      </c>
      <c r="R1979">
        <f t="shared" si="303"/>
        <v>0</v>
      </c>
      <c r="S1979" s="12">
        <f t="shared" si="306"/>
        <v>0</v>
      </c>
      <c r="T1979">
        <f t="shared" si="304"/>
        <v>0</v>
      </c>
      <c r="U1979">
        <f t="shared" si="307"/>
        <v>8</v>
      </c>
    </row>
    <row r="1980" spans="13:21">
      <c r="M1980">
        <f t="shared" si="299"/>
        <v>97.458432203386423</v>
      </c>
      <c r="N1980">
        <f t="shared" si="300"/>
        <v>97.498432203386415</v>
      </c>
      <c r="O1980">
        <f t="shared" si="301"/>
        <v>97.453432203386427</v>
      </c>
      <c r="P1980">
        <f t="shared" si="302"/>
        <v>97.50343220338641</v>
      </c>
      <c r="Q1980">
        <f t="shared" si="305"/>
        <v>97.478432203386419</v>
      </c>
      <c r="R1980">
        <f t="shared" si="303"/>
        <v>0</v>
      </c>
      <c r="S1980" s="12">
        <f t="shared" si="306"/>
        <v>0</v>
      </c>
      <c r="T1980">
        <f t="shared" si="304"/>
        <v>0</v>
      </c>
      <c r="U1980">
        <f t="shared" si="307"/>
        <v>8</v>
      </c>
    </row>
    <row r="1981" spans="13:21">
      <c r="M1981">
        <f t="shared" si="299"/>
        <v>97.50843220338642</v>
      </c>
      <c r="N1981">
        <f t="shared" si="300"/>
        <v>97.548432203386412</v>
      </c>
      <c r="O1981">
        <f t="shared" si="301"/>
        <v>97.503432203386424</v>
      </c>
      <c r="P1981">
        <f t="shared" si="302"/>
        <v>97.553432203386407</v>
      </c>
      <c r="Q1981">
        <f t="shared" si="305"/>
        <v>97.528432203386416</v>
      </c>
      <c r="R1981">
        <f t="shared" si="303"/>
        <v>0</v>
      </c>
      <c r="S1981" s="12">
        <f t="shared" si="306"/>
        <v>0</v>
      </c>
      <c r="T1981">
        <f t="shared" si="304"/>
        <v>0</v>
      </c>
      <c r="U1981">
        <f t="shared" si="307"/>
        <v>8</v>
      </c>
    </row>
    <row r="1982" spans="13:21">
      <c r="M1982">
        <f t="shared" si="299"/>
        <v>97.558432203386417</v>
      </c>
      <c r="N1982">
        <f t="shared" si="300"/>
        <v>97.598432203386409</v>
      </c>
      <c r="O1982">
        <f t="shared" si="301"/>
        <v>97.553432203386421</v>
      </c>
      <c r="P1982">
        <f t="shared" si="302"/>
        <v>97.603432203386404</v>
      </c>
      <c r="Q1982">
        <f t="shared" si="305"/>
        <v>97.578432203386413</v>
      </c>
      <c r="R1982">
        <f t="shared" si="303"/>
        <v>0</v>
      </c>
      <c r="S1982" s="12">
        <f t="shared" si="306"/>
        <v>0</v>
      </c>
      <c r="T1982">
        <f t="shared" si="304"/>
        <v>0</v>
      </c>
      <c r="U1982">
        <f t="shared" si="307"/>
        <v>8</v>
      </c>
    </row>
    <row r="1983" spans="13:21">
      <c r="M1983">
        <f t="shared" si="299"/>
        <v>97.608432203386414</v>
      </c>
      <c r="N1983">
        <f t="shared" si="300"/>
        <v>97.648432203386406</v>
      </c>
      <c r="O1983">
        <f t="shared" si="301"/>
        <v>97.603432203386419</v>
      </c>
      <c r="P1983">
        <f t="shared" si="302"/>
        <v>97.653432203386402</v>
      </c>
      <c r="Q1983">
        <f t="shared" si="305"/>
        <v>97.62843220338641</v>
      </c>
      <c r="R1983">
        <f t="shared" si="303"/>
        <v>0</v>
      </c>
      <c r="S1983" s="12">
        <f t="shared" si="306"/>
        <v>0</v>
      </c>
      <c r="T1983">
        <f t="shared" si="304"/>
        <v>0</v>
      </c>
      <c r="U1983">
        <f t="shared" si="307"/>
        <v>8</v>
      </c>
    </row>
    <row r="1984" spans="13:21">
      <c r="M1984">
        <f t="shared" si="299"/>
        <v>97.658432203386411</v>
      </c>
      <c r="N1984">
        <f t="shared" si="300"/>
        <v>97.698432203386403</v>
      </c>
      <c r="O1984">
        <f t="shared" si="301"/>
        <v>97.653432203386416</v>
      </c>
      <c r="P1984">
        <f t="shared" si="302"/>
        <v>97.703432203386399</v>
      </c>
      <c r="Q1984">
        <f t="shared" si="305"/>
        <v>97.678432203386407</v>
      </c>
      <c r="R1984">
        <f t="shared" si="303"/>
        <v>0</v>
      </c>
      <c r="S1984" s="12">
        <f t="shared" si="306"/>
        <v>0</v>
      </c>
      <c r="T1984">
        <f t="shared" si="304"/>
        <v>0</v>
      </c>
      <c r="U1984">
        <f t="shared" si="307"/>
        <v>8</v>
      </c>
    </row>
    <row r="1985" spans="13:21">
      <c r="M1985">
        <f t="shared" si="299"/>
        <v>97.708432203386408</v>
      </c>
      <c r="N1985">
        <f t="shared" si="300"/>
        <v>97.7484322033864</v>
      </c>
      <c r="O1985">
        <f t="shared" si="301"/>
        <v>97.703432203386413</v>
      </c>
      <c r="P1985">
        <f t="shared" si="302"/>
        <v>97.753432203386396</v>
      </c>
      <c r="Q1985">
        <f t="shared" si="305"/>
        <v>97.728432203386404</v>
      </c>
      <c r="R1985">
        <f t="shared" si="303"/>
        <v>0</v>
      </c>
      <c r="S1985" s="12">
        <f t="shared" si="306"/>
        <v>0</v>
      </c>
      <c r="T1985">
        <f t="shared" si="304"/>
        <v>0</v>
      </c>
      <c r="U1985">
        <f t="shared" si="307"/>
        <v>8</v>
      </c>
    </row>
    <row r="1986" spans="13:21">
      <c r="M1986">
        <f t="shared" si="299"/>
        <v>97.758432203386405</v>
      </c>
      <c r="N1986">
        <f t="shared" si="300"/>
        <v>97.798432203386398</v>
      </c>
      <c r="O1986">
        <f t="shared" si="301"/>
        <v>97.75343220338641</v>
      </c>
      <c r="P1986">
        <f t="shared" si="302"/>
        <v>97.803432203386393</v>
      </c>
      <c r="Q1986">
        <f t="shared" si="305"/>
        <v>97.778432203386402</v>
      </c>
      <c r="R1986">
        <f t="shared" si="303"/>
        <v>0</v>
      </c>
      <c r="S1986" s="12">
        <f t="shared" si="306"/>
        <v>0</v>
      </c>
      <c r="T1986">
        <f t="shared" si="304"/>
        <v>0</v>
      </c>
      <c r="U1986">
        <f t="shared" si="307"/>
        <v>8</v>
      </c>
    </row>
    <row r="1987" spans="13:21">
      <c r="M1987">
        <f t="shared" si="299"/>
        <v>97.808432203386403</v>
      </c>
      <c r="N1987">
        <f t="shared" si="300"/>
        <v>97.848432203386395</v>
      </c>
      <c r="O1987">
        <f t="shared" si="301"/>
        <v>97.803432203386407</v>
      </c>
      <c r="P1987">
        <f t="shared" si="302"/>
        <v>97.85343220338639</v>
      </c>
      <c r="Q1987">
        <f t="shared" si="305"/>
        <v>97.828432203386399</v>
      </c>
      <c r="R1987">
        <f t="shared" si="303"/>
        <v>0</v>
      </c>
      <c r="S1987" s="12">
        <f t="shared" si="306"/>
        <v>0</v>
      </c>
      <c r="T1987">
        <f t="shared" si="304"/>
        <v>0</v>
      </c>
      <c r="U1987">
        <f t="shared" si="307"/>
        <v>8</v>
      </c>
    </row>
    <row r="1988" spans="13:21">
      <c r="M1988">
        <f t="shared" si="299"/>
        <v>97.8584322033864</v>
      </c>
      <c r="N1988">
        <f t="shared" si="300"/>
        <v>97.898432203386392</v>
      </c>
      <c r="O1988">
        <f t="shared" si="301"/>
        <v>97.853432203386404</v>
      </c>
      <c r="P1988">
        <f t="shared" si="302"/>
        <v>97.903432203386387</v>
      </c>
      <c r="Q1988">
        <f t="shared" si="305"/>
        <v>97.878432203386396</v>
      </c>
      <c r="R1988">
        <f t="shared" si="303"/>
        <v>0</v>
      </c>
      <c r="S1988" s="12">
        <f t="shared" si="306"/>
        <v>0</v>
      </c>
      <c r="T1988">
        <f t="shared" si="304"/>
        <v>0</v>
      </c>
      <c r="U1988">
        <f t="shared" si="307"/>
        <v>8</v>
      </c>
    </row>
    <row r="1989" spans="13:21">
      <c r="M1989">
        <f t="shared" si="299"/>
        <v>97.908432203386397</v>
      </c>
      <c r="N1989">
        <f t="shared" si="300"/>
        <v>97.948432203386389</v>
      </c>
      <c r="O1989">
        <f t="shared" si="301"/>
        <v>97.903432203386402</v>
      </c>
      <c r="P1989">
        <f t="shared" si="302"/>
        <v>97.953432203386384</v>
      </c>
      <c r="Q1989">
        <f t="shared" si="305"/>
        <v>97.928432203386393</v>
      </c>
      <c r="R1989">
        <f t="shared" si="303"/>
        <v>0</v>
      </c>
      <c r="S1989" s="12">
        <f t="shared" si="306"/>
        <v>0</v>
      </c>
      <c r="T1989">
        <f t="shared" si="304"/>
        <v>0</v>
      </c>
      <c r="U1989">
        <f t="shared" si="307"/>
        <v>8</v>
      </c>
    </row>
    <row r="1990" spans="13:21">
      <c r="M1990">
        <f t="shared" ref="M1990:M2053" si="308">N1989+10^(-$D$4)</f>
        <v>97.958432203386394</v>
      </c>
      <c r="N1990">
        <f t="shared" ref="N1990:N2053" si="309">N1989+$J$6</f>
        <v>97.998432203386386</v>
      </c>
      <c r="O1990">
        <f t="shared" ref="O1990:O2053" si="310">M1990-5*10^-($D$4+1)</f>
        <v>97.953432203386399</v>
      </c>
      <c r="P1990">
        <f t="shared" ref="P1990:P2053" si="311">N1990+5*10^-($D$4+1)</f>
        <v>98.003432203386382</v>
      </c>
      <c r="Q1990">
        <f t="shared" si="305"/>
        <v>97.97843220338639</v>
      </c>
      <c r="R1990">
        <f t="shared" ref="R1990:R2053" si="312">COUNTIFS($G$3:$G$5000, "&gt;="&amp;O1990,$G$3:$G$5000, "&lt;="&amp;P1990)</f>
        <v>0</v>
      </c>
      <c r="S1990" s="12">
        <f t="shared" si="306"/>
        <v>0</v>
      </c>
      <c r="T1990">
        <f t="shared" si="304"/>
        <v>0</v>
      </c>
      <c r="U1990">
        <f t="shared" si="307"/>
        <v>8</v>
      </c>
    </row>
    <row r="1991" spans="13:21">
      <c r="M1991">
        <f t="shared" si="308"/>
        <v>98.008432203386391</v>
      </c>
      <c r="N1991">
        <f t="shared" si="309"/>
        <v>98.048432203386383</v>
      </c>
      <c r="O1991">
        <f t="shared" si="310"/>
        <v>98.003432203386396</v>
      </c>
      <c r="P1991">
        <f t="shared" si="311"/>
        <v>98.053432203386379</v>
      </c>
      <c r="Q1991">
        <f t="shared" si="305"/>
        <v>98.028432203386387</v>
      </c>
      <c r="R1991">
        <f t="shared" si="312"/>
        <v>0</v>
      </c>
      <c r="S1991" s="12">
        <f t="shared" si="306"/>
        <v>0</v>
      </c>
      <c r="T1991">
        <f t="shared" si="304"/>
        <v>0</v>
      </c>
      <c r="U1991">
        <f t="shared" si="307"/>
        <v>8</v>
      </c>
    </row>
    <row r="1992" spans="13:21">
      <c r="M1992">
        <f t="shared" si="308"/>
        <v>98.058432203386388</v>
      </c>
      <c r="N1992">
        <f t="shared" si="309"/>
        <v>98.09843220338638</v>
      </c>
      <c r="O1992">
        <f t="shared" si="310"/>
        <v>98.053432203386393</v>
      </c>
      <c r="P1992">
        <f t="shared" si="311"/>
        <v>98.103432203386376</v>
      </c>
      <c r="Q1992">
        <f t="shared" si="305"/>
        <v>98.078432203386384</v>
      </c>
      <c r="R1992">
        <f t="shared" si="312"/>
        <v>0</v>
      </c>
      <c r="S1992" s="12">
        <f t="shared" si="306"/>
        <v>0</v>
      </c>
      <c r="T1992">
        <f t="shared" si="304"/>
        <v>0</v>
      </c>
      <c r="U1992">
        <f t="shared" si="307"/>
        <v>8</v>
      </c>
    </row>
    <row r="1993" spans="13:21">
      <c r="M1993">
        <f t="shared" si="308"/>
        <v>98.108432203386386</v>
      </c>
      <c r="N1993">
        <f t="shared" si="309"/>
        <v>98.148432203386378</v>
      </c>
      <c r="O1993">
        <f t="shared" si="310"/>
        <v>98.10343220338639</v>
      </c>
      <c r="P1993">
        <f t="shared" si="311"/>
        <v>98.153432203386373</v>
      </c>
      <c r="Q1993">
        <f t="shared" si="305"/>
        <v>98.128432203386382</v>
      </c>
      <c r="R1993">
        <f t="shared" si="312"/>
        <v>0</v>
      </c>
      <c r="S1993" s="12">
        <f t="shared" si="306"/>
        <v>0</v>
      </c>
      <c r="T1993">
        <f t="shared" si="304"/>
        <v>0</v>
      </c>
      <c r="U1993">
        <f t="shared" si="307"/>
        <v>8</v>
      </c>
    </row>
    <row r="1994" spans="13:21">
      <c r="M1994">
        <f t="shared" si="308"/>
        <v>98.158432203386383</v>
      </c>
      <c r="N1994">
        <f t="shared" si="309"/>
        <v>98.198432203386375</v>
      </c>
      <c r="O1994">
        <f t="shared" si="310"/>
        <v>98.153432203386387</v>
      </c>
      <c r="P1994">
        <f t="shared" si="311"/>
        <v>98.20343220338637</v>
      </c>
      <c r="Q1994">
        <f t="shared" si="305"/>
        <v>98.178432203386379</v>
      </c>
      <c r="R1994">
        <f t="shared" si="312"/>
        <v>0</v>
      </c>
      <c r="S1994" s="12">
        <f t="shared" si="306"/>
        <v>0</v>
      </c>
      <c r="T1994">
        <f t="shared" si="304"/>
        <v>0</v>
      </c>
      <c r="U1994">
        <f t="shared" si="307"/>
        <v>8</v>
      </c>
    </row>
    <row r="1995" spans="13:21">
      <c r="M1995">
        <f t="shared" si="308"/>
        <v>98.20843220338638</v>
      </c>
      <c r="N1995">
        <f t="shared" si="309"/>
        <v>98.248432203386372</v>
      </c>
      <c r="O1995">
        <f t="shared" si="310"/>
        <v>98.203432203386384</v>
      </c>
      <c r="P1995">
        <f t="shared" si="311"/>
        <v>98.253432203386367</v>
      </c>
      <c r="Q1995">
        <f t="shared" si="305"/>
        <v>98.228432203386376</v>
      </c>
      <c r="R1995">
        <f t="shared" si="312"/>
        <v>0</v>
      </c>
      <c r="S1995" s="12">
        <f t="shared" si="306"/>
        <v>0</v>
      </c>
      <c r="T1995">
        <f t="shared" si="304"/>
        <v>0</v>
      </c>
      <c r="U1995">
        <f t="shared" si="307"/>
        <v>8</v>
      </c>
    </row>
    <row r="1996" spans="13:21">
      <c r="M1996">
        <f t="shared" si="308"/>
        <v>98.258432203386377</v>
      </c>
      <c r="N1996">
        <f t="shared" si="309"/>
        <v>98.298432203386369</v>
      </c>
      <c r="O1996">
        <f t="shared" si="310"/>
        <v>98.253432203386382</v>
      </c>
      <c r="P1996">
        <f t="shared" si="311"/>
        <v>98.303432203386365</v>
      </c>
      <c r="Q1996">
        <f t="shared" si="305"/>
        <v>98.278432203386373</v>
      </c>
      <c r="R1996">
        <f t="shared" si="312"/>
        <v>0</v>
      </c>
      <c r="S1996" s="12">
        <f t="shared" si="306"/>
        <v>0</v>
      </c>
      <c r="T1996">
        <f t="shared" si="304"/>
        <v>0</v>
      </c>
      <c r="U1996">
        <f t="shared" si="307"/>
        <v>8</v>
      </c>
    </row>
    <row r="1997" spans="13:21">
      <c r="M1997">
        <f t="shared" si="308"/>
        <v>98.308432203386374</v>
      </c>
      <c r="N1997">
        <f t="shared" si="309"/>
        <v>98.348432203386366</v>
      </c>
      <c r="O1997">
        <f t="shared" si="310"/>
        <v>98.303432203386379</v>
      </c>
      <c r="P1997">
        <f t="shared" si="311"/>
        <v>98.353432203386362</v>
      </c>
      <c r="Q1997">
        <f t="shared" si="305"/>
        <v>98.32843220338637</v>
      </c>
      <c r="R1997">
        <f t="shared" si="312"/>
        <v>0</v>
      </c>
      <c r="S1997" s="12">
        <f t="shared" si="306"/>
        <v>0</v>
      </c>
      <c r="T1997">
        <f t="shared" si="304"/>
        <v>0</v>
      </c>
      <c r="U1997">
        <f t="shared" si="307"/>
        <v>8</v>
      </c>
    </row>
    <row r="1998" spans="13:21">
      <c r="M1998">
        <f t="shared" si="308"/>
        <v>98.358432203386371</v>
      </c>
      <c r="N1998">
        <f t="shared" si="309"/>
        <v>98.398432203386363</v>
      </c>
      <c r="O1998">
        <f t="shared" si="310"/>
        <v>98.353432203386376</v>
      </c>
      <c r="P1998">
        <f t="shared" si="311"/>
        <v>98.403432203386359</v>
      </c>
      <c r="Q1998">
        <f t="shared" si="305"/>
        <v>98.378432203386367</v>
      </c>
      <c r="R1998">
        <f t="shared" si="312"/>
        <v>0</v>
      </c>
      <c r="S1998" s="12">
        <f t="shared" si="306"/>
        <v>0</v>
      </c>
      <c r="T1998">
        <f>R1998</f>
        <v>0</v>
      </c>
      <c r="U1998">
        <f t="shared" si="307"/>
        <v>8</v>
      </c>
    </row>
    <row r="1999" spans="13:21">
      <c r="M1999">
        <f t="shared" si="308"/>
        <v>98.408432203386369</v>
      </c>
      <c r="N1999">
        <f t="shared" si="309"/>
        <v>98.448432203386361</v>
      </c>
      <c r="O1999">
        <f t="shared" si="310"/>
        <v>98.403432203386373</v>
      </c>
      <c r="P1999">
        <f t="shared" si="311"/>
        <v>98.453432203386356</v>
      </c>
      <c r="Q1999">
        <f t="shared" si="305"/>
        <v>98.428432203386365</v>
      </c>
      <c r="R1999">
        <f t="shared" si="312"/>
        <v>0</v>
      </c>
      <c r="S1999" s="12">
        <f t="shared" si="306"/>
        <v>0</v>
      </c>
      <c r="T1999">
        <f t="shared" ref="T1999:T2036" si="313">R1999+T1998</f>
        <v>0</v>
      </c>
      <c r="U1999">
        <f t="shared" si="307"/>
        <v>8</v>
      </c>
    </row>
    <row r="2000" spans="13:21">
      <c r="M2000">
        <f t="shared" si="308"/>
        <v>98.458432203386366</v>
      </c>
      <c r="N2000">
        <f t="shared" si="309"/>
        <v>98.498432203386358</v>
      </c>
      <c r="O2000">
        <f t="shared" si="310"/>
        <v>98.45343220338637</v>
      </c>
      <c r="P2000">
        <f t="shared" si="311"/>
        <v>98.503432203386353</v>
      </c>
      <c r="Q2000">
        <f t="shared" si="305"/>
        <v>98.478432203386362</v>
      </c>
      <c r="R2000">
        <f t="shared" si="312"/>
        <v>0</v>
      </c>
      <c r="S2000" s="12">
        <f t="shared" si="306"/>
        <v>0</v>
      </c>
      <c r="T2000">
        <f t="shared" si="313"/>
        <v>0</v>
      </c>
      <c r="U2000">
        <f t="shared" si="307"/>
        <v>8</v>
      </c>
    </row>
    <row r="2001" spans="13:21">
      <c r="M2001">
        <f t="shared" si="308"/>
        <v>98.508432203386363</v>
      </c>
      <c r="N2001">
        <f t="shared" si="309"/>
        <v>98.548432203386355</v>
      </c>
      <c r="O2001">
        <f t="shared" si="310"/>
        <v>98.503432203386367</v>
      </c>
      <c r="P2001">
        <f t="shared" si="311"/>
        <v>98.55343220338635</v>
      </c>
      <c r="Q2001">
        <f t="shared" si="305"/>
        <v>98.528432203386359</v>
      </c>
      <c r="R2001">
        <f t="shared" si="312"/>
        <v>0</v>
      </c>
      <c r="S2001" s="12">
        <f t="shared" si="306"/>
        <v>0</v>
      </c>
      <c r="T2001">
        <f t="shared" si="313"/>
        <v>0</v>
      </c>
      <c r="U2001">
        <f t="shared" si="307"/>
        <v>8</v>
      </c>
    </row>
    <row r="2002" spans="13:21">
      <c r="M2002">
        <f t="shared" si="308"/>
        <v>98.55843220338636</v>
      </c>
      <c r="N2002">
        <f t="shared" si="309"/>
        <v>98.598432203386352</v>
      </c>
      <c r="O2002">
        <f t="shared" si="310"/>
        <v>98.553432203386365</v>
      </c>
      <c r="P2002">
        <f t="shared" si="311"/>
        <v>98.603432203386348</v>
      </c>
      <c r="Q2002">
        <f t="shared" si="305"/>
        <v>98.578432203386356</v>
      </c>
      <c r="R2002">
        <f t="shared" si="312"/>
        <v>0</v>
      </c>
      <c r="S2002" s="12">
        <f t="shared" si="306"/>
        <v>0</v>
      </c>
      <c r="T2002">
        <f t="shared" si="313"/>
        <v>0</v>
      </c>
      <c r="U2002">
        <f t="shared" si="307"/>
        <v>8</v>
      </c>
    </row>
    <row r="2003" spans="13:21">
      <c r="M2003">
        <f t="shared" si="308"/>
        <v>98.608432203386357</v>
      </c>
      <c r="N2003">
        <f t="shared" si="309"/>
        <v>98.648432203386349</v>
      </c>
      <c r="O2003">
        <f t="shared" si="310"/>
        <v>98.603432203386362</v>
      </c>
      <c r="P2003">
        <f t="shared" si="311"/>
        <v>98.653432203386345</v>
      </c>
      <c r="Q2003">
        <f t="shared" si="305"/>
        <v>98.628432203386353</v>
      </c>
      <c r="R2003">
        <f t="shared" si="312"/>
        <v>0</v>
      </c>
      <c r="S2003" s="12">
        <f t="shared" si="306"/>
        <v>0</v>
      </c>
      <c r="T2003">
        <f t="shared" si="313"/>
        <v>0</v>
      </c>
      <c r="U2003">
        <f t="shared" si="307"/>
        <v>8</v>
      </c>
    </row>
    <row r="2004" spans="13:21">
      <c r="M2004">
        <f t="shared" si="308"/>
        <v>98.658432203386354</v>
      </c>
      <c r="N2004">
        <f t="shared" si="309"/>
        <v>98.698432203386346</v>
      </c>
      <c r="O2004">
        <f t="shared" si="310"/>
        <v>98.653432203386359</v>
      </c>
      <c r="P2004">
        <f t="shared" si="311"/>
        <v>98.703432203386342</v>
      </c>
      <c r="Q2004">
        <f t="shared" si="305"/>
        <v>98.67843220338635</v>
      </c>
      <c r="R2004">
        <f t="shared" si="312"/>
        <v>0</v>
      </c>
      <c r="S2004" s="12">
        <f t="shared" si="306"/>
        <v>0</v>
      </c>
      <c r="T2004">
        <f t="shared" si="313"/>
        <v>0</v>
      </c>
      <c r="U2004">
        <f t="shared" si="307"/>
        <v>8</v>
      </c>
    </row>
    <row r="2005" spans="13:21">
      <c r="M2005">
        <f t="shared" si="308"/>
        <v>98.708432203386351</v>
      </c>
      <c r="N2005">
        <f t="shared" si="309"/>
        <v>98.748432203386344</v>
      </c>
      <c r="O2005">
        <f t="shared" si="310"/>
        <v>98.703432203386356</v>
      </c>
      <c r="P2005">
        <f t="shared" si="311"/>
        <v>98.753432203386339</v>
      </c>
      <c r="Q2005">
        <f t="shared" si="305"/>
        <v>98.728432203386348</v>
      </c>
      <c r="R2005">
        <f t="shared" si="312"/>
        <v>0</v>
      </c>
      <c r="S2005" s="12">
        <f t="shared" si="306"/>
        <v>0</v>
      </c>
      <c r="T2005">
        <f t="shared" si="313"/>
        <v>0</v>
      </c>
      <c r="U2005">
        <f t="shared" si="307"/>
        <v>8</v>
      </c>
    </row>
    <row r="2006" spans="13:21">
      <c r="M2006">
        <f t="shared" si="308"/>
        <v>98.758432203386349</v>
      </c>
      <c r="N2006">
        <f t="shared" si="309"/>
        <v>98.798432203386341</v>
      </c>
      <c r="O2006">
        <f t="shared" si="310"/>
        <v>98.753432203386353</v>
      </c>
      <c r="P2006">
        <f t="shared" si="311"/>
        <v>98.803432203386336</v>
      </c>
      <c r="Q2006">
        <f t="shared" si="305"/>
        <v>98.778432203386345</v>
      </c>
      <c r="R2006">
        <f t="shared" si="312"/>
        <v>0</v>
      </c>
      <c r="S2006" s="12">
        <f t="shared" si="306"/>
        <v>0</v>
      </c>
      <c r="T2006">
        <f t="shared" si="313"/>
        <v>0</v>
      </c>
      <c r="U2006">
        <f t="shared" si="307"/>
        <v>8</v>
      </c>
    </row>
    <row r="2007" spans="13:21">
      <c r="M2007">
        <f t="shared" si="308"/>
        <v>98.808432203386346</v>
      </c>
      <c r="N2007">
        <f t="shared" si="309"/>
        <v>98.848432203386338</v>
      </c>
      <c r="O2007">
        <f t="shared" si="310"/>
        <v>98.80343220338635</v>
      </c>
      <c r="P2007">
        <f t="shared" si="311"/>
        <v>98.853432203386333</v>
      </c>
      <c r="Q2007">
        <f t="shared" si="305"/>
        <v>98.828432203386342</v>
      </c>
      <c r="R2007">
        <f t="shared" si="312"/>
        <v>0</v>
      </c>
      <c r="S2007" s="12">
        <f t="shared" si="306"/>
        <v>0</v>
      </c>
      <c r="T2007">
        <f t="shared" si="313"/>
        <v>0</v>
      </c>
      <c r="U2007">
        <f t="shared" si="307"/>
        <v>8</v>
      </c>
    </row>
    <row r="2008" spans="13:21">
      <c r="M2008">
        <f t="shared" si="308"/>
        <v>98.858432203386343</v>
      </c>
      <c r="N2008">
        <f t="shared" si="309"/>
        <v>98.898432203386335</v>
      </c>
      <c r="O2008">
        <f t="shared" si="310"/>
        <v>98.853432203386348</v>
      </c>
      <c r="P2008">
        <f t="shared" si="311"/>
        <v>98.90343220338633</v>
      </c>
      <c r="Q2008">
        <f t="shared" si="305"/>
        <v>98.878432203386339</v>
      </c>
      <c r="R2008">
        <f t="shared" si="312"/>
        <v>0</v>
      </c>
      <c r="S2008" s="12">
        <f t="shared" si="306"/>
        <v>0</v>
      </c>
      <c r="T2008">
        <f t="shared" si="313"/>
        <v>0</v>
      </c>
      <c r="U2008">
        <f t="shared" si="307"/>
        <v>8</v>
      </c>
    </row>
    <row r="2009" spans="13:21">
      <c r="M2009">
        <f t="shared" si="308"/>
        <v>98.90843220338634</v>
      </c>
      <c r="N2009">
        <f t="shared" si="309"/>
        <v>98.948432203386332</v>
      </c>
      <c r="O2009">
        <f t="shared" si="310"/>
        <v>98.903432203386345</v>
      </c>
      <c r="P2009">
        <f t="shared" si="311"/>
        <v>98.953432203386328</v>
      </c>
      <c r="Q2009">
        <f t="shared" si="305"/>
        <v>98.928432203386336</v>
      </c>
      <c r="R2009">
        <f t="shared" si="312"/>
        <v>0</v>
      </c>
      <c r="S2009" s="12">
        <f t="shared" si="306"/>
        <v>0</v>
      </c>
      <c r="T2009">
        <f t="shared" si="313"/>
        <v>0</v>
      </c>
      <c r="U2009">
        <f t="shared" si="307"/>
        <v>8</v>
      </c>
    </row>
    <row r="2010" spans="13:21">
      <c r="M2010">
        <f t="shared" si="308"/>
        <v>98.958432203386337</v>
      </c>
      <c r="N2010">
        <f t="shared" si="309"/>
        <v>98.998432203386329</v>
      </c>
      <c r="O2010">
        <f t="shared" si="310"/>
        <v>98.953432203386342</v>
      </c>
      <c r="P2010">
        <f t="shared" si="311"/>
        <v>99.003432203386325</v>
      </c>
      <c r="Q2010">
        <f t="shared" si="305"/>
        <v>98.978432203386333</v>
      </c>
      <c r="R2010">
        <f t="shared" si="312"/>
        <v>0</v>
      </c>
      <c r="S2010" s="12">
        <f t="shared" si="306"/>
        <v>0</v>
      </c>
      <c r="T2010">
        <f t="shared" si="313"/>
        <v>0</v>
      </c>
      <c r="U2010">
        <f t="shared" si="307"/>
        <v>8</v>
      </c>
    </row>
    <row r="2011" spans="13:21">
      <c r="M2011">
        <f t="shared" si="308"/>
        <v>99.008432203386334</v>
      </c>
      <c r="N2011">
        <f t="shared" si="309"/>
        <v>99.048432203386326</v>
      </c>
      <c r="O2011">
        <f t="shared" si="310"/>
        <v>99.003432203386339</v>
      </c>
      <c r="P2011">
        <f t="shared" si="311"/>
        <v>99.053432203386322</v>
      </c>
      <c r="Q2011">
        <f t="shared" si="305"/>
        <v>99.02843220338633</v>
      </c>
      <c r="R2011">
        <f t="shared" si="312"/>
        <v>0</v>
      </c>
      <c r="S2011" s="12">
        <f t="shared" si="306"/>
        <v>0</v>
      </c>
      <c r="T2011">
        <f t="shared" si="313"/>
        <v>0</v>
      </c>
      <c r="U2011">
        <f t="shared" si="307"/>
        <v>8</v>
      </c>
    </row>
    <row r="2012" spans="13:21">
      <c r="M2012">
        <f t="shared" si="308"/>
        <v>99.058432203386332</v>
      </c>
      <c r="N2012">
        <f t="shared" si="309"/>
        <v>99.098432203386324</v>
      </c>
      <c r="O2012">
        <f t="shared" si="310"/>
        <v>99.053432203386336</v>
      </c>
      <c r="P2012">
        <f t="shared" si="311"/>
        <v>99.103432203386319</v>
      </c>
      <c r="Q2012">
        <f t="shared" si="305"/>
        <v>99.078432203386328</v>
      </c>
      <c r="R2012">
        <f t="shared" si="312"/>
        <v>0</v>
      </c>
      <c r="S2012" s="12">
        <f t="shared" si="306"/>
        <v>0</v>
      </c>
      <c r="T2012">
        <f t="shared" si="313"/>
        <v>0</v>
      </c>
      <c r="U2012">
        <f t="shared" si="307"/>
        <v>8</v>
      </c>
    </row>
    <row r="2013" spans="13:21">
      <c r="M2013">
        <f t="shared" si="308"/>
        <v>99.108432203386329</v>
      </c>
      <c r="N2013">
        <f t="shared" si="309"/>
        <v>99.148432203386321</v>
      </c>
      <c r="O2013">
        <f t="shared" si="310"/>
        <v>99.103432203386333</v>
      </c>
      <c r="P2013">
        <f t="shared" si="311"/>
        <v>99.153432203386316</v>
      </c>
      <c r="Q2013">
        <f t="shared" si="305"/>
        <v>99.128432203386325</v>
      </c>
      <c r="R2013">
        <f t="shared" si="312"/>
        <v>0</v>
      </c>
      <c r="S2013" s="12">
        <f t="shared" si="306"/>
        <v>0</v>
      </c>
      <c r="T2013">
        <f t="shared" si="313"/>
        <v>0</v>
      </c>
      <c r="U2013">
        <f t="shared" si="307"/>
        <v>8</v>
      </c>
    </row>
    <row r="2014" spans="13:21">
      <c r="M2014">
        <f t="shared" si="308"/>
        <v>99.158432203386326</v>
      </c>
      <c r="N2014">
        <f t="shared" si="309"/>
        <v>99.198432203386318</v>
      </c>
      <c r="O2014">
        <f t="shared" si="310"/>
        <v>99.15343220338633</v>
      </c>
      <c r="P2014">
        <f t="shared" si="311"/>
        <v>99.203432203386313</v>
      </c>
      <c r="Q2014">
        <f t="shared" si="305"/>
        <v>99.178432203386322</v>
      </c>
      <c r="R2014">
        <f t="shared" si="312"/>
        <v>0</v>
      </c>
      <c r="S2014" s="12">
        <f t="shared" si="306"/>
        <v>0</v>
      </c>
      <c r="T2014">
        <f t="shared" si="313"/>
        <v>0</v>
      </c>
      <c r="U2014">
        <f t="shared" si="307"/>
        <v>8</v>
      </c>
    </row>
    <row r="2015" spans="13:21">
      <c r="M2015">
        <f t="shared" si="308"/>
        <v>99.208432203386323</v>
      </c>
      <c r="N2015">
        <f t="shared" si="309"/>
        <v>99.248432203386315</v>
      </c>
      <c r="O2015">
        <f t="shared" si="310"/>
        <v>99.203432203386328</v>
      </c>
      <c r="P2015">
        <f t="shared" si="311"/>
        <v>99.253432203386311</v>
      </c>
      <c r="Q2015">
        <f t="shared" si="305"/>
        <v>99.228432203386319</v>
      </c>
      <c r="R2015">
        <f t="shared" si="312"/>
        <v>0</v>
      </c>
      <c r="S2015" s="12">
        <f t="shared" si="306"/>
        <v>0</v>
      </c>
      <c r="T2015">
        <f t="shared" si="313"/>
        <v>0</v>
      </c>
      <c r="U2015">
        <f t="shared" si="307"/>
        <v>8</v>
      </c>
    </row>
    <row r="2016" spans="13:21">
      <c r="M2016">
        <f t="shared" si="308"/>
        <v>99.25843220338632</v>
      </c>
      <c r="N2016">
        <f t="shared" si="309"/>
        <v>99.298432203386312</v>
      </c>
      <c r="O2016">
        <f t="shared" si="310"/>
        <v>99.253432203386325</v>
      </c>
      <c r="P2016">
        <f t="shared" si="311"/>
        <v>99.303432203386308</v>
      </c>
      <c r="Q2016">
        <f t="shared" si="305"/>
        <v>99.278432203386316</v>
      </c>
      <c r="R2016">
        <f t="shared" si="312"/>
        <v>0</v>
      </c>
      <c r="S2016" s="12">
        <f t="shared" si="306"/>
        <v>0</v>
      </c>
      <c r="T2016">
        <f t="shared" si="313"/>
        <v>0</v>
      </c>
      <c r="U2016">
        <f t="shared" si="307"/>
        <v>8</v>
      </c>
    </row>
    <row r="2017" spans="13:21">
      <c r="M2017">
        <f t="shared" si="308"/>
        <v>99.308432203386317</v>
      </c>
      <c r="N2017">
        <f t="shared" si="309"/>
        <v>99.348432203386309</v>
      </c>
      <c r="O2017">
        <f t="shared" si="310"/>
        <v>99.303432203386322</v>
      </c>
      <c r="P2017">
        <f t="shared" si="311"/>
        <v>99.353432203386305</v>
      </c>
      <c r="Q2017">
        <f t="shared" si="305"/>
        <v>99.328432203386313</v>
      </c>
      <c r="R2017">
        <f t="shared" si="312"/>
        <v>0</v>
      </c>
      <c r="S2017" s="12">
        <f t="shared" si="306"/>
        <v>0</v>
      </c>
      <c r="T2017">
        <f t="shared" si="313"/>
        <v>0</v>
      </c>
      <c r="U2017">
        <f t="shared" si="307"/>
        <v>8</v>
      </c>
    </row>
    <row r="2018" spans="13:21">
      <c r="M2018">
        <f t="shared" si="308"/>
        <v>99.358432203386315</v>
      </c>
      <c r="N2018">
        <f t="shared" si="309"/>
        <v>99.398432203386307</v>
      </c>
      <c r="O2018">
        <f t="shared" si="310"/>
        <v>99.353432203386319</v>
      </c>
      <c r="P2018">
        <f t="shared" si="311"/>
        <v>99.403432203386302</v>
      </c>
      <c r="Q2018">
        <f t="shared" si="305"/>
        <v>99.378432203386311</v>
      </c>
      <c r="R2018">
        <f t="shared" si="312"/>
        <v>0</v>
      </c>
      <c r="S2018" s="12">
        <f t="shared" si="306"/>
        <v>0</v>
      </c>
      <c r="T2018">
        <f t="shared" si="313"/>
        <v>0</v>
      </c>
      <c r="U2018">
        <f t="shared" si="307"/>
        <v>8</v>
      </c>
    </row>
    <row r="2019" spans="13:21">
      <c r="M2019">
        <f t="shared" si="308"/>
        <v>99.408432203386312</v>
      </c>
      <c r="N2019">
        <f t="shared" si="309"/>
        <v>99.448432203386304</v>
      </c>
      <c r="O2019">
        <f t="shared" si="310"/>
        <v>99.403432203386316</v>
      </c>
      <c r="P2019">
        <f t="shared" si="311"/>
        <v>99.453432203386299</v>
      </c>
      <c r="Q2019">
        <f t="shared" si="305"/>
        <v>99.428432203386308</v>
      </c>
      <c r="R2019">
        <f t="shared" si="312"/>
        <v>0</v>
      </c>
      <c r="S2019" s="12">
        <f t="shared" si="306"/>
        <v>0</v>
      </c>
      <c r="T2019">
        <f t="shared" si="313"/>
        <v>0</v>
      </c>
      <c r="U2019">
        <f t="shared" si="307"/>
        <v>8</v>
      </c>
    </row>
    <row r="2020" spans="13:21">
      <c r="M2020">
        <f t="shared" si="308"/>
        <v>99.458432203386309</v>
      </c>
      <c r="N2020">
        <f t="shared" si="309"/>
        <v>99.498432203386301</v>
      </c>
      <c r="O2020">
        <f t="shared" si="310"/>
        <v>99.453432203386313</v>
      </c>
      <c r="P2020">
        <f t="shared" si="311"/>
        <v>99.503432203386296</v>
      </c>
      <c r="Q2020">
        <f t="shared" si="305"/>
        <v>99.478432203386305</v>
      </c>
      <c r="R2020">
        <f t="shared" si="312"/>
        <v>0</v>
      </c>
      <c r="S2020" s="12">
        <f t="shared" si="306"/>
        <v>0</v>
      </c>
      <c r="T2020">
        <f t="shared" si="313"/>
        <v>0</v>
      </c>
      <c r="U2020">
        <f t="shared" si="307"/>
        <v>8</v>
      </c>
    </row>
    <row r="2021" spans="13:21">
      <c r="M2021">
        <f t="shared" si="308"/>
        <v>99.508432203386306</v>
      </c>
      <c r="N2021">
        <f t="shared" si="309"/>
        <v>99.548432203386298</v>
      </c>
      <c r="O2021">
        <f t="shared" si="310"/>
        <v>99.503432203386311</v>
      </c>
      <c r="P2021">
        <f t="shared" si="311"/>
        <v>99.553432203386294</v>
      </c>
      <c r="Q2021">
        <f t="shared" si="305"/>
        <v>99.528432203386302</v>
      </c>
      <c r="R2021">
        <f t="shared" si="312"/>
        <v>0</v>
      </c>
      <c r="S2021" s="12">
        <f t="shared" si="306"/>
        <v>0</v>
      </c>
      <c r="T2021">
        <f t="shared" si="313"/>
        <v>0</v>
      </c>
      <c r="U2021">
        <f t="shared" si="307"/>
        <v>8</v>
      </c>
    </row>
    <row r="2022" spans="13:21">
      <c r="M2022">
        <f t="shared" si="308"/>
        <v>99.558432203386303</v>
      </c>
      <c r="N2022">
        <f t="shared" si="309"/>
        <v>99.598432203386295</v>
      </c>
      <c r="O2022">
        <f t="shared" si="310"/>
        <v>99.553432203386308</v>
      </c>
      <c r="P2022">
        <f t="shared" si="311"/>
        <v>99.603432203386291</v>
      </c>
      <c r="Q2022">
        <f t="shared" si="305"/>
        <v>99.578432203386299</v>
      </c>
      <c r="R2022">
        <f t="shared" si="312"/>
        <v>0</v>
      </c>
      <c r="S2022" s="12">
        <f t="shared" si="306"/>
        <v>0</v>
      </c>
      <c r="T2022">
        <f t="shared" si="313"/>
        <v>0</v>
      </c>
      <c r="U2022">
        <f t="shared" si="307"/>
        <v>8</v>
      </c>
    </row>
    <row r="2023" spans="13:21">
      <c r="M2023">
        <f t="shared" si="308"/>
        <v>99.6084322033863</v>
      </c>
      <c r="N2023">
        <f t="shared" si="309"/>
        <v>99.648432203386292</v>
      </c>
      <c r="O2023">
        <f t="shared" si="310"/>
        <v>99.603432203386305</v>
      </c>
      <c r="P2023">
        <f t="shared" si="311"/>
        <v>99.653432203386288</v>
      </c>
      <c r="Q2023">
        <f t="shared" si="305"/>
        <v>99.628432203386296</v>
      </c>
      <c r="R2023">
        <f t="shared" si="312"/>
        <v>0</v>
      </c>
      <c r="S2023" s="12">
        <f t="shared" si="306"/>
        <v>0</v>
      </c>
      <c r="T2023">
        <f t="shared" si="313"/>
        <v>0</v>
      </c>
      <c r="U2023">
        <f t="shared" si="307"/>
        <v>8</v>
      </c>
    </row>
    <row r="2024" spans="13:21">
      <c r="M2024">
        <f t="shared" si="308"/>
        <v>99.658432203386297</v>
      </c>
      <c r="N2024">
        <f t="shared" si="309"/>
        <v>99.69843220338629</v>
      </c>
      <c r="O2024">
        <f t="shared" si="310"/>
        <v>99.653432203386302</v>
      </c>
      <c r="P2024">
        <f t="shared" si="311"/>
        <v>99.703432203386285</v>
      </c>
      <c r="Q2024">
        <f t="shared" si="305"/>
        <v>99.678432203386294</v>
      </c>
      <c r="R2024">
        <f t="shared" si="312"/>
        <v>0</v>
      </c>
      <c r="S2024" s="12">
        <f t="shared" si="306"/>
        <v>0</v>
      </c>
      <c r="T2024">
        <f t="shared" si="313"/>
        <v>0</v>
      </c>
      <c r="U2024">
        <f t="shared" si="307"/>
        <v>8</v>
      </c>
    </row>
    <row r="2025" spans="13:21">
      <c r="M2025">
        <f t="shared" si="308"/>
        <v>99.708432203386295</v>
      </c>
      <c r="N2025">
        <f t="shared" si="309"/>
        <v>99.748432203386287</v>
      </c>
      <c r="O2025">
        <f t="shared" si="310"/>
        <v>99.703432203386299</v>
      </c>
      <c r="P2025">
        <f t="shared" si="311"/>
        <v>99.753432203386282</v>
      </c>
      <c r="Q2025">
        <f t="shared" si="305"/>
        <v>99.728432203386291</v>
      </c>
      <c r="R2025">
        <f t="shared" si="312"/>
        <v>0</v>
      </c>
      <c r="S2025" s="12">
        <f t="shared" si="306"/>
        <v>0</v>
      </c>
      <c r="T2025">
        <f t="shared" si="313"/>
        <v>0</v>
      </c>
      <c r="U2025">
        <f t="shared" si="307"/>
        <v>8</v>
      </c>
    </row>
    <row r="2026" spans="13:21">
      <c r="M2026">
        <f t="shared" si="308"/>
        <v>99.758432203386292</v>
      </c>
      <c r="N2026">
        <f t="shared" si="309"/>
        <v>99.798432203386284</v>
      </c>
      <c r="O2026">
        <f t="shared" si="310"/>
        <v>99.753432203386296</v>
      </c>
      <c r="P2026">
        <f t="shared" si="311"/>
        <v>99.803432203386279</v>
      </c>
      <c r="Q2026">
        <f t="shared" si="305"/>
        <v>99.778432203386288</v>
      </c>
      <c r="R2026">
        <f t="shared" si="312"/>
        <v>0</v>
      </c>
      <c r="S2026" s="12">
        <f t="shared" si="306"/>
        <v>0</v>
      </c>
      <c r="T2026">
        <f t="shared" si="313"/>
        <v>0</v>
      </c>
      <c r="U2026">
        <f t="shared" si="307"/>
        <v>8</v>
      </c>
    </row>
    <row r="2027" spans="13:21">
      <c r="M2027">
        <f t="shared" si="308"/>
        <v>99.808432203386289</v>
      </c>
      <c r="N2027">
        <f t="shared" si="309"/>
        <v>99.848432203386281</v>
      </c>
      <c r="O2027">
        <f t="shared" si="310"/>
        <v>99.803432203386294</v>
      </c>
      <c r="P2027">
        <f t="shared" si="311"/>
        <v>99.853432203386276</v>
      </c>
      <c r="Q2027">
        <f t="shared" si="305"/>
        <v>99.828432203386285</v>
      </c>
      <c r="R2027">
        <f t="shared" si="312"/>
        <v>0</v>
      </c>
      <c r="S2027" s="12">
        <f t="shared" si="306"/>
        <v>0</v>
      </c>
      <c r="T2027">
        <f t="shared" si="313"/>
        <v>0</v>
      </c>
      <c r="U2027">
        <f t="shared" si="307"/>
        <v>8</v>
      </c>
    </row>
    <row r="2028" spans="13:21">
      <c r="M2028">
        <f t="shared" si="308"/>
        <v>99.858432203386286</v>
      </c>
      <c r="N2028">
        <f t="shared" si="309"/>
        <v>99.898432203386278</v>
      </c>
      <c r="O2028">
        <f t="shared" si="310"/>
        <v>99.853432203386291</v>
      </c>
      <c r="P2028">
        <f t="shared" si="311"/>
        <v>99.903432203386274</v>
      </c>
      <c r="Q2028">
        <f t="shared" si="305"/>
        <v>99.878432203386282</v>
      </c>
      <c r="R2028">
        <f t="shared" si="312"/>
        <v>0</v>
      </c>
      <c r="S2028" s="12">
        <f t="shared" si="306"/>
        <v>0</v>
      </c>
      <c r="T2028">
        <f t="shared" si="313"/>
        <v>0</v>
      </c>
      <c r="U2028">
        <f t="shared" si="307"/>
        <v>8</v>
      </c>
    </row>
    <row r="2029" spans="13:21">
      <c r="M2029">
        <f t="shared" si="308"/>
        <v>99.908432203386283</v>
      </c>
      <c r="N2029">
        <f t="shared" si="309"/>
        <v>99.948432203386275</v>
      </c>
      <c r="O2029">
        <f t="shared" si="310"/>
        <v>99.903432203386288</v>
      </c>
      <c r="P2029">
        <f t="shared" si="311"/>
        <v>99.953432203386271</v>
      </c>
      <c r="Q2029">
        <f t="shared" si="305"/>
        <v>99.928432203386279</v>
      </c>
      <c r="R2029">
        <f t="shared" si="312"/>
        <v>0</v>
      </c>
      <c r="S2029" s="12">
        <f t="shared" si="306"/>
        <v>0</v>
      </c>
      <c r="T2029">
        <f t="shared" si="313"/>
        <v>0</v>
      </c>
      <c r="U2029">
        <f t="shared" si="307"/>
        <v>8</v>
      </c>
    </row>
    <row r="2030" spans="13:21">
      <c r="M2030">
        <f t="shared" si="308"/>
        <v>99.95843220338628</v>
      </c>
      <c r="N2030">
        <f t="shared" si="309"/>
        <v>99.998432203386272</v>
      </c>
      <c r="O2030">
        <f t="shared" si="310"/>
        <v>99.953432203386285</v>
      </c>
      <c r="P2030">
        <f t="shared" si="311"/>
        <v>100.00343220338627</v>
      </c>
      <c r="Q2030">
        <f t="shared" si="305"/>
        <v>99.978432203386276</v>
      </c>
      <c r="R2030">
        <f t="shared" si="312"/>
        <v>0</v>
      </c>
      <c r="S2030" s="12">
        <f t="shared" si="306"/>
        <v>0</v>
      </c>
      <c r="T2030">
        <f t="shared" si="313"/>
        <v>0</v>
      </c>
      <c r="U2030">
        <f t="shared" si="307"/>
        <v>8</v>
      </c>
    </row>
    <row r="2031" spans="13:21">
      <c r="M2031">
        <f t="shared" si="308"/>
        <v>100.00843220338628</v>
      </c>
      <c r="N2031">
        <f t="shared" si="309"/>
        <v>100.04843220338627</v>
      </c>
      <c r="O2031">
        <f t="shared" si="310"/>
        <v>100.00343220338628</v>
      </c>
      <c r="P2031">
        <f t="shared" si="311"/>
        <v>100.05343220338627</v>
      </c>
      <c r="Q2031">
        <f t="shared" si="305"/>
        <v>100.02843220338627</v>
      </c>
      <c r="R2031">
        <f t="shared" si="312"/>
        <v>0</v>
      </c>
      <c r="S2031" s="12">
        <f t="shared" si="306"/>
        <v>0</v>
      </c>
      <c r="T2031">
        <f t="shared" si="313"/>
        <v>0</v>
      </c>
      <c r="U2031">
        <f t="shared" si="307"/>
        <v>8</v>
      </c>
    </row>
    <row r="2032" spans="13:21">
      <c r="M2032">
        <f t="shared" si="308"/>
        <v>100.05843220338627</v>
      </c>
      <c r="N2032">
        <f t="shared" si="309"/>
        <v>100.09843220338627</v>
      </c>
      <c r="O2032">
        <f t="shared" si="310"/>
        <v>100.05343220338628</v>
      </c>
      <c r="P2032">
        <f t="shared" si="311"/>
        <v>100.10343220338626</v>
      </c>
      <c r="Q2032">
        <f t="shared" si="305"/>
        <v>100.07843220338627</v>
      </c>
      <c r="R2032">
        <f t="shared" si="312"/>
        <v>0</v>
      </c>
      <c r="S2032" s="12">
        <f t="shared" si="306"/>
        <v>0</v>
      </c>
      <c r="T2032">
        <f t="shared" si="313"/>
        <v>0</v>
      </c>
      <c r="U2032">
        <f t="shared" si="307"/>
        <v>8</v>
      </c>
    </row>
    <row r="2033" spans="13:21">
      <c r="M2033">
        <f t="shared" si="308"/>
        <v>100.10843220338627</v>
      </c>
      <c r="N2033">
        <f t="shared" si="309"/>
        <v>100.14843220338626</v>
      </c>
      <c r="O2033">
        <f t="shared" si="310"/>
        <v>100.10343220338628</v>
      </c>
      <c r="P2033">
        <f t="shared" si="311"/>
        <v>100.15343220338626</v>
      </c>
      <c r="Q2033">
        <f t="shared" si="305"/>
        <v>100.12843220338627</v>
      </c>
      <c r="R2033">
        <f t="shared" si="312"/>
        <v>0</v>
      </c>
      <c r="S2033" s="12">
        <f t="shared" si="306"/>
        <v>0</v>
      </c>
      <c r="T2033">
        <f t="shared" si="313"/>
        <v>0</v>
      </c>
      <c r="U2033">
        <f t="shared" si="307"/>
        <v>8</v>
      </c>
    </row>
    <row r="2034" spans="13:21">
      <c r="M2034">
        <f t="shared" si="308"/>
        <v>100.15843220338627</v>
      </c>
      <c r="N2034">
        <f t="shared" si="309"/>
        <v>100.19843220338626</v>
      </c>
      <c r="O2034">
        <f t="shared" si="310"/>
        <v>100.15343220338627</v>
      </c>
      <c r="P2034">
        <f t="shared" si="311"/>
        <v>100.20343220338626</v>
      </c>
      <c r="Q2034">
        <f t="shared" si="305"/>
        <v>100.17843220338627</v>
      </c>
      <c r="R2034">
        <f t="shared" si="312"/>
        <v>0</v>
      </c>
      <c r="S2034" s="12">
        <f t="shared" si="306"/>
        <v>0</v>
      </c>
      <c r="T2034">
        <f t="shared" si="313"/>
        <v>0</v>
      </c>
      <c r="U2034">
        <f t="shared" si="307"/>
        <v>8</v>
      </c>
    </row>
    <row r="2035" spans="13:21">
      <c r="M2035">
        <f t="shared" si="308"/>
        <v>100.20843220338627</v>
      </c>
      <c r="N2035">
        <f t="shared" si="309"/>
        <v>100.24843220338626</v>
      </c>
      <c r="O2035">
        <f t="shared" si="310"/>
        <v>100.20343220338627</v>
      </c>
      <c r="P2035">
        <f t="shared" si="311"/>
        <v>100.25343220338625</v>
      </c>
      <c r="Q2035">
        <f t="shared" ref="Q2035:Q2098" si="314">AVERAGE(O2035:P2035)</f>
        <v>100.22843220338626</v>
      </c>
      <c r="R2035">
        <f t="shared" si="312"/>
        <v>0</v>
      </c>
      <c r="S2035" s="12">
        <f t="shared" ref="S2035:S2098" si="315">R2035/$S$3</f>
        <v>0</v>
      </c>
      <c r="T2035">
        <f t="shared" si="313"/>
        <v>0</v>
      </c>
      <c r="U2035">
        <f t="shared" ref="U2035:U2098" si="316">COUNTIF($G$3:$G$1000, "&lt;="&amp;O2035)</f>
        <v>8</v>
      </c>
    </row>
    <row r="2036" spans="13:21">
      <c r="M2036">
        <f t="shared" si="308"/>
        <v>100.25843220338626</v>
      </c>
      <c r="N2036">
        <f t="shared" si="309"/>
        <v>100.29843220338626</v>
      </c>
      <c r="O2036">
        <f t="shared" si="310"/>
        <v>100.25343220338627</v>
      </c>
      <c r="P2036">
        <f t="shared" si="311"/>
        <v>100.30343220338625</v>
      </c>
      <c r="Q2036">
        <f t="shared" si="314"/>
        <v>100.27843220338626</v>
      </c>
      <c r="R2036">
        <f t="shared" si="312"/>
        <v>0</v>
      </c>
      <c r="S2036" s="12">
        <f t="shared" si="315"/>
        <v>0</v>
      </c>
      <c r="T2036">
        <f t="shared" si="313"/>
        <v>0</v>
      </c>
      <c r="U2036">
        <f t="shared" si="316"/>
        <v>8</v>
      </c>
    </row>
    <row r="2037" spans="13:21">
      <c r="M2037">
        <f t="shared" si="308"/>
        <v>100.30843220338626</v>
      </c>
      <c r="N2037">
        <f t="shared" si="309"/>
        <v>100.34843220338625</v>
      </c>
      <c r="O2037">
        <f t="shared" si="310"/>
        <v>100.30343220338627</v>
      </c>
      <c r="P2037">
        <f t="shared" si="311"/>
        <v>100.35343220338625</v>
      </c>
      <c r="Q2037">
        <f t="shared" si="314"/>
        <v>100.32843220338626</v>
      </c>
      <c r="R2037">
        <f t="shared" si="312"/>
        <v>0</v>
      </c>
      <c r="S2037" s="12">
        <f t="shared" si="315"/>
        <v>0</v>
      </c>
      <c r="T2037">
        <f>R2037</f>
        <v>0</v>
      </c>
      <c r="U2037">
        <f t="shared" si="316"/>
        <v>8</v>
      </c>
    </row>
    <row r="2038" spans="13:21">
      <c r="M2038">
        <f t="shared" si="308"/>
        <v>100.35843220338626</v>
      </c>
      <c r="N2038">
        <f t="shared" si="309"/>
        <v>100.39843220338625</v>
      </c>
      <c r="O2038">
        <f t="shared" si="310"/>
        <v>100.35343220338626</v>
      </c>
      <c r="P2038">
        <f t="shared" si="311"/>
        <v>100.40343220338625</v>
      </c>
      <c r="Q2038">
        <f t="shared" si="314"/>
        <v>100.37843220338625</v>
      </c>
      <c r="R2038">
        <f t="shared" si="312"/>
        <v>0</v>
      </c>
      <c r="S2038" s="12">
        <f t="shared" si="315"/>
        <v>0</v>
      </c>
      <c r="T2038">
        <f t="shared" ref="T2038:T2075" si="317">R2038+T2037</f>
        <v>0</v>
      </c>
      <c r="U2038">
        <f t="shared" si="316"/>
        <v>8</v>
      </c>
    </row>
    <row r="2039" spans="13:21">
      <c r="M2039">
        <f t="shared" si="308"/>
        <v>100.40843220338625</v>
      </c>
      <c r="N2039">
        <f t="shared" si="309"/>
        <v>100.44843220338625</v>
      </c>
      <c r="O2039">
        <f t="shared" si="310"/>
        <v>100.40343220338626</v>
      </c>
      <c r="P2039">
        <f t="shared" si="311"/>
        <v>100.45343220338624</v>
      </c>
      <c r="Q2039">
        <f t="shared" si="314"/>
        <v>100.42843220338625</v>
      </c>
      <c r="R2039">
        <f t="shared" si="312"/>
        <v>0</v>
      </c>
      <c r="S2039" s="12">
        <f t="shared" si="315"/>
        <v>0</v>
      </c>
      <c r="T2039">
        <f t="shared" si="317"/>
        <v>0</v>
      </c>
      <c r="U2039">
        <f t="shared" si="316"/>
        <v>8</v>
      </c>
    </row>
    <row r="2040" spans="13:21">
      <c r="M2040">
        <f t="shared" si="308"/>
        <v>100.45843220338625</v>
      </c>
      <c r="N2040">
        <f t="shared" si="309"/>
        <v>100.49843220338624</v>
      </c>
      <c r="O2040">
        <f t="shared" si="310"/>
        <v>100.45343220338626</v>
      </c>
      <c r="P2040">
        <f t="shared" si="311"/>
        <v>100.50343220338624</v>
      </c>
      <c r="Q2040">
        <f t="shared" si="314"/>
        <v>100.47843220338625</v>
      </c>
      <c r="R2040">
        <f t="shared" si="312"/>
        <v>0</v>
      </c>
      <c r="S2040" s="12">
        <f t="shared" si="315"/>
        <v>0</v>
      </c>
      <c r="T2040">
        <f t="shared" si="317"/>
        <v>0</v>
      </c>
      <c r="U2040">
        <f t="shared" si="316"/>
        <v>8</v>
      </c>
    </row>
    <row r="2041" spans="13:21">
      <c r="M2041">
        <f t="shared" si="308"/>
        <v>100.50843220338625</v>
      </c>
      <c r="N2041">
        <f t="shared" si="309"/>
        <v>100.54843220338624</v>
      </c>
      <c r="O2041">
        <f t="shared" si="310"/>
        <v>100.50343220338625</v>
      </c>
      <c r="P2041">
        <f t="shared" si="311"/>
        <v>100.55343220338624</v>
      </c>
      <c r="Q2041">
        <f t="shared" si="314"/>
        <v>100.52843220338625</v>
      </c>
      <c r="R2041">
        <f t="shared" si="312"/>
        <v>0</v>
      </c>
      <c r="S2041" s="12">
        <f t="shared" si="315"/>
        <v>0</v>
      </c>
      <c r="T2041">
        <f t="shared" si="317"/>
        <v>0</v>
      </c>
      <c r="U2041">
        <f t="shared" si="316"/>
        <v>8</v>
      </c>
    </row>
    <row r="2042" spans="13:21">
      <c r="M2042">
        <f t="shared" si="308"/>
        <v>100.55843220338625</v>
      </c>
      <c r="N2042">
        <f t="shared" si="309"/>
        <v>100.59843220338624</v>
      </c>
      <c r="O2042">
        <f t="shared" si="310"/>
        <v>100.55343220338625</v>
      </c>
      <c r="P2042">
        <f t="shared" si="311"/>
        <v>100.60343220338623</v>
      </c>
      <c r="Q2042">
        <f t="shared" si="314"/>
        <v>100.57843220338624</v>
      </c>
      <c r="R2042">
        <f t="shared" si="312"/>
        <v>0</v>
      </c>
      <c r="S2042" s="12">
        <f t="shared" si="315"/>
        <v>0</v>
      </c>
      <c r="T2042">
        <f t="shared" si="317"/>
        <v>0</v>
      </c>
      <c r="U2042">
        <f t="shared" si="316"/>
        <v>8</v>
      </c>
    </row>
    <row r="2043" spans="13:21">
      <c r="M2043">
        <f t="shared" si="308"/>
        <v>100.60843220338624</v>
      </c>
      <c r="N2043">
        <f t="shared" si="309"/>
        <v>100.64843220338624</v>
      </c>
      <c r="O2043">
        <f t="shared" si="310"/>
        <v>100.60343220338625</v>
      </c>
      <c r="P2043">
        <f t="shared" si="311"/>
        <v>100.65343220338623</v>
      </c>
      <c r="Q2043">
        <f t="shared" si="314"/>
        <v>100.62843220338624</v>
      </c>
      <c r="R2043">
        <f t="shared" si="312"/>
        <v>0</v>
      </c>
      <c r="S2043" s="12">
        <f t="shared" si="315"/>
        <v>0</v>
      </c>
      <c r="T2043">
        <f t="shared" si="317"/>
        <v>0</v>
      </c>
      <c r="U2043">
        <f t="shared" si="316"/>
        <v>8</v>
      </c>
    </row>
    <row r="2044" spans="13:21">
      <c r="M2044">
        <f t="shared" si="308"/>
        <v>100.65843220338624</v>
      </c>
      <c r="N2044">
        <f t="shared" si="309"/>
        <v>100.69843220338623</v>
      </c>
      <c r="O2044">
        <f t="shared" si="310"/>
        <v>100.65343220338625</v>
      </c>
      <c r="P2044">
        <f t="shared" si="311"/>
        <v>100.70343220338623</v>
      </c>
      <c r="Q2044">
        <f t="shared" si="314"/>
        <v>100.67843220338624</v>
      </c>
      <c r="R2044">
        <f t="shared" si="312"/>
        <v>0</v>
      </c>
      <c r="S2044" s="12">
        <f t="shared" si="315"/>
        <v>0</v>
      </c>
      <c r="T2044">
        <f t="shared" si="317"/>
        <v>0</v>
      </c>
      <c r="U2044">
        <f t="shared" si="316"/>
        <v>8</v>
      </c>
    </row>
    <row r="2045" spans="13:21">
      <c r="M2045">
        <f t="shared" si="308"/>
        <v>100.70843220338624</v>
      </c>
      <c r="N2045">
        <f t="shared" si="309"/>
        <v>100.74843220338623</v>
      </c>
      <c r="O2045">
        <f t="shared" si="310"/>
        <v>100.70343220338624</v>
      </c>
      <c r="P2045">
        <f t="shared" si="311"/>
        <v>100.75343220338623</v>
      </c>
      <c r="Q2045">
        <f t="shared" si="314"/>
        <v>100.72843220338623</v>
      </c>
      <c r="R2045">
        <f t="shared" si="312"/>
        <v>0</v>
      </c>
      <c r="S2045" s="12">
        <f t="shared" si="315"/>
        <v>0</v>
      </c>
      <c r="T2045">
        <f t="shared" si="317"/>
        <v>0</v>
      </c>
      <c r="U2045">
        <f t="shared" si="316"/>
        <v>8</v>
      </c>
    </row>
    <row r="2046" spans="13:21">
      <c r="M2046">
        <f t="shared" si="308"/>
        <v>100.75843220338623</v>
      </c>
      <c r="N2046">
        <f t="shared" si="309"/>
        <v>100.79843220338623</v>
      </c>
      <c r="O2046">
        <f t="shared" si="310"/>
        <v>100.75343220338624</v>
      </c>
      <c r="P2046">
        <f t="shared" si="311"/>
        <v>100.80343220338622</v>
      </c>
      <c r="Q2046">
        <f t="shared" si="314"/>
        <v>100.77843220338623</v>
      </c>
      <c r="R2046">
        <f t="shared" si="312"/>
        <v>0</v>
      </c>
      <c r="S2046" s="12">
        <f t="shared" si="315"/>
        <v>0</v>
      </c>
      <c r="T2046">
        <f t="shared" si="317"/>
        <v>0</v>
      </c>
      <c r="U2046">
        <f t="shared" si="316"/>
        <v>8</v>
      </c>
    </row>
    <row r="2047" spans="13:21">
      <c r="M2047">
        <f t="shared" si="308"/>
        <v>100.80843220338623</v>
      </c>
      <c r="N2047">
        <f t="shared" si="309"/>
        <v>100.84843220338622</v>
      </c>
      <c r="O2047">
        <f t="shared" si="310"/>
        <v>100.80343220338624</v>
      </c>
      <c r="P2047">
        <f t="shared" si="311"/>
        <v>100.85343220338622</v>
      </c>
      <c r="Q2047">
        <f t="shared" si="314"/>
        <v>100.82843220338623</v>
      </c>
      <c r="R2047">
        <f t="shared" si="312"/>
        <v>0</v>
      </c>
      <c r="S2047" s="12">
        <f t="shared" si="315"/>
        <v>0</v>
      </c>
      <c r="T2047">
        <f t="shared" si="317"/>
        <v>0</v>
      </c>
      <c r="U2047">
        <f t="shared" si="316"/>
        <v>8</v>
      </c>
    </row>
    <row r="2048" spans="13:21">
      <c r="M2048">
        <f t="shared" si="308"/>
        <v>100.85843220338623</v>
      </c>
      <c r="N2048">
        <f t="shared" si="309"/>
        <v>100.89843220338622</v>
      </c>
      <c r="O2048">
        <f t="shared" si="310"/>
        <v>100.85343220338623</v>
      </c>
      <c r="P2048">
        <f t="shared" si="311"/>
        <v>100.90343220338622</v>
      </c>
      <c r="Q2048">
        <f t="shared" si="314"/>
        <v>100.87843220338623</v>
      </c>
      <c r="R2048">
        <f t="shared" si="312"/>
        <v>0</v>
      </c>
      <c r="S2048" s="12">
        <f t="shared" si="315"/>
        <v>0</v>
      </c>
      <c r="T2048">
        <f t="shared" si="317"/>
        <v>0</v>
      </c>
      <c r="U2048">
        <f t="shared" si="316"/>
        <v>8</v>
      </c>
    </row>
    <row r="2049" spans="13:21">
      <c r="M2049">
        <f t="shared" si="308"/>
        <v>100.90843220338623</v>
      </c>
      <c r="N2049">
        <f t="shared" si="309"/>
        <v>100.94843220338622</v>
      </c>
      <c r="O2049">
        <f t="shared" si="310"/>
        <v>100.90343220338623</v>
      </c>
      <c r="P2049">
        <f t="shared" si="311"/>
        <v>100.95343220338621</v>
      </c>
      <c r="Q2049">
        <f t="shared" si="314"/>
        <v>100.92843220338622</v>
      </c>
      <c r="R2049">
        <f t="shared" si="312"/>
        <v>0</v>
      </c>
      <c r="S2049" s="12">
        <f t="shared" si="315"/>
        <v>0</v>
      </c>
      <c r="T2049">
        <f t="shared" si="317"/>
        <v>0</v>
      </c>
      <c r="U2049">
        <f t="shared" si="316"/>
        <v>8</v>
      </c>
    </row>
    <row r="2050" spans="13:21">
      <c r="M2050">
        <f t="shared" si="308"/>
        <v>100.95843220338622</v>
      </c>
      <c r="N2050">
        <f t="shared" si="309"/>
        <v>100.99843220338622</v>
      </c>
      <c r="O2050">
        <f t="shared" si="310"/>
        <v>100.95343220338623</v>
      </c>
      <c r="P2050">
        <f t="shared" si="311"/>
        <v>101.00343220338621</v>
      </c>
      <c r="Q2050">
        <f t="shared" si="314"/>
        <v>100.97843220338622</v>
      </c>
      <c r="R2050">
        <f t="shared" si="312"/>
        <v>0</v>
      </c>
      <c r="S2050" s="12">
        <f t="shared" si="315"/>
        <v>0</v>
      </c>
      <c r="T2050">
        <f t="shared" si="317"/>
        <v>0</v>
      </c>
      <c r="U2050">
        <f t="shared" si="316"/>
        <v>8</v>
      </c>
    </row>
    <row r="2051" spans="13:21">
      <c r="M2051">
        <f t="shared" si="308"/>
        <v>101.00843220338622</v>
      </c>
      <c r="N2051">
        <f t="shared" si="309"/>
        <v>101.04843220338621</v>
      </c>
      <c r="O2051">
        <f t="shared" si="310"/>
        <v>101.00343220338623</v>
      </c>
      <c r="P2051">
        <f t="shared" si="311"/>
        <v>101.05343220338621</v>
      </c>
      <c r="Q2051">
        <f t="shared" si="314"/>
        <v>101.02843220338622</v>
      </c>
      <c r="R2051">
        <f t="shared" si="312"/>
        <v>0</v>
      </c>
      <c r="S2051" s="12">
        <f t="shared" si="315"/>
        <v>0</v>
      </c>
      <c r="T2051">
        <f t="shared" si="317"/>
        <v>0</v>
      </c>
      <c r="U2051">
        <f t="shared" si="316"/>
        <v>8</v>
      </c>
    </row>
    <row r="2052" spans="13:21">
      <c r="M2052">
        <f t="shared" si="308"/>
        <v>101.05843220338622</v>
      </c>
      <c r="N2052">
        <f t="shared" si="309"/>
        <v>101.09843220338621</v>
      </c>
      <c r="O2052">
        <f t="shared" si="310"/>
        <v>101.05343220338622</v>
      </c>
      <c r="P2052">
        <f t="shared" si="311"/>
        <v>101.10343220338621</v>
      </c>
      <c r="Q2052">
        <f t="shared" si="314"/>
        <v>101.07843220338621</v>
      </c>
      <c r="R2052">
        <f t="shared" si="312"/>
        <v>0</v>
      </c>
      <c r="S2052" s="12">
        <f t="shared" si="315"/>
        <v>0</v>
      </c>
      <c r="T2052">
        <f t="shared" si="317"/>
        <v>0</v>
      </c>
      <c r="U2052">
        <f t="shared" si="316"/>
        <v>8</v>
      </c>
    </row>
    <row r="2053" spans="13:21">
      <c r="M2053">
        <f t="shared" si="308"/>
        <v>101.10843220338622</v>
      </c>
      <c r="N2053">
        <f t="shared" si="309"/>
        <v>101.14843220338621</v>
      </c>
      <c r="O2053">
        <f t="shared" si="310"/>
        <v>101.10343220338622</v>
      </c>
      <c r="P2053">
        <f t="shared" si="311"/>
        <v>101.1534322033862</v>
      </c>
      <c r="Q2053">
        <f t="shared" si="314"/>
        <v>101.12843220338621</v>
      </c>
      <c r="R2053">
        <f t="shared" si="312"/>
        <v>0</v>
      </c>
      <c r="S2053" s="12">
        <f t="shared" si="315"/>
        <v>0</v>
      </c>
      <c r="T2053">
        <f t="shared" si="317"/>
        <v>0</v>
      </c>
      <c r="U2053">
        <f t="shared" si="316"/>
        <v>8</v>
      </c>
    </row>
    <row r="2054" spans="13:21">
      <c r="M2054">
        <f t="shared" ref="M2054:M2117" si="318">N2053+10^(-$D$4)</f>
        <v>101.15843220338621</v>
      </c>
      <c r="N2054">
        <f t="shared" ref="N2054:N2117" si="319">N2053+$J$6</f>
        <v>101.1984322033862</v>
      </c>
      <c r="O2054">
        <f t="shared" ref="O2054:O2117" si="320">M2054-5*10^-($D$4+1)</f>
        <v>101.15343220338622</v>
      </c>
      <c r="P2054">
        <f t="shared" ref="P2054:P2117" si="321">N2054+5*10^-($D$4+1)</f>
        <v>101.2034322033862</v>
      </c>
      <c r="Q2054">
        <f t="shared" si="314"/>
        <v>101.17843220338621</v>
      </c>
      <c r="R2054">
        <f t="shared" ref="R2054:R2117" si="322">COUNTIFS($G$3:$G$5000, "&gt;="&amp;O2054,$G$3:$G$5000, "&lt;="&amp;P2054)</f>
        <v>0</v>
      </c>
      <c r="S2054" s="12">
        <f t="shared" si="315"/>
        <v>0</v>
      </c>
      <c r="T2054">
        <f t="shared" si="317"/>
        <v>0</v>
      </c>
      <c r="U2054">
        <f t="shared" si="316"/>
        <v>8</v>
      </c>
    </row>
    <row r="2055" spans="13:21">
      <c r="M2055">
        <f t="shared" si="318"/>
        <v>101.20843220338621</v>
      </c>
      <c r="N2055">
        <f t="shared" si="319"/>
        <v>101.2484322033862</v>
      </c>
      <c r="O2055">
        <f t="shared" si="320"/>
        <v>101.20343220338621</v>
      </c>
      <c r="P2055">
        <f t="shared" si="321"/>
        <v>101.2534322033862</v>
      </c>
      <c r="Q2055">
        <f t="shared" si="314"/>
        <v>101.22843220338621</v>
      </c>
      <c r="R2055">
        <f t="shared" si="322"/>
        <v>0</v>
      </c>
      <c r="S2055" s="12">
        <f t="shared" si="315"/>
        <v>0</v>
      </c>
      <c r="T2055">
        <f t="shared" si="317"/>
        <v>0</v>
      </c>
      <c r="U2055">
        <f t="shared" si="316"/>
        <v>8</v>
      </c>
    </row>
    <row r="2056" spans="13:21">
      <c r="M2056">
        <f t="shared" si="318"/>
        <v>101.25843220338621</v>
      </c>
      <c r="N2056">
        <f t="shared" si="319"/>
        <v>101.2984322033862</v>
      </c>
      <c r="O2056">
        <f t="shared" si="320"/>
        <v>101.25343220338621</v>
      </c>
      <c r="P2056">
        <f t="shared" si="321"/>
        <v>101.30343220338619</v>
      </c>
      <c r="Q2056">
        <f t="shared" si="314"/>
        <v>101.2784322033862</v>
      </c>
      <c r="R2056">
        <f t="shared" si="322"/>
        <v>0</v>
      </c>
      <c r="S2056" s="12">
        <f t="shared" si="315"/>
        <v>0</v>
      </c>
      <c r="T2056">
        <f t="shared" si="317"/>
        <v>0</v>
      </c>
      <c r="U2056">
        <f t="shared" si="316"/>
        <v>8</v>
      </c>
    </row>
    <row r="2057" spans="13:21">
      <c r="M2057">
        <f t="shared" si="318"/>
        <v>101.3084322033862</v>
      </c>
      <c r="N2057">
        <f t="shared" si="319"/>
        <v>101.3484322033862</v>
      </c>
      <c r="O2057">
        <f t="shared" si="320"/>
        <v>101.30343220338621</v>
      </c>
      <c r="P2057">
        <f t="shared" si="321"/>
        <v>101.35343220338619</v>
      </c>
      <c r="Q2057">
        <f t="shared" si="314"/>
        <v>101.3284322033862</v>
      </c>
      <c r="R2057">
        <f t="shared" si="322"/>
        <v>0</v>
      </c>
      <c r="S2057" s="12">
        <f t="shared" si="315"/>
        <v>0</v>
      </c>
      <c r="T2057">
        <f t="shared" si="317"/>
        <v>0</v>
      </c>
      <c r="U2057">
        <f t="shared" si="316"/>
        <v>8</v>
      </c>
    </row>
    <row r="2058" spans="13:21">
      <c r="M2058">
        <f t="shared" si="318"/>
        <v>101.3584322033862</v>
      </c>
      <c r="N2058">
        <f t="shared" si="319"/>
        <v>101.39843220338619</v>
      </c>
      <c r="O2058">
        <f t="shared" si="320"/>
        <v>101.35343220338621</v>
      </c>
      <c r="P2058">
        <f t="shared" si="321"/>
        <v>101.40343220338619</v>
      </c>
      <c r="Q2058">
        <f t="shared" si="314"/>
        <v>101.3784322033862</v>
      </c>
      <c r="R2058">
        <f t="shared" si="322"/>
        <v>0</v>
      </c>
      <c r="S2058" s="12">
        <f t="shared" si="315"/>
        <v>0</v>
      </c>
      <c r="T2058">
        <f t="shared" si="317"/>
        <v>0</v>
      </c>
      <c r="U2058">
        <f t="shared" si="316"/>
        <v>8</v>
      </c>
    </row>
    <row r="2059" spans="13:21">
      <c r="M2059">
        <f t="shared" si="318"/>
        <v>101.4084322033862</v>
      </c>
      <c r="N2059">
        <f t="shared" si="319"/>
        <v>101.44843220338619</v>
      </c>
      <c r="O2059">
        <f t="shared" si="320"/>
        <v>101.4034322033862</v>
      </c>
      <c r="P2059">
        <f t="shared" si="321"/>
        <v>101.45343220338619</v>
      </c>
      <c r="Q2059">
        <f t="shared" si="314"/>
        <v>101.42843220338619</v>
      </c>
      <c r="R2059">
        <f t="shared" si="322"/>
        <v>0</v>
      </c>
      <c r="S2059" s="12">
        <f t="shared" si="315"/>
        <v>0</v>
      </c>
      <c r="T2059">
        <f t="shared" si="317"/>
        <v>0</v>
      </c>
      <c r="U2059">
        <f t="shared" si="316"/>
        <v>8</v>
      </c>
    </row>
    <row r="2060" spans="13:21">
      <c r="M2060">
        <f t="shared" si="318"/>
        <v>101.4584322033862</v>
      </c>
      <c r="N2060">
        <f t="shared" si="319"/>
        <v>101.49843220338619</v>
      </c>
      <c r="O2060">
        <f t="shared" si="320"/>
        <v>101.4534322033862</v>
      </c>
      <c r="P2060">
        <f t="shared" si="321"/>
        <v>101.50343220338618</v>
      </c>
      <c r="Q2060">
        <f t="shared" si="314"/>
        <v>101.47843220338619</v>
      </c>
      <c r="R2060">
        <f t="shared" si="322"/>
        <v>0</v>
      </c>
      <c r="S2060" s="12">
        <f t="shared" si="315"/>
        <v>0</v>
      </c>
      <c r="T2060">
        <f t="shared" si="317"/>
        <v>0</v>
      </c>
      <c r="U2060">
        <f t="shared" si="316"/>
        <v>8</v>
      </c>
    </row>
    <row r="2061" spans="13:21">
      <c r="M2061">
        <f t="shared" si="318"/>
        <v>101.50843220338619</v>
      </c>
      <c r="N2061">
        <f t="shared" si="319"/>
        <v>101.54843220338618</v>
      </c>
      <c r="O2061">
        <f t="shared" si="320"/>
        <v>101.5034322033862</v>
      </c>
      <c r="P2061">
        <f t="shared" si="321"/>
        <v>101.55343220338618</v>
      </c>
      <c r="Q2061">
        <f t="shared" si="314"/>
        <v>101.52843220338619</v>
      </c>
      <c r="R2061">
        <f t="shared" si="322"/>
        <v>0</v>
      </c>
      <c r="S2061" s="12">
        <f t="shared" si="315"/>
        <v>0</v>
      </c>
      <c r="T2061">
        <f t="shared" si="317"/>
        <v>0</v>
      </c>
      <c r="U2061">
        <f t="shared" si="316"/>
        <v>8</v>
      </c>
    </row>
    <row r="2062" spans="13:21">
      <c r="M2062">
        <f t="shared" si="318"/>
        <v>101.55843220338619</v>
      </c>
      <c r="N2062">
        <f t="shared" si="319"/>
        <v>101.59843220338618</v>
      </c>
      <c r="O2062">
        <f t="shared" si="320"/>
        <v>101.55343220338619</v>
      </c>
      <c r="P2062">
        <f t="shared" si="321"/>
        <v>101.60343220338618</v>
      </c>
      <c r="Q2062">
        <f t="shared" si="314"/>
        <v>101.57843220338619</v>
      </c>
      <c r="R2062">
        <f t="shared" si="322"/>
        <v>0</v>
      </c>
      <c r="S2062" s="12">
        <f t="shared" si="315"/>
        <v>0</v>
      </c>
      <c r="T2062">
        <f t="shared" si="317"/>
        <v>0</v>
      </c>
      <c r="U2062">
        <f t="shared" si="316"/>
        <v>8</v>
      </c>
    </row>
    <row r="2063" spans="13:21">
      <c r="M2063">
        <f t="shared" si="318"/>
        <v>101.60843220338619</v>
      </c>
      <c r="N2063">
        <f t="shared" si="319"/>
        <v>101.64843220338618</v>
      </c>
      <c r="O2063">
        <f t="shared" si="320"/>
        <v>101.60343220338619</v>
      </c>
      <c r="P2063">
        <f t="shared" si="321"/>
        <v>101.65343220338617</v>
      </c>
      <c r="Q2063">
        <f t="shared" si="314"/>
        <v>101.62843220338618</v>
      </c>
      <c r="R2063">
        <f t="shared" si="322"/>
        <v>0</v>
      </c>
      <c r="S2063" s="12">
        <f t="shared" si="315"/>
        <v>0</v>
      </c>
      <c r="T2063">
        <f t="shared" si="317"/>
        <v>0</v>
      </c>
      <c r="U2063">
        <f t="shared" si="316"/>
        <v>8</v>
      </c>
    </row>
    <row r="2064" spans="13:21">
      <c r="M2064">
        <f t="shared" si="318"/>
        <v>101.65843220338618</v>
      </c>
      <c r="N2064">
        <f t="shared" si="319"/>
        <v>101.69843220338618</v>
      </c>
      <c r="O2064">
        <f t="shared" si="320"/>
        <v>101.65343220338619</v>
      </c>
      <c r="P2064">
        <f t="shared" si="321"/>
        <v>101.70343220338617</v>
      </c>
      <c r="Q2064">
        <f t="shared" si="314"/>
        <v>101.67843220338618</v>
      </c>
      <c r="R2064">
        <f t="shared" si="322"/>
        <v>0</v>
      </c>
      <c r="S2064" s="12">
        <f t="shared" si="315"/>
        <v>0</v>
      </c>
      <c r="T2064">
        <f t="shared" si="317"/>
        <v>0</v>
      </c>
      <c r="U2064">
        <f t="shared" si="316"/>
        <v>8</v>
      </c>
    </row>
    <row r="2065" spans="13:21">
      <c r="M2065">
        <f t="shared" si="318"/>
        <v>101.70843220338618</v>
      </c>
      <c r="N2065">
        <f t="shared" si="319"/>
        <v>101.74843220338617</v>
      </c>
      <c r="O2065">
        <f t="shared" si="320"/>
        <v>101.70343220338619</v>
      </c>
      <c r="P2065">
        <f t="shared" si="321"/>
        <v>101.75343220338617</v>
      </c>
      <c r="Q2065">
        <f t="shared" si="314"/>
        <v>101.72843220338618</v>
      </c>
      <c r="R2065">
        <f t="shared" si="322"/>
        <v>0</v>
      </c>
      <c r="S2065" s="12">
        <f t="shared" si="315"/>
        <v>0</v>
      </c>
      <c r="T2065">
        <f t="shared" si="317"/>
        <v>0</v>
      </c>
      <c r="U2065">
        <f t="shared" si="316"/>
        <v>8</v>
      </c>
    </row>
    <row r="2066" spans="13:21">
      <c r="M2066">
        <f t="shared" si="318"/>
        <v>101.75843220338618</v>
      </c>
      <c r="N2066">
        <f t="shared" si="319"/>
        <v>101.79843220338617</v>
      </c>
      <c r="O2066">
        <f t="shared" si="320"/>
        <v>101.75343220338618</v>
      </c>
      <c r="P2066">
        <f t="shared" si="321"/>
        <v>101.80343220338617</v>
      </c>
      <c r="Q2066">
        <f t="shared" si="314"/>
        <v>101.77843220338617</v>
      </c>
      <c r="R2066">
        <f t="shared" si="322"/>
        <v>0</v>
      </c>
      <c r="S2066" s="12">
        <f t="shared" si="315"/>
        <v>0</v>
      </c>
      <c r="T2066">
        <f t="shared" si="317"/>
        <v>0</v>
      </c>
      <c r="U2066">
        <f t="shared" si="316"/>
        <v>8</v>
      </c>
    </row>
    <row r="2067" spans="13:21">
      <c r="M2067">
        <f t="shared" si="318"/>
        <v>101.80843220338618</v>
      </c>
      <c r="N2067">
        <f t="shared" si="319"/>
        <v>101.84843220338617</v>
      </c>
      <c r="O2067">
        <f t="shared" si="320"/>
        <v>101.80343220338618</v>
      </c>
      <c r="P2067">
        <f t="shared" si="321"/>
        <v>101.85343220338616</v>
      </c>
      <c r="Q2067">
        <f t="shared" si="314"/>
        <v>101.82843220338617</v>
      </c>
      <c r="R2067">
        <f t="shared" si="322"/>
        <v>0</v>
      </c>
      <c r="S2067" s="12">
        <f t="shared" si="315"/>
        <v>0</v>
      </c>
      <c r="T2067">
        <f t="shared" si="317"/>
        <v>0</v>
      </c>
      <c r="U2067">
        <f t="shared" si="316"/>
        <v>8</v>
      </c>
    </row>
    <row r="2068" spans="13:21">
      <c r="M2068">
        <f t="shared" si="318"/>
        <v>101.85843220338617</v>
      </c>
      <c r="N2068">
        <f t="shared" si="319"/>
        <v>101.89843220338616</v>
      </c>
      <c r="O2068">
        <f t="shared" si="320"/>
        <v>101.85343220338618</v>
      </c>
      <c r="P2068">
        <f t="shared" si="321"/>
        <v>101.90343220338616</v>
      </c>
      <c r="Q2068">
        <f t="shared" si="314"/>
        <v>101.87843220338617</v>
      </c>
      <c r="R2068">
        <f t="shared" si="322"/>
        <v>0</v>
      </c>
      <c r="S2068" s="12">
        <f t="shared" si="315"/>
        <v>0</v>
      </c>
      <c r="T2068">
        <f t="shared" si="317"/>
        <v>0</v>
      </c>
      <c r="U2068">
        <f t="shared" si="316"/>
        <v>8</v>
      </c>
    </row>
    <row r="2069" spans="13:21">
      <c r="M2069">
        <f t="shared" si="318"/>
        <v>101.90843220338617</v>
      </c>
      <c r="N2069">
        <f t="shared" si="319"/>
        <v>101.94843220338616</v>
      </c>
      <c r="O2069">
        <f t="shared" si="320"/>
        <v>101.90343220338617</v>
      </c>
      <c r="P2069">
        <f t="shared" si="321"/>
        <v>101.95343220338616</v>
      </c>
      <c r="Q2069">
        <f t="shared" si="314"/>
        <v>101.92843220338617</v>
      </c>
      <c r="R2069">
        <f t="shared" si="322"/>
        <v>0</v>
      </c>
      <c r="S2069" s="12">
        <f t="shared" si="315"/>
        <v>0</v>
      </c>
      <c r="T2069">
        <f t="shared" si="317"/>
        <v>0</v>
      </c>
      <c r="U2069">
        <f t="shared" si="316"/>
        <v>8</v>
      </c>
    </row>
    <row r="2070" spans="13:21">
      <c r="M2070">
        <f t="shared" si="318"/>
        <v>101.95843220338617</v>
      </c>
      <c r="N2070">
        <f t="shared" si="319"/>
        <v>101.99843220338616</v>
      </c>
      <c r="O2070">
        <f t="shared" si="320"/>
        <v>101.95343220338617</v>
      </c>
      <c r="P2070">
        <f t="shared" si="321"/>
        <v>102.00343220338615</v>
      </c>
      <c r="Q2070">
        <f t="shared" si="314"/>
        <v>101.97843220338616</v>
      </c>
      <c r="R2070">
        <f t="shared" si="322"/>
        <v>0</v>
      </c>
      <c r="S2070" s="12">
        <f t="shared" si="315"/>
        <v>0</v>
      </c>
      <c r="T2070">
        <f t="shared" si="317"/>
        <v>0</v>
      </c>
      <c r="U2070">
        <f t="shared" si="316"/>
        <v>8</v>
      </c>
    </row>
    <row r="2071" spans="13:21">
      <c r="M2071">
        <f t="shared" si="318"/>
        <v>102.00843220338616</v>
      </c>
      <c r="N2071">
        <f t="shared" si="319"/>
        <v>102.04843220338616</v>
      </c>
      <c r="O2071">
        <f t="shared" si="320"/>
        <v>102.00343220338617</v>
      </c>
      <c r="P2071">
        <f t="shared" si="321"/>
        <v>102.05343220338615</v>
      </c>
      <c r="Q2071">
        <f t="shared" si="314"/>
        <v>102.02843220338616</v>
      </c>
      <c r="R2071">
        <f t="shared" si="322"/>
        <v>0</v>
      </c>
      <c r="S2071" s="12">
        <f t="shared" si="315"/>
        <v>0</v>
      </c>
      <c r="T2071">
        <f t="shared" si="317"/>
        <v>0</v>
      </c>
      <c r="U2071">
        <f t="shared" si="316"/>
        <v>8</v>
      </c>
    </row>
    <row r="2072" spans="13:21">
      <c r="M2072">
        <f t="shared" si="318"/>
        <v>102.05843220338616</v>
      </c>
      <c r="N2072">
        <f t="shared" si="319"/>
        <v>102.09843220338615</v>
      </c>
      <c r="O2072">
        <f t="shared" si="320"/>
        <v>102.05343220338617</v>
      </c>
      <c r="P2072">
        <f t="shared" si="321"/>
        <v>102.10343220338615</v>
      </c>
      <c r="Q2072">
        <f t="shared" si="314"/>
        <v>102.07843220338616</v>
      </c>
      <c r="R2072">
        <f t="shared" si="322"/>
        <v>0</v>
      </c>
      <c r="S2072" s="12">
        <f t="shared" si="315"/>
        <v>0</v>
      </c>
      <c r="T2072">
        <f t="shared" si="317"/>
        <v>0</v>
      </c>
      <c r="U2072">
        <f t="shared" si="316"/>
        <v>8</v>
      </c>
    </row>
    <row r="2073" spans="13:21">
      <c r="M2073">
        <f t="shared" si="318"/>
        <v>102.10843220338616</v>
      </c>
      <c r="N2073">
        <f t="shared" si="319"/>
        <v>102.14843220338615</v>
      </c>
      <c r="O2073">
        <f t="shared" si="320"/>
        <v>102.10343220338616</v>
      </c>
      <c r="P2073">
        <f t="shared" si="321"/>
        <v>102.15343220338615</v>
      </c>
      <c r="Q2073">
        <f t="shared" si="314"/>
        <v>102.12843220338615</v>
      </c>
      <c r="R2073">
        <f t="shared" si="322"/>
        <v>0</v>
      </c>
      <c r="S2073" s="12">
        <f t="shared" si="315"/>
        <v>0</v>
      </c>
      <c r="T2073">
        <f t="shared" si="317"/>
        <v>0</v>
      </c>
      <c r="U2073">
        <f t="shared" si="316"/>
        <v>8</v>
      </c>
    </row>
    <row r="2074" spans="13:21">
      <c r="M2074">
        <f t="shared" si="318"/>
        <v>102.15843220338616</v>
      </c>
      <c r="N2074">
        <f t="shared" si="319"/>
        <v>102.19843220338615</v>
      </c>
      <c r="O2074">
        <f t="shared" si="320"/>
        <v>102.15343220338616</v>
      </c>
      <c r="P2074">
        <f t="shared" si="321"/>
        <v>102.20343220338614</v>
      </c>
      <c r="Q2074">
        <f t="shared" si="314"/>
        <v>102.17843220338615</v>
      </c>
      <c r="R2074">
        <f t="shared" si="322"/>
        <v>0</v>
      </c>
      <c r="S2074" s="12">
        <f t="shared" si="315"/>
        <v>0</v>
      </c>
      <c r="T2074">
        <f t="shared" si="317"/>
        <v>0</v>
      </c>
      <c r="U2074">
        <f t="shared" si="316"/>
        <v>8</v>
      </c>
    </row>
    <row r="2075" spans="13:21">
      <c r="M2075">
        <f t="shared" si="318"/>
        <v>102.20843220338615</v>
      </c>
      <c r="N2075">
        <f t="shared" si="319"/>
        <v>102.24843220338614</v>
      </c>
      <c r="O2075">
        <f t="shared" si="320"/>
        <v>102.20343220338616</v>
      </c>
      <c r="P2075">
        <f t="shared" si="321"/>
        <v>102.25343220338614</v>
      </c>
      <c r="Q2075">
        <f t="shared" si="314"/>
        <v>102.22843220338615</v>
      </c>
      <c r="R2075">
        <f t="shared" si="322"/>
        <v>0</v>
      </c>
      <c r="S2075" s="12">
        <f t="shared" si="315"/>
        <v>0</v>
      </c>
      <c r="T2075">
        <f t="shared" si="317"/>
        <v>0</v>
      </c>
      <c r="U2075">
        <f t="shared" si="316"/>
        <v>8</v>
      </c>
    </row>
    <row r="2076" spans="13:21">
      <c r="M2076">
        <f t="shared" si="318"/>
        <v>102.25843220338615</v>
      </c>
      <c r="N2076">
        <f t="shared" si="319"/>
        <v>102.29843220338614</v>
      </c>
      <c r="O2076">
        <f t="shared" si="320"/>
        <v>102.25343220338615</v>
      </c>
      <c r="P2076">
        <f t="shared" si="321"/>
        <v>102.30343220338614</v>
      </c>
      <c r="Q2076">
        <f t="shared" si="314"/>
        <v>102.27843220338615</v>
      </c>
      <c r="R2076">
        <f t="shared" si="322"/>
        <v>0</v>
      </c>
      <c r="S2076" s="12">
        <f t="shared" si="315"/>
        <v>0</v>
      </c>
      <c r="T2076">
        <f>R2076</f>
        <v>0</v>
      </c>
      <c r="U2076">
        <f t="shared" si="316"/>
        <v>8</v>
      </c>
    </row>
    <row r="2077" spans="13:21">
      <c r="M2077">
        <f t="shared" si="318"/>
        <v>102.30843220338615</v>
      </c>
      <c r="N2077">
        <f t="shared" si="319"/>
        <v>102.34843220338614</v>
      </c>
      <c r="O2077">
        <f t="shared" si="320"/>
        <v>102.30343220338615</v>
      </c>
      <c r="P2077">
        <f t="shared" si="321"/>
        <v>102.35343220338613</v>
      </c>
      <c r="Q2077">
        <f t="shared" si="314"/>
        <v>102.32843220338614</v>
      </c>
      <c r="R2077">
        <f t="shared" si="322"/>
        <v>0</v>
      </c>
      <c r="S2077" s="12">
        <f t="shared" si="315"/>
        <v>0</v>
      </c>
      <c r="T2077">
        <f t="shared" ref="T2077:T2114" si="323">R2077+T2076</f>
        <v>0</v>
      </c>
      <c r="U2077">
        <f t="shared" si="316"/>
        <v>8</v>
      </c>
    </row>
    <row r="2078" spans="13:21">
      <c r="M2078">
        <f t="shared" si="318"/>
        <v>102.35843220338614</v>
      </c>
      <c r="N2078">
        <f t="shared" si="319"/>
        <v>102.39843220338614</v>
      </c>
      <c r="O2078">
        <f t="shared" si="320"/>
        <v>102.35343220338615</v>
      </c>
      <c r="P2078">
        <f t="shared" si="321"/>
        <v>102.40343220338613</v>
      </c>
      <c r="Q2078">
        <f t="shared" si="314"/>
        <v>102.37843220338614</v>
      </c>
      <c r="R2078">
        <f t="shared" si="322"/>
        <v>0</v>
      </c>
      <c r="S2078" s="12">
        <f t="shared" si="315"/>
        <v>0</v>
      </c>
      <c r="T2078">
        <f t="shared" si="323"/>
        <v>0</v>
      </c>
      <c r="U2078">
        <f t="shared" si="316"/>
        <v>8</v>
      </c>
    </row>
    <row r="2079" spans="13:21">
      <c r="M2079">
        <f t="shared" si="318"/>
        <v>102.40843220338614</v>
      </c>
      <c r="N2079">
        <f t="shared" si="319"/>
        <v>102.44843220338613</v>
      </c>
      <c r="O2079">
        <f t="shared" si="320"/>
        <v>102.40343220338615</v>
      </c>
      <c r="P2079">
        <f t="shared" si="321"/>
        <v>102.45343220338613</v>
      </c>
      <c r="Q2079">
        <f t="shared" si="314"/>
        <v>102.42843220338614</v>
      </c>
      <c r="R2079">
        <f t="shared" si="322"/>
        <v>0</v>
      </c>
      <c r="S2079" s="12">
        <f t="shared" si="315"/>
        <v>0</v>
      </c>
      <c r="T2079">
        <f t="shared" si="323"/>
        <v>0</v>
      </c>
      <c r="U2079">
        <f t="shared" si="316"/>
        <v>8</v>
      </c>
    </row>
    <row r="2080" spans="13:21">
      <c r="M2080">
        <f t="shared" si="318"/>
        <v>102.45843220338614</v>
      </c>
      <c r="N2080">
        <f t="shared" si="319"/>
        <v>102.49843220338613</v>
      </c>
      <c r="O2080">
        <f t="shared" si="320"/>
        <v>102.45343220338614</v>
      </c>
      <c r="P2080">
        <f t="shared" si="321"/>
        <v>102.50343220338613</v>
      </c>
      <c r="Q2080">
        <f t="shared" si="314"/>
        <v>102.47843220338613</v>
      </c>
      <c r="R2080">
        <f t="shared" si="322"/>
        <v>0</v>
      </c>
      <c r="S2080" s="12">
        <f t="shared" si="315"/>
        <v>0</v>
      </c>
      <c r="T2080">
        <f t="shared" si="323"/>
        <v>0</v>
      </c>
      <c r="U2080">
        <f t="shared" si="316"/>
        <v>8</v>
      </c>
    </row>
    <row r="2081" spans="13:21">
      <c r="M2081">
        <f t="shared" si="318"/>
        <v>102.50843220338614</v>
      </c>
      <c r="N2081">
        <f t="shared" si="319"/>
        <v>102.54843220338613</v>
      </c>
      <c r="O2081">
        <f t="shared" si="320"/>
        <v>102.50343220338614</v>
      </c>
      <c r="P2081">
        <f t="shared" si="321"/>
        <v>102.55343220338612</v>
      </c>
      <c r="Q2081">
        <f t="shared" si="314"/>
        <v>102.52843220338613</v>
      </c>
      <c r="R2081">
        <f t="shared" si="322"/>
        <v>0</v>
      </c>
      <c r="S2081" s="12">
        <f t="shared" si="315"/>
        <v>0</v>
      </c>
      <c r="T2081">
        <f t="shared" si="323"/>
        <v>0</v>
      </c>
      <c r="U2081">
        <f t="shared" si="316"/>
        <v>8</v>
      </c>
    </row>
    <row r="2082" spans="13:21">
      <c r="M2082">
        <f t="shared" si="318"/>
        <v>102.55843220338613</v>
      </c>
      <c r="N2082">
        <f t="shared" si="319"/>
        <v>102.59843220338612</v>
      </c>
      <c r="O2082">
        <f t="shared" si="320"/>
        <v>102.55343220338614</v>
      </c>
      <c r="P2082">
        <f t="shared" si="321"/>
        <v>102.60343220338612</v>
      </c>
      <c r="Q2082">
        <f t="shared" si="314"/>
        <v>102.57843220338613</v>
      </c>
      <c r="R2082">
        <f t="shared" si="322"/>
        <v>0</v>
      </c>
      <c r="S2082" s="12">
        <f t="shared" si="315"/>
        <v>0</v>
      </c>
      <c r="T2082">
        <f t="shared" si="323"/>
        <v>0</v>
      </c>
      <c r="U2082">
        <f t="shared" si="316"/>
        <v>8</v>
      </c>
    </row>
    <row r="2083" spans="13:21">
      <c r="M2083">
        <f t="shared" si="318"/>
        <v>102.60843220338613</v>
      </c>
      <c r="N2083">
        <f t="shared" si="319"/>
        <v>102.64843220338612</v>
      </c>
      <c r="O2083">
        <f t="shared" si="320"/>
        <v>102.60343220338613</v>
      </c>
      <c r="P2083">
        <f t="shared" si="321"/>
        <v>102.65343220338612</v>
      </c>
      <c r="Q2083">
        <f t="shared" si="314"/>
        <v>102.62843220338613</v>
      </c>
      <c r="R2083">
        <f t="shared" si="322"/>
        <v>0</v>
      </c>
      <c r="S2083" s="12">
        <f t="shared" si="315"/>
        <v>0</v>
      </c>
      <c r="T2083">
        <f t="shared" si="323"/>
        <v>0</v>
      </c>
      <c r="U2083">
        <f t="shared" si="316"/>
        <v>8</v>
      </c>
    </row>
    <row r="2084" spans="13:21">
      <c r="M2084">
        <f t="shared" si="318"/>
        <v>102.65843220338613</v>
      </c>
      <c r="N2084">
        <f t="shared" si="319"/>
        <v>102.69843220338612</v>
      </c>
      <c r="O2084">
        <f t="shared" si="320"/>
        <v>102.65343220338613</v>
      </c>
      <c r="P2084">
        <f t="shared" si="321"/>
        <v>102.70343220338611</v>
      </c>
      <c r="Q2084">
        <f t="shared" si="314"/>
        <v>102.67843220338612</v>
      </c>
      <c r="R2084">
        <f t="shared" si="322"/>
        <v>0</v>
      </c>
      <c r="S2084" s="12">
        <f t="shared" si="315"/>
        <v>0</v>
      </c>
      <c r="T2084">
        <f t="shared" si="323"/>
        <v>0</v>
      </c>
      <c r="U2084">
        <f t="shared" si="316"/>
        <v>8</v>
      </c>
    </row>
    <row r="2085" spans="13:21">
      <c r="M2085">
        <f t="shared" si="318"/>
        <v>102.70843220338612</v>
      </c>
      <c r="N2085">
        <f t="shared" si="319"/>
        <v>102.74843220338612</v>
      </c>
      <c r="O2085">
        <f t="shared" si="320"/>
        <v>102.70343220338613</v>
      </c>
      <c r="P2085">
        <f t="shared" si="321"/>
        <v>102.75343220338611</v>
      </c>
      <c r="Q2085">
        <f t="shared" si="314"/>
        <v>102.72843220338612</v>
      </c>
      <c r="R2085">
        <f t="shared" si="322"/>
        <v>0</v>
      </c>
      <c r="S2085" s="12">
        <f t="shared" si="315"/>
        <v>0</v>
      </c>
      <c r="T2085">
        <f t="shared" si="323"/>
        <v>0</v>
      </c>
      <c r="U2085">
        <f t="shared" si="316"/>
        <v>8</v>
      </c>
    </row>
    <row r="2086" spans="13:21">
      <c r="M2086">
        <f t="shared" si="318"/>
        <v>102.75843220338612</v>
      </c>
      <c r="N2086">
        <f t="shared" si="319"/>
        <v>102.79843220338611</v>
      </c>
      <c r="O2086">
        <f t="shared" si="320"/>
        <v>102.75343220338613</v>
      </c>
      <c r="P2086">
        <f t="shared" si="321"/>
        <v>102.80343220338611</v>
      </c>
      <c r="Q2086">
        <f t="shared" si="314"/>
        <v>102.77843220338612</v>
      </c>
      <c r="R2086">
        <f t="shared" si="322"/>
        <v>0</v>
      </c>
      <c r="S2086" s="12">
        <f t="shared" si="315"/>
        <v>0</v>
      </c>
      <c r="T2086">
        <f t="shared" si="323"/>
        <v>0</v>
      </c>
      <c r="U2086">
        <f t="shared" si="316"/>
        <v>8</v>
      </c>
    </row>
    <row r="2087" spans="13:21">
      <c r="M2087">
        <f t="shared" si="318"/>
        <v>102.80843220338612</v>
      </c>
      <c r="N2087">
        <f t="shared" si="319"/>
        <v>102.84843220338611</v>
      </c>
      <c r="O2087">
        <f t="shared" si="320"/>
        <v>102.80343220338612</v>
      </c>
      <c r="P2087">
        <f t="shared" si="321"/>
        <v>102.85343220338611</v>
      </c>
      <c r="Q2087">
        <f t="shared" si="314"/>
        <v>102.82843220338611</v>
      </c>
      <c r="R2087">
        <f t="shared" si="322"/>
        <v>0</v>
      </c>
      <c r="S2087" s="12">
        <f t="shared" si="315"/>
        <v>0</v>
      </c>
      <c r="T2087">
        <f t="shared" si="323"/>
        <v>0</v>
      </c>
      <c r="U2087">
        <f t="shared" si="316"/>
        <v>8</v>
      </c>
    </row>
    <row r="2088" spans="13:21">
      <c r="M2088">
        <f t="shared" si="318"/>
        <v>102.85843220338612</v>
      </c>
      <c r="N2088">
        <f t="shared" si="319"/>
        <v>102.89843220338611</v>
      </c>
      <c r="O2088">
        <f t="shared" si="320"/>
        <v>102.85343220338612</v>
      </c>
      <c r="P2088">
        <f t="shared" si="321"/>
        <v>102.9034322033861</v>
      </c>
      <c r="Q2088">
        <f t="shared" si="314"/>
        <v>102.87843220338611</v>
      </c>
      <c r="R2088">
        <f t="shared" si="322"/>
        <v>0</v>
      </c>
      <c r="S2088" s="12">
        <f t="shared" si="315"/>
        <v>0</v>
      </c>
      <c r="T2088">
        <f t="shared" si="323"/>
        <v>0</v>
      </c>
      <c r="U2088">
        <f t="shared" si="316"/>
        <v>8</v>
      </c>
    </row>
    <row r="2089" spans="13:21">
      <c r="M2089">
        <f t="shared" si="318"/>
        <v>102.90843220338611</v>
      </c>
      <c r="N2089">
        <f t="shared" si="319"/>
        <v>102.9484322033861</v>
      </c>
      <c r="O2089">
        <f t="shared" si="320"/>
        <v>102.90343220338612</v>
      </c>
      <c r="P2089">
        <f t="shared" si="321"/>
        <v>102.9534322033861</v>
      </c>
      <c r="Q2089">
        <f t="shared" si="314"/>
        <v>102.92843220338611</v>
      </c>
      <c r="R2089">
        <f t="shared" si="322"/>
        <v>0</v>
      </c>
      <c r="S2089" s="12">
        <f t="shared" si="315"/>
        <v>0</v>
      </c>
      <c r="T2089">
        <f t="shared" si="323"/>
        <v>0</v>
      </c>
      <c r="U2089">
        <f t="shared" si="316"/>
        <v>8</v>
      </c>
    </row>
    <row r="2090" spans="13:21">
      <c r="M2090">
        <f t="shared" si="318"/>
        <v>102.95843220338611</v>
      </c>
      <c r="N2090">
        <f t="shared" si="319"/>
        <v>102.9984322033861</v>
      </c>
      <c r="O2090">
        <f t="shared" si="320"/>
        <v>102.95343220338611</v>
      </c>
      <c r="P2090">
        <f t="shared" si="321"/>
        <v>103.0034322033861</v>
      </c>
      <c r="Q2090">
        <f t="shared" si="314"/>
        <v>102.97843220338611</v>
      </c>
      <c r="R2090">
        <f t="shared" si="322"/>
        <v>0</v>
      </c>
      <c r="S2090" s="12">
        <f t="shared" si="315"/>
        <v>0</v>
      </c>
      <c r="T2090">
        <f t="shared" si="323"/>
        <v>0</v>
      </c>
      <c r="U2090">
        <f t="shared" si="316"/>
        <v>8</v>
      </c>
    </row>
    <row r="2091" spans="13:21">
      <c r="M2091">
        <f t="shared" si="318"/>
        <v>103.00843220338611</v>
      </c>
      <c r="N2091">
        <f t="shared" si="319"/>
        <v>103.0484322033861</v>
      </c>
      <c r="O2091">
        <f t="shared" si="320"/>
        <v>103.00343220338611</v>
      </c>
      <c r="P2091">
        <f t="shared" si="321"/>
        <v>103.05343220338609</v>
      </c>
      <c r="Q2091">
        <f t="shared" si="314"/>
        <v>103.0284322033861</v>
      </c>
      <c r="R2091">
        <f t="shared" si="322"/>
        <v>0</v>
      </c>
      <c r="S2091" s="12">
        <f t="shared" si="315"/>
        <v>0</v>
      </c>
      <c r="T2091">
        <f t="shared" si="323"/>
        <v>0</v>
      </c>
      <c r="U2091">
        <f t="shared" si="316"/>
        <v>8</v>
      </c>
    </row>
    <row r="2092" spans="13:21">
      <c r="M2092">
        <f t="shared" si="318"/>
        <v>103.0584322033861</v>
      </c>
      <c r="N2092">
        <f t="shared" si="319"/>
        <v>103.0984322033861</v>
      </c>
      <c r="O2092">
        <f t="shared" si="320"/>
        <v>103.05343220338611</v>
      </c>
      <c r="P2092">
        <f t="shared" si="321"/>
        <v>103.10343220338609</v>
      </c>
      <c r="Q2092">
        <f t="shared" si="314"/>
        <v>103.0784322033861</v>
      </c>
      <c r="R2092">
        <f t="shared" si="322"/>
        <v>0</v>
      </c>
      <c r="S2092" s="12">
        <f t="shared" si="315"/>
        <v>0</v>
      </c>
      <c r="T2092">
        <f t="shared" si="323"/>
        <v>0</v>
      </c>
      <c r="U2092">
        <f t="shared" si="316"/>
        <v>8</v>
      </c>
    </row>
    <row r="2093" spans="13:21">
      <c r="M2093">
        <f t="shared" si="318"/>
        <v>103.1084322033861</v>
      </c>
      <c r="N2093">
        <f t="shared" si="319"/>
        <v>103.14843220338609</v>
      </c>
      <c r="O2093">
        <f t="shared" si="320"/>
        <v>103.10343220338611</v>
      </c>
      <c r="P2093">
        <f t="shared" si="321"/>
        <v>103.15343220338609</v>
      </c>
      <c r="Q2093">
        <f t="shared" si="314"/>
        <v>103.1284322033861</v>
      </c>
      <c r="R2093">
        <f t="shared" si="322"/>
        <v>0</v>
      </c>
      <c r="S2093" s="12">
        <f t="shared" si="315"/>
        <v>0</v>
      </c>
      <c r="T2093">
        <f t="shared" si="323"/>
        <v>0</v>
      </c>
      <c r="U2093">
        <f t="shared" si="316"/>
        <v>8</v>
      </c>
    </row>
    <row r="2094" spans="13:21">
      <c r="M2094">
        <f t="shared" si="318"/>
        <v>103.1584322033861</v>
      </c>
      <c r="N2094">
        <f t="shared" si="319"/>
        <v>103.19843220338609</v>
      </c>
      <c r="O2094">
        <f t="shared" si="320"/>
        <v>103.1534322033861</v>
      </c>
      <c r="P2094">
        <f t="shared" si="321"/>
        <v>103.20343220338609</v>
      </c>
      <c r="Q2094">
        <f t="shared" si="314"/>
        <v>103.17843220338609</v>
      </c>
      <c r="R2094">
        <f t="shared" si="322"/>
        <v>0</v>
      </c>
      <c r="S2094" s="12">
        <f t="shared" si="315"/>
        <v>0</v>
      </c>
      <c r="T2094">
        <f t="shared" si="323"/>
        <v>0</v>
      </c>
      <c r="U2094">
        <f t="shared" si="316"/>
        <v>8</v>
      </c>
    </row>
    <row r="2095" spans="13:21">
      <c r="M2095">
        <f t="shared" si="318"/>
        <v>103.2084322033861</v>
      </c>
      <c r="N2095">
        <f t="shared" si="319"/>
        <v>103.24843220338609</v>
      </c>
      <c r="O2095">
        <f t="shared" si="320"/>
        <v>103.2034322033861</v>
      </c>
      <c r="P2095">
        <f t="shared" si="321"/>
        <v>103.25343220338608</v>
      </c>
      <c r="Q2095">
        <f t="shared" si="314"/>
        <v>103.22843220338609</v>
      </c>
      <c r="R2095">
        <f t="shared" si="322"/>
        <v>0</v>
      </c>
      <c r="S2095" s="12">
        <f t="shared" si="315"/>
        <v>0</v>
      </c>
      <c r="T2095">
        <f t="shared" si="323"/>
        <v>0</v>
      </c>
      <c r="U2095">
        <f t="shared" si="316"/>
        <v>8</v>
      </c>
    </row>
    <row r="2096" spans="13:21">
      <c r="M2096">
        <f t="shared" si="318"/>
        <v>103.25843220338609</v>
      </c>
      <c r="N2096">
        <f t="shared" si="319"/>
        <v>103.29843220338608</v>
      </c>
      <c r="O2096">
        <f t="shared" si="320"/>
        <v>103.2534322033861</v>
      </c>
      <c r="P2096">
        <f t="shared" si="321"/>
        <v>103.30343220338608</v>
      </c>
      <c r="Q2096">
        <f t="shared" si="314"/>
        <v>103.27843220338609</v>
      </c>
      <c r="R2096">
        <f t="shared" si="322"/>
        <v>0</v>
      </c>
      <c r="S2096" s="12">
        <f t="shared" si="315"/>
        <v>0</v>
      </c>
      <c r="T2096">
        <f t="shared" si="323"/>
        <v>0</v>
      </c>
      <c r="U2096">
        <f t="shared" si="316"/>
        <v>8</v>
      </c>
    </row>
    <row r="2097" spans="13:21">
      <c r="M2097">
        <f t="shared" si="318"/>
        <v>103.30843220338609</v>
      </c>
      <c r="N2097">
        <f t="shared" si="319"/>
        <v>103.34843220338608</v>
      </c>
      <c r="O2097">
        <f t="shared" si="320"/>
        <v>103.30343220338609</v>
      </c>
      <c r="P2097">
        <f t="shared" si="321"/>
        <v>103.35343220338608</v>
      </c>
      <c r="Q2097">
        <f t="shared" si="314"/>
        <v>103.32843220338609</v>
      </c>
      <c r="R2097">
        <f t="shared" si="322"/>
        <v>0</v>
      </c>
      <c r="S2097" s="12">
        <f t="shared" si="315"/>
        <v>0</v>
      </c>
      <c r="T2097">
        <f t="shared" si="323"/>
        <v>0</v>
      </c>
      <c r="U2097">
        <f t="shared" si="316"/>
        <v>8</v>
      </c>
    </row>
    <row r="2098" spans="13:21">
      <c r="M2098">
        <f t="shared" si="318"/>
        <v>103.35843220338609</v>
      </c>
      <c r="N2098">
        <f t="shared" si="319"/>
        <v>103.39843220338608</v>
      </c>
      <c r="O2098">
        <f t="shared" si="320"/>
        <v>103.35343220338609</v>
      </c>
      <c r="P2098">
        <f t="shared" si="321"/>
        <v>103.40343220338607</v>
      </c>
      <c r="Q2098">
        <f t="shared" si="314"/>
        <v>103.37843220338608</v>
      </c>
      <c r="R2098">
        <f t="shared" si="322"/>
        <v>0</v>
      </c>
      <c r="S2098" s="12">
        <f t="shared" si="315"/>
        <v>0</v>
      </c>
      <c r="T2098">
        <f t="shared" si="323"/>
        <v>0</v>
      </c>
      <c r="U2098">
        <f t="shared" si="316"/>
        <v>8</v>
      </c>
    </row>
    <row r="2099" spans="13:21">
      <c r="M2099">
        <f t="shared" si="318"/>
        <v>103.40843220338608</v>
      </c>
      <c r="N2099">
        <f t="shared" si="319"/>
        <v>103.44843220338608</v>
      </c>
      <c r="O2099">
        <f t="shared" si="320"/>
        <v>103.40343220338609</v>
      </c>
      <c r="P2099">
        <f t="shared" si="321"/>
        <v>103.45343220338607</v>
      </c>
      <c r="Q2099">
        <f t="shared" ref="Q2099:Q2162" si="324">AVERAGE(O2099:P2099)</f>
        <v>103.42843220338608</v>
      </c>
      <c r="R2099">
        <f t="shared" si="322"/>
        <v>0</v>
      </c>
      <c r="S2099" s="12">
        <f t="shared" ref="S2099:S2162" si="325">R2099/$S$3</f>
        <v>0</v>
      </c>
      <c r="T2099">
        <f t="shared" si="323"/>
        <v>0</v>
      </c>
      <c r="U2099">
        <f t="shared" ref="U2099:U2162" si="326">COUNTIF($G$3:$G$1000, "&lt;="&amp;O2099)</f>
        <v>8</v>
      </c>
    </row>
    <row r="2100" spans="13:21">
      <c r="M2100">
        <f t="shared" si="318"/>
        <v>103.45843220338608</v>
      </c>
      <c r="N2100">
        <f t="shared" si="319"/>
        <v>103.49843220338607</v>
      </c>
      <c r="O2100">
        <f t="shared" si="320"/>
        <v>103.45343220338609</v>
      </c>
      <c r="P2100">
        <f t="shared" si="321"/>
        <v>103.50343220338607</v>
      </c>
      <c r="Q2100">
        <f t="shared" si="324"/>
        <v>103.47843220338608</v>
      </c>
      <c r="R2100">
        <f t="shared" si="322"/>
        <v>0</v>
      </c>
      <c r="S2100" s="12">
        <f t="shared" si="325"/>
        <v>0</v>
      </c>
      <c r="T2100">
        <f t="shared" si="323"/>
        <v>0</v>
      </c>
      <c r="U2100">
        <f t="shared" si="326"/>
        <v>8</v>
      </c>
    </row>
    <row r="2101" spans="13:21">
      <c r="M2101">
        <f t="shared" si="318"/>
        <v>103.50843220338608</v>
      </c>
      <c r="N2101">
        <f t="shared" si="319"/>
        <v>103.54843220338607</v>
      </c>
      <c r="O2101">
        <f t="shared" si="320"/>
        <v>103.50343220338608</v>
      </c>
      <c r="P2101">
        <f t="shared" si="321"/>
        <v>103.55343220338607</v>
      </c>
      <c r="Q2101">
        <f t="shared" si="324"/>
        <v>103.52843220338607</v>
      </c>
      <c r="R2101">
        <f t="shared" si="322"/>
        <v>0</v>
      </c>
      <c r="S2101" s="12">
        <f t="shared" si="325"/>
        <v>0</v>
      </c>
      <c r="T2101">
        <f t="shared" si="323"/>
        <v>0</v>
      </c>
      <c r="U2101">
        <f t="shared" si="326"/>
        <v>8</v>
      </c>
    </row>
    <row r="2102" spans="13:21">
      <c r="M2102">
        <f t="shared" si="318"/>
        <v>103.55843220338608</v>
      </c>
      <c r="N2102">
        <f t="shared" si="319"/>
        <v>103.59843220338607</v>
      </c>
      <c r="O2102">
        <f t="shared" si="320"/>
        <v>103.55343220338608</v>
      </c>
      <c r="P2102">
        <f t="shared" si="321"/>
        <v>103.60343220338606</v>
      </c>
      <c r="Q2102">
        <f t="shared" si="324"/>
        <v>103.57843220338607</v>
      </c>
      <c r="R2102">
        <f t="shared" si="322"/>
        <v>0</v>
      </c>
      <c r="S2102" s="12">
        <f t="shared" si="325"/>
        <v>0</v>
      </c>
      <c r="T2102">
        <f t="shared" si="323"/>
        <v>0</v>
      </c>
      <c r="U2102">
        <f t="shared" si="326"/>
        <v>8</v>
      </c>
    </row>
    <row r="2103" spans="13:21">
      <c r="M2103">
        <f t="shared" si="318"/>
        <v>103.60843220338607</v>
      </c>
      <c r="N2103">
        <f t="shared" si="319"/>
        <v>103.64843220338606</v>
      </c>
      <c r="O2103">
        <f t="shared" si="320"/>
        <v>103.60343220338608</v>
      </c>
      <c r="P2103">
        <f t="shared" si="321"/>
        <v>103.65343220338606</v>
      </c>
      <c r="Q2103">
        <f t="shared" si="324"/>
        <v>103.62843220338607</v>
      </c>
      <c r="R2103">
        <f t="shared" si="322"/>
        <v>0</v>
      </c>
      <c r="S2103" s="12">
        <f t="shared" si="325"/>
        <v>0</v>
      </c>
      <c r="T2103">
        <f t="shared" si="323"/>
        <v>0</v>
      </c>
      <c r="U2103">
        <f t="shared" si="326"/>
        <v>8</v>
      </c>
    </row>
    <row r="2104" spans="13:21">
      <c r="M2104">
        <f t="shared" si="318"/>
        <v>103.65843220338607</v>
      </c>
      <c r="N2104">
        <f t="shared" si="319"/>
        <v>103.69843220338606</v>
      </c>
      <c r="O2104">
        <f t="shared" si="320"/>
        <v>103.65343220338607</v>
      </c>
      <c r="P2104">
        <f t="shared" si="321"/>
        <v>103.70343220338606</v>
      </c>
      <c r="Q2104">
        <f t="shared" si="324"/>
        <v>103.67843220338607</v>
      </c>
      <c r="R2104">
        <f t="shared" si="322"/>
        <v>0</v>
      </c>
      <c r="S2104" s="12">
        <f t="shared" si="325"/>
        <v>0</v>
      </c>
      <c r="T2104">
        <f t="shared" si="323"/>
        <v>0</v>
      </c>
      <c r="U2104">
        <f t="shared" si="326"/>
        <v>8</v>
      </c>
    </row>
    <row r="2105" spans="13:21">
      <c r="M2105">
        <f t="shared" si="318"/>
        <v>103.70843220338607</v>
      </c>
      <c r="N2105">
        <f t="shared" si="319"/>
        <v>103.74843220338606</v>
      </c>
      <c r="O2105">
        <f t="shared" si="320"/>
        <v>103.70343220338607</v>
      </c>
      <c r="P2105">
        <f t="shared" si="321"/>
        <v>103.75343220338605</v>
      </c>
      <c r="Q2105">
        <f t="shared" si="324"/>
        <v>103.72843220338606</v>
      </c>
      <c r="R2105">
        <f t="shared" si="322"/>
        <v>0</v>
      </c>
      <c r="S2105" s="12">
        <f t="shared" si="325"/>
        <v>0</v>
      </c>
      <c r="T2105">
        <f t="shared" si="323"/>
        <v>0</v>
      </c>
      <c r="U2105">
        <f t="shared" si="326"/>
        <v>8</v>
      </c>
    </row>
    <row r="2106" spans="13:21">
      <c r="M2106">
        <f t="shared" si="318"/>
        <v>103.75843220338606</v>
      </c>
      <c r="N2106">
        <f t="shared" si="319"/>
        <v>103.79843220338606</v>
      </c>
      <c r="O2106">
        <f t="shared" si="320"/>
        <v>103.75343220338607</v>
      </c>
      <c r="P2106">
        <f t="shared" si="321"/>
        <v>103.80343220338605</v>
      </c>
      <c r="Q2106">
        <f t="shared" si="324"/>
        <v>103.77843220338606</v>
      </c>
      <c r="R2106">
        <f t="shared" si="322"/>
        <v>0</v>
      </c>
      <c r="S2106" s="12">
        <f t="shared" si="325"/>
        <v>0</v>
      </c>
      <c r="T2106">
        <f t="shared" si="323"/>
        <v>0</v>
      </c>
      <c r="U2106">
        <f t="shared" si="326"/>
        <v>8</v>
      </c>
    </row>
    <row r="2107" spans="13:21">
      <c r="M2107">
        <f t="shared" si="318"/>
        <v>103.80843220338606</v>
      </c>
      <c r="N2107">
        <f t="shared" si="319"/>
        <v>103.84843220338605</v>
      </c>
      <c r="O2107">
        <f t="shared" si="320"/>
        <v>103.80343220338607</v>
      </c>
      <c r="P2107">
        <f t="shared" si="321"/>
        <v>103.85343220338605</v>
      </c>
      <c r="Q2107">
        <f t="shared" si="324"/>
        <v>103.82843220338606</v>
      </c>
      <c r="R2107">
        <f t="shared" si="322"/>
        <v>0</v>
      </c>
      <c r="S2107" s="12">
        <f t="shared" si="325"/>
        <v>0</v>
      </c>
      <c r="T2107">
        <f t="shared" si="323"/>
        <v>0</v>
      </c>
      <c r="U2107">
        <f t="shared" si="326"/>
        <v>8</v>
      </c>
    </row>
    <row r="2108" spans="13:21">
      <c r="M2108">
        <f t="shared" si="318"/>
        <v>103.85843220338606</v>
      </c>
      <c r="N2108">
        <f t="shared" si="319"/>
        <v>103.89843220338605</v>
      </c>
      <c r="O2108">
        <f t="shared" si="320"/>
        <v>103.85343220338606</v>
      </c>
      <c r="P2108">
        <f t="shared" si="321"/>
        <v>103.90343220338605</v>
      </c>
      <c r="Q2108">
        <f t="shared" si="324"/>
        <v>103.87843220338605</v>
      </c>
      <c r="R2108">
        <f t="shared" si="322"/>
        <v>0</v>
      </c>
      <c r="S2108" s="12">
        <f t="shared" si="325"/>
        <v>0</v>
      </c>
      <c r="T2108">
        <f t="shared" si="323"/>
        <v>0</v>
      </c>
      <c r="U2108">
        <f t="shared" si="326"/>
        <v>8</v>
      </c>
    </row>
    <row r="2109" spans="13:21">
      <c r="M2109">
        <f t="shared" si="318"/>
        <v>103.90843220338606</v>
      </c>
      <c r="N2109">
        <f t="shared" si="319"/>
        <v>103.94843220338605</v>
      </c>
      <c r="O2109">
        <f t="shared" si="320"/>
        <v>103.90343220338606</v>
      </c>
      <c r="P2109">
        <f t="shared" si="321"/>
        <v>103.95343220338604</v>
      </c>
      <c r="Q2109">
        <f t="shared" si="324"/>
        <v>103.92843220338605</v>
      </c>
      <c r="R2109">
        <f t="shared" si="322"/>
        <v>0</v>
      </c>
      <c r="S2109" s="12">
        <f t="shared" si="325"/>
        <v>0</v>
      </c>
      <c r="T2109">
        <f t="shared" si="323"/>
        <v>0</v>
      </c>
      <c r="U2109">
        <f t="shared" si="326"/>
        <v>8</v>
      </c>
    </row>
    <row r="2110" spans="13:21">
      <c r="M2110">
        <f t="shared" si="318"/>
        <v>103.95843220338605</v>
      </c>
      <c r="N2110">
        <f t="shared" si="319"/>
        <v>103.99843220338605</v>
      </c>
      <c r="O2110">
        <f t="shared" si="320"/>
        <v>103.95343220338606</v>
      </c>
      <c r="P2110">
        <f t="shared" si="321"/>
        <v>104.00343220338604</v>
      </c>
      <c r="Q2110">
        <f t="shared" si="324"/>
        <v>103.97843220338605</v>
      </c>
      <c r="R2110">
        <f t="shared" si="322"/>
        <v>0</v>
      </c>
      <c r="S2110" s="12">
        <f t="shared" si="325"/>
        <v>0</v>
      </c>
      <c r="T2110">
        <f t="shared" si="323"/>
        <v>0</v>
      </c>
      <c r="U2110">
        <f t="shared" si="326"/>
        <v>8</v>
      </c>
    </row>
    <row r="2111" spans="13:21">
      <c r="M2111">
        <f t="shared" si="318"/>
        <v>104.00843220338605</v>
      </c>
      <c r="N2111">
        <f t="shared" si="319"/>
        <v>104.04843220338604</v>
      </c>
      <c r="O2111">
        <f t="shared" si="320"/>
        <v>104.00343220338605</v>
      </c>
      <c r="P2111">
        <f t="shared" si="321"/>
        <v>104.05343220338604</v>
      </c>
      <c r="Q2111">
        <f t="shared" si="324"/>
        <v>104.02843220338605</v>
      </c>
      <c r="R2111">
        <f t="shared" si="322"/>
        <v>0</v>
      </c>
      <c r="S2111" s="12">
        <f t="shared" si="325"/>
        <v>0</v>
      </c>
      <c r="T2111">
        <f t="shared" si="323"/>
        <v>0</v>
      </c>
      <c r="U2111">
        <f t="shared" si="326"/>
        <v>8</v>
      </c>
    </row>
    <row r="2112" spans="13:21">
      <c r="M2112">
        <f t="shared" si="318"/>
        <v>104.05843220338605</v>
      </c>
      <c r="N2112">
        <f t="shared" si="319"/>
        <v>104.09843220338604</v>
      </c>
      <c r="O2112">
        <f t="shared" si="320"/>
        <v>104.05343220338605</v>
      </c>
      <c r="P2112">
        <f t="shared" si="321"/>
        <v>104.10343220338603</v>
      </c>
      <c r="Q2112">
        <f t="shared" si="324"/>
        <v>104.07843220338604</v>
      </c>
      <c r="R2112">
        <f t="shared" si="322"/>
        <v>0</v>
      </c>
      <c r="S2112" s="12">
        <f t="shared" si="325"/>
        <v>0</v>
      </c>
      <c r="T2112">
        <f t="shared" si="323"/>
        <v>0</v>
      </c>
      <c r="U2112">
        <f t="shared" si="326"/>
        <v>8</v>
      </c>
    </row>
    <row r="2113" spans="13:21">
      <c r="M2113">
        <f t="shared" si="318"/>
        <v>104.10843220338604</v>
      </c>
      <c r="N2113">
        <f t="shared" si="319"/>
        <v>104.14843220338604</v>
      </c>
      <c r="O2113">
        <f t="shared" si="320"/>
        <v>104.10343220338605</v>
      </c>
      <c r="P2113">
        <f t="shared" si="321"/>
        <v>104.15343220338603</v>
      </c>
      <c r="Q2113">
        <f t="shared" si="324"/>
        <v>104.12843220338604</v>
      </c>
      <c r="R2113">
        <f t="shared" si="322"/>
        <v>0</v>
      </c>
      <c r="S2113" s="12">
        <f t="shared" si="325"/>
        <v>0</v>
      </c>
      <c r="T2113">
        <f t="shared" si="323"/>
        <v>0</v>
      </c>
      <c r="U2113">
        <f t="shared" si="326"/>
        <v>8</v>
      </c>
    </row>
    <row r="2114" spans="13:21">
      <c r="M2114">
        <f t="shared" si="318"/>
        <v>104.15843220338604</v>
      </c>
      <c r="N2114">
        <f t="shared" si="319"/>
        <v>104.19843220338603</v>
      </c>
      <c r="O2114">
        <f t="shared" si="320"/>
        <v>104.15343220338605</v>
      </c>
      <c r="P2114">
        <f t="shared" si="321"/>
        <v>104.20343220338603</v>
      </c>
      <c r="Q2114">
        <f t="shared" si="324"/>
        <v>104.17843220338604</v>
      </c>
      <c r="R2114">
        <f t="shared" si="322"/>
        <v>0</v>
      </c>
      <c r="S2114" s="12">
        <f t="shared" si="325"/>
        <v>0</v>
      </c>
      <c r="T2114">
        <f t="shared" si="323"/>
        <v>0</v>
      </c>
      <c r="U2114">
        <f t="shared" si="326"/>
        <v>8</v>
      </c>
    </row>
    <row r="2115" spans="13:21">
      <c r="M2115">
        <f t="shared" si="318"/>
        <v>104.20843220338604</v>
      </c>
      <c r="N2115">
        <f t="shared" si="319"/>
        <v>104.24843220338603</v>
      </c>
      <c r="O2115">
        <f t="shared" si="320"/>
        <v>104.20343220338604</v>
      </c>
      <c r="P2115">
        <f t="shared" si="321"/>
        <v>104.25343220338603</v>
      </c>
      <c r="Q2115">
        <f t="shared" si="324"/>
        <v>104.22843220338603</v>
      </c>
      <c r="R2115">
        <f t="shared" si="322"/>
        <v>0</v>
      </c>
      <c r="S2115" s="12">
        <f t="shared" si="325"/>
        <v>0</v>
      </c>
      <c r="T2115">
        <f>R2115</f>
        <v>0</v>
      </c>
      <c r="U2115">
        <f t="shared" si="326"/>
        <v>8</v>
      </c>
    </row>
    <row r="2116" spans="13:21">
      <c r="M2116">
        <f t="shared" si="318"/>
        <v>104.25843220338604</v>
      </c>
      <c r="N2116">
        <f t="shared" si="319"/>
        <v>104.29843220338603</v>
      </c>
      <c r="O2116">
        <f t="shared" si="320"/>
        <v>104.25343220338604</v>
      </c>
      <c r="P2116">
        <f t="shared" si="321"/>
        <v>104.30343220338602</v>
      </c>
      <c r="Q2116">
        <f t="shared" si="324"/>
        <v>104.27843220338603</v>
      </c>
      <c r="R2116">
        <f t="shared" si="322"/>
        <v>0</v>
      </c>
      <c r="S2116" s="12">
        <f t="shared" si="325"/>
        <v>0</v>
      </c>
      <c r="T2116">
        <f t="shared" ref="T2116:T2153" si="327">R2116+T2115</f>
        <v>0</v>
      </c>
      <c r="U2116">
        <f t="shared" si="326"/>
        <v>8</v>
      </c>
    </row>
    <row r="2117" spans="13:21">
      <c r="M2117">
        <f t="shared" si="318"/>
        <v>104.30843220338603</v>
      </c>
      <c r="N2117">
        <f t="shared" si="319"/>
        <v>104.34843220338603</v>
      </c>
      <c r="O2117">
        <f t="shared" si="320"/>
        <v>104.30343220338604</v>
      </c>
      <c r="P2117">
        <f t="shared" si="321"/>
        <v>104.35343220338602</v>
      </c>
      <c r="Q2117">
        <f t="shared" si="324"/>
        <v>104.32843220338603</v>
      </c>
      <c r="R2117">
        <f t="shared" si="322"/>
        <v>0</v>
      </c>
      <c r="S2117" s="12">
        <f t="shared" si="325"/>
        <v>0</v>
      </c>
      <c r="T2117">
        <f t="shared" si="327"/>
        <v>0</v>
      </c>
      <c r="U2117">
        <f t="shared" si="326"/>
        <v>8</v>
      </c>
    </row>
    <row r="2118" spans="13:21">
      <c r="M2118">
        <f t="shared" ref="M2118:M2165" si="328">N2117+10^(-$D$4)</f>
        <v>104.35843220338603</v>
      </c>
      <c r="N2118">
        <f t="shared" ref="N2118:N2165" si="329">N2117+$J$6</f>
        <v>104.39843220338602</v>
      </c>
      <c r="O2118">
        <f t="shared" ref="O2118:O2181" si="330">M2118-5*10^-($D$4+1)</f>
        <v>104.35343220338603</v>
      </c>
      <c r="P2118">
        <f t="shared" ref="P2118:P2181" si="331">N2118+5*10^-($D$4+1)</f>
        <v>104.40343220338602</v>
      </c>
      <c r="Q2118">
        <f t="shared" si="324"/>
        <v>104.37843220338603</v>
      </c>
      <c r="R2118">
        <f t="shared" ref="R2118:R2181" si="332">COUNTIFS($G$3:$G$5000, "&gt;="&amp;O2118,$G$3:$G$5000, "&lt;="&amp;P2118)</f>
        <v>0</v>
      </c>
      <c r="S2118" s="12">
        <f t="shared" si="325"/>
        <v>0</v>
      </c>
      <c r="T2118">
        <f t="shared" si="327"/>
        <v>0</v>
      </c>
      <c r="U2118">
        <f t="shared" si="326"/>
        <v>8</v>
      </c>
    </row>
    <row r="2119" spans="13:21">
      <c r="M2119">
        <f t="shared" si="328"/>
        <v>104.40843220338603</v>
      </c>
      <c r="N2119">
        <f t="shared" si="329"/>
        <v>104.44843220338602</v>
      </c>
      <c r="O2119">
        <f t="shared" si="330"/>
        <v>104.40343220338603</v>
      </c>
      <c r="P2119">
        <f t="shared" si="331"/>
        <v>104.45343220338601</v>
      </c>
      <c r="Q2119">
        <f t="shared" si="324"/>
        <v>104.42843220338602</v>
      </c>
      <c r="R2119">
        <f t="shared" si="332"/>
        <v>0</v>
      </c>
      <c r="S2119" s="12">
        <f t="shared" si="325"/>
        <v>0</v>
      </c>
      <c r="T2119">
        <f t="shared" si="327"/>
        <v>0</v>
      </c>
      <c r="U2119">
        <f t="shared" si="326"/>
        <v>8</v>
      </c>
    </row>
    <row r="2120" spans="13:21">
      <c r="M2120">
        <f t="shared" si="328"/>
        <v>104.45843220338602</v>
      </c>
      <c r="N2120">
        <f t="shared" si="329"/>
        <v>104.49843220338602</v>
      </c>
      <c r="O2120">
        <f t="shared" si="330"/>
        <v>104.45343220338603</v>
      </c>
      <c r="P2120">
        <f t="shared" si="331"/>
        <v>104.50343220338601</v>
      </c>
      <c r="Q2120">
        <f t="shared" si="324"/>
        <v>104.47843220338602</v>
      </c>
      <c r="R2120">
        <f t="shared" si="332"/>
        <v>0</v>
      </c>
      <c r="S2120" s="12">
        <f t="shared" si="325"/>
        <v>0</v>
      </c>
      <c r="T2120">
        <f t="shared" si="327"/>
        <v>0</v>
      </c>
      <c r="U2120">
        <f t="shared" si="326"/>
        <v>8</v>
      </c>
    </row>
    <row r="2121" spans="13:21">
      <c r="M2121">
        <f t="shared" si="328"/>
        <v>104.50843220338602</v>
      </c>
      <c r="N2121">
        <f t="shared" si="329"/>
        <v>104.54843220338601</v>
      </c>
      <c r="O2121">
        <f t="shared" si="330"/>
        <v>104.50343220338603</v>
      </c>
      <c r="P2121">
        <f t="shared" si="331"/>
        <v>104.55343220338601</v>
      </c>
      <c r="Q2121">
        <f t="shared" si="324"/>
        <v>104.52843220338602</v>
      </c>
      <c r="R2121">
        <f t="shared" si="332"/>
        <v>0</v>
      </c>
      <c r="S2121" s="12">
        <f t="shared" si="325"/>
        <v>0</v>
      </c>
      <c r="T2121">
        <f t="shared" si="327"/>
        <v>0</v>
      </c>
      <c r="U2121">
        <f t="shared" si="326"/>
        <v>8</v>
      </c>
    </row>
    <row r="2122" spans="13:21">
      <c r="M2122">
        <f t="shared" si="328"/>
        <v>104.55843220338602</v>
      </c>
      <c r="N2122">
        <f t="shared" si="329"/>
        <v>104.59843220338601</v>
      </c>
      <c r="O2122">
        <f t="shared" si="330"/>
        <v>104.55343220338602</v>
      </c>
      <c r="P2122">
        <f t="shared" si="331"/>
        <v>104.60343220338601</v>
      </c>
      <c r="Q2122">
        <f t="shared" si="324"/>
        <v>104.57843220338601</v>
      </c>
      <c r="R2122">
        <f t="shared" si="332"/>
        <v>0</v>
      </c>
      <c r="S2122" s="12">
        <f t="shared" si="325"/>
        <v>0</v>
      </c>
      <c r="T2122">
        <f t="shared" si="327"/>
        <v>0</v>
      </c>
      <c r="U2122">
        <f t="shared" si="326"/>
        <v>8</v>
      </c>
    </row>
    <row r="2123" spans="13:21">
      <c r="M2123">
        <f t="shared" si="328"/>
        <v>104.60843220338602</v>
      </c>
      <c r="N2123">
        <f t="shared" si="329"/>
        <v>104.64843220338601</v>
      </c>
      <c r="O2123">
        <f t="shared" si="330"/>
        <v>104.60343220338602</v>
      </c>
      <c r="P2123">
        <f t="shared" si="331"/>
        <v>104.653432203386</v>
      </c>
      <c r="Q2123">
        <f t="shared" si="324"/>
        <v>104.62843220338601</v>
      </c>
      <c r="R2123">
        <f t="shared" si="332"/>
        <v>0</v>
      </c>
      <c r="S2123" s="12">
        <f t="shared" si="325"/>
        <v>0</v>
      </c>
      <c r="T2123">
        <f t="shared" si="327"/>
        <v>0</v>
      </c>
      <c r="U2123">
        <f t="shared" si="326"/>
        <v>8</v>
      </c>
    </row>
    <row r="2124" spans="13:21">
      <c r="M2124">
        <f t="shared" si="328"/>
        <v>104.65843220338601</v>
      </c>
      <c r="N2124">
        <f t="shared" si="329"/>
        <v>104.69843220338601</v>
      </c>
      <c r="O2124">
        <f t="shared" si="330"/>
        <v>104.65343220338602</v>
      </c>
      <c r="P2124">
        <f t="shared" si="331"/>
        <v>104.703432203386</v>
      </c>
      <c r="Q2124">
        <f t="shared" si="324"/>
        <v>104.67843220338601</v>
      </c>
      <c r="R2124">
        <f t="shared" si="332"/>
        <v>0</v>
      </c>
      <c r="S2124" s="12">
        <f t="shared" si="325"/>
        <v>0</v>
      </c>
      <c r="T2124">
        <f t="shared" si="327"/>
        <v>0</v>
      </c>
      <c r="U2124">
        <f t="shared" si="326"/>
        <v>8</v>
      </c>
    </row>
    <row r="2125" spans="13:21">
      <c r="M2125">
        <f t="shared" si="328"/>
        <v>104.70843220338601</v>
      </c>
      <c r="N2125">
        <f t="shared" si="329"/>
        <v>104.748432203386</v>
      </c>
      <c r="O2125">
        <f t="shared" si="330"/>
        <v>104.70343220338601</v>
      </c>
      <c r="P2125">
        <f t="shared" si="331"/>
        <v>104.753432203386</v>
      </c>
      <c r="Q2125">
        <f t="shared" si="324"/>
        <v>104.72843220338601</v>
      </c>
      <c r="R2125">
        <f t="shared" si="332"/>
        <v>0</v>
      </c>
      <c r="S2125" s="12">
        <f t="shared" si="325"/>
        <v>0</v>
      </c>
      <c r="T2125">
        <f t="shared" si="327"/>
        <v>0</v>
      </c>
      <c r="U2125">
        <f t="shared" si="326"/>
        <v>8</v>
      </c>
    </row>
    <row r="2126" spans="13:21">
      <c r="M2126">
        <f t="shared" si="328"/>
        <v>104.75843220338601</v>
      </c>
      <c r="N2126">
        <f t="shared" si="329"/>
        <v>104.798432203386</v>
      </c>
      <c r="O2126">
        <f t="shared" si="330"/>
        <v>104.75343220338601</v>
      </c>
      <c r="P2126">
        <f t="shared" si="331"/>
        <v>104.803432203386</v>
      </c>
      <c r="Q2126">
        <f t="shared" si="324"/>
        <v>104.778432203386</v>
      </c>
      <c r="R2126">
        <f t="shared" si="332"/>
        <v>0</v>
      </c>
      <c r="S2126" s="12">
        <f t="shared" si="325"/>
        <v>0</v>
      </c>
      <c r="T2126">
        <f t="shared" si="327"/>
        <v>0</v>
      </c>
      <c r="U2126">
        <f t="shared" si="326"/>
        <v>8</v>
      </c>
    </row>
    <row r="2127" spans="13:21">
      <c r="M2127">
        <f t="shared" si="328"/>
        <v>104.808432203386</v>
      </c>
      <c r="N2127">
        <f t="shared" si="329"/>
        <v>104.848432203386</v>
      </c>
      <c r="O2127">
        <f t="shared" si="330"/>
        <v>104.80343220338601</v>
      </c>
      <c r="P2127">
        <f t="shared" si="331"/>
        <v>104.85343220338599</v>
      </c>
      <c r="Q2127">
        <f t="shared" si="324"/>
        <v>104.828432203386</v>
      </c>
      <c r="R2127">
        <f t="shared" si="332"/>
        <v>0</v>
      </c>
      <c r="S2127" s="12">
        <f t="shared" si="325"/>
        <v>0</v>
      </c>
      <c r="T2127">
        <f t="shared" si="327"/>
        <v>0</v>
      </c>
      <c r="U2127">
        <f t="shared" si="326"/>
        <v>8</v>
      </c>
    </row>
    <row r="2128" spans="13:21">
      <c r="M2128">
        <f t="shared" si="328"/>
        <v>104.858432203386</v>
      </c>
      <c r="N2128">
        <f t="shared" si="329"/>
        <v>104.89843220338599</v>
      </c>
      <c r="O2128">
        <f t="shared" si="330"/>
        <v>104.85343220338601</v>
      </c>
      <c r="P2128">
        <f t="shared" si="331"/>
        <v>104.90343220338599</v>
      </c>
      <c r="Q2128">
        <f t="shared" si="324"/>
        <v>104.878432203386</v>
      </c>
      <c r="R2128">
        <f t="shared" si="332"/>
        <v>0</v>
      </c>
      <c r="S2128" s="12">
        <f t="shared" si="325"/>
        <v>0</v>
      </c>
      <c r="T2128">
        <f t="shared" si="327"/>
        <v>0</v>
      </c>
      <c r="U2128">
        <f t="shared" si="326"/>
        <v>8</v>
      </c>
    </row>
    <row r="2129" spans="13:21">
      <c r="M2129">
        <f t="shared" si="328"/>
        <v>104.908432203386</v>
      </c>
      <c r="N2129">
        <f t="shared" si="329"/>
        <v>104.94843220338599</v>
      </c>
      <c r="O2129">
        <f t="shared" si="330"/>
        <v>104.903432203386</v>
      </c>
      <c r="P2129">
        <f t="shared" si="331"/>
        <v>104.95343220338599</v>
      </c>
      <c r="Q2129">
        <f t="shared" si="324"/>
        <v>104.928432203386</v>
      </c>
      <c r="R2129">
        <f t="shared" si="332"/>
        <v>0</v>
      </c>
      <c r="S2129" s="12">
        <f t="shared" si="325"/>
        <v>0</v>
      </c>
      <c r="T2129">
        <f t="shared" si="327"/>
        <v>0</v>
      </c>
      <c r="U2129">
        <f t="shared" si="326"/>
        <v>8</v>
      </c>
    </row>
    <row r="2130" spans="13:21">
      <c r="M2130">
        <f t="shared" si="328"/>
        <v>104.958432203386</v>
      </c>
      <c r="N2130">
        <f t="shared" si="329"/>
        <v>104.99843220338599</v>
      </c>
      <c r="O2130">
        <f t="shared" si="330"/>
        <v>104.953432203386</v>
      </c>
      <c r="P2130">
        <f t="shared" si="331"/>
        <v>105.00343220338598</v>
      </c>
      <c r="Q2130">
        <f t="shared" si="324"/>
        <v>104.97843220338599</v>
      </c>
      <c r="R2130">
        <f t="shared" si="332"/>
        <v>0</v>
      </c>
      <c r="S2130" s="12">
        <f t="shared" si="325"/>
        <v>0</v>
      </c>
      <c r="T2130">
        <f t="shared" si="327"/>
        <v>0</v>
      </c>
      <c r="U2130">
        <f t="shared" si="326"/>
        <v>8</v>
      </c>
    </row>
    <row r="2131" spans="13:21">
      <c r="M2131">
        <f t="shared" si="328"/>
        <v>105.00843220338599</v>
      </c>
      <c r="N2131">
        <f t="shared" si="329"/>
        <v>105.04843220338599</v>
      </c>
      <c r="O2131">
        <f t="shared" si="330"/>
        <v>105.003432203386</v>
      </c>
      <c r="P2131">
        <f t="shared" si="331"/>
        <v>105.05343220338598</v>
      </c>
      <c r="Q2131">
        <f t="shared" si="324"/>
        <v>105.02843220338599</v>
      </c>
      <c r="R2131">
        <f t="shared" si="332"/>
        <v>0</v>
      </c>
      <c r="S2131" s="12">
        <f t="shared" si="325"/>
        <v>0</v>
      </c>
      <c r="T2131">
        <f t="shared" si="327"/>
        <v>0</v>
      </c>
      <c r="U2131">
        <f t="shared" si="326"/>
        <v>8</v>
      </c>
    </row>
    <row r="2132" spans="13:21">
      <c r="M2132">
        <f t="shared" si="328"/>
        <v>105.05843220338599</v>
      </c>
      <c r="N2132">
        <f t="shared" si="329"/>
        <v>105.09843220338598</v>
      </c>
      <c r="O2132">
        <f t="shared" si="330"/>
        <v>105.053432203386</v>
      </c>
      <c r="P2132">
        <f t="shared" si="331"/>
        <v>105.10343220338598</v>
      </c>
      <c r="Q2132">
        <f t="shared" si="324"/>
        <v>105.07843220338599</v>
      </c>
      <c r="R2132">
        <f t="shared" si="332"/>
        <v>0</v>
      </c>
      <c r="S2132" s="12">
        <f t="shared" si="325"/>
        <v>0</v>
      </c>
      <c r="T2132">
        <f t="shared" si="327"/>
        <v>0</v>
      </c>
      <c r="U2132">
        <f t="shared" si="326"/>
        <v>8</v>
      </c>
    </row>
    <row r="2133" spans="13:21">
      <c r="M2133">
        <f t="shared" si="328"/>
        <v>105.10843220338599</v>
      </c>
      <c r="N2133">
        <f t="shared" si="329"/>
        <v>105.14843220338598</v>
      </c>
      <c r="O2133">
        <f t="shared" si="330"/>
        <v>105.10343220338599</v>
      </c>
      <c r="P2133">
        <f t="shared" si="331"/>
        <v>105.15343220338598</v>
      </c>
      <c r="Q2133">
        <f t="shared" si="324"/>
        <v>105.12843220338598</v>
      </c>
      <c r="R2133">
        <f t="shared" si="332"/>
        <v>0</v>
      </c>
      <c r="S2133" s="12">
        <f t="shared" si="325"/>
        <v>0</v>
      </c>
      <c r="T2133">
        <f t="shared" si="327"/>
        <v>0</v>
      </c>
      <c r="U2133">
        <f t="shared" si="326"/>
        <v>8</v>
      </c>
    </row>
    <row r="2134" spans="13:21">
      <c r="M2134">
        <f t="shared" si="328"/>
        <v>105.15843220338598</v>
      </c>
      <c r="N2134">
        <f t="shared" si="329"/>
        <v>105.19843220338598</v>
      </c>
      <c r="O2134">
        <f t="shared" si="330"/>
        <v>105.15343220338599</v>
      </c>
      <c r="P2134">
        <f t="shared" si="331"/>
        <v>105.20343220338597</v>
      </c>
      <c r="Q2134">
        <f t="shared" si="324"/>
        <v>105.17843220338598</v>
      </c>
      <c r="R2134">
        <f t="shared" si="332"/>
        <v>0</v>
      </c>
      <c r="S2134" s="12">
        <f t="shared" si="325"/>
        <v>0</v>
      </c>
      <c r="T2134">
        <f t="shared" si="327"/>
        <v>0</v>
      </c>
      <c r="U2134">
        <f t="shared" si="326"/>
        <v>8</v>
      </c>
    </row>
    <row r="2135" spans="13:21">
      <c r="M2135">
        <f t="shared" si="328"/>
        <v>105.20843220338598</v>
      </c>
      <c r="N2135">
        <f t="shared" si="329"/>
        <v>105.24843220338597</v>
      </c>
      <c r="O2135">
        <f t="shared" si="330"/>
        <v>105.20343220338599</v>
      </c>
      <c r="P2135">
        <f t="shared" si="331"/>
        <v>105.25343220338597</v>
      </c>
      <c r="Q2135">
        <f t="shared" si="324"/>
        <v>105.22843220338598</v>
      </c>
      <c r="R2135">
        <f t="shared" si="332"/>
        <v>0</v>
      </c>
      <c r="S2135" s="12">
        <f t="shared" si="325"/>
        <v>0</v>
      </c>
      <c r="T2135">
        <f t="shared" si="327"/>
        <v>0</v>
      </c>
      <c r="U2135">
        <f t="shared" si="326"/>
        <v>8</v>
      </c>
    </row>
    <row r="2136" spans="13:21">
      <c r="M2136">
        <f t="shared" si="328"/>
        <v>105.25843220338598</v>
      </c>
      <c r="N2136">
        <f t="shared" si="329"/>
        <v>105.29843220338597</v>
      </c>
      <c r="O2136">
        <f t="shared" si="330"/>
        <v>105.25343220338598</v>
      </c>
      <c r="P2136">
        <f t="shared" si="331"/>
        <v>105.30343220338597</v>
      </c>
      <c r="Q2136">
        <f t="shared" si="324"/>
        <v>105.27843220338598</v>
      </c>
      <c r="R2136">
        <f t="shared" si="332"/>
        <v>0</v>
      </c>
      <c r="S2136" s="12">
        <f t="shared" si="325"/>
        <v>0</v>
      </c>
      <c r="T2136">
        <f t="shared" si="327"/>
        <v>0</v>
      </c>
      <c r="U2136">
        <f t="shared" si="326"/>
        <v>8</v>
      </c>
    </row>
    <row r="2137" spans="13:21">
      <c r="M2137">
        <f t="shared" si="328"/>
        <v>105.30843220338598</v>
      </c>
      <c r="N2137">
        <f t="shared" si="329"/>
        <v>105.34843220338597</v>
      </c>
      <c r="O2137">
        <f t="shared" si="330"/>
        <v>105.30343220338598</v>
      </c>
      <c r="P2137">
        <f t="shared" si="331"/>
        <v>105.35343220338596</v>
      </c>
      <c r="Q2137">
        <f t="shared" si="324"/>
        <v>105.32843220338597</v>
      </c>
      <c r="R2137">
        <f t="shared" si="332"/>
        <v>0</v>
      </c>
      <c r="S2137" s="12">
        <f t="shared" si="325"/>
        <v>0</v>
      </c>
      <c r="T2137">
        <f t="shared" si="327"/>
        <v>0</v>
      </c>
      <c r="U2137">
        <f t="shared" si="326"/>
        <v>8</v>
      </c>
    </row>
    <row r="2138" spans="13:21">
      <c r="M2138">
        <f t="shared" si="328"/>
        <v>105.35843220338597</v>
      </c>
      <c r="N2138">
        <f t="shared" si="329"/>
        <v>105.39843220338597</v>
      </c>
      <c r="O2138">
        <f t="shared" si="330"/>
        <v>105.35343220338598</v>
      </c>
      <c r="P2138">
        <f t="shared" si="331"/>
        <v>105.40343220338596</v>
      </c>
      <c r="Q2138">
        <f t="shared" si="324"/>
        <v>105.37843220338597</v>
      </c>
      <c r="R2138">
        <f t="shared" si="332"/>
        <v>0</v>
      </c>
      <c r="S2138" s="12">
        <f t="shared" si="325"/>
        <v>0</v>
      </c>
      <c r="T2138">
        <f t="shared" si="327"/>
        <v>0</v>
      </c>
      <c r="U2138">
        <f t="shared" si="326"/>
        <v>8</v>
      </c>
    </row>
    <row r="2139" spans="13:21">
      <c r="M2139">
        <f t="shared" si="328"/>
        <v>105.40843220338597</v>
      </c>
      <c r="N2139">
        <f t="shared" si="329"/>
        <v>105.44843220338596</v>
      </c>
      <c r="O2139">
        <f t="shared" si="330"/>
        <v>105.40343220338598</v>
      </c>
      <c r="P2139">
        <f t="shared" si="331"/>
        <v>105.45343220338596</v>
      </c>
      <c r="Q2139">
        <f t="shared" si="324"/>
        <v>105.42843220338597</v>
      </c>
      <c r="R2139">
        <f t="shared" si="332"/>
        <v>0</v>
      </c>
      <c r="S2139" s="12">
        <f t="shared" si="325"/>
        <v>0</v>
      </c>
      <c r="T2139">
        <f t="shared" si="327"/>
        <v>0</v>
      </c>
      <c r="U2139">
        <f t="shared" si="326"/>
        <v>8</v>
      </c>
    </row>
    <row r="2140" spans="13:21">
      <c r="M2140">
        <f t="shared" si="328"/>
        <v>105.45843220338597</v>
      </c>
      <c r="N2140">
        <f t="shared" si="329"/>
        <v>105.49843220338596</v>
      </c>
      <c r="O2140">
        <f t="shared" si="330"/>
        <v>105.45343220338597</v>
      </c>
      <c r="P2140">
        <f t="shared" si="331"/>
        <v>105.50343220338596</v>
      </c>
      <c r="Q2140">
        <f t="shared" si="324"/>
        <v>105.47843220338596</v>
      </c>
      <c r="R2140">
        <f t="shared" si="332"/>
        <v>0</v>
      </c>
      <c r="S2140" s="12">
        <f t="shared" si="325"/>
        <v>0</v>
      </c>
      <c r="T2140">
        <f t="shared" si="327"/>
        <v>0</v>
      </c>
      <c r="U2140">
        <f t="shared" si="326"/>
        <v>8</v>
      </c>
    </row>
    <row r="2141" spans="13:21">
      <c r="M2141">
        <f t="shared" si="328"/>
        <v>105.50843220338596</v>
      </c>
      <c r="N2141">
        <f t="shared" si="329"/>
        <v>105.54843220338596</v>
      </c>
      <c r="O2141">
        <f t="shared" si="330"/>
        <v>105.50343220338597</v>
      </c>
      <c r="P2141">
        <f t="shared" si="331"/>
        <v>105.55343220338595</v>
      </c>
      <c r="Q2141">
        <f t="shared" si="324"/>
        <v>105.52843220338596</v>
      </c>
      <c r="R2141">
        <f t="shared" si="332"/>
        <v>0</v>
      </c>
      <c r="S2141" s="12">
        <f t="shared" si="325"/>
        <v>0</v>
      </c>
      <c r="T2141">
        <f t="shared" si="327"/>
        <v>0</v>
      </c>
      <c r="U2141">
        <f t="shared" si="326"/>
        <v>8</v>
      </c>
    </row>
    <row r="2142" spans="13:21">
      <c r="M2142">
        <f t="shared" si="328"/>
        <v>105.55843220338596</v>
      </c>
      <c r="N2142">
        <f t="shared" si="329"/>
        <v>105.59843220338595</v>
      </c>
      <c r="O2142">
        <f t="shared" si="330"/>
        <v>105.55343220338597</v>
      </c>
      <c r="P2142">
        <f t="shared" si="331"/>
        <v>105.60343220338595</v>
      </c>
      <c r="Q2142">
        <f t="shared" si="324"/>
        <v>105.57843220338596</v>
      </c>
      <c r="R2142">
        <f t="shared" si="332"/>
        <v>0</v>
      </c>
      <c r="S2142" s="12">
        <f t="shared" si="325"/>
        <v>0</v>
      </c>
      <c r="T2142">
        <f t="shared" si="327"/>
        <v>0</v>
      </c>
      <c r="U2142">
        <f t="shared" si="326"/>
        <v>8</v>
      </c>
    </row>
    <row r="2143" spans="13:21">
      <c r="M2143">
        <f t="shared" si="328"/>
        <v>105.60843220338596</v>
      </c>
      <c r="N2143">
        <f t="shared" si="329"/>
        <v>105.64843220338595</v>
      </c>
      <c r="O2143">
        <f t="shared" si="330"/>
        <v>105.60343220338596</v>
      </c>
      <c r="P2143">
        <f t="shared" si="331"/>
        <v>105.65343220338595</v>
      </c>
      <c r="Q2143">
        <f t="shared" si="324"/>
        <v>105.62843220338596</v>
      </c>
      <c r="R2143">
        <f t="shared" si="332"/>
        <v>0</v>
      </c>
      <c r="S2143" s="12">
        <f t="shared" si="325"/>
        <v>0</v>
      </c>
      <c r="T2143">
        <f t="shared" si="327"/>
        <v>0</v>
      </c>
      <c r="U2143">
        <f t="shared" si="326"/>
        <v>8</v>
      </c>
    </row>
    <row r="2144" spans="13:21">
      <c r="M2144">
        <f t="shared" si="328"/>
        <v>105.65843220338596</v>
      </c>
      <c r="N2144">
        <f t="shared" si="329"/>
        <v>105.69843220338595</v>
      </c>
      <c r="O2144">
        <f t="shared" si="330"/>
        <v>105.65343220338596</v>
      </c>
      <c r="P2144">
        <f t="shared" si="331"/>
        <v>105.70343220338594</v>
      </c>
      <c r="Q2144">
        <f t="shared" si="324"/>
        <v>105.67843220338595</v>
      </c>
      <c r="R2144">
        <f t="shared" si="332"/>
        <v>0</v>
      </c>
      <c r="S2144" s="12">
        <f t="shared" si="325"/>
        <v>0</v>
      </c>
      <c r="T2144">
        <f t="shared" si="327"/>
        <v>0</v>
      </c>
      <c r="U2144">
        <f t="shared" si="326"/>
        <v>8</v>
      </c>
    </row>
    <row r="2145" spans="13:21">
      <c r="M2145">
        <f t="shared" si="328"/>
        <v>105.70843220338595</v>
      </c>
      <c r="N2145">
        <f t="shared" si="329"/>
        <v>105.74843220338595</v>
      </c>
      <c r="O2145">
        <f t="shared" si="330"/>
        <v>105.70343220338596</v>
      </c>
      <c r="P2145">
        <f t="shared" si="331"/>
        <v>105.75343220338594</v>
      </c>
      <c r="Q2145">
        <f t="shared" si="324"/>
        <v>105.72843220338595</v>
      </c>
      <c r="R2145">
        <f t="shared" si="332"/>
        <v>0</v>
      </c>
      <c r="S2145" s="12">
        <f t="shared" si="325"/>
        <v>0</v>
      </c>
      <c r="T2145">
        <f t="shared" si="327"/>
        <v>0</v>
      </c>
      <c r="U2145">
        <f t="shared" si="326"/>
        <v>8</v>
      </c>
    </row>
    <row r="2146" spans="13:21">
      <c r="M2146">
        <f t="shared" si="328"/>
        <v>105.75843220338595</v>
      </c>
      <c r="N2146">
        <f t="shared" si="329"/>
        <v>105.79843220338594</v>
      </c>
      <c r="O2146">
        <f t="shared" si="330"/>
        <v>105.75343220338596</v>
      </c>
      <c r="P2146">
        <f t="shared" si="331"/>
        <v>105.80343220338594</v>
      </c>
      <c r="Q2146">
        <f t="shared" si="324"/>
        <v>105.77843220338595</v>
      </c>
      <c r="R2146">
        <f t="shared" si="332"/>
        <v>0</v>
      </c>
      <c r="S2146" s="12">
        <f t="shared" si="325"/>
        <v>0</v>
      </c>
      <c r="T2146">
        <f t="shared" si="327"/>
        <v>0</v>
      </c>
      <c r="U2146">
        <f t="shared" si="326"/>
        <v>8</v>
      </c>
    </row>
    <row r="2147" spans="13:21">
      <c r="M2147">
        <f t="shared" si="328"/>
        <v>105.80843220338595</v>
      </c>
      <c r="N2147">
        <f t="shared" si="329"/>
        <v>105.84843220338594</v>
      </c>
      <c r="O2147">
        <f t="shared" si="330"/>
        <v>105.80343220338595</v>
      </c>
      <c r="P2147">
        <f t="shared" si="331"/>
        <v>105.85343220338594</v>
      </c>
      <c r="Q2147">
        <f t="shared" si="324"/>
        <v>105.82843220338594</v>
      </c>
      <c r="R2147">
        <f t="shared" si="332"/>
        <v>0</v>
      </c>
      <c r="S2147" s="12">
        <f t="shared" si="325"/>
        <v>0</v>
      </c>
      <c r="T2147">
        <f t="shared" si="327"/>
        <v>0</v>
      </c>
      <c r="U2147">
        <f t="shared" si="326"/>
        <v>8</v>
      </c>
    </row>
    <row r="2148" spans="13:21">
      <c r="M2148">
        <f t="shared" si="328"/>
        <v>105.85843220338595</v>
      </c>
      <c r="N2148">
        <f t="shared" si="329"/>
        <v>105.89843220338594</v>
      </c>
      <c r="O2148">
        <f t="shared" si="330"/>
        <v>105.85343220338595</v>
      </c>
      <c r="P2148">
        <f t="shared" si="331"/>
        <v>105.90343220338593</v>
      </c>
      <c r="Q2148">
        <f t="shared" si="324"/>
        <v>105.87843220338594</v>
      </c>
      <c r="R2148">
        <f t="shared" si="332"/>
        <v>0</v>
      </c>
      <c r="S2148" s="12">
        <f t="shared" si="325"/>
        <v>0</v>
      </c>
      <c r="T2148">
        <f t="shared" si="327"/>
        <v>0</v>
      </c>
      <c r="U2148">
        <f t="shared" si="326"/>
        <v>8</v>
      </c>
    </row>
    <row r="2149" spans="13:21">
      <c r="M2149">
        <f t="shared" si="328"/>
        <v>105.90843220338594</v>
      </c>
      <c r="N2149">
        <f t="shared" si="329"/>
        <v>105.94843220338593</v>
      </c>
      <c r="O2149">
        <f t="shared" si="330"/>
        <v>105.90343220338595</v>
      </c>
      <c r="P2149">
        <f t="shared" si="331"/>
        <v>105.95343220338593</v>
      </c>
      <c r="Q2149">
        <f t="shared" si="324"/>
        <v>105.92843220338594</v>
      </c>
      <c r="R2149">
        <f t="shared" si="332"/>
        <v>0</v>
      </c>
      <c r="S2149" s="12">
        <f t="shared" si="325"/>
        <v>0</v>
      </c>
      <c r="T2149">
        <f t="shared" si="327"/>
        <v>0</v>
      </c>
      <c r="U2149">
        <f t="shared" si="326"/>
        <v>8</v>
      </c>
    </row>
    <row r="2150" spans="13:21">
      <c r="M2150">
        <f t="shared" si="328"/>
        <v>105.95843220338594</v>
      </c>
      <c r="N2150">
        <f t="shared" si="329"/>
        <v>105.99843220338593</v>
      </c>
      <c r="O2150">
        <f t="shared" si="330"/>
        <v>105.95343220338594</v>
      </c>
      <c r="P2150">
        <f t="shared" si="331"/>
        <v>106.00343220338593</v>
      </c>
      <c r="Q2150">
        <f t="shared" si="324"/>
        <v>105.97843220338594</v>
      </c>
      <c r="R2150">
        <f t="shared" si="332"/>
        <v>0</v>
      </c>
      <c r="S2150" s="12">
        <f t="shared" si="325"/>
        <v>0</v>
      </c>
      <c r="T2150">
        <f t="shared" si="327"/>
        <v>0</v>
      </c>
      <c r="U2150">
        <f t="shared" si="326"/>
        <v>8</v>
      </c>
    </row>
    <row r="2151" spans="13:21">
      <c r="M2151">
        <f t="shared" si="328"/>
        <v>106.00843220338594</v>
      </c>
      <c r="N2151">
        <f t="shared" si="329"/>
        <v>106.04843220338593</v>
      </c>
      <c r="O2151">
        <f t="shared" si="330"/>
        <v>106.00343220338594</v>
      </c>
      <c r="P2151">
        <f t="shared" si="331"/>
        <v>106.05343220338592</v>
      </c>
      <c r="Q2151">
        <f t="shared" si="324"/>
        <v>106.02843220338593</v>
      </c>
      <c r="R2151">
        <f t="shared" si="332"/>
        <v>0</v>
      </c>
      <c r="S2151" s="12">
        <f t="shared" si="325"/>
        <v>0</v>
      </c>
      <c r="T2151">
        <f t="shared" si="327"/>
        <v>0</v>
      </c>
      <c r="U2151">
        <f t="shared" si="326"/>
        <v>8</v>
      </c>
    </row>
    <row r="2152" spans="13:21">
      <c r="M2152">
        <f t="shared" si="328"/>
        <v>106.05843220338593</v>
      </c>
      <c r="N2152">
        <f t="shared" si="329"/>
        <v>106.09843220338593</v>
      </c>
      <c r="O2152">
        <f t="shared" si="330"/>
        <v>106.05343220338594</v>
      </c>
      <c r="P2152">
        <f t="shared" si="331"/>
        <v>106.10343220338592</v>
      </c>
      <c r="Q2152">
        <f t="shared" si="324"/>
        <v>106.07843220338593</v>
      </c>
      <c r="R2152">
        <f t="shared" si="332"/>
        <v>0</v>
      </c>
      <c r="S2152" s="12">
        <f t="shared" si="325"/>
        <v>0</v>
      </c>
      <c r="T2152">
        <f t="shared" si="327"/>
        <v>0</v>
      </c>
      <c r="U2152">
        <f t="shared" si="326"/>
        <v>8</v>
      </c>
    </row>
    <row r="2153" spans="13:21">
      <c r="M2153">
        <f t="shared" si="328"/>
        <v>106.10843220338593</v>
      </c>
      <c r="N2153">
        <f t="shared" si="329"/>
        <v>106.14843220338592</v>
      </c>
      <c r="O2153">
        <f t="shared" si="330"/>
        <v>106.10343220338594</v>
      </c>
      <c r="P2153">
        <f t="shared" si="331"/>
        <v>106.15343220338592</v>
      </c>
      <c r="Q2153">
        <f t="shared" si="324"/>
        <v>106.12843220338593</v>
      </c>
      <c r="R2153">
        <f t="shared" si="332"/>
        <v>0</v>
      </c>
      <c r="S2153" s="12">
        <f t="shared" si="325"/>
        <v>0</v>
      </c>
      <c r="T2153">
        <f t="shared" si="327"/>
        <v>0</v>
      </c>
      <c r="U2153">
        <f t="shared" si="326"/>
        <v>8</v>
      </c>
    </row>
    <row r="2154" spans="13:21">
      <c r="M2154">
        <f t="shared" si="328"/>
        <v>106.15843220338593</v>
      </c>
      <c r="N2154">
        <f t="shared" si="329"/>
        <v>106.19843220338592</v>
      </c>
      <c r="O2154">
        <f t="shared" si="330"/>
        <v>106.15343220338593</v>
      </c>
      <c r="P2154">
        <f t="shared" si="331"/>
        <v>106.20343220338592</v>
      </c>
      <c r="Q2154">
        <f t="shared" si="324"/>
        <v>106.17843220338592</v>
      </c>
      <c r="R2154">
        <f t="shared" si="332"/>
        <v>0</v>
      </c>
      <c r="S2154" s="12">
        <f t="shared" si="325"/>
        <v>0</v>
      </c>
      <c r="T2154">
        <f>R2154</f>
        <v>0</v>
      </c>
      <c r="U2154">
        <f t="shared" si="326"/>
        <v>8</v>
      </c>
    </row>
    <row r="2155" spans="13:21">
      <c r="M2155">
        <f t="shared" si="328"/>
        <v>106.20843220338593</v>
      </c>
      <c r="N2155">
        <f t="shared" si="329"/>
        <v>106.24843220338592</v>
      </c>
      <c r="O2155">
        <f t="shared" si="330"/>
        <v>106.20343220338593</v>
      </c>
      <c r="P2155">
        <f t="shared" si="331"/>
        <v>106.25343220338591</v>
      </c>
      <c r="Q2155">
        <f t="shared" si="324"/>
        <v>106.22843220338592</v>
      </c>
      <c r="R2155">
        <f t="shared" si="332"/>
        <v>0</v>
      </c>
      <c r="S2155" s="12">
        <f t="shared" si="325"/>
        <v>0</v>
      </c>
      <c r="T2155">
        <f t="shared" ref="T2155:T2183" si="333">R2155+T2154</f>
        <v>0</v>
      </c>
      <c r="U2155">
        <f t="shared" si="326"/>
        <v>8</v>
      </c>
    </row>
    <row r="2156" spans="13:21">
      <c r="M2156">
        <f t="shared" si="328"/>
        <v>106.25843220338592</v>
      </c>
      <c r="N2156">
        <f t="shared" si="329"/>
        <v>106.29843220338591</v>
      </c>
      <c r="O2156">
        <f t="shared" si="330"/>
        <v>106.25343220338593</v>
      </c>
      <c r="P2156">
        <f t="shared" si="331"/>
        <v>106.30343220338591</v>
      </c>
      <c r="Q2156">
        <f t="shared" si="324"/>
        <v>106.27843220338592</v>
      </c>
      <c r="R2156">
        <f t="shared" si="332"/>
        <v>0</v>
      </c>
      <c r="S2156" s="12">
        <f t="shared" si="325"/>
        <v>0</v>
      </c>
      <c r="T2156">
        <f t="shared" si="333"/>
        <v>0</v>
      </c>
      <c r="U2156">
        <f t="shared" si="326"/>
        <v>8</v>
      </c>
    </row>
    <row r="2157" spans="13:21">
      <c r="M2157">
        <f t="shared" si="328"/>
        <v>106.30843220338592</v>
      </c>
      <c r="N2157">
        <f t="shared" si="329"/>
        <v>106.34843220338591</v>
      </c>
      <c r="O2157">
        <f t="shared" si="330"/>
        <v>106.30343220338592</v>
      </c>
      <c r="P2157">
        <f t="shared" si="331"/>
        <v>106.35343220338591</v>
      </c>
      <c r="Q2157">
        <f t="shared" si="324"/>
        <v>106.32843220338592</v>
      </c>
      <c r="R2157">
        <f t="shared" si="332"/>
        <v>0</v>
      </c>
      <c r="S2157" s="12">
        <f t="shared" si="325"/>
        <v>0</v>
      </c>
      <c r="T2157">
        <f t="shared" si="333"/>
        <v>0</v>
      </c>
      <c r="U2157">
        <f t="shared" si="326"/>
        <v>8</v>
      </c>
    </row>
    <row r="2158" spans="13:21">
      <c r="M2158">
        <f t="shared" si="328"/>
        <v>106.35843220338592</v>
      </c>
      <c r="N2158">
        <f t="shared" si="329"/>
        <v>106.39843220338591</v>
      </c>
      <c r="O2158">
        <f t="shared" si="330"/>
        <v>106.35343220338592</v>
      </c>
      <c r="P2158">
        <f t="shared" si="331"/>
        <v>106.4034322033859</v>
      </c>
      <c r="Q2158">
        <f t="shared" si="324"/>
        <v>106.37843220338591</v>
      </c>
      <c r="R2158">
        <f t="shared" si="332"/>
        <v>0</v>
      </c>
      <c r="S2158" s="12">
        <f t="shared" si="325"/>
        <v>0</v>
      </c>
      <c r="T2158">
        <f t="shared" si="333"/>
        <v>0</v>
      </c>
      <c r="U2158">
        <f t="shared" si="326"/>
        <v>8</v>
      </c>
    </row>
    <row r="2159" spans="13:21">
      <c r="M2159">
        <f t="shared" si="328"/>
        <v>106.40843220338591</v>
      </c>
      <c r="N2159">
        <f t="shared" si="329"/>
        <v>106.44843220338591</v>
      </c>
      <c r="O2159">
        <f t="shared" si="330"/>
        <v>106.40343220338592</v>
      </c>
      <c r="P2159">
        <f t="shared" si="331"/>
        <v>106.4534322033859</v>
      </c>
      <c r="Q2159">
        <f t="shared" si="324"/>
        <v>106.42843220338591</v>
      </c>
      <c r="R2159">
        <f t="shared" si="332"/>
        <v>0</v>
      </c>
      <c r="S2159" s="12">
        <f t="shared" si="325"/>
        <v>0</v>
      </c>
      <c r="T2159">
        <f t="shared" si="333"/>
        <v>0</v>
      </c>
      <c r="U2159">
        <f t="shared" si="326"/>
        <v>8</v>
      </c>
    </row>
    <row r="2160" spans="13:21">
      <c r="M2160">
        <f t="shared" si="328"/>
        <v>106.45843220338591</v>
      </c>
      <c r="N2160">
        <f t="shared" si="329"/>
        <v>106.4984322033859</v>
      </c>
      <c r="O2160">
        <f t="shared" si="330"/>
        <v>106.45343220338592</v>
      </c>
      <c r="P2160">
        <f t="shared" si="331"/>
        <v>106.5034322033859</v>
      </c>
      <c r="Q2160">
        <f t="shared" si="324"/>
        <v>106.47843220338591</v>
      </c>
      <c r="R2160">
        <f t="shared" si="332"/>
        <v>0</v>
      </c>
      <c r="S2160" s="12">
        <f t="shared" si="325"/>
        <v>0</v>
      </c>
      <c r="T2160">
        <f t="shared" si="333"/>
        <v>0</v>
      </c>
      <c r="U2160">
        <f t="shared" si="326"/>
        <v>8</v>
      </c>
    </row>
    <row r="2161" spans="13:21">
      <c r="M2161">
        <f t="shared" si="328"/>
        <v>106.50843220338591</v>
      </c>
      <c r="N2161">
        <f t="shared" si="329"/>
        <v>106.5484322033859</v>
      </c>
      <c r="O2161">
        <f t="shared" si="330"/>
        <v>106.50343220338591</v>
      </c>
      <c r="P2161">
        <f t="shared" si="331"/>
        <v>106.5534322033859</v>
      </c>
      <c r="Q2161">
        <f t="shared" si="324"/>
        <v>106.5284322033859</v>
      </c>
      <c r="R2161">
        <f t="shared" si="332"/>
        <v>0</v>
      </c>
      <c r="S2161" s="12">
        <f t="shared" si="325"/>
        <v>0</v>
      </c>
      <c r="T2161">
        <f t="shared" si="333"/>
        <v>0</v>
      </c>
      <c r="U2161">
        <f t="shared" si="326"/>
        <v>8</v>
      </c>
    </row>
    <row r="2162" spans="13:21">
      <c r="M2162">
        <f t="shared" si="328"/>
        <v>106.55843220338591</v>
      </c>
      <c r="N2162">
        <f t="shared" si="329"/>
        <v>106.5984322033859</v>
      </c>
      <c r="O2162">
        <f t="shared" si="330"/>
        <v>106.55343220338591</v>
      </c>
      <c r="P2162">
        <f t="shared" si="331"/>
        <v>106.60343220338589</v>
      </c>
      <c r="Q2162">
        <f t="shared" si="324"/>
        <v>106.5784322033859</v>
      </c>
      <c r="R2162">
        <f t="shared" si="332"/>
        <v>0</v>
      </c>
      <c r="S2162" s="12">
        <f t="shared" si="325"/>
        <v>0</v>
      </c>
      <c r="T2162">
        <f t="shared" si="333"/>
        <v>0</v>
      </c>
      <c r="U2162">
        <f t="shared" si="326"/>
        <v>8</v>
      </c>
    </row>
    <row r="2163" spans="13:21">
      <c r="M2163">
        <f t="shared" si="328"/>
        <v>106.6084322033859</v>
      </c>
      <c r="N2163">
        <f t="shared" si="329"/>
        <v>106.64843220338589</v>
      </c>
      <c r="O2163">
        <f t="shared" si="330"/>
        <v>106.60343220338591</v>
      </c>
      <c r="P2163">
        <f t="shared" si="331"/>
        <v>106.65343220338589</v>
      </c>
      <c r="Q2163">
        <f t="shared" ref="Q2163:Q2226" si="334">AVERAGE(O2163:P2163)</f>
        <v>106.6284322033859</v>
      </c>
      <c r="R2163">
        <f t="shared" si="332"/>
        <v>0</v>
      </c>
      <c r="S2163" s="12">
        <f t="shared" ref="S2163:S2226" si="335">R2163/$S$3</f>
        <v>0</v>
      </c>
      <c r="T2163">
        <f t="shared" si="333"/>
        <v>0</v>
      </c>
      <c r="U2163">
        <f t="shared" ref="U2163:U2226" si="336">COUNTIF($G$3:$G$1000, "&lt;="&amp;O2163)</f>
        <v>8</v>
      </c>
    </row>
    <row r="2164" spans="13:21">
      <c r="M2164">
        <f t="shared" si="328"/>
        <v>106.6584322033859</v>
      </c>
      <c r="N2164">
        <f t="shared" si="329"/>
        <v>106.69843220338589</v>
      </c>
      <c r="O2164">
        <f t="shared" si="330"/>
        <v>106.6534322033859</v>
      </c>
      <c r="P2164">
        <f t="shared" si="331"/>
        <v>106.70343220338589</v>
      </c>
      <c r="Q2164">
        <f t="shared" si="334"/>
        <v>106.6784322033859</v>
      </c>
      <c r="R2164">
        <f t="shared" si="332"/>
        <v>0</v>
      </c>
      <c r="S2164" s="12">
        <f t="shared" si="335"/>
        <v>0</v>
      </c>
      <c r="T2164">
        <f t="shared" si="333"/>
        <v>0</v>
      </c>
      <c r="U2164">
        <f t="shared" si="336"/>
        <v>8</v>
      </c>
    </row>
    <row r="2165" spans="13:21">
      <c r="M2165">
        <f t="shared" si="328"/>
        <v>106.7084322033859</v>
      </c>
      <c r="N2165">
        <f t="shared" si="329"/>
        <v>106.74843220338589</v>
      </c>
      <c r="O2165">
        <f t="shared" si="330"/>
        <v>106.7034322033859</v>
      </c>
      <c r="P2165">
        <f t="shared" si="331"/>
        <v>106.75343220338588</v>
      </c>
      <c r="Q2165">
        <f t="shared" si="334"/>
        <v>106.72843220338589</v>
      </c>
      <c r="R2165">
        <f t="shared" si="332"/>
        <v>0</v>
      </c>
      <c r="S2165" s="12">
        <f t="shared" si="335"/>
        <v>0</v>
      </c>
      <c r="T2165">
        <f t="shared" si="333"/>
        <v>0</v>
      </c>
      <c r="U2165">
        <f t="shared" si="336"/>
        <v>8</v>
      </c>
    </row>
    <row r="2166" spans="13:21">
      <c r="M2166">
        <f t="shared" ref="M2166:M2218" si="337">N2165+10^(-$D$4)</f>
        <v>106.75843220338589</v>
      </c>
      <c r="N2166">
        <f t="shared" ref="N2166:N2215" si="338">N2165+$J$6</f>
        <v>106.79843220338589</v>
      </c>
      <c r="O2166">
        <f t="shared" si="330"/>
        <v>106.7534322033859</v>
      </c>
      <c r="P2166">
        <f t="shared" si="331"/>
        <v>106.80343220338588</v>
      </c>
      <c r="Q2166">
        <f t="shared" si="334"/>
        <v>106.77843220338589</v>
      </c>
      <c r="R2166">
        <f t="shared" si="332"/>
        <v>0</v>
      </c>
      <c r="S2166" s="12">
        <f t="shared" si="335"/>
        <v>0</v>
      </c>
      <c r="T2166">
        <f t="shared" si="333"/>
        <v>0</v>
      </c>
      <c r="U2166">
        <f t="shared" si="336"/>
        <v>8</v>
      </c>
    </row>
    <row r="2167" spans="13:21">
      <c r="M2167">
        <f t="shared" si="337"/>
        <v>106.80843220338589</v>
      </c>
      <c r="N2167">
        <f t="shared" si="338"/>
        <v>106.84843220338588</v>
      </c>
      <c r="O2167">
        <f t="shared" si="330"/>
        <v>106.8034322033859</v>
      </c>
      <c r="P2167">
        <f t="shared" si="331"/>
        <v>106.85343220338588</v>
      </c>
      <c r="Q2167">
        <f t="shared" si="334"/>
        <v>106.82843220338589</v>
      </c>
      <c r="R2167">
        <f t="shared" si="332"/>
        <v>0</v>
      </c>
      <c r="S2167" s="12">
        <f t="shared" si="335"/>
        <v>0</v>
      </c>
      <c r="T2167">
        <f t="shared" si="333"/>
        <v>0</v>
      </c>
      <c r="U2167">
        <f t="shared" si="336"/>
        <v>8</v>
      </c>
    </row>
    <row r="2168" spans="13:21">
      <c r="M2168">
        <f t="shared" si="337"/>
        <v>106.85843220338589</v>
      </c>
      <c r="N2168">
        <f t="shared" si="338"/>
        <v>106.89843220338588</v>
      </c>
      <c r="O2168">
        <f t="shared" si="330"/>
        <v>106.85343220338589</v>
      </c>
      <c r="P2168">
        <f t="shared" si="331"/>
        <v>106.90343220338588</v>
      </c>
      <c r="Q2168">
        <f t="shared" si="334"/>
        <v>106.87843220338588</v>
      </c>
      <c r="R2168">
        <f t="shared" si="332"/>
        <v>0</v>
      </c>
      <c r="S2168" s="12">
        <f t="shared" si="335"/>
        <v>0</v>
      </c>
      <c r="T2168">
        <f t="shared" si="333"/>
        <v>0</v>
      </c>
      <c r="U2168">
        <f t="shared" si="336"/>
        <v>8</v>
      </c>
    </row>
    <row r="2169" spans="13:21">
      <c r="M2169">
        <f t="shared" si="337"/>
        <v>106.90843220338589</v>
      </c>
      <c r="N2169">
        <f t="shared" si="338"/>
        <v>106.94843220338588</v>
      </c>
      <c r="O2169">
        <f t="shared" si="330"/>
        <v>106.90343220338589</v>
      </c>
      <c r="P2169">
        <f t="shared" si="331"/>
        <v>106.95343220338587</v>
      </c>
      <c r="Q2169">
        <f t="shared" si="334"/>
        <v>106.92843220338588</v>
      </c>
      <c r="R2169">
        <f t="shared" si="332"/>
        <v>0</v>
      </c>
      <c r="S2169" s="12">
        <f t="shared" si="335"/>
        <v>0</v>
      </c>
      <c r="T2169">
        <f t="shared" si="333"/>
        <v>0</v>
      </c>
      <c r="U2169">
        <f t="shared" si="336"/>
        <v>8</v>
      </c>
    </row>
    <row r="2170" spans="13:21">
      <c r="M2170">
        <f t="shared" si="337"/>
        <v>106.95843220338588</v>
      </c>
      <c r="N2170">
        <f t="shared" si="338"/>
        <v>106.99843220338587</v>
      </c>
      <c r="O2170">
        <f t="shared" si="330"/>
        <v>106.95343220338589</v>
      </c>
      <c r="P2170">
        <f t="shared" si="331"/>
        <v>107.00343220338587</v>
      </c>
      <c r="Q2170">
        <f t="shared" si="334"/>
        <v>106.97843220338588</v>
      </c>
      <c r="R2170">
        <f t="shared" si="332"/>
        <v>0</v>
      </c>
      <c r="S2170" s="12">
        <f t="shared" si="335"/>
        <v>0</v>
      </c>
      <c r="T2170">
        <f t="shared" si="333"/>
        <v>0</v>
      </c>
      <c r="U2170">
        <f t="shared" si="336"/>
        <v>8</v>
      </c>
    </row>
    <row r="2171" spans="13:21">
      <c r="M2171">
        <f t="shared" si="337"/>
        <v>107.00843220338588</v>
      </c>
      <c r="N2171">
        <f t="shared" si="338"/>
        <v>107.04843220338587</v>
      </c>
      <c r="O2171">
        <f t="shared" si="330"/>
        <v>107.00343220338588</v>
      </c>
      <c r="P2171">
        <f t="shared" si="331"/>
        <v>107.05343220338587</v>
      </c>
      <c r="Q2171">
        <f t="shared" si="334"/>
        <v>107.02843220338588</v>
      </c>
      <c r="R2171">
        <f t="shared" si="332"/>
        <v>0</v>
      </c>
      <c r="S2171" s="12">
        <f t="shared" si="335"/>
        <v>0</v>
      </c>
      <c r="T2171">
        <f t="shared" si="333"/>
        <v>0</v>
      </c>
      <c r="U2171">
        <f t="shared" si="336"/>
        <v>8</v>
      </c>
    </row>
    <row r="2172" spans="13:21">
      <c r="M2172">
        <f t="shared" si="337"/>
        <v>107.05843220338588</v>
      </c>
      <c r="N2172">
        <f t="shared" si="338"/>
        <v>107.09843220338587</v>
      </c>
      <c r="O2172">
        <f t="shared" si="330"/>
        <v>107.05343220338588</v>
      </c>
      <c r="P2172">
        <f t="shared" si="331"/>
        <v>107.10343220338586</v>
      </c>
      <c r="Q2172">
        <f t="shared" si="334"/>
        <v>107.07843220338587</v>
      </c>
      <c r="R2172">
        <f t="shared" si="332"/>
        <v>0</v>
      </c>
      <c r="S2172" s="12">
        <f t="shared" si="335"/>
        <v>0</v>
      </c>
      <c r="T2172">
        <f t="shared" si="333"/>
        <v>0</v>
      </c>
      <c r="U2172">
        <f t="shared" si="336"/>
        <v>8</v>
      </c>
    </row>
    <row r="2173" spans="13:21">
      <c r="M2173">
        <f t="shared" si="337"/>
        <v>107.10843220338587</v>
      </c>
      <c r="N2173">
        <f t="shared" si="338"/>
        <v>107.14843220338587</v>
      </c>
      <c r="O2173">
        <f t="shared" si="330"/>
        <v>107.10343220338588</v>
      </c>
      <c r="P2173">
        <f t="shared" si="331"/>
        <v>107.15343220338586</v>
      </c>
      <c r="Q2173">
        <f t="shared" si="334"/>
        <v>107.12843220338587</v>
      </c>
      <c r="R2173">
        <f t="shared" si="332"/>
        <v>0</v>
      </c>
      <c r="S2173" s="12">
        <f t="shared" si="335"/>
        <v>0</v>
      </c>
      <c r="T2173">
        <f t="shared" si="333"/>
        <v>0</v>
      </c>
      <c r="U2173">
        <f t="shared" si="336"/>
        <v>8</v>
      </c>
    </row>
    <row r="2174" spans="13:21">
      <c r="M2174">
        <f t="shared" si="337"/>
        <v>107.15843220338587</v>
      </c>
      <c r="N2174">
        <f t="shared" si="338"/>
        <v>107.19843220338586</v>
      </c>
      <c r="O2174">
        <f t="shared" si="330"/>
        <v>107.15343220338588</v>
      </c>
      <c r="P2174">
        <f t="shared" si="331"/>
        <v>107.20343220338586</v>
      </c>
      <c r="Q2174">
        <f t="shared" si="334"/>
        <v>107.17843220338587</v>
      </c>
      <c r="R2174">
        <f t="shared" si="332"/>
        <v>0</v>
      </c>
      <c r="S2174" s="12">
        <f t="shared" si="335"/>
        <v>0</v>
      </c>
      <c r="T2174">
        <f t="shared" si="333"/>
        <v>0</v>
      </c>
      <c r="U2174">
        <f t="shared" si="336"/>
        <v>8</v>
      </c>
    </row>
    <row r="2175" spans="13:21">
      <c r="M2175">
        <f t="shared" si="337"/>
        <v>107.20843220338587</v>
      </c>
      <c r="N2175">
        <f t="shared" si="338"/>
        <v>107.24843220338586</v>
      </c>
      <c r="O2175">
        <f t="shared" si="330"/>
        <v>107.20343220338587</v>
      </c>
      <c r="P2175">
        <f t="shared" si="331"/>
        <v>107.25343220338586</v>
      </c>
      <c r="Q2175">
        <f t="shared" si="334"/>
        <v>107.22843220338586</v>
      </c>
      <c r="R2175">
        <f t="shared" si="332"/>
        <v>0</v>
      </c>
      <c r="S2175" s="12">
        <f t="shared" si="335"/>
        <v>0</v>
      </c>
      <c r="T2175">
        <f t="shared" si="333"/>
        <v>0</v>
      </c>
      <c r="U2175">
        <f t="shared" si="336"/>
        <v>8</v>
      </c>
    </row>
    <row r="2176" spans="13:21">
      <c r="M2176">
        <f t="shared" si="337"/>
        <v>107.25843220338587</v>
      </c>
      <c r="N2176">
        <f t="shared" si="338"/>
        <v>107.29843220338586</v>
      </c>
      <c r="O2176">
        <f t="shared" si="330"/>
        <v>107.25343220338587</v>
      </c>
      <c r="P2176">
        <f t="shared" si="331"/>
        <v>107.30343220338585</v>
      </c>
      <c r="Q2176">
        <f t="shared" si="334"/>
        <v>107.27843220338586</v>
      </c>
      <c r="R2176">
        <f t="shared" si="332"/>
        <v>0</v>
      </c>
      <c r="S2176" s="12">
        <f t="shared" si="335"/>
        <v>0</v>
      </c>
      <c r="T2176">
        <f t="shared" si="333"/>
        <v>0</v>
      </c>
      <c r="U2176">
        <f t="shared" si="336"/>
        <v>8</v>
      </c>
    </row>
    <row r="2177" spans="13:21">
      <c r="M2177">
        <f t="shared" si="337"/>
        <v>107.30843220338586</v>
      </c>
      <c r="N2177">
        <f t="shared" si="338"/>
        <v>107.34843220338585</v>
      </c>
      <c r="O2177">
        <f t="shared" si="330"/>
        <v>107.30343220338587</v>
      </c>
      <c r="P2177">
        <f t="shared" si="331"/>
        <v>107.35343220338585</v>
      </c>
      <c r="Q2177">
        <f t="shared" si="334"/>
        <v>107.32843220338586</v>
      </c>
      <c r="R2177">
        <f t="shared" si="332"/>
        <v>0</v>
      </c>
      <c r="S2177" s="12">
        <f t="shared" si="335"/>
        <v>0</v>
      </c>
      <c r="T2177">
        <f t="shared" si="333"/>
        <v>0</v>
      </c>
      <c r="U2177">
        <f t="shared" si="336"/>
        <v>8</v>
      </c>
    </row>
    <row r="2178" spans="13:21">
      <c r="M2178">
        <f t="shared" si="337"/>
        <v>107.35843220338586</v>
      </c>
      <c r="N2178">
        <f t="shared" si="338"/>
        <v>107.39843220338585</v>
      </c>
      <c r="O2178">
        <f t="shared" si="330"/>
        <v>107.35343220338586</v>
      </c>
      <c r="P2178">
        <f t="shared" si="331"/>
        <v>107.40343220338585</v>
      </c>
      <c r="Q2178">
        <f t="shared" si="334"/>
        <v>107.37843220338586</v>
      </c>
      <c r="R2178">
        <f t="shared" si="332"/>
        <v>0</v>
      </c>
      <c r="S2178" s="12">
        <f t="shared" si="335"/>
        <v>0</v>
      </c>
      <c r="T2178">
        <f t="shared" si="333"/>
        <v>0</v>
      </c>
      <c r="U2178">
        <f t="shared" si="336"/>
        <v>8</v>
      </c>
    </row>
    <row r="2179" spans="13:21">
      <c r="M2179">
        <f t="shared" si="337"/>
        <v>107.40843220338586</v>
      </c>
      <c r="N2179">
        <f t="shared" si="338"/>
        <v>107.44843220338585</v>
      </c>
      <c r="O2179">
        <f t="shared" si="330"/>
        <v>107.40343220338586</v>
      </c>
      <c r="P2179">
        <f t="shared" si="331"/>
        <v>107.45343220338584</v>
      </c>
      <c r="Q2179">
        <f t="shared" si="334"/>
        <v>107.42843220338585</v>
      </c>
      <c r="R2179">
        <f t="shared" si="332"/>
        <v>0</v>
      </c>
      <c r="S2179" s="12">
        <f t="shared" si="335"/>
        <v>0</v>
      </c>
      <c r="T2179">
        <f t="shared" si="333"/>
        <v>0</v>
      </c>
      <c r="U2179">
        <f t="shared" si="336"/>
        <v>8</v>
      </c>
    </row>
    <row r="2180" spans="13:21">
      <c r="M2180">
        <f t="shared" si="337"/>
        <v>107.45843220338585</v>
      </c>
      <c r="N2180">
        <f t="shared" si="338"/>
        <v>107.49843220338585</v>
      </c>
      <c r="O2180">
        <f t="shared" si="330"/>
        <v>107.45343220338586</v>
      </c>
      <c r="P2180">
        <f t="shared" si="331"/>
        <v>107.50343220338584</v>
      </c>
      <c r="Q2180">
        <f t="shared" si="334"/>
        <v>107.47843220338585</v>
      </c>
      <c r="R2180">
        <f t="shared" si="332"/>
        <v>0</v>
      </c>
      <c r="S2180" s="12">
        <f t="shared" si="335"/>
        <v>0</v>
      </c>
      <c r="T2180">
        <f t="shared" si="333"/>
        <v>0</v>
      </c>
      <c r="U2180">
        <f t="shared" si="336"/>
        <v>8</v>
      </c>
    </row>
    <row r="2181" spans="13:21">
      <c r="M2181">
        <f t="shared" si="337"/>
        <v>107.50843220338585</v>
      </c>
      <c r="N2181">
        <f t="shared" si="338"/>
        <v>107.54843220338584</v>
      </c>
      <c r="O2181">
        <f t="shared" si="330"/>
        <v>107.50343220338586</v>
      </c>
      <c r="P2181">
        <f t="shared" si="331"/>
        <v>107.55343220338584</v>
      </c>
      <c r="Q2181">
        <f t="shared" si="334"/>
        <v>107.52843220338585</v>
      </c>
      <c r="R2181">
        <f t="shared" si="332"/>
        <v>0</v>
      </c>
      <c r="S2181" s="12">
        <f t="shared" si="335"/>
        <v>0</v>
      </c>
      <c r="T2181">
        <f t="shared" si="333"/>
        <v>0</v>
      </c>
      <c r="U2181">
        <f t="shared" si="336"/>
        <v>8</v>
      </c>
    </row>
    <row r="2182" spans="13:21">
      <c r="M2182">
        <f t="shared" si="337"/>
        <v>107.55843220338585</v>
      </c>
      <c r="N2182">
        <f t="shared" si="338"/>
        <v>107.59843220338584</v>
      </c>
      <c r="O2182">
        <f t="shared" ref="O2182:O2245" si="339">M2182-5*10^-($D$4+1)</f>
        <v>107.55343220338585</v>
      </c>
      <c r="P2182">
        <f t="shared" ref="P2182:P2245" si="340">N2182+5*10^-($D$4+1)</f>
        <v>107.60343220338584</v>
      </c>
      <c r="Q2182">
        <f t="shared" si="334"/>
        <v>107.57843220338584</v>
      </c>
      <c r="R2182">
        <f t="shared" ref="R2182:R2245" si="341">COUNTIFS($G$3:$G$5000, "&gt;="&amp;O2182,$G$3:$G$5000, "&lt;="&amp;P2182)</f>
        <v>0</v>
      </c>
      <c r="S2182" s="12">
        <f t="shared" si="335"/>
        <v>0</v>
      </c>
      <c r="T2182">
        <f t="shared" si="333"/>
        <v>0</v>
      </c>
      <c r="U2182">
        <f t="shared" si="336"/>
        <v>8</v>
      </c>
    </row>
    <row r="2183" spans="13:21">
      <c r="M2183">
        <f t="shared" si="337"/>
        <v>107.60843220338585</v>
      </c>
      <c r="N2183">
        <f t="shared" si="338"/>
        <v>107.64843220338584</v>
      </c>
      <c r="O2183">
        <f t="shared" si="339"/>
        <v>107.60343220338585</v>
      </c>
      <c r="P2183">
        <f t="shared" si="340"/>
        <v>107.65343220338583</v>
      </c>
      <c r="Q2183">
        <f t="shared" si="334"/>
        <v>107.62843220338584</v>
      </c>
      <c r="R2183">
        <f t="shared" si="341"/>
        <v>0</v>
      </c>
      <c r="S2183" s="12">
        <f t="shared" si="335"/>
        <v>0</v>
      </c>
      <c r="T2183">
        <f t="shared" si="333"/>
        <v>0</v>
      </c>
      <c r="U2183">
        <f t="shared" si="336"/>
        <v>8</v>
      </c>
    </row>
    <row r="2184" spans="13:21">
      <c r="M2184">
        <f t="shared" si="337"/>
        <v>107.65843220338584</v>
      </c>
      <c r="N2184">
        <f t="shared" si="338"/>
        <v>107.69843220338583</v>
      </c>
      <c r="O2184">
        <f t="shared" si="339"/>
        <v>107.65343220338585</v>
      </c>
      <c r="P2184">
        <f t="shared" si="340"/>
        <v>107.70343220338583</v>
      </c>
      <c r="Q2184">
        <f t="shared" si="334"/>
        <v>107.67843220338584</v>
      </c>
      <c r="R2184">
        <f t="shared" si="341"/>
        <v>0</v>
      </c>
      <c r="S2184" s="12">
        <f t="shared" si="335"/>
        <v>0</v>
      </c>
      <c r="T2184">
        <f>R2184</f>
        <v>0</v>
      </c>
      <c r="U2184">
        <f t="shared" si="336"/>
        <v>8</v>
      </c>
    </row>
    <row r="2185" spans="13:21">
      <c r="M2185">
        <f t="shared" si="337"/>
        <v>107.70843220338584</v>
      </c>
      <c r="N2185">
        <f t="shared" si="338"/>
        <v>107.74843220338583</v>
      </c>
      <c r="O2185">
        <f t="shared" si="339"/>
        <v>107.70343220338584</v>
      </c>
      <c r="P2185">
        <f t="shared" si="340"/>
        <v>107.75343220338583</v>
      </c>
      <c r="Q2185">
        <f t="shared" si="334"/>
        <v>107.72843220338584</v>
      </c>
      <c r="R2185">
        <f t="shared" si="341"/>
        <v>0</v>
      </c>
      <c r="S2185" s="12">
        <f t="shared" si="335"/>
        <v>0</v>
      </c>
      <c r="T2185">
        <f t="shared" ref="T2185:T2222" si="342">R2185+T2184</f>
        <v>0</v>
      </c>
      <c r="U2185">
        <f t="shared" si="336"/>
        <v>8</v>
      </c>
    </row>
    <row r="2186" spans="13:21">
      <c r="M2186">
        <f t="shared" si="337"/>
        <v>107.75843220338584</v>
      </c>
      <c r="N2186">
        <f t="shared" si="338"/>
        <v>107.79843220338583</v>
      </c>
      <c r="O2186">
        <f t="shared" si="339"/>
        <v>107.75343220338584</v>
      </c>
      <c r="P2186">
        <f t="shared" si="340"/>
        <v>107.80343220338582</v>
      </c>
      <c r="Q2186">
        <f t="shared" si="334"/>
        <v>107.77843220338583</v>
      </c>
      <c r="R2186">
        <f t="shared" si="341"/>
        <v>0</v>
      </c>
      <c r="S2186" s="12">
        <f t="shared" si="335"/>
        <v>0</v>
      </c>
      <c r="T2186">
        <f t="shared" si="342"/>
        <v>0</v>
      </c>
      <c r="U2186">
        <f t="shared" si="336"/>
        <v>8</v>
      </c>
    </row>
    <row r="2187" spans="13:21">
      <c r="M2187">
        <f t="shared" si="337"/>
        <v>107.80843220338583</v>
      </c>
      <c r="N2187">
        <f t="shared" si="338"/>
        <v>107.84843220338583</v>
      </c>
      <c r="O2187">
        <f t="shared" si="339"/>
        <v>107.80343220338584</v>
      </c>
      <c r="P2187">
        <f t="shared" si="340"/>
        <v>107.85343220338582</v>
      </c>
      <c r="Q2187">
        <f t="shared" si="334"/>
        <v>107.82843220338583</v>
      </c>
      <c r="R2187">
        <f t="shared" si="341"/>
        <v>0</v>
      </c>
      <c r="S2187" s="12">
        <f t="shared" si="335"/>
        <v>0</v>
      </c>
      <c r="T2187">
        <f t="shared" si="342"/>
        <v>0</v>
      </c>
      <c r="U2187">
        <f t="shared" si="336"/>
        <v>8</v>
      </c>
    </row>
    <row r="2188" spans="13:21">
      <c r="M2188">
        <f t="shared" si="337"/>
        <v>107.85843220338583</v>
      </c>
      <c r="N2188">
        <f t="shared" si="338"/>
        <v>107.89843220338582</v>
      </c>
      <c r="O2188">
        <f t="shared" si="339"/>
        <v>107.85343220338584</v>
      </c>
      <c r="P2188">
        <f t="shared" si="340"/>
        <v>107.90343220338582</v>
      </c>
      <c r="Q2188">
        <f t="shared" si="334"/>
        <v>107.87843220338583</v>
      </c>
      <c r="R2188">
        <f t="shared" si="341"/>
        <v>0</v>
      </c>
      <c r="S2188" s="12">
        <f t="shared" si="335"/>
        <v>0</v>
      </c>
      <c r="T2188">
        <f t="shared" si="342"/>
        <v>0</v>
      </c>
      <c r="U2188">
        <f t="shared" si="336"/>
        <v>8</v>
      </c>
    </row>
    <row r="2189" spans="13:21">
      <c r="M2189">
        <f t="shared" si="337"/>
        <v>107.90843220338583</v>
      </c>
      <c r="N2189">
        <f t="shared" si="338"/>
        <v>107.94843220338582</v>
      </c>
      <c r="O2189">
        <f t="shared" si="339"/>
        <v>107.90343220338583</v>
      </c>
      <c r="P2189">
        <f t="shared" si="340"/>
        <v>107.95343220338582</v>
      </c>
      <c r="Q2189">
        <f t="shared" si="334"/>
        <v>107.92843220338582</v>
      </c>
      <c r="R2189">
        <f t="shared" si="341"/>
        <v>0</v>
      </c>
      <c r="S2189" s="12">
        <f t="shared" si="335"/>
        <v>0</v>
      </c>
      <c r="T2189">
        <f t="shared" si="342"/>
        <v>0</v>
      </c>
      <c r="U2189">
        <f t="shared" si="336"/>
        <v>8</v>
      </c>
    </row>
    <row r="2190" spans="13:21">
      <c r="M2190">
        <f t="shared" si="337"/>
        <v>107.95843220338583</v>
      </c>
      <c r="N2190">
        <f t="shared" si="338"/>
        <v>107.99843220338582</v>
      </c>
      <c r="O2190">
        <f t="shared" si="339"/>
        <v>107.95343220338583</v>
      </c>
      <c r="P2190">
        <f t="shared" si="340"/>
        <v>108.00343220338581</v>
      </c>
      <c r="Q2190">
        <f t="shared" si="334"/>
        <v>107.97843220338582</v>
      </c>
      <c r="R2190">
        <f t="shared" si="341"/>
        <v>0</v>
      </c>
      <c r="S2190" s="12">
        <f t="shared" si="335"/>
        <v>0</v>
      </c>
      <c r="T2190">
        <f t="shared" si="342"/>
        <v>0</v>
      </c>
      <c r="U2190">
        <f t="shared" si="336"/>
        <v>8</v>
      </c>
    </row>
    <row r="2191" spans="13:21">
      <c r="M2191">
        <f t="shared" si="337"/>
        <v>108.00843220338582</v>
      </c>
      <c r="N2191">
        <f t="shared" si="338"/>
        <v>108.04843220338581</v>
      </c>
      <c r="O2191">
        <f t="shared" si="339"/>
        <v>108.00343220338583</v>
      </c>
      <c r="P2191">
        <f t="shared" si="340"/>
        <v>108.05343220338581</v>
      </c>
      <c r="Q2191">
        <f t="shared" si="334"/>
        <v>108.02843220338582</v>
      </c>
      <c r="R2191">
        <f t="shared" si="341"/>
        <v>0</v>
      </c>
      <c r="S2191" s="12">
        <f t="shared" si="335"/>
        <v>0</v>
      </c>
      <c r="T2191">
        <f t="shared" si="342"/>
        <v>0</v>
      </c>
      <c r="U2191">
        <f t="shared" si="336"/>
        <v>8</v>
      </c>
    </row>
    <row r="2192" spans="13:21">
      <c r="M2192">
        <f t="shared" si="337"/>
        <v>108.05843220338582</v>
      </c>
      <c r="N2192">
        <f t="shared" si="338"/>
        <v>108.09843220338581</v>
      </c>
      <c r="O2192">
        <f t="shared" si="339"/>
        <v>108.05343220338582</v>
      </c>
      <c r="P2192">
        <f t="shared" si="340"/>
        <v>108.10343220338581</v>
      </c>
      <c r="Q2192">
        <f t="shared" si="334"/>
        <v>108.07843220338582</v>
      </c>
      <c r="R2192">
        <f t="shared" si="341"/>
        <v>0</v>
      </c>
      <c r="S2192" s="12">
        <f t="shared" si="335"/>
        <v>0</v>
      </c>
      <c r="T2192">
        <f t="shared" si="342"/>
        <v>0</v>
      </c>
      <c r="U2192">
        <f t="shared" si="336"/>
        <v>8</v>
      </c>
    </row>
    <row r="2193" spans="13:21">
      <c r="M2193">
        <f t="shared" si="337"/>
        <v>108.10843220338582</v>
      </c>
      <c r="N2193">
        <f t="shared" si="338"/>
        <v>108.14843220338581</v>
      </c>
      <c r="O2193">
        <f t="shared" si="339"/>
        <v>108.10343220338582</v>
      </c>
      <c r="P2193">
        <f t="shared" si="340"/>
        <v>108.1534322033858</v>
      </c>
      <c r="Q2193">
        <f t="shared" si="334"/>
        <v>108.12843220338581</v>
      </c>
      <c r="R2193">
        <f t="shared" si="341"/>
        <v>0</v>
      </c>
      <c r="S2193" s="12">
        <f t="shared" si="335"/>
        <v>0</v>
      </c>
      <c r="T2193">
        <f t="shared" si="342"/>
        <v>0</v>
      </c>
      <c r="U2193">
        <f t="shared" si="336"/>
        <v>8</v>
      </c>
    </row>
    <row r="2194" spans="13:21">
      <c r="M2194">
        <f t="shared" si="337"/>
        <v>108.15843220338581</v>
      </c>
      <c r="N2194">
        <f t="shared" si="338"/>
        <v>108.19843220338581</v>
      </c>
      <c r="O2194">
        <f t="shared" si="339"/>
        <v>108.15343220338582</v>
      </c>
      <c r="P2194">
        <f t="shared" si="340"/>
        <v>108.2034322033858</v>
      </c>
      <c r="Q2194">
        <f t="shared" si="334"/>
        <v>108.17843220338581</v>
      </c>
      <c r="R2194">
        <f t="shared" si="341"/>
        <v>0</v>
      </c>
      <c r="S2194" s="12">
        <f t="shared" si="335"/>
        <v>0</v>
      </c>
      <c r="T2194">
        <f t="shared" si="342"/>
        <v>0</v>
      </c>
      <c r="U2194">
        <f t="shared" si="336"/>
        <v>8</v>
      </c>
    </row>
    <row r="2195" spans="13:21">
      <c r="M2195">
        <f t="shared" si="337"/>
        <v>108.20843220338581</v>
      </c>
      <c r="N2195">
        <f t="shared" si="338"/>
        <v>108.2484322033858</v>
      </c>
      <c r="O2195">
        <f t="shared" si="339"/>
        <v>108.20343220338582</v>
      </c>
      <c r="P2195">
        <f t="shared" si="340"/>
        <v>108.2534322033858</v>
      </c>
      <c r="Q2195">
        <f t="shared" si="334"/>
        <v>108.22843220338581</v>
      </c>
      <c r="R2195">
        <f t="shared" si="341"/>
        <v>0</v>
      </c>
      <c r="S2195" s="12">
        <f t="shared" si="335"/>
        <v>0</v>
      </c>
      <c r="T2195">
        <f t="shared" si="342"/>
        <v>0</v>
      </c>
      <c r="U2195">
        <f t="shared" si="336"/>
        <v>8</v>
      </c>
    </row>
    <row r="2196" spans="13:21">
      <c r="M2196">
        <f t="shared" si="337"/>
        <v>108.25843220338581</v>
      </c>
      <c r="N2196">
        <f t="shared" si="338"/>
        <v>108.2984322033858</v>
      </c>
      <c r="O2196">
        <f t="shared" si="339"/>
        <v>108.25343220338581</v>
      </c>
      <c r="P2196">
        <f t="shared" si="340"/>
        <v>108.3034322033858</v>
      </c>
      <c r="Q2196">
        <f t="shared" si="334"/>
        <v>108.2784322033858</v>
      </c>
      <c r="R2196">
        <f t="shared" si="341"/>
        <v>0</v>
      </c>
      <c r="S2196" s="12">
        <f t="shared" si="335"/>
        <v>0</v>
      </c>
      <c r="T2196">
        <f t="shared" si="342"/>
        <v>0</v>
      </c>
      <c r="U2196">
        <f t="shared" si="336"/>
        <v>8</v>
      </c>
    </row>
    <row r="2197" spans="13:21">
      <c r="M2197">
        <f t="shared" si="337"/>
        <v>108.30843220338581</v>
      </c>
      <c r="N2197">
        <f t="shared" si="338"/>
        <v>108.3484322033858</v>
      </c>
      <c r="O2197">
        <f t="shared" si="339"/>
        <v>108.30343220338581</v>
      </c>
      <c r="P2197">
        <f t="shared" si="340"/>
        <v>108.35343220338579</v>
      </c>
      <c r="Q2197">
        <f t="shared" si="334"/>
        <v>108.3284322033858</v>
      </c>
      <c r="R2197">
        <f t="shared" si="341"/>
        <v>0</v>
      </c>
      <c r="S2197" s="12">
        <f t="shared" si="335"/>
        <v>0</v>
      </c>
      <c r="T2197">
        <f t="shared" si="342"/>
        <v>0</v>
      </c>
      <c r="U2197">
        <f t="shared" si="336"/>
        <v>8</v>
      </c>
    </row>
    <row r="2198" spans="13:21">
      <c r="M2198">
        <f t="shared" si="337"/>
        <v>108.3584322033858</v>
      </c>
      <c r="N2198">
        <f t="shared" si="338"/>
        <v>108.39843220338579</v>
      </c>
      <c r="O2198">
        <f t="shared" si="339"/>
        <v>108.35343220338581</v>
      </c>
      <c r="P2198">
        <f t="shared" si="340"/>
        <v>108.40343220338579</v>
      </c>
      <c r="Q2198">
        <f t="shared" si="334"/>
        <v>108.3784322033858</v>
      </c>
      <c r="R2198">
        <f t="shared" si="341"/>
        <v>0</v>
      </c>
      <c r="S2198" s="12">
        <f t="shared" si="335"/>
        <v>0</v>
      </c>
      <c r="T2198">
        <f t="shared" si="342"/>
        <v>0</v>
      </c>
      <c r="U2198">
        <f t="shared" si="336"/>
        <v>8</v>
      </c>
    </row>
    <row r="2199" spans="13:21">
      <c r="M2199">
        <f t="shared" si="337"/>
        <v>108.4084322033858</v>
      </c>
      <c r="N2199">
        <f t="shared" si="338"/>
        <v>108.44843220338579</v>
      </c>
      <c r="O2199">
        <f t="shared" si="339"/>
        <v>108.4034322033858</v>
      </c>
      <c r="P2199">
        <f t="shared" si="340"/>
        <v>108.45343220338579</v>
      </c>
      <c r="Q2199">
        <f t="shared" si="334"/>
        <v>108.4284322033858</v>
      </c>
      <c r="R2199">
        <f t="shared" si="341"/>
        <v>0</v>
      </c>
      <c r="S2199" s="12">
        <f t="shared" si="335"/>
        <v>0</v>
      </c>
      <c r="T2199">
        <f t="shared" si="342"/>
        <v>0</v>
      </c>
      <c r="U2199">
        <f t="shared" si="336"/>
        <v>8</v>
      </c>
    </row>
    <row r="2200" spans="13:21">
      <c r="M2200">
        <f t="shared" si="337"/>
        <v>108.4584322033858</v>
      </c>
      <c r="N2200">
        <f t="shared" si="338"/>
        <v>108.49843220338579</v>
      </c>
      <c r="O2200">
        <f t="shared" si="339"/>
        <v>108.4534322033858</v>
      </c>
      <c r="P2200">
        <f t="shared" si="340"/>
        <v>108.50343220338578</v>
      </c>
      <c r="Q2200">
        <f t="shared" si="334"/>
        <v>108.47843220338579</v>
      </c>
      <c r="R2200">
        <f t="shared" si="341"/>
        <v>0</v>
      </c>
      <c r="S2200" s="12">
        <f t="shared" si="335"/>
        <v>0</v>
      </c>
      <c r="T2200">
        <f t="shared" si="342"/>
        <v>0</v>
      </c>
      <c r="U2200">
        <f t="shared" si="336"/>
        <v>8</v>
      </c>
    </row>
    <row r="2201" spans="13:21">
      <c r="M2201">
        <f t="shared" si="337"/>
        <v>108.50843220338579</v>
      </c>
      <c r="N2201">
        <f t="shared" si="338"/>
        <v>108.54843220338579</v>
      </c>
      <c r="O2201">
        <f t="shared" si="339"/>
        <v>108.5034322033858</v>
      </c>
      <c r="P2201">
        <f t="shared" si="340"/>
        <v>108.55343220338578</v>
      </c>
      <c r="Q2201">
        <f t="shared" si="334"/>
        <v>108.52843220338579</v>
      </c>
      <c r="R2201">
        <f t="shared" si="341"/>
        <v>0</v>
      </c>
      <c r="S2201" s="12">
        <f t="shared" si="335"/>
        <v>0</v>
      </c>
      <c r="T2201">
        <f t="shared" si="342"/>
        <v>0</v>
      </c>
      <c r="U2201">
        <f t="shared" si="336"/>
        <v>8</v>
      </c>
    </row>
    <row r="2202" spans="13:21">
      <c r="M2202">
        <f t="shared" si="337"/>
        <v>108.55843220338579</v>
      </c>
      <c r="N2202">
        <f t="shared" si="338"/>
        <v>108.59843220338578</v>
      </c>
      <c r="O2202">
        <f t="shared" si="339"/>
        <v>108.5534322033858</v>
      </c>
      <c r="P2202">
        <f t="shared" si="340"/>
        <v>108.60343220338578</v>
      </c>
      <c r="Q2202">
        <f t="shared" si="334"/>
        <v>108.57843220338579</v>
      </c>
      <c r="R2202">
        <f t="shared" si="341"/>
        <v>0</v>
      </c>
      <c r="S2202" s="12">
        <f t="shared" si="335"/>
        <v>0</v>
      </c>
      <c r="T2202">
        <f t="shared" si="342"/>
        <v>0</v>
      </c>
      <c r="U2202">
        <f t="shared" si="336"/>
        <v>8</v>
      </c>
    </row>
    <row r="2203" spans="13:21">
      <c r="M2203">
        <f t="shared" si="337"/>
        <v>108.60843220338579</v>
      </c>
      <c r="N2203">
        <f t="shared" si="338"/>
        <v>108.64843220338578</v>
      </c>
      <c r="O2203">
        <f t="shared" si="339"/>
        <v>108.60343220338579</v>
      </c>
      <c r="P2203">
        <f t="shared" si="340"/>
        <v>108.65343220338578</v>
      </c>
      <c r="Q2203">
        <f t="shared" si="334"/>
        <v>108.62843220338578</v>
      </c>
      <c r="R2203">
        <f t="shared" si="341"/>
        <v>0</v>
      </c>
      <c r="S2203" s="12">
        <f t="shared" si="335"/>
        <v>0</v>
      </c>
      <c r="T2203">
        <f t="shared" si="342"/>
        <v>0</v>
      </c>
      <c r="U2203">
        <f t="shared" si="336"/>
        <v>8</v>
      </c>
    </row>
    <row r="2204" spans="13:21">
      <c r="M2204">
        <f t="shared" si="337"/>
        <v>108.65843220338579</v>
      </c>
      <c r="N2204">
        <f t="shared" si="338"/>
        <v>108.69843220338578</v>
      </c>
      <c r="O2204">
        <f t="shared" si="339"/>
        <v>108.65343220338579</v>
      </c>
      <c r="P2204">
        <f t="shared" si="340"/>
        <v>108.70343220338577</v>
      </c>
      <c r="Q2204">
        <f t="shared" si="334"/>
        <v>108.67843220338578</v>
      </c>
      <c r="R2204">
        <f t="shared" si="341"/>
        <v>0</v>
      </c>
      <c r="S2204" s="12">
        <f t="shared" si="335"/>
        <v>0</v>
      </c>
      <c r="T2204">
        <f t="shared" si="342"/>
        <v>0</v>
      </c>
      <c r="U2204">
        <f t="shared" si="336"/>
        <v>8</v>
      </c>
    </row>
    <row r="2205" spans="13:21">
      <c r="M2205">
        <f t="shared" si="337"/>
        <v>108.70843220338578</v>
      </c>
      <c r="N2205">
        <f t="shared" si="338"/>
        <v>108.74843220338578</v>
      </c>
      <c r="O2205">
        <f t="shared" si="339"/>
        <v>108.70343220338579</v>
      </c>
      <c r="P2205">
        <f t="shared" si="340"/>
        <v>108.75343220338577</v>
      </c>
      <c r="Q2205">
        <f t="shared" si="334"/>
        <v>108.72843220338578</v>
      </c>
      <c r="R2205">
        <f t="shared" si="341"/>
        <v>0</v>
      </c>
      <c r="S2205" s="12">
        <f t="shared" si="335"/>
        <v>0</v>
      </c>
      <c r="T2205">
        <f t="shared" si="342"/>
        <v>0</v>
      </c>
      <c r="U2205">
        <f t="shared" si="336"/>
        <v>8</v>
      </c>
    </row>
    <row r="2206" spans="13:21">
      <c r="M2206">
        <f t="shared" si="337"/>
        <v>108.75843220338578</v>
      </c>
      <c r="N2206">
        <f t="shared" si="338"/>
        <v>108.79843220338577</v>
      </c>
      <c r="O2206">
        <f t="shared" si="339"/>
        <v>108.75343220338578</v>
      </c>
      <c r="P2206">
        <f t="shared" si="340"/>
        <v>108.80343220338577</v>
      </c>
      <c r="Q2206">
        <f t="shared" si="334"/>
        <v>108.77843220338578</v>
      </c>
      <c r="R2206">
        <f t="shared" si="341"/>
        <v>0</v>
      </c>
      <c r="S2206" s="12">
        <f t="shared" si="335"/>
        <v>0</v>
      </c>
      <c r="T2206">
        <f t="shared" si="342"/>
        <v>0</v>
      </c>
      <c r="U2206">
        <f t="shared" si="336"/>
        <v>8</v>
      </c>
    </row>
    <row r="2207" spans="13:21">
      <c r="M2207">
        <f t="shared" si="337"/>
        <v>108.80843220338578</v>
      </c>
      <c r="N2207">
        <f t="shared" si="338"/>
        <v>108.84843220338577</v>
      </c>
      <c r="O2207">
        <f t="shared" si="339"/>
        <v>108.80343220338578</v>
      </c>
      <c r="P2207">
        <f t="shared" si="340"/>
        <v>108.85343220338576</v>
      </c>
      <c r="Q2207">
        <f t="shared" si="334"/>
        <v>108.82843220338577</v>
      </c>
      <c r="R2207">
        <f t="shared" si="341"/>
        <v>0</v>
      </c>
      <c r="S2207" s="12">
        <f t="shared" si="335"/>
        <v>0</v>
      </c>
      <c r="T2207">
        <f t="shared" si="342"/>
        <v>0</v>
      </c>
      <c r="U2207">
        <f t="shared" si="336"/>
        <v>8</v>
      </c>
    </row>
    <row r="2208" spans="13:21">
      <c r="M2208">
        <f t="shared" si="337"/>
        <v>108.85843220338577</v>
      </c>
      <c r="N2208">
        <f t="shared" si="338"/>
        <v>108.89843220338577</v>
      </c>
      <c r="O2208">
        <f t="shared" si="339"/>
        <v>108.85343220338578</v>
      </c>
      <c r="P2208">
        <f t="shared" si="340"/>
        <v>108.90343220338576</v>
      </c>
      <c r="Q2208">
        <f t="shared" si="334"/>
        <v>108.87843220338577</v>
      </c>
      <c r="R2208">
        <f t="shared" si="341"/>
        <v>0</v>
      </c>
      <c r="S2208" s="12">
        <f t="shared" si="335"/>
        <v>0</v>
      </c>
      <c r="T2208">
        <f t="shared" si="342"/>
        <v>0</v>
      </c>
      <c r="U2208">
        <f t="shared" si="336"/>
        <v>8</v>
      </c>
    </row>
    <row r="2209" spans="13:21">
      <c r="M2209">
        <f t="shared" si="337"/>
        <v>108.90843220338577</v>
      </c>
      <c r="N2209">
        <f t="shared" si="338"/>
        <v>108.94843220338576</v>
      </c>
      <c r="O2209">
        <f t="shared" si="339"/>
        <v>108.90343220338578</v>
      </c>
      <c r="P2209">
        <f t="shared" si="340"/>
        <v>108.95343220338576</v>
      </c>
      <c r="Q2209">
        <f t="shared" si="334"/>
        <v>108.92843220338577</v>
      </c>
      <c r="R2209">
        <f t="shared" si="341"/>
        <v>0</v>
      </c>
      <c r="S2209" s="12">
        <f t="shared" si="335"/>
        <v>0</v>
      </c>
      <c r="T2209">
        <f t="shared" si="342"/>
        <v>0</v>
      </c>
      <c r="U2209">
        <f t="shared" si="336"/>
        <v>8</v>
      </c>
    </row>
    <row r="2210" spans="13:21">
      <c r="M2210">
        <f t="shared" si="337"/>
        <v>108.95843220338577</v>
      </c>
      <c r="N2210">
        <f t="shared" si="338"/>
        <v>108.99843220338576</v>
      </c>
      <c r="O2210">
        <f t="shared" si="339"/>
        <v>108.95343220338577</v>
      </c>
      <c r="P2210">
        <f t="shared" si="340"/>
        <v>109.00343220338576</v>
      </c>
      <c r="Q2210">
        <f t="shared" si="334"/>
        <v>108.97843220338576</v>
      </c>
      <c r="R2210">
        <f t="shared" si="341"/>
        <v>0</v>
      </c>
      <c r="S2210" s="12">
        <f t="shared" si="335"/>
        <v>0</v>
      </c>
      <c r="T2210">
        <f t="shared" si="342"/>
        <v>0</v>
      </c>
      <c r="U2210">
        <f t="shared" si="336"/>
        <v>8</v>
      </c>
    </row>
    <row r="2211" spans="13:21">
      <c r="M2211">
        <f t="shared" si="337"/>
        <v>109.00843220338577</v>
      </c>
      <c r="N2211">
        <f t="shared" si="338"/>
        <v>109.04843220338576</v>
      </c>
      <c r="O2211">
        <f t="shared" si="339"/>
        <v>109.00343220338577</v>
      </c>
      <c r="P2211">
        <f t="shared" si="340"/>
        <v>109.05343220338575</v>
      </c>
      <c r="Q2211">
        <f t="shared" si="334"/>
        <v>109.02843220338576</v>
      </c>
      <c r="R2211">
        <f t="shared" si="341"/>
        <v>0</v>
      </c>
      <c r="S2211" s="12">
        <f t="shared" si="335"/>
        <v>0</v>
      </c>
      <c r="T2211">
        <f t="shared" si="342"/>
        <v>0</v>
      </c>
      <c r="U2211">
        <f t="shared" si="336"/>
        <v>8</v>
      </c>
    </row>
    <row r="2212" spans="13:21">
      <c r="M2212">
        <f t="shared" si="337"/>
        <v>109.05843220338576</v>
      </c>
      <c r="N2212">
        <f t="shared" si="338"/>
        <v>109.09843220338576</v>
      </c>
      <c r="O2212">
        <f t="shared" si="339"/>
        <v>109.05343220338577</v>
      </c>
      <c r="P2212">
        <f t="shared" si="340"/>
        <v>109.10343220338575</v>
      </c>
      <c r="Q2212">
        <f t="shared" si="334"/>
        <v>109.07843220338576</v>
      </c>
      <c r="R2212">
        <f t="shared" si="341"/>
        <v>0</v>
      </c>
      <c r="S2212" s="12">
        <f t="shared" si="335"/>
        <v>0</v>
      </c>
      <c r="T2212">
        <f t="shared" si="342"/>
        <v>0</v>
      </c>
      <c r="U2212">
        <f t="shared" si="336"/>
        <v>8</v>
      </c>
    </row>
    <row r="2213" spans="13:21">
      <c r="M2213">
        <f t="shared" si="337"/>
        <v>109.10843220338576</v>
      </c>
      <c r="N2213">
        <f t="shared" si="338"/>
        <v>109.14843220338575</v>
      </c>
      <c r="O2213">
        <f t="shared" si="339"/>
        <v>109.10343220338576</v>
      </c>
      <c r="P2213">
        <f t="shared" si="340"/>
        <v>109.15343220338575</v>
      </c>
      <c r="Q2213">
        <f t="shared" si="334"/>
        <v>109.12843220338576</v>
      </c>
      <c r="R2213">
        <f t="shared" si="341"/>
        <v>0</v>
      </c>
      <c r="S2213" s="12">
        <f t="shared" si="335"/>
        <v>0</v>
      </c>
      <c r="T2213">
        <f t="shared" si="342"/>
        <v>0</v>
      </c>
      <c r="U2213">
        <f t="shared" si="336"/>
        <v>8</v>
      </c>
    </row>
    <row r="2214" spans="13:21">
      <c r="M2214">
        <f t="shared" si="337"/>
        <v>109.15843220338576</v>
      </c>
      <c r="N2214">
        <f t="shared" si="338"/>
        <v>109.19843220338575</v>
      </c>
      <c r="O2214">
        <f t="shared" si="339"/>
        <v>109.15343220338576</v>
      </c>
      <c r="P2214">
        <f t="shared" si="340"/>
        <v>109.20343220338574</v>
      </c>
      <c r="Q2214">
        <f t="shared" si="334"/>
        <v>109.17843220338575</v>
      </c>
      <c r="R2214">
        <f t="shared" si="341"/>
        <v>0</v>
      </c>
      <c r="S2214" s="12">
        <f t="shared" si="335"/>
        <v>0</v>
      </c>
      <c r="T2214">
        <f t="shared" si="342"/>
        <v>0</v>
      </c>
      <c r="U2214">
        <f t="shared" si="336"/>
        <v>8</v>
      </c>
    </row>
    <row r="2215" spans="13:21">
      <c r="M2215">
        <f t="shared" si="337"/>
        <v>109.20843220338575</v>
      </c>
      <c r="N2215">
        <f t="shared" si="338"/>
        <v>109.24843220338575</v>
      </c>
      <c r="O2215">
        <f t="shared" si="339"/>
        <v>109.20343220338576</v>
      </c>
      <c r="P2215">
        <f t="shared" si="340"/>
        <v>109.25343220338574</v>
      </c>
      <c r="Q2215">
        <f t="shared" si="334"/>
        <v>109.22843220338575</v>
      </c>
      <c r="R2215">
        <f t="shared" si="341"/>
        <v>0</v>
      </c>
      <c r="S2215" s="12">
        <f t="shared" si="335"/>
        <v>0</v>
      </c>
      <c r="T2215">
        <f t="shared" si="342"/>
        <v>0</v>
      </c>
      <c r="U2215">
        <f t="shared" si="336"/>
        <v>8</v>
      </c>
    </row>
    <row r="2216" spans="13:21">
      <c r="M2216">
        <f t="shared" si="337"/>
        <v>109.25843220338575</v>
      </c>
      <c r="N2216">
        <f t="shared" ref="N2216:N2279" si="343">N2215+$J$6</f>
        <v>109.29843220338574</v>
      </c>
      <c r="O2216">
        <f t="shared" si="339"/>
        <v>109.25343220338576</v>
      </c>
      <c r="P2216">
        <f t="shared" si="340"/>
        <v>109.30343220338574</v>
      </c>
      <c r="Q2216">
        <f t="shared" si="334"/>
        <v>109.27843220338575</v>
      </c>
      <c r="R2216">
        <f t="shared" si="341"/>
        <v>0</v>
      </c>
      <c r="S2216" s="12">
        <f t="shared" si="335"/>
        <v>0</v>
      </c>
      <c r="T2216">
        <f t="shared" si="342"/>
        <v>0</v>
      </c>
      <c r="U2216">
        <f t="shared" si="336"/>
        <v>8</v>
      </c>
    </row>
    <row r="2217" spans="13:21">
      <c r="M2217">
        <f t="shared" si="337"/>
        <v>109.30843220338575</v>
      </c>
      <c r="N2217">
        <f t="shared" si="343"/>
        <v>109.34843220338574</v>
      </c>
      <c r="O2217">
        <f t="shared" si="339"/>
        <v>109.30343220338575</v>
      </c>
      <c r="P2217">
        <f t="shared" si="340"/>
        <v>109.35343220338574</v>
      </c>
      <c r="Q2217">
        <f t="shared" si="334"/>
        <v>109.32843220338574</v>
      </c>
      <c r="R2217">
        <f t="shared" si="341"/>
        <v>0</v>
      </c>
      <c r="S2217" s="12">
        <f t="shared" si="335"/>
        <v>0</v>
      </c>
      <c r="T2217">
        <f t="shared" si="342"/>
        <v>0</v>
      </c>
      <c r="U2217">
        <f t="shared" si="336"/>
        <v>8</v>
      </c>
    </row>
    <row r="2218" spans="13:21">
      <c r="M2218">
        <f t="shared" si="337"/>
        <v>109.35843220338575</v>
      </c>
      <c r="N2218">
        <f t="shared" si="343"/>
        <v>109.39843220338574</v>
      </c>
      <c r="O2218">
        <f t="shared" si="339"/>
        <v>109.35343220338575</v>
      </c>
      <c r="P2218">
        <f t="shared" si="340"/>
        <v>109.40343220338573</v>
      </c>
      <c r="Q2218">
        <f t="shared" si="334"/>
        <v>109.37843220338574</v>
      </c>
      <c r="R2218">
        <f t="shared" si="341"/>
        <v>0</v>
      </c>
      <c r="S2218" s="12">
        <f t="shared" si="335"/>
        <v>0</v>
      </c>
      <c r="T2218">
        <f t="shared" si="342"/>
        <v>0</v>
      </c>
      <c r="U2218">
        <f t="shared" si="336"/>
        <v>8</v>
      </c>
    </row>
    <row r="2219" spans="13:21">
      <c r="M2219">
        <f t="shared" ref="M2219:M2282" si="344">N2218+10^(-$D$4)</f>
        <v>109.40843220338574</v>
      </c>
      <c r="N2219">
        <f t="shared" si="343"/>
        <v>109.44843220338574</v>
      </c>
      <c r="O2219">
        <f t="shared" si="339"/>
        <v>109.40343220338575</v>
      </c>
      <c r="P2219">
        <f t="shared" si="340"/>
        <v>109.45343220338573</v>
      </c>
      <c r="Q2219">
        <f t="shared" si="334"/>
        <v>109.42843220338574</v>
      </c>
      <c r="R2219">
        <f t="shared" si="341"/>
        <v>0</v>
      </c>
      <c r="S2219" s="12">
        <f t="shared" si="335"/>
        <v>0</v>
      </c>
      <c r="T2219">
        <f t="shared" si="342"/>
        <v>0</v>
      </c>
      <c r="U2219">
        <f t="shared" si="336"/>
        <v>8</v>
      </c>
    </row>
    <row r="2220" spans="13:21">
      <c r="M2220">
        <f t="shared" si="344"/>
        <v>109.45843220338574</v>
      </c>
      <c r="N2220">
        <f t="shared" si="343"/>
        <v>109.49843220338573</v>
      </c>
      <c r="O2220">
        <f t="shared" si="339"/>
        <v>109.45343220338574</v>
      </c>
      <c r="P2220">
        <f t="shared" si="340"/>
        <v>109.50343220338573</v>
      </c>
      <c r="Q2220">
        <f t="shared" si="334"/>
        <v>109.47843220338574</v>
      </c>
      <c r="R2220">
        <f t="shared" si="341"/>
        <v>0</v>
      </c>
      <c r="S2220" s="12">
        <f t="shared" si="335"/>
        <v>0</v>
      </c>
      <c r="T2220">
        <f t="shared" si="342"/>
        <v>0</v>
      </c>
      <c r="U2220">
        <f t="shared" si="336"/>
        <v>8</v>
      </c>
    </row>
    <row r="2221" spans="13:21">
      <c r="M2221">
        <f t="shared" si="344"/>
        <v>109.50843220338574</v>
      </c>
      <c r="N2221">
        <f t="shared" si="343"/>
        <v>109.54843220338573</v>
      </c>
      <c r="O2221">
        <f t="shared" si="339"/>
        <v>109.50343220338574</v>
      </c>
      <c r="P2221">
        <f t="shared" si="340"/>
        <v>109.55343220338573</v>
      </c>
      <c r="Q2221">
        <f t="shared" si="334"/>
        <v>109.52843220338573</v>
      </c>
      <c r="R2221">
        <f t="shared" si="341"/>
        <v>0</v>
      </c>
      <c r="S2221" s="12">
        <f t="shared" si="335"/>
        <v>0</v>
      </c>
      <c r="T2221">
        <f t="shared" si="342"/>
        <v>0</v>
      </c>
      <c r="U2221">
        <f t="shared" si="336"/>
        <v>8</v>
      </c>
    </row>
    <row r="2222" spans="13:21">
      <c r="M2222">
        <f t="shared" si="344"/>
        <v>109.55843220338573</v>
      </c>
      <c r="N2222">
        <f t="shared" si="343"/>
        <v>109.59843220338573</v>
      </c>
      <c r="O2222">
        <f t="shared" si="339"/>
        <v>109.55343220338574</v>
      </c>
      <c r="P2222">
        <f t="shared" si="340"/>
        <v>109.60343220338572</v>
      </c>
      <c r="Q2222">
        <f t="shared" si="334"/>
        <v>109.57843220338573</v>
      </c>
      <c r="R2222">
        <f t="shared" si="341"/>
        <v>0</v>
      </c>
      <c r="S2222" s="12">
        <f t="shared" si="335"/>
        <v>0</v>
      </c>
      <c r="T2222">
        <f t="shared" si="342"/>
        <v>0</v>
      </c>
      <c r="U2222">
        <f t="shared" si="336"/>
        <v>8</v>
      </c>
    </row>
    <row r="2223" spans="13:21">
      <c r="M2223">
        <f t="shared" si="344"/>
        <v>109.60843220338573</v>
      </c>
      <c r="N2223">
        <f t="shared" si="343"/>
        <v>109.64843220338572</v>
      </c>
      <c r="O2223">
        <f t="shared" si="339"/>
        <v>109.60343220338574</v>
      </c>
      <c r="P2223">
        <f t="shared" si="340"/>
        <v>109.65343220338572</v>
      </c>
      <c r="Q2223">
        <f t="shared" si="334"/>
        <v>109.62843220338573</v>
      </c>
      <c r="R2223">
        <f t="shared" si="341"/>
        <v>0</v>
      </c>
      <c r="S2223" s="12">
        <f t="shared" si="335"/>
        <v>0</v>
      </c>
      <c r="T2223">
        <f>R2223</f>
        <v>0</v>
      </c>
      <c r="U2223">
        <f t="shared" si="336"/>
        <v>8</v>
      </c>
    </row>
    <row r="2224" spans="13:21">
      <c r="M2224">
        <f t="shared" si="344"/>
        <v>109.65843220338573</v>
      </c>
      <c r="N2224">
        <f t="shared" si="343"/>
        <v>109.69843220338572</v>
      </c>
      <c r="O2224">
        <f t="shared" si="339"/>
        <v>109.65343220338573</v>
      </c>
      <c r="P2224">
        <f t="shared" si="340"/>
        <v>109.70343220338572</v>
      </c>
      <c r="Q2224">
        <f t="shared" si="334"/>
        <v>109.67843220338573</v>
      </c>
      <c r="R2224">
        <f t="shared" si="341"/>
        <v>0</v>
      </c>
      <c r="S2224" s="12">
        <f t="shared" si="335"/>
        <v>0</v>
      </c>
      <c r="T2224">
        <f t="shared" ref="T2224:T2261" si="345">R2224+T2223</f>
        <v>0</v>
      </c>
      <c r="U2224">
        <f t="shared" si="336"/>
        <v>8</v>
      </c>
    </row>
    <row r="2225" spans="13:21">
      <c r="M2225">
        <f t="shared" si="344"/>
        <v>109.70843220338573</v>
      </c>
      <c r="N2225">
        <f t="shared" si="343"/>
        <v>109.74843220338572</v>
      </c>
      <c r="O2225">
        <f t="shared" si="339"/>
        <v>109.70343220338573</v>
      </c>
      <c r="P2225">
        <f t="shared" si="340"/>
        <v>109.75343220338571</v>
      </c>
      <c r="Q2225">
        <f t="shared" si="334"/>
        <v>109.72843220338572</v>
      </c>
      <c r="R2225">
        <f t="shared" si="341"/>
        <v>0</v>
      </c>
      <c r="S2225" s="12">
        <f t="shared" si="335"/>
        <v>0</v>
      </c>
      <c r="T2225">
        <f t="shared" si="345"/>
        <v>0</v>
      </c>
      <c r="U2225">
        <f t="shared" si="336"/>
        <v>8</v>
      </c>
    </row>
    <row r="2226" spans="13:21">
      <c r="M2226">
        <f t="shared" si="344"/>
        <v>109.75843220338572</v>
      </c>
      <c r="N2226">
        <f t="shared" si="343"/>
        <v>109.79843220338572</v>
      </c>
      <c r="O2226">
        <f t="shared" si="339"/>
        <v>109.75343220338573</v>
      </c>
      <c r="P2226">
        <f t="shared" si="340"/>
        <v>109.80343220338571</v>
      </c>
      <c r="Q2226">
        <f t="shared" si="334"/>
        <v>109.77843220338572</v>
      </c>
      <c r="R2226">
        <f t="shared" si="341"/>
        <v>0</v>
      </c>
      <c r="S2226" s="12">
        <f t="shared" si="335"/>
        <v>0</v>
      </c>
      <c r="T2226">
        <f t="shared" si="345"/>
        <v>0</v>
      </c>
      <c r="U2226">
        <f t="shared" si="336"/>
        <v>8</v>
      </c>
    </row>
    <row r="2227" spans="13:21">
      <c r="M2227">
        <f t="shared" si="344"/>
        <v>109.80843220338572</v>
      </c>
      <c r="N2227">
        <f t="shared" si="343"/>
        <v>109.84843220338571</v>
      </c>
      <c r="O2227">
        <f t="shared" si="339"/>
        <v>109.80343220338573</v>
      </c>
      <c r="P2227">
        <f t="shared" si="340"/>
        <v>109.85343220338571</v>
      </c>
      <c r="Q2227">
        <f t="shared" ref="Q2227:Q2290" si="346">AVERAGE(O2227:P2227)</f>
        <v>109.82843220338572</v>
      </c>
      <c r="R2227">
        <f t="shared" si="341"/>
        <v>0</v>
      </c>
      <c r="S2227" s="12">
        <f t="shared" ref="S2227:S2290" si="347">R2227/$S$3</f>
        <v>0</v>
      </c>
      <c r="T2227">
        <f t="shared" si="345"/>
        <v>0</v>
      </c>
      <c r="U2227">
        <f t="shared" ref="U2227:U2290" si="348">COUNTIF($G$3:$G$1000, "&lt;="&amp;O2227)</f>
        <v>8</v>
      </c>
    </row>
    <row r="2228" spans="13:21">
      <c r="M2228">
        <f t="shared" si="344"/>
        <v>109.85843220338572</v>
      </c>
      <c r="N2228">
        <f t="shared" si="343"/>
        <v>109.89843220338571</v>
      </c>
      <c r="O2228">
        <f t="shared" si="339"/>
        <v>109.85343220338572</v>
      </c>
      <c r="P2228">
        <f t="shared" si="340"/>
        <v>109.90343220338571</v>
      </c>
      <c r="Q2228">
        <f t="shared" si="346"/>
        <v>109.87843220338571</v>
      </c>
      <c r="R2228">
        <f t="shared" si="341"/>
        <v>0</v>
      </c>
      <c r="S2228" s="12">
        <f t="shared" si="347"/>
        <v>0</v>
      </c>
      <c r="T2228">
        <f t="shared" si="345"/>
        <v>0</v>
      </c>
      <c r="U2228">
        <f t="shared" si="348"/>
        <v>8</v>
      </c>
    </row>
    <row r="2229" spans="13:21">
      <c r="M2229">
        <f t="shared" si="344"/>
        <v>109.90843220338571</v>
      </c>
      <c r="N2229">
        <f t="shared" si="343"/>
        <v>109.94843220338571</v>
      </c>
      <c r="O2229">
        <f t="shared" si="339"/>
        <v>109.90343220338572</v>
      </c>
      <c r="P2229">
        <f t="shared" si="340"/>
        <v>109.9534322033857</v>
      </c>
      <c r="Q2229">
        <f t="shared" si="346"/>
        <v>109.92843220338571</v>
      </c>
      <c r="R2229">
        <f t="shared" si="341"/>
        <v>0</v>
      </c>
      <c r="S2229" s="12">
        <f t="shared" si="347"/>
        <v>0</v>
      </c>
      <c r="T2229">
        <f t="shared" si="345"/>
        <v>0</v>
      </c>
      <c r="U2229">
        <f t="shared" si="348"/>
        <v>8</v>
      </c>
    </row>
    <row r="2230" spans="13:21">
      <c r="M2230">
        <f t="shared" si="344"/>
        <v>109.95843220338571</v>
      </c>
      <c r="N2230">
        <f t="shared" si="343"/>
        <v>109.9984322033857</v>
      </c>
      <c r="O2230">
        <f t="shared" si="339"/>
        <v>109.95343220338572</v>
      </c>
      <c r="P2230">
        <f t="shared" si="340"/>
        <v>110.0034322033857</v>
      </c>
      <c r="Q2230">
        <f t="shared" si="346"/>
        <v>109.97843220338571</v>
      </c>
      <c r="R2230">
        <f t="shared" si="341"/>
        <v>0</v>
      </c>
      <c r="S2230" s="12">
        <f t="shared" si="347"/>
        <v>0</v>
      </c>
      <c r="T2230">
        <f t="shared" si="345"/>
        <v>0</v>
      </c>
      <c r="U2230">
        <f t="shared" si="348"/>
        <v>8</v>
      </c>
    </row>
    <row r="2231" spans="13:21">
      <c r="M2231">
        <f t="shared" si="344"/>
        <v>110.00843220338571</v>
      </c>
      <c r="N2231">
        <f t="shared" si="343"/>
        <v>110.0484322033857</v>
      </c>
      <c r="O2231">
        <f t="shared" si="339"/>
        <v>110.00343220338571</v>
      </c>
      <c r="P2231">
        <f t="shared" si="340"/>
        <v>110.0534322033857</v>
      </c>
      <c r="Q2231">
        <f t="shared" si="346"/>
        <v>110.02843220338571</v>
      </c>
      <c r="R2231">
        <f t="shared" si="341"/>
        <v>0</v>
      </c>
      <c r="S2231" s="12">
        <f t="shared" si="347"/>
        <v>0</v>
      </c>
      <c r="T2231">
        <f t="shared" si="345"/>
        <v>0</v>
      </c>
      <c r="U2231">
        <f t="shared" si="348"/>
        <v>8</v>
      </c>
    </row>
    <row r="2232" spans="13:21">
      <c r="M2232">
        <f t="shared" si="344"/>
        <v>110.05843220338571</v>
      </c>
      <c r="N2232">
        <f t="shared" si="343"/>
        <v>110.0984322033857</v>
      </c>
      <c r="O2232">
        <f t="shared" si="339"/>
        <v>110.05343220338571</v>
      </c>
      <c r="P2232">
        <f t="shared" si="340"/>
        <v>110.10343220338569</v>
      </c>
      <c r="Q2232">
        <f t="shared" si="346"/>
        <v>110.0784322033857</v>
      </c>
      <c r="R2232">
        <f t="shared" si="341"/>
        <v>0</v>
      </c>
      <c r="S2232" s="12">
        <f t="shared" si="347"/>
        <v>0</v>
      </c>
      <c r="T2232">
        <f t="shared" si="345"/>
        <v>0</v>
      </c>
      <c r="U2232">
        <f t="shared" si="348"/>
        <v>8</v>
      </c>
    </row>
    <row r="2233" spans="13:21">
      <c r="M2233">
        <f t="shared" si="344"/>
        <v>110.1084322033857</v>
      </c>
      <c r="N2233">
        <f t="shared" si="343"/>
        <v>110.1484322033857</v>
      </c>
      <c r="O2233">
        <f t="shared" si="339"/>
        <v>110.10343220338571</v>
      </c>
      <c r="P2233">
        <f t="shared" si="340"/>
        <v>110.15343220338569</v>
      </c>
      <c r="Q2233">
        <f t="shared" si="346"/>
        <v>110.1284322033857</v>
      </c>
      <c r="R2233">
        <f t="shared" si="341"/>
        <v>0</v>
      </c>
      <c r="S2233" s="12">
        <f t="shared" si="347"/>
        <v>0</v>
      </c>
      <c r="T2233">
        <f t="shared" si="345"/>
        <v>0</v>
      </c>
      <c r="U2233">
        <f t="shared" si="348"/>
        <v>8</v>
      </c>
    </row>
    <row r="2234" spans="13:21">
      <c r="M2234">
        <f t="shared" si="344"/>
        <v>110.1584322033857</v>
      </c>
      <c r="N2234">
        <f t="shared" si="343"/>
        <v>110.19843220338569</v>
      </c>
      <c r="O2234">
        <f t="shared" si="339"/>
        <v>110.15343220338571</v>
      </c>
      <c r="P2234">
        <f t="shared" si="340"/>
        <v>110.20343220338569</v>
      </c>
      <c r="Q2234">
        <f t="shared" si="346"/>
        <v>110.1784322033857</v>
      </c>
      <c r="R2234">
        <f t="shared" si="341"/>
        <v>0</v>
      </c>
      <c r="S2234" s="12">
        <f t="shared" si="347"/>
        <v>0</v>
      </c>
      <c r="T2234">
        <f t="shared" si="345"/>
        <v>0</v>
      </c>
      <c r="U2234">
        <f t="shared" si="348"/>
        <v>8</v>
      </c>
    </row>
    <row r="2235" spans="13:21">
      <c r="M2235">
        <f t="shared" si="344"/>
        <v>110.2084322033857</v>
      </c>
      <c r="N2235">
        <f t="shared" si="343"/>
        <v>110.24843220338569</v>
      </c>
      <c r="O2235">
        <f t="shared" si="339"/>
        <v>110.2034322033857</v>
      </c>
      <c r="P2235">
        <f t="shared" si="340"/>
        <v>110.25343220338569</v>
      </c>
      <c r="Q2235">
        <f t="shared" si="346"/>
        <v>110.22843220338569</v>
      </c>
      <c r="R2235">
        <f t="shared" si="341"/>
        <v>0</v>
      </c>
      <c r="S2235" s="12">
        <f t="shared" si="347"/>
        <v>0</v>
      </c>
      <c r="T2235">
        <f t="shared" si="345"/>
        <v>0</v>
      </c>
      <c r="U2235">
        <f t="shared" si="348"/>
        <v>8</v>
      </c>
    </row>
    <row r="2236" spans="13:21">
      <c r="M2236">
        <f t="shared" si="344"/>
        <v>110.25843220338569</v>
      </c>
      <c r="N2236">
        <f t="shared" si="343"/>
        <v>110.29843220338569</v>
      </c>
      <c r="O2236">
        <f t="shared" si="339"/>
        <v>110.2534322033857</v>
      </c>
      <c r="P2236">
        <f t="shared" si="340"/>
        <v>110.30343220338568</v>
      </c>
      <c r="Q2236">
        <f t="shared" si="346"/>
        <v>110.27843220338569</v>
      </c>
      <c r="R2236">
        <f t="shared" si="341"/>
        <v>0</v>
      </c>
      <c r="S2236" s="12">
        <f t="shared" si="347"/>
        <v>0</v>
      </c>
      <c r="T2236">
        <f t="shared" si="345"/>
        <v>0</v>
      </c>
      <c r="U2236">
        <f t="shared" si="348"/>
        <v>8</v>
      </c>
    </row>
    <row r="2237" spans="13:21">
      <c r="M2237">
        <f t="shared" si="344"/>
        <v>110.30843220338569</v>
      </c>
      <c r="N2237">
        <f t="shared" si="343"/>
        <v>110.34843220338568</v>
      </c>
      <c r="O2237">
        <f t="shared" si="339"/>
        <v>110.3034322033857</v>
      </c>
      <c r="P2237">
        <f t="shared" si="340"/>
        <v>110.35343220338568</v>
      </c>
      <c r="Q2237">
        <f t="shared" si="346"/>
        <v>110.32843220338569</v>
      </c>
      <c r="R2237">
        <f t="shared" si="341"/>
        <v>0</v>
      </c>
      <c r="S2237" s="12">
        <f t="shared" si="347"/>
        <v>0</v>
      </c>
      <c r="T2237">
        <f t="shared" si="345"/>
        <v>0</v>
      </c>
      <c r="U2237">
        <f t="shared" si="348"/>
        <v>8</v>
      </c>
    </row>
    <row r="2238" spans="13:21">
      <c r="M2238">
        <f t="shared" si="344"/>
        <v>110.35843220338569</v>
      </c>
      <c r="N2238">
        <f t="shared" si="343"/>
        <v>110.39843220338568</v>
      </c>
      <c r="O2238">
        <f t="shared" si="339"/>
        <v>110.35343220338569</v>
      </c>
      <c r="P2238">
        <f t="shared" si="340"/>
        <v>110.40343220338568</v>
      </c>
      <c r="Q2238">
        <f t="shared" si="346"/>
        <v>110.37843220338569</v>
      </c>
      <c r="R2238">
        <f t="shared" si="341"/>
        <v>0</v>
      </c>
      <c r="S2238" s="12">
        <f t="shared" si="347"/>
        <v>0</v>
      </c>
      <c r="T2238">
        <f t="shared" si="345"/>
        <v>0</v>
      </c>
      <c r="U2238">
        <f t="shared" si="348"/>
        <v>8</v>
      </c>
    </row>
    <row r="2239" spans="13:21">
      <c r="M2239">
        <f t="shared" si="344"/>
        <v>110.40843220338569</v>
      </c>
      <c r="N2239">
        <f t="shared" si="343"/>
        <v>110.44843220338568</v>
      </c>
      <c r="O2239">
        <f t="shared" si="339"/>
        <v>110.40343220338569</v>
      </c>
      <c r="P2239">
        <f t="shared" si="340"/>
        <v>110.45343220338567</v>
      </c>
      <c r="Q2239">
        <f t="shared" si="346"/>
        <v>110.42843220338568</v>
      </c>
      <c r="R2239">
        <f t="shared" si="341"/>
        <v>0</v>
      </c>
      <c r="S2239" s="12">
        <f t="shared" si="347"/>
        <v>0</v>
      </c>
      <c r="T2239">
        <f t="shared" si="345"/>
        <v>0</v>
      </c>
      <c r="U2239">
        <f t="shared" si="348"/>
        <v>8</v>
      </c>
    </row>
    <row r="2240" spans="13:21">
      <c r="M2240">
        <f t="shared" si="344"/>
        <v>110.45843220338568</v>
      </c>
      <c r="N2240">
        <f t="shared" si="343"/>
        <v>110.49843220338568</v>
      </c>
      <c r="O2240">
        <f t="shared" si="339"/>
        <v>110.45343220338569</v>
      </c>
      <c r="P2240">
        <f t="shared" si="340"/>
        <v>110.50343220338567</v>
      </c>
      <c r="Q2240">
        <f t="shared" si="346"/>
        <v>110.47843220338568</v>
      </c>
      <c r="R2240">
        <f t="shared" si="341"/>
        <v>0</v>
      </c>
      <c r="S2240" s="12">
        <f t="shared" si="347"/>
        <v>0</v>
      </c>
      <c r="T2240">
        <f t="shared" si="345"/>
        <v>0</v>
      </c>
      <c r="U2240">
        <f t="shared" si="348"/>
        <v>8</v>
      </c>
    </row>
    <row r="2241" spans="13:21">
      <c r="M2241">
        <f t="shared" si="344"/>
        <v>110.50843220338568</v>
      </c>
      <c r="N2241">
        <f t="shared" si="343"/>
        <v>110.54843220338567</v>
      </c>
      <c r="O2241">
        <f t="shared" si="339"/>
        <v>110.50343220338569</v>
      </c>
      <c r="P2241">
        <f t="shared" si="340"/>
        <v>110.55343220338567</v>
      </c>
      <c r="Q2241">
        <f t="shared" si="346"/>
        <v>110.52843220338568</v>
      </c>
      <c r="R2241">
        <f t="shared" si="341"/>
        <v>0</v>
      </c>
      <c r="S2241" s="12">
        <f t="shared" si="347"/>
        <v>0</v>
      </c>
      <c r="T2241">
        <f t="shared" si="345"/>
        <v>0</v>
      </c>
      <c r="U2241">
        <f t="shared" si="348"/>
        <v>8</v>
      </c>
    </row>
    <row r="2242" spans="13:21">
      <c r="M2242">
        <f t="shared" si="344"/>
        <v>110.55843220338568</v>
      </c>
      <c r="N2242">
        <f t="shared" si="343"/>
        <v>110.59843220338567</v>
      </c>
      <c r="O2242">
        <f t="shared" si="339"/>
        <v>110.55343220338568</v>
      </c>
      <c r="P2242">
        <f t="shared" si="340"/>
        <v>110.60343220338567</v>
      </c>
      <c r="Q2242">
        <f t="shared" si="346"/>
        <v>110.57843220338567</v>
      </c>
      <c r="R2242">
        <f t="shared" si="341"/>
        <v>0</v>
      </c>
      <c r="S2242" s="12">
        <f t="shared" si="347"/>
        <v>0</v>
      </c>
      <c r="T2242">
        <f t="shared" si="345"/>
        <v>0</v>
      </c>
      <c r="U2242">
        <f t="shared" si="348"/>
        <v>8</v>
      </c>
    </row>
    <row r="2243" spans="13:21">
      <c r="M2243">
        <f t="shared" si="344"/>
        <v>110.60843220338568</v>
      </c>
      <c r="N2243">
        <f t="shared" si="343"/>
        <v>110.64843220338567</v>
      </c>
      <c r="O2243">
        <f t="shared" si="339"/>
        <v>110.60343220338568</v>
      </c>
      <c r="P2243">
        <f t="shared" si="340"/>
        <v>110.65343220338566</v>
      </c>
      <c r="Q2243">
        <f t="shared" si="346"/>
        <v>110.62843220338567</v>
      </c>
      <c r="R2243">
        <f t="shared" si="341"/>
        <v>0</v>
      </c>
      <c r="S2243" s="12">
        <f t="shared" si="347"/>
        <v>0</v>
      </c>
      <c r="T2243">
        <f t="shared" si="345"/>
        <v>0</v>
      </c>
      <c r="U2243">
        <f t="shared" si="348"/>
        <v>8</v>
      </c>
    </row>
    <row r="2244" spans="13:21">
      <c r="M2244">
        <f t="shared" si="344"/>
        <v>110.65843220338567</v>
      </c>
      <c r="N2244">
        <f t="shared" si="343"/>
        <v>110.69843220338566</v>
      </c>
      <c r="O2244">
        <f t="shared" si="339"/>
        <v>110.65343220338568</v>
      </c>
      <c r="P2244">
        <f t="shared" si="340"/>
        <v>110.70343220338566</v>
      </c>
      <c r="Q2244">
        <f t="shared" si="346"/>
        <v>110.67843220338567</v>
      </c>
      <c r="R2244">
        <f t="shared" si="341"/>
        <v>0</v>
      </c>
      <c r="S2244" s="12">
        <f t="shared" si="347"/>
        <v>0</v>
      </c>
      <c r="T2244">
        <f t="shared" si="345"/>
        <v>0</v>
      </c>
      <c r="U2244">
        <f t="shared" si="348"/>
        <v>8</v>
      </c>
    </row>
    <row r="2245" spans="13:21">
      <c r="M2245">
        <f t="shared" si="344"/>
        <v>110.70843220338567</v>
      </c>
      <c r="N2245">
        <f t="shared" si="343"/>
        <v>110.74843220338566</v>
      </c>
      <c r="O2245">
        <f t="shared" si="339"/>
        <v>110.70343220338567</v>
      </c>
      <c r="P2245">
        <f t="shared" si="340"/>
        <v>110.75343220338566</v>
      </c>
      <c r="Q2245">
        <f t="shared" si="346"/>
        <v>110.72843220338567</v>
      </c>
      <c r="R2245">
        <f t="shared" si="341"/>
        <v>0</v>
      </c>
      <c r="S2245" s="12">
        <f t="shared" si="347"/>
        <v>0</v>
      </c>
      <c r="T2245">
        <f t="shared" si="345"/>
        <v>0</v>
      </c>
      <c r="U2245">
        <f t="shared" si="348"/>
        <v>8</v>
      </c>
    </row>
    <row r="2246" spans="13:21">
      <c r="M2246">
        <f t="shared" si="344"/>
        <v>110.75843220338567</v>
      </c>
      <c r="N2246">
        <f t="shared" si="343"/>
        <v>110.79843220338566</v>
      </c>
      <c r="O2246">
        <f t="shared" ref="O2246:O2309" si="349">M2246-5*10^-($D$4+1)</f>
        <v>110.75343220338567</v>
      </c>
      <c r="P2246">
        <f t="shared" ref="P2246:P2309" si="350">N2246+5*10^-($D$4+1)</f>
        <v>110.80343220338565</v>
      </c>
      <c r="Q2246">
        <f t="shared" si="346"/>
        <v>110.77843220338566</v>
      </c>
      <c r="R2246">
        <f t="shared" ref="R2246:R2309" si="351">COUNTIFS($G$3:$G$5000, "&gt;="&amp;O2246,$G$3:$G$5000, "&lt;="&amp;P2246)</f>
        <v>0</v>
      </c>
      <c r="S2246" s="12">
        <f t="shared" si="347"/>
        <v>0</v>
      </c>
      <c r="T2246">
        <f t="shared" si="345"/>
        <v>0</v>
      </c>
      <c r="U2246">
        <f t="shared" si="348"/>
        <v>8</v>
      </c>
    </row>
    <row r="2247" spans="13:21">
      <c r="M2247">
        <f t="shared" si="344"/>
        <v>110.80843220338566</v>
      </c>
      <c r="N2247">
        <f t="shared" si="343"/>
        <v>110.84843220338566</v>
      </c>
      <c r="O2247">
        <f t="shared" si="349"/>
        <v>110.80343220338567</v>
      </c>
      <c r="P2247">
        <f t="shared" si="350"/>
        <v>110.85343220338565</v>
      </c>
      <c r="Q2247">
        <f t="shared" si="346"/>
        <v>110.82843220338566</v>
      </c>
      <c r="R2247">
        <f t="shared" si="351"/>
        <v>0</v>
      </c>
      <c r="S2247" s="12">
        <f t="shared" si="347"/>
        <v>0</v>
      </c>
      <c r="T2247">
        <f t="shared" si="345"/>
        <v>0</v>
      </c>
      <c r="U2247">
        <f t="shared" si="348"/>
        <v>8</v>
      </c>
    </row>
    <row r="2248" spans="13:21">
      <c r="M2248">
        <f t="shared" si="344"/>
        <v>110.85843220338566</v>
      </c>
      <c r="N2248">
        <f t="shared" si="343"/>
        <v>110.89843220338565</v>
      </c>
      <c r="O2248">
        <f t="shared" si="349"/>
        <v>110.85343220338567</v>
      </c>
      <c r="P2248">
        <f t="shared" si="350"/>
        <v>110.90343220338565</v>
      </c>
      <c r="Q2248">
        <f t="shared" si="346"/>
        <v>110.87843220338566</v>
      </c>
      <c r="R2248">
        <f t="shared" si="351"/>
        <v>0</v>
      </c>
      <c r="S2248" s="12">
        <f t="shared" si="347"/>
        <v>0</v>
      </c>
      <c r="T2248">
        <f t="shared" si="345"/>
        <v>0</v>
      </c>
      <c r="U2248">
        <f t="shared" si="348"/>
        <v>8</v>
      </c>
    </row>
    <row r="2249" spans="13:21">
      <c r="M2249">
        <f t="shared" si="344"/>
        <v>110.90843220338566</v>
      </c>
      <c r="N2249">
        <f t="shared" si="343"/>
        <v>110.94843220338565</v>
      </c>
      <c r="O2249">
        <f t="shared" si="349"/>
        <v>110.90343220338566</v>
      </c>
      <c r="P2249">
        <f t="shared" si="350"/>
        <v>110.95343220338565</v>
      </c>
      <c r="Q2249">
        <f t="shared" si="346"/>
        <v>110.92843220338565</v>
      </c>
      <c r="R2249">
        <f t="shared" si="351"/>
        <v>0</v>
      </c>
      <c r="S2249" s="12">
        <f t="shared" si="347"/>
        <v>0</v>
      </c>
      <c r="T2249">
        <f t="shared" si="345"/>
        <v>0</v>
      </c>
      <c r="U2249">
        <f t="shared" si="348"/>
        <v>8</v>
      </c>
    </row>
    <row r="2250" spans="13:21">
      <c r="M2250">
        <f t="shared" si="344"/>
        <v>110.95843220338566</v>
      </c>
      <c r="N2250">
        <f t="shared" si="343"/>
        <v>110.99843220338565</v>
      </c>
      <c r="O2250">
        <f t="shared" si="349"/>
        <v>110.95343220338566</v>
      </c>
      <c r="P2250">
        <f t="shared" si="350"/>
        <v>111.00343220338564</v>
      </c>
      <c r="Q2250">
        <f t="shared" si="346"/>
        <v>110.97843220338565</v>
      </c>
      <c r="R2250">
        <f t="shared" si="351"/>
        <v>0</v>
      </c>
      <c r="S2250" s="12">
        <f t="shared" si="347"/>
        <v>0</v>
      </c>
      <c r="T2250">
        <f t="shared" si="345"/>
        <v>0</v>
      </c>
      <c r="U2250">
        <f t="shared" si="348"/>
        <v>8</v>
      </c>
    </row>
    <row r="2251" spans="13:21">
      <c r="M2251">
        <f t="shared" si="344"/>
        <v>111.00843220338565</v>
      </c>
      <c r="N2251">
        <f t="shared" si="343"/>
        <v>111.04843220338564</v>
      </c>
      <c r="O2251">
        <f t="shared" si="349"/>
        <v>111.00343220338566</v>
      </c>
      <c r="P2251">
        <f t="shared" si="350"/>
        <v>111.05343220338564</v>
      </c>
      <c r="Q2251">
        <f t="shared" si="346"/>
        <v>111.02843220338565</v>
      </c>
      <c r="R2251">
        <f t="shared" si="351"/>
        <v>0</v>
      </c>
      <c r="S2251" s="12">
        <f t="shared" si="347"/>
        <v>0</v>
      </c>
      <c r="T2251">
        <f t="shared" si="345"/>
        <v>0</v>
      </c>
      <c r="U2251">
        <f t="shared" si="348"/>
        <v>8</v>
      </c>
    </row>
    <row r="2252" spans="13:21">
      <c r="M2252">
        <f t="shared" si="344"/>
        <v>111.05843220338565</v>
      </c>
      <c r="N2252">
        <f t="shared" si="343"/>
        <v>111.09843220338564</v>
      </c>
      <c r="O2252">
        <f t="shared" si="349"/>
        <v>111.05343220338565</v>
      </c>
      <c r="P2252">
        <f t="shared" si="350"/>
        <v>111.10343220338564</v>
      </c>
      <c r="Q2252">
        <f t="shared" si="346"/>
        <v>111.07843220338565</v>
      </c>
      <c r="R2252">
        <f t="shared" si="351"/>
        <v>0</v>
      </c>
      <c r="S2252" s="12">
        <f t="shared" si="347"/>
        <v>0</v>
      </c>
      <c r="T2252">
        <f t="shared" si="345"/>
        <v>0</v>
      </c>
      <c r="U2252">
        <f t="shared" si="348"/>
        <v>8</v>
      </c>
    </row>
    <row r="2253" spans="13:21">
      <c r="M2253">
        <f t="shared" si="344"/>
        <v>111.10843220338565</v>
      </c>
      <c r="N2253">
        <f t="shared" si="343"/>
        <v>111.14843220338564</v>
      </c>
      <c r="O2253">
        <f t="shared" si="349"/>
        <v>111.10343220338565</v>
      </c>
      <c r="P2253">
        <f t="shared" si="350"/>
        <v>111.15343220338563</v>
      </c>
      <c r="Q2253">
        <f t="shared" si="346"/>
        <v>111.12843220338564</v>
      </c>
      <c r="R2253">
        <f t="shared" si="351"/>
        <v>0</v>
      </c>
      <c r="S2253" s="12">
        <f t="shared" si="347"/>
        <v>0</v>
      </c>
      <c r="T2253">
        <f t="shared" si="345"/>
        <v>0</v>
      </c>
      <c r="U2253">
        <f t="shared" si="348"/>
        <v>8</v>
      </c>
    </row>
    <row r="2254" spans="13:21">
      <c r="M2254">
        <f t="shared" si="344"/>
        <v>111.15843220338564</v>
      </c>
      <c r="N2254">
        <f t="shared" si="343"/>
        <v>111.19843220338564</v>
      </c>
      <c r="O2254">
        <f t="shared" si="349"/>
        <v>111.15343220338565</v>
      </c>
      <c r="P2254">
        <f t="shared" si="350"/>
        <v>111.20343220338563</v>
      </c>
      <c r="Q2254">
        <f t="shared" si="346"/>
        <v>111.17843220338564</v>
      </c>
      <c r="R2254">
        <f t="shared" si="351"/>
        <v>0</v>
      </c>
      <c r="S2254" s="12">
        <f t="shared" si="347"/>
        <v>0</v>
      </c>
      <c r="T2254">
        <f t="shared" si="345"/>
        <v>0</v>
      </c>
      <c r="U2254">
        <f t="shared" si="348"/>
        <v>8</v>
      </c>
    </row>
    <row r="2255" spans="13:21">
      <c r="M2255">
        <f t="shared" si="344"/>
        <v>111.20843220338564</v>
      </c>
      <c r="N2255">
        <f t="shared" si="343"/>
        <v>111.24843220338563</v>
      </c>
      <c r="O2255">
        <f t="shared" si="349"/>
        <v>111.20343220338565</v>
      </c>
      <c r="P2255">
        <f t="shared" si="350"/>
        <v>111.25343220338563</v>
      </c>
      <c r="Q2255">
        <f t="shared" si="346"/>
        <v>111.22843220338564</v>
      </c>
      <c r="R2255">
        <f t="shared" si="351"/>
        <v>0</v>
      </c>
      <c r="S2255" s="12">
        <f t="shared" si="347"/>
        <v>0</v>
      </c>
      <c r="T2255">
        <f t="shared" si="345"/>
        <v>0</v>
      </c>
      <c r="U2255">
        <f t="shared" si="348"/>
        <v>8</v>
      </c>
    </row>
    <row r="2256" spans="13:21">
      <c r="M2256">
        <f t="shared" si="344"/>
        <v>111.25843220338564</v>
      </c>
      <c r="N2256">
        <f t="shared" si="343"/>
        <v>111.29843220338563</v>
      </c>
      <c r="O2256">
        <f t="shared" si="349"/>
        <v>111.25343220338564</v>
      </c>
      <c r="P2256">
        <f t="shared" si="350"/>
        <v>111.30343220338563</v>
      </c>
      <c r="Q2256">
        <f t="shared" si="346"/>
        <v>111.27843220338563</v>
      </c>
      <c r="R2256">
        <f t="shared" si="351"/>
        <v>0</v>
      </c>
      <c r="S2256" s="12">
        <f t="shared" si="347"/>
        <v>0</v>
      </c>
      <c r="T2256">
        <f t="shared" si="345"/>
        <v>0</v>
      </c>
      <c r="U2256">
        <f t="shared" si="348"/>
        <v>8</v>
      </c>
    </row>
    <row r="2257" spans="13:21">
      <c r="M2257">
        <f t="shared" si="344"/>
        <v>111.30843220338564</v>
      </c>
      <c r="N2257">
        <f t="shared" si="343"/>
        <v>111.34843220338563</v>
      </c>
      <c r="O2257">
        <f t="shared" si="349"/>
        <v>111.30343220338564</v>
      </c>
      <c r="P2257">
        <f t="shared" si="350"/>
        <v>111.35343220338562</v>
      </c>
      <c r="Q2257">
        <f t="shared" si="346"/>
        <v>111.32843220338563</v>
      </c>
      <c r="R2257">
        <f t="shared" si="351"/>
        <v>0</v>
      </c>
      <c r="S2257" s="12">
        <f t="shared" si="347"/>
        <v>0</v>
      </c>
      <c r="T2257">
        <f t="shared" si="345"/>
        <v>0</v>
      </c>
      <c r="U2257">
        <f t="shared" si="348"/>
        <v>8</v>
      </c>
    </row>
    <row r="2258" spans="13:21">
      <c r="M2258">
        <f t="shared" si="344"/>
        <v>111.35843220338563</v>
      </c>
      <c r="N2258">
        <f t="shared" si="343"/>
        <v>111.39843220338562</v>
      </c>
      <c r="O2258">
        <f t="shared" si="349"/>
        <v>111.35343220338564</v>
      </c>
      <c r="P2258">
        <f t="shared" si="350"/>
        <v>111.40343220338562</v>
      </c>
      <c r="Q2258">
        <f t="shared" si="346"/>
        <v>111.37843220338563</v>
      </c>
      <c r="R2258">
        <f t="shared" si="351"/>
        <v>0</v>
      </c>
      <c r="S2258" s="12">
        <f t="shared" si="347"/>
        <v>0</v>
      </c>
      <c r="T2258">
        <f t="shared" si="345"/>
        <v>0</v>
      </c>
      <c r="U2258">
        <f t="shared" si="348"/>
        <v>8</v>
      </c>
    </row>
    <row r="2259" spans="13:21">
      <c r="M2259">
        <f t="shared" si="344"/>
        <v>111.40843220338563</v>
      </c>
      <c r="N2259">
        <f t="shared" si="343"/>
        <v>111.44843220338562</v>
      </c>
      <c r="O2259">
        <f t="shared" si="349"/>
        <v>111.40343220338563</v>
      </c>
      <c r="P2259">
        <f t="shared" si="350"/>
        <v>111.45343220338562</v>
      </c>
      <c r="Q2259">
        <f t="shared" si="346"/>
        <v>111.42843220338563</v>
      </c>
      <c r="R2259">
        <f t="shared" si="351"/>
        <v>0</v>
      </c>
      <c r="S2259" s="12">
        <f t="shared" si="347"/>
        <v>0</v>
      </c>
      <c r="T2259">
        <f t="shared" si="345"/>
        <v>0</v>
      </c>
      <c r="U2259">
        <f t="shared" si="348"/>
        <v>8</v>
      </c>
    </row>
    <row r="2260" spans="13:21">
      <c r="M2260">
        <f t="shared" si="344"/>
        <v>111.45843220338563</v>
      </c>
      <c r="N2260">
        <f t="shared" si="343"/>
        <v>111.49843220338562</v>
      </c>
      <c r="O2260">
        <f t="shared" si="349"/>
        <v>111.45343220338563</v>
      </c>
      <c r="P2260">
        <f t="shared" si="350"/>
        <v>111.50343220338561</v>
      </c>
      <c r="Q2260">
        <f t="shared" si="346"/>
        <v>111.47843220338562</v>
      </c>
      <c r="R2260">
        <f t="shared" si="351"/>
        <v>0</v>
      </c>
      <c r="S2260" s="12">
        <f t="shared" si="347"/>
        <v>0</v>
      </c>
      <c r="T2260">
        <f t="shared" si="345"/>
        <v>0</v>
      </c>
      <c r="U2260">
        <f t="shared" si="348"/>
        <v>8</v>
      </c>
    </row>
    <row r="2261" spans="13:21">
      <c r="M2261">
        <f t="shared" si="344"/>
        <v>111.50843220338562</v>
      </c>
      <c r="N2261">
        <f t="shared" si="343"/>
        <v>111.54843220338562</v>
      </c>
      <c r="O2261">
        <f t="shared" si="349"/>
        <v>111.50343220338563</v>
      </c>
      <c r="P2261">
        <f t="shared" si="350"/>
        <v>111.55343220338561</v>
      </c>
      <c r="Q2261">
        <f t="shared" si="346"/>
        <v>111.52843220338562</v>
      </c>
      <c r="R2261">
        <f t="shared" si="351"/>
        <v>0</v>
      </c>
      <c r="S2261" s="12">
        <f t="shared" si="347"/>
        <v>0</v>
      </c>
      <c r="T2261">
        <f t="shared" si="345"/>
        <v>0</v>
      </c>
      <c r="U2261">
        <f t="shared" si="348"/>
        <v>8</v>
      </c>
    </row>
    <row r="2262" spans="13:21">
      <c r="M2262">
        <f t="shared" si="344"/>
        <v>111.55843220338562</v>
      </c>
      <c r="N2262">
        <f t="shared" si="343"/>
        <v>111.59843220338561</v>
      </c>
      <c r="O2262">
        <f t="shared" si="349"/>
        <v>111.55343220338563</v>
      </c>
      <c r="P2262">
        <f t="shared" si="350"/>
        <v>111.60343220338561</v>
      </c>
      <c r="Q2262">
        <f t="shared" si="346"/>
        <v>111.57843220338562</v>
      </c>
      <c r="R2262">
        <f t="shared" si="351"/>
        <v>0</v>
      </c>
      <c r="S2262" s="12">
        <f t="shared" si="347"/>
        <v>0</v>
      </c>
      <c r="T2262">
        <f>R2262</f>
        <v>0</v>
      </c>
      <c r="U2262">
        <f t="shared" si="348"/>
        <v>8</v>
      </c>
    </row>
    <row r="2263" spans="13:21">
      <c r="M2263">
        <f t="shared" si="344"/>
        <v>111.60843220338562</v>
      </c>
      <c r="N2263">
        <f t="shared" si="343"/>
        <v>111.64843220338561</v>
      </c>
      <c r="O2263">
        <f t="shared" si="349"/>
        <v>111.60343220338562</v>
      </c>
      <c r="P2263">
        <f t="shared" si="350"/>
        <v>111.65343220338561</v>
      </c>
      <c r="Q2263">
        <f t="shared" si="346"/>
        <v>111.62843220338561</v>
      </c>
      <c r="R2263">
        <f t="shared" si="351"/>
        <v>0</v>
      </c>
      <c r="S2263" s="12">
        <f t="shared" si="347"/>
        <v>0</v>
      </c>
      <c r="T2263">
        <f t="shared" ref="T2263:T2300" si="352">R2263+T2262</f>
        <v>0</v>
      </c>
      <c r="U2263">
        <f t="shared" si="348"/>
        <v>8</v>
      </c>
    </row>
    <row r="2264" spans="13:21">
      <c r="M2264">
        <f t="shared" si="344"/>
        <v>111.65843220338562</v>
      </c>
      <c r="N2264">
        <f t="shared" si="343"/>
        <v>111.69843220338561</v>
      </c>
      <c r="O2264">
        <f t="shared" si="349"/>
        <v>111.65343220338562</v>
      </c>
      <c r="P2264">
        <f t="shared" si="350"/>
        <v>111.7034322033856</v>
      </c>
      <c r="Q2264">
        <f t="shared" si="346"/>
        <v>111.67843220338561</v>
      </c>
      <c r="R2264">
        <f t="shared" si="351"/>
        <v>0</v>
      </c>
      <c r="S2264" s="12">
        <f t="shared" si="347"/>
        <v>0</v>
      </c>
      <c r="T2264">
        <f t="shared" si="352"/>
        <v>0</v>
      </c>
      <c r="U2264">
        <f t="shared" si="348"/>
        <v>8</v>
      </c>
    </row>
    <row r="2265" spans="13:21">
      <c r="M2265">
        <f t="shared" si="344"/>
        <v>111.70843220338561</v>
      </c>
      <c r="N2265">
        <f t="shared" si="343"/>
        <v>111.7484322033856</v>
      </c>
      <c r="O2265">
        <f t="shared" si="349"/>
        <v>111.70343220338562</v>
      </c>
      <c r="P2265">
        <f t="shared" si="350"/>
        <v>111.7534322033856</v>
      </c>
      <c r="Q2265">
        <f t="shared" si="346"/>
        <v>111.72843220338561</v>
      </c>
      <c r="R2265">
        <f t="shared" si="351"/>
        <v>0</v>
      </c>
      <c r="S2265" s="12">
        <f t="shared" si="347"/>
        <v>0</v>
      </c>
      <c r="T2265">
        <f t="shared" si="352"/>
        <v>0</v>
      </c>
      <c r="U2265">
        <f t="shared" si="348"/>
        <v>8</v>
      </c>
    </row>
    <row r="2266" spans="13:21">
      <c r="M2266">
        <f t="shared" si="344"/>
        <v>111.75843220338561</v>
      </c>
      <c r="N2266">
        <f t="shared" si="343"/>
        <v>111.7984322033856</v>
      </c>
      <c r="O2266">
        <f t="shared" si="349"/>
        <v>111.75343220338561</v>
      </c>
      <c r="P2266">
        <f t="shared" si="350"/>
        <v>111.8034322033856</v>
      </c>
      <c r="Q2266">
        <f t="shared" si="346"/>
        <v>111.77843220338561</v>
      </c>
      <c r="R2266">
        <f t="shared" si="351"/>
        <v>0</v>
      </c>
      <c r="S2266" s="12">
        <f t="shared" si="347"/>
        <v>0</v>
      </c>
      <c r="T2266">
        <f t="shared" si="352"/>
        <v>0</v>
      </c>
      <c r="U2266">
        <f t="shared" si="348"/>
        <v>8</v>
      </c>
    </row>
    <row r="2267" spans="13:21">
      <c r="M2267">
        <f t="shared" si="344"/>
        <v>111.80843220338561</v>
      </c>
      <c r="N2267">
        <f t="shared" si="343"/>
        <v>111.8484322033856</v>
      </c>
      <c r="O2267">
        <f t="shared" si="349"/>
        <v>111.80343220338561</v>
      </c>
      <c r="P2267">
        <f t="shared" si="350"/>
        <v>111.85343220338559</v>
      </c>
      <c r="Q2267">
        <f t="shared" si="346"/>
        <v>111.8284322033856</v>
      </c>
      <c r="R2267">
        <f t="shared" si="351"/>
        <v>0</v>
      </c>
      <c r="S2267" s="12">
        <f t="shared" si="347"/>
        <v>0</v>
      </c>
      <c r="T2267">
        <f t="shared" si="352"/>
        <v>0</v>
      </c>
      <c r="U2267">
        <f t="shared" si="348"/>
        <v>8</v>
      </c>
    </row>
    <row r="2268" spans="13:21">
      <c r="M2268">
        <f t="shared" si="344"/>
        <v>111.8584322033856</v>
      </c>
      <c r="N2268">
        <f t="shared" si="343"/>
        <v>111.8984322033856</v>
      </c>
      <c r="O2268">
        <f t="shared" si="349"/>
        <v>111.85343220338561</v>
      </c>
      <c r="P2268">
        <f t="shared" si="350"/>
        <v>111.90343220338559</v>
      </c>
      <c r="Q2268">
        <f t="shared" si="346"/>
        <v>111.8784322033856</v>
      </c>
      <c r="R2268">
        <f t="shared" si="351"/>
        <v>0</v>
      </c>
      <c r="S2268" s="12">
        <f t="shared" si="347"/>
        <v>0</v>
      </c>
      <c r="T2268">
        <f t="shared" si="352"/>
        <v>0</v>
      </c>
      <c r="U2268">
        <f t="shared" si="348"/>
        <v>8</v>
      </c>
    </row>
    <row r="2269" spans="13:21">
      <c r="M2269">
        <f t="shared" si="344"/>
        <v>111.9084322033856</v>
      </c>
      <c r="N2269">
        <f t="shared" si="343"/>
        <v>111.94843220338559</v>
      </c>
      <c r="O2269">
        <f t="shared" si="349"/>
        <v>111.90343220338561</v>
      </c>
      <c r="P2269">
        <f t="shared" si="350"/>
        <v>111.95343220338559</v>
      </c>
      <c r="Q2269">
        <f t="shared" si="346"/>
        <v>111.9284322033856</v>
      </c>
      <c r="R2269">
        <f t="shared" si="351"/>
        <v>0</v>
      </c>
      <c r="S2269" s="12">
        <f t="shared" si="347"/>
        <v>0</v>
      </c>
      <c r="T2269">
        <f t="shared" si="352"/>
        <v>0</v>
      </c>
      <c r="U2269">
        <f t="shared" si="348"/>
        <v>8</v>
      </c>
    </row>
    <row r="2270" spans="13:21">
      <c r="M2270">
        <f t="shared" si="344"/>
        <v>111.9584322033856</v>
      </c>
      <c r="N2270">
        <f t="shared" si="343"/>
        <v>111.99843220338559</v>
      </c>
      <c r="O2270">
        <f t="shared" si="349"/>
        <v>111.9534322033856</v>
      </c>
      <c r="P2270">
        <f t="shared" si="350"/>
        <v>112.00343220338559</v>
      </c>
      <c r="Q2270">
        <f t="shared" si="346"/>
        <v>111.97843220338559</v>
      </c>
      <c r="R2270">
        <f t="shared" si="351"/>
        <v>0</v>
      </c>
      <c r="S2270" s="12">
        <f t="shared" si="347"/>
        <v>0</v>
      </c>
      <c r="T2270">
        <f t="shared" si="352"/>
        <v>0</v>
      </c>
      <c r="U2270">
        <f t="shared" si="348"/>
        <v>8</v>
      </c>
    </row>
    <row r="2271" spans="13:21">
      <c r="M2271">
        <f t="shared" si="344"/>
        <v>112.0084322033856</v>
      </c>
      <c r="N2271">
        <f t="shared" si="343"/>
        <v>112.04843220338559</v>
      </c>
      <c r="O2271">
        <f t="shared" si="349"/>
        <v>112.0034322033856</v>
      </c>
      <c r="P2271">
        <f t="shared" si="350"/>
        <v>112.05343220338558</v>
      </c>
      <c r="Q2271">
        <f t="shared" si="346"/>
        <v>112.02843220338559</v>
      </c>
      <c r="R2271">
        <f t="shared" si="351"/>
        <v>0</v>
      </c>
      <c r="S2271" s="12">
        <f t="shared" si="347"/>
        <v>0</v>
      </c>
      <c r="T2271">
        <f t="shared" si="352"/>
        <v>0</v>
      </c>
      <c r="U2271">
        <f t="shared" si="348"/>
        <v>8</v>
      </c>
    </row>
    <row r="2272" spans="13:21">
      <c r="M2272">
        <f t="shared" si="344"/>
        <v>112.05843220338559</v>
      </c>
      <c r="N2272">
        <f t="shared" si="343"/>
        <v>112.09843220338558</v>
      </c>
      <c r="O2272">
        <f t="shared" si="349"/>
        <v>112.0534322033856</v>
      </c>
      <c r="P2272">
        <f t="shared" si="350"/>
        <v>112.10343220338558</v>
      </c>
      <c r="Q2272">
        <f t="shared" si="346"/>
        <v>112.07843220338559</v>
      </c>
      <c r="R2272">
        <f t="shared" si="351"/>
        <v>0</v>
      </c>
      <c r="S2272" s="12">
        <f t="shared" si="347"/>
        <v>0</v>
      </c>
      <c r="T2272">
        <f t="shared" si="352"/>
        <v>0</v>
      </c>
      <c r="U2272">
        <f t="shared" si="348"/>
        <v>8</v>
      </c>
    </row>
    <row r="2273" spans="13:21">
      <c r="M2273">
        <f t="shared" si="344"/>
        <v>112.10843220338559</v>
      </c>
      <c r="N2273">
        <f t="shared" si="343"/>
        <v>112.14843220338558</v>
      </c>
      <c r="O2273">
        <f t="shared" si="349"/>
        <v>112.10343220338559</v>
      </c>
      <c r="P2273">
        <f t="shared" si="350"/>
        <v>112.15343220338558</v>
      </c>
      <c r="Q2273">
        <f t="shared" si="346"/>
        <v>112.12843220338559</v>
      </c>
      <c r="R2273">
        <f t="shared" si="351"/>
        <v>0</v>
      </c>
      <c r="S2273" s="12">
        <f t="shared" si="347"/>
        <v>0</v>
      </c>
      <c r="T2273">
        <f t="shared" si="352"/>
        <v>0</v>
      </c>
      <c r="U2273">
        <f t="shared" si="348"/>
        <v>8</v>
      </c>
    </row>
    <row r="2274" spans="13:21">
      <c r="M2274">
        <f t="shared" si="344"/>
        <v>112.15843220338559</v>
      </c>
      <c r="N2274">
        <f t="shared" si="343"/>
        <v>112.19843220338558</v>
      </c>
      <c r="O2274">
        <f t="shared" si="349"/>
        <v>112.15343220338559</v>
      </c>
      <c r="P2274">
        <f t="shared" si="350"/>
        <v>112.20343220338557</v>
      </c>
      <c r="Q2274">
        <f t="shared" si="346"/>
        <v>112.17843220338558</v>
      </c>
      <c r="R2274">
        <f t="shared" si="351"/>
        <v>0</v>
      </c>
      <c r="S2274" s="12">
        <f t="shared" si="347"/>
        <v>0</v>
      </c>
      <c r="T2274">
        <f t="shared" si="352"/>
        <v>0</v>
      </c>
      <c r="U2274">
        <f t="shared" si="348"/>
        <v>8</v>
      </c>
    </row>
    <row r="2275" spans="13:21">
      <c r="M2275">
        <f t="shared" si="344"/>
        <v>112.20843220338558</v>
      </c>
      <c r="N2275">
        <f t="shared" si="343"/>
        <v>112.24843220338558</v>
      </c>
      <c r="O2275">
        <f t="shared" si="349"/>
        <v>112.20343220338559</v>
      </c>
      <c r="P2275">
        <f t="shared" si="350"/>
        <v>112.25343220338557</v>
      </c>
      <c r="Q2275">
        <f t="shared" si="346"/>
        <v>112.22843220338558</v>
      </c>
      <c r="R2275">
        <f t="shared" si="351"/>
        <v>0</v>
      </c>
      <c r="S2275" s="12">
        <f t="shared" si="347"/>
        <v>0</v>
      </c>
      <c r="T2275">
        <f t="shared" si="352"/>
        <v>0</v>
      </c>
      <c r="U2275">
        <f t="shared" si="348"/>
        <v>8</v>
      </c>
    </row>
    <row r="2276" spans="13:21">
      <c r="M2276">
        <f t="shared" si="344"/>
        <v>112.25843220338558</v>
      </c>
      <c r="N2276">
        <f t="shared" si="343"/>
        <v>112.29843220338557</v>
      </c>
      <c r="O2276">
        <f t="shared" si="349"/>
        <v>112.25343220338559</v>
      </c>
      <c r="P2276">
        <f t="shared" si="350"/>
        <v>112.30343220338557</v>
      </c>
      <c r="Q2276">
        <f t="shared" si="346"/>
        <v>112.27843220338558</v>
      </c>
      <c r="R2276">
        <f t="shared" si="351"/>
        <v>0</v>
      </c>
      <c r="S2276" s="12">
        <f t="shared" si="347"/>
        <v>0</v>
      </c>
      <c r="T2276">
        <f t="shared" si="352"/>
        <v>0</v>
      </c>
      <c r="U2276">
        <f t="shared" si="348"/>
        <v>8</v>
      </c>
    </row>
    <row r="2277" spans="13:21">
      <c r="M2277">
        <f t="shared" si="344"/>
        <v>112.30843220338558</v>
      </c>
      <c r="N2277">
        <f t="shared" si="343"/>
        <v>112.34843220338557</v>
      </c>
      <c r="O2277">
        <f t="shared" si="349"/>
        <v>112.30343220338558</v>
      </c>
      <c r="P2277">
        <f t="shared" si="350"/>
        <v>112.35343220338557</v>
      </c>
      <c r="Q2277">
        <f t="shared" si="346"/>
        <v>112.32843220338557</v>
      </c>
      <c r="R2277">
        <f t="shared" si="351"/>
        <v>0</v>
      </c>
      <c r="S2277" s="12">
        <f t="shared" si="347"/>
        <v>0</v>
      </c>
      <c r="T2277">
        <f t="shared" si="352"/>
        <v>0</v>
      </c>
      <c r="U2277">
        <f t="shared" si="348"/>
        <v>8</v>
      </c>
    </row>
    <row r="2278" spans="13:21">
      <c r="M2278">
        <f t="shared" si="344"/>
        <v>112.35843220338558</v>
      </c>
      <c r="N2278">
        <f t="shared" si="343"/>
        <v>112.39843220338557</v>
      </c>
      <c r="O2278">
        <f t="shared" si="349"/>
        <v>112.35343220338558</v>
      </c>
      <c r="P2278">
        <f t="shared" si="350"/>
        <v>112.40343220338556</v>
      </c>
      <c r="Q2278">
        <f t="shared" si="346"/>
        <v>112.37843220338557</v>
      </c>
      <c r="R2278">
        <f t="shared" si="351"/>
        <v>0</v>
      </c>
      <c r="S2278" s="12">
        <f t="shared" si="347"/>
        <v>0</v>
      </c>
      <c r="T2278">
        <f t="shared" si="352"/>
        <v>0</v>
      </c>
      <c r="U2278">
        <f t="shared" si="348"/>
        <v>8</v>
      </c>
    </row>
    <row r="2279" spans="13:21">
      <c r="M2279">
        <f t="shared" si="344"/>
        <v>112.40843220338557</v>
      </c>
      <c r="N2279">
        <f t="shared" si="343"/>
        <v>112.44843220338556</v>
      </c>
      <c r="O2279">
        <f t="shared" si="349"/>
        <v>112.40343220338558</v>
      </c>
      <c r="P2279">
        <f t="shared" si="350"/>
        <v>112.45343220338556</v>
      </c>
      <c r="Q2279">
        <f t="shared" si="346"/>
        <v>112.42843220338557</v>
      </c>
      <c r="R2279">
        <f t="shared" si="351"/>
        <v>0</v>
      </c>
      <c r="S2279" s="12">
        <f t="shared" si="347"/>
        <v>0</v>
      </c>
      <c r="T2279">
        <f t="shared" si="352"/>
        <v>0</v>
      </c>
      <c r="U2279">
        <f t="shared" si="348"/>
        <v>8</v>
      </c>
    </row>
    <row r="2280" spans="13:21">
      <c r="M2280">
        <f t="shared" si="344"/>
        <v>112.45843220338557</v>
      </c>
      <c r="N2280">
        <f t="shared" ref="N2280:N2343" si="353">N2279+$J$6</f>
        <v>112.49843220338556</v>
      </c>
      <c r="O2280">
        <f t="shared" si="349"/>
        <v>112.45343220338557</v>
      </c>
      <c r="P2280">
        <f t="shared" si="350"/>
        <v>112.50343220338556</v>
      </c>
      <c r="Q2280">
        <f t="shared" si="346"/>
        <v>112.47843220338557</v>
      </c>
      <c r="R2280">
        <f t="shared" si="351"/>
        <v>0</v>
      </c>
      <c r="S2280" s="12">
        <f t="shared" si="347"/>
        <v>0</v>
      </c>
      <c r="T2280">
        <f t="shared" si="352"/>
        <v>0</v>
      </c>
      <c r="U2280">
        <f t="shared" si="348"/>
        <v>8</v>
      </c>
    </row>
    <row r="2281" spans="13:21">
      <c r="M2281">
        <f t="shared" si="344"/>
        <v>112.50843220338557</v>
      </c>
      <c r="N2281">
        <f t="shared" si="353"/>
        <v>112.54843220338556</v>
      </c>
      <c r="O2281">
        <f t="shared" si="349"/>
        <v>112.50343220338557</v>
      </c>
      <c r="P2281">
        <f t="shared" si="350"/>
        <v>112.55343220338555</v>
      </c>
      <c r="Q2281">
        <f t="shared" si="346"/>
        <v>112.52843220338556</v>
      </c>
      <c r="R2281">
        <f t="shared" si="351"/>
        <v>0</v>
      </c>
      <c r="S2281" s="12">
        <f t="shared" si="347"/>
        <v>0</v>
      </c>
      <c r="T2281">
        <f t="shared" si="352"/>
        <v>0</v>
      </c>
      <c r="U2281">
        <f t="shared" si="348"/>
        <v>8</v>
      </c>
    </row>
    <row r="2282" spans="13:21">
      <c r="M2282">
        <f t="shared" si="344"/>
        <v>112.55843220338556</v>
      </c>
      <c r="N2282">
        <f t="shared" si="353"/>
        <v>112.59843220338556</v>
      </c>
      <c r="O2282">
        <f t="shared" si="349"/>
        <v>112.55343220338557</v>
      </c>
      <c r="P2282">
        <f t="shared" si="350"/>
        <v>112.60343220338555</v>
      </c>
      <c r="Q2282">
        <f t="shared" si="346"/>
        <v>112.57843220338556</v>
      </c>
      <c r="R2282">
        <f t="shared" si="351"/>
        <v>0</v>
      </c>
      <c r="S2282" s="12">
        <f t="shared" si="347"/>
        <v>0</v>
      </c>
      <c r="T2282">
        <f t="shared" si="352"/>
        <v>0</v>
      </c>
      <c r="U2282">
        <f t="shared" si="348"/>
        <v>8</v>
      </c>
    </row>
    <row r="2283" spans="13:21">
      <c r="M2283">
        <f t="shared" ref="M2283:M2346" si="354">N2282+10^(-$D$4)</f>
        <v>112.60843220338556</v>
      </c>
      <c r="N2283">
        <f t="shared" si="353"/>
        <v>112.64843220338555</v>
      </c>
      <c r="O2283">
        <f t="shared" si="349"/>
        <v>112.60343220338557</v>
      </c>
      <c r="P2283">
        <f t="shared" si="350"/>
        <v>112.65343220338555</v>
      </c>
      <c r="Q2283">
        <f t="shared" si="346"/>
        <v>112.62843220338556</v>
      </c>
      <c r="R2283">
        <f t="shared" si="351"/>
        <v>0</v>
      </c>
      <c r="S2283" s="12">
        <f t="shared" si="347"/>
        <v>0</v>
      </c>
      <c r="T2283">
        <f t="shared" si="352"/>
        <v>0</v>
      </c>
      <c r="U2283">
        <f t="shared" si="348"/>
        <v>8</v>
      </c>
    </row>
    <row r="2284" spans="13:21">
      <c r="M2284">
        <f t="shared" si="354"/>
        <v>112.65843220338556</v>
      </c>
      <c r="N2284">
        <f t="shared" si="353"/>
        <v>112.69843220338555</v>
      </c>
      <c r="O2284">
        <f t="shared" si="349"/>
        <v>112.65343220338556</v>
      </c>
      <c r="P2284">
        <f t="shared" si="350"/>
        <v>112.70343220338555</v>
      </c>
      <c r="Q2284">
        <f t="shared" si="346"/>
        <v>112.67843220338555</v>
      </c>
      <c r="R2284">
        <f t="shared" si="351"/>
        <v>0</v>
      </c>
      <c r="S2284" s="12">
        <f t="shared" si="347"/>
        <v>0</v>
      </c>
      <c r="T2284">
        <f t="shared" si="352"/>
        <v>0</v>
      </c>
      <c r="U2284">
        <f t="shared" si="348"/>
        <v>8</v>
      </c>
    </row>
    <row r="2285" spans="13:21">
      <c r="M2285">
        <f t="shared" si="354"/>
        <v>112.70843220338556</v>
      </c>
      <c r="N2285">
        <f t="shared" si="353"/>
        <v>112.74843220338555</v>
      </c>
      <c r="O2285">
        <f t="shared" si="349"/>
        <v>112.70343220338556</v>
      </c>
      <c r="P2285">
        <f t="shared" si="350"/>
        <v>112.75343220338554</v>
      </c>
      <c r="Q2285">
        <f t="shared" si="346"/>
        <v>112.72843220338555</v>
      </c>
      <c r="R2285">
        <f t="shared" si="351"/>
        <v>0</v>
      </c>
      <c r="S2285" s="12">
        <f t="shared" si="347"/>
        <v>0</v>
      </c>
      <c r="T2285">
        <f t="shared" si="352"/>
        <v>0</v>
      </c>
      <c r="U2285">
        <f t="shared" si="348"/>
        <v>8</v>
      </c>
    </row>
    <row r="2286" spans="13:21">
      <c r="M2286">
        <f t="shared" si="354"/>
        <v>112.75843220338555</v>
      </c>
      <c r="N2286">
        <f t="shared" si="353"/>
        <v>112.79843220338554</v>
      </c>
      <c r="O2286">
        <f t="shared" si="349"/>
        <v>112.75343220338556</v>
      </c>
      <c r="P2286">
        <f t="shared" si="350"/>
        <v>112.80343220338554</v>
      </c>
      <c r="Q2286">
        <f t="shared" si="346"/>
        <v>112.77843220338555</v>
      </c>
      <c r="R2286">
        <f t="shared" si="351"/>
        <v>0</v>
      </c>
      <c r="S2286" s="12">
        <f t="shared" si="347"/>
        <v>0</v>
      </c>
      <c r="T2286">
        <f t="shared" si="352"/>
        <v>0</v>
      </c>
      <c r="U2286">
        <f t="shared" si="348"/>
        <v>8</v>
      </c>
    </row>
    <row r="2287" spans="13:21">
      <c r="M2287">
        <f t="shared" si="354"/>
        <v>112.80843220338555</v>
      </c>
      <c r="N2287">
        <f t="shared" si="353"/>
        <v>112.84843220338554</v>
      </c>
      <c r="O2287">
        <f t="shared" si="349"/>
        <v>112.80343220338555</v>
      </c>
      <c r="P2287">
        <f t="shared" si="350"/>
        <v>112.85343220338554</v>
      </c>
      <c r="Q2287">
        <f t="shared" si="346"/>
        <v>112.82843220338555</v>
      </c>
      <c r="R2287">
        <f t="shared" si="351"/>
        <v>0</v>
      </c>
      <c r="S2287" s="12">
        <f t="shared" si="347"/>
        <v>0</v>
      </c>
      <c r="T2287">
        <f t="shared" si="352"/>
        <v>0</v>
      </c>
      <c r="U2287">
        <f t="shared" si="348"/>
        <v>8</v>
      </c>
    </row>
    <row r="2288" spans="13:21">
      <c r="M2288">
        <f t="shared" si="354"/>
        <v>112.85843220338555</v>
      </c>
      <c r="N2288">
        <f t="shared" si="353"/>
        <v>112.89843220338554</v>
      </c>
      <c r="O2288">
        <f t="shared" si="349"/>
        <v>112.85343220338555</v>
      </c>
      <c r="P2288">
        <f t="shared" si="350"/>
        <v>112.90343220338553</v>
      </c>
      <c r="Q2288">
        <f t="shared" si="346"/>
        <v>112.87843220338554</v>
      </c>
      <c r="R2288">
        <f t="shared" si="351"/>
        <v>0</v>
      </c>
      <c r="S2288" s="12">
        <f t="shared" si="347"/>
        <v>0</v>
      </c>
      <c r="T2288">
        <f t="shared" si="352"/>
        <v>0</v>
      </c>
      <c r="U2288">
        <f t="shared" si="348"/>
        <v>8</v>
      </c>
    </row>
    <row r="2289" spans="13:21">
      <c r="M2289">
        <f t="shared" si="354"/>
        <v>112.90843220338554</v>
      </c>
      <c r="N2289">
        <f t="shared" si="353"/>
        <v>112.94843220338554</v>
      </c>
      <c r="O2289">
        <f t="shared" si="349"/>
        <v>112.90343220338555</v>
      </c>
      <c r="P2289">
        <f t="shared" si="350"/>
        <v>112.95343220338553</v>
      </c>
      <c r="Q2289">
        <f t="shared" si="346"/>
        <v>112.92843220338554</v>
      </c>
      <c r="R2289">
        <f t="shared" si="351"/>
        <v>0</v>
      </c>
      <c r="S2289" s="12">
        <f t="shared" si="347"/>
        <v>0</v>
      </c>
      <c r="T2289">
        <f t="shared" si="352"/>
        <v>0</v>
      </c>
      <c r="U2289">
        <f t="shared" si="348"/>
        <v>8</v>
      </c>
    </row>
    <row r="2290" spans="13:21">
      <c r="M2290">
        <f t="shared" si="354"/>
        <v>112.95843220338554</v>
      </c>
      <c r="N2290">
        <f t="shared" si="353"/>
        <v>112.99843220338553</v>
      </c>
      <c r="O2290">
        <f t="shared" si="349"/>
        <v>112.95343220338555</v>
      </c>
      <c r="P2290">
        <f t="shared" si="350"/>
        <v>113.00343220338553</v>
      </c>
      <c r="Q2290">
        <f t="shared" si="346"/>
        <v>112.97843220338554</v>
      </c>
      <c r="R2290">
        <f t="shared" si="351"/>
        <v>0</v>
      </c>
      <c r="S2290" s="12">
        <f t="shared" si="347"/>
        <v>0</v>
      </c>
      <c r="T2290">
        <f t="shared" si="352"/>
        <v>0</v>
      </c>
      <c r="U2290">
        <f t="shared" si="348"/>
        <v>8</v>
      </c>
    </row>
    <row r="2291" spans="13:21">
      <c r="M2291">
        <f t="shared" si="354"/>
        <v>113.00843220338554</v>
      </c>
      <c r="N2291">
        <f t="shared" si="353"/>
        <v>113.04843220338553</v>
      </c>
      <c r="O2291">
        <f t="shared" si="349"/>
        <v>113.00343220338554</v>
      </c>
      <c r="P2291">
        <f t="shared" si="350"/>
        <v>113.05343220338553</v>
      </c>
      <c r="Q2291">
        <f t="shared" ref="Q2291:Q2354" si="355">AVERAGE(O2291:P2291)</f>
        <v>113.02843220338553</v>
      </c>
      <c r="R2291">
        <f t="shared" si="351"/>
        <v>0</v>
      </c>
      <c r="S2291" s="12">
        <f t="shared" ref="S2291:S2354" si="356">R2291/$S$3</f>
        <v>0</v>
      </c>
      <c r="T2291">
        <f t="shared" si="352"/>
        <v>0</v>
      </c>
      <c r="U2291">
        <f t="shared" ref="U2291:U2354" si="357">COUNTIF($G$3:$G$1000, "&lt;="&amp;O2291)</f>
        <v>8</v>
      </c>
    </row>
    <row r="2292" spans="13:21">
      <c r="M2292">
        <f t="shared" si="354"/>
        <v>113.05843220338554</v>
      </c>
      <c r="N2292">
        <f t="shared" si="353"/>
        <v>113.09843220338553</v>
      </c>
      <c r="O2292">
        <f t="shared" si="349"/>
        <v>113.05343220338554</v>
      </c>
      <c r="P2292">
        <f t="shared" si="350"/>
        <v>113.10343220338552</v>
      </c>
      <c r="Q2292">
        <f t="shared" si="355"/>
        <v>113.07843220338553</v>
      </c>
      <c r="R2292">
        <f t="shared" si="351"/>
        <v>0</v>
      </c>
      <c r="S2292" s="12">
        <f t="shared" si="356"/>
        <v>0</v>
      </c>
      <c r="T2292">
        <f t="shared" si="352"/>
        <v>0</v>
      </c>
      <c r="U2292">
        <f t="shared" si="357"/>
        <v>8</v>
      </c>
    </row>
    <row r="2293" spans="13:21">
      <c r="M2293">
        <f t="shared" si="354"/>
        <v>113.10843220338553</v>
      </c>
      <c r="N2293">
        <f t="shared" si="353"/>
        <v>113.14843220338552</v>
      </c>
      <c r="O2293">
        <f t="shared" si="349"/>
        <v>113.10343220338554</v>
      </c>
      <c r="P2293">
        <f t="shared" si="350"/>
        <v>113.15343220338552</v>
      </c>
      <c r="Q2293">
        <f t="shared" si="355"/>
        <v>113.12843220338553</v>
      </c>
      <c r="R2293">
        <f t="shared" si="351"/>
        <v>0</v>
      </c>
      <c r="S2293" s="12">
        <f t="shared" si="356"/>
        <v>0</v>
      </c>
      <c r="T2293">
        <f t="shared" si="352"/>
        <v>0</v>
      </c>
      <c r="U2293">
        <f t="shared" si="357"/>
        <v>8</v>
      </c>
    </row>
    <row r="2294" spans="13:21">
      <c r="M2294">
        <f t="shared" si="354"/>
        <v>113.15843220338553</v>
      </c>
      <c r="N2294">
        <f t="shared" si="353"/>
        <v>113.19843220338552</v>
      </c>
      <c r="O2294">
        <f t="shared" si="349"/>
        <v>113.15343220338553</v>
      </c>
      <c r="P2294">
        <f t="shared" si="350"/>
        <v>113.20343220338552</v>
      </c>
      <c r="Q2294">
        <f t="shared" si="355"/>
        <v>113.17843220338553</v>
      </c>
      <c r="R2294">
        <f t="shared" si="351"/>
        <v>0</v>
      </c>
      <c r="S2294" s="12">
        <f t="shared" si="356"/>
        <v>0</v>
      </c>
      <c r="T2294">
        <f t="shared" si="352"/>
        <v>0</v>
      </c>
      <c r="U2294">
        <f t="shared" si="357"/>
        <v>8</v>
      </c>
    </row>
    <row r="2295" spans="13:21">
      <c r="M2295">
        <f t="shared" si="354"/>
        <v>113.20843220338553</v>
      </c>
      <c r="N2295">
        <f t="shared" si="353"/>
        <v>113.24843220338552</v>
      </c>
      <c r="O2295">
        <f t="shared" si="349"/>
        <v>113.20343220338553</v>
      </c>
      <c r="P2295">
        <f t="shared" si="350"/>
        <v>113.25343220338551</v>
      </c>
      <c r="Q2295">
        <f t="shared" si="355"/>
        <v>113.22843220338552</v>
      </c>
      <c r="R2295">
        <f t="shared" si="351"/>
        <v>0</v>
      </c>
      <c r="S2295" s="12">
        <f t="shared" si="356"/>
        <v>0</v>
      </c>
      <c r="T2295">
        <f t="shared" si="352"/>
        <v>0</v>
      </c>
      <c r="U2295">
        <f t="shared" si="357"/>
        <v>8</v>
      </c>
    </row>
    <row r="2296" spans="13:21">
      <c r="M2296">
        <f t="shared" si="354"/>
        <v>113.25843220338552</v>
      </c>
      <c r="N2296">
        <f t="shared" si="353"/>
        <v>113.29843220338552</v>
      </c>
      <c r="O2296">
        <f t="shared" si="349"/>
        <v>113.25343220338553</v>
      </c>
      <c r="P2296">
        <f t="shared" si="350"/>
        <v>113.30343220338551</v>
      </c>
      <c r="Q2296">
        <f t="shared" si="355"/>
        <v>113.27843220338552</v>
      </c>
      <c r="R2296">
        <f t="shared" si="351"/>
        <v>0</v>
      </c>
      <c r="S2296" s="12">
        <f t="shared" si="356"/>
        <v>0</v>
      </c>
      <c r="T2296">
        <f t="shared" si="352"/>
        <v>0</v>
      </c>
      <c r="U2296">
        <f t="shared" si="357"/>
        <v>8</v>
      </c>
    </row>
    <row r="2297" spans="13:21">
      <c r="M2297">
        <f t="shared" si="354"/>
        <v>113.30843220338552</v>
      </c>
      <c r="N2297">
        <f t="shared" si="353"/>
        <v>113.34843220338551</v>
      </c>
      <c r="O2297">
        <f t="shared" si="349"/>
        <v>113.30343220338553</v>
      </c>
      <c r="P2297">
        <f t="shared" si="350"/>
        <v>113.35343220338551</v>
      </c>
      <c r="Q2297">
        <f t="shared" si="355"/>
        <v>113.32843220338552</v>
      </c>
      <c r="R2297">
        <f t="shared" si="351"/>
        <v>0</v>
      </c>
      <c r="S2297" s="12">
        <f t="shared" si="356"/>
        <v>0</v>
      </c>
      <c r="T2297">
        <f t="shared" si="352"/>
        <v>0</v>
      </c>
      <c r="U2297">
        <f t="shared" si="357"/>
        <v>8</v>
      </c>
    </row>
    <row r="2298" spans="13:21">
      <c r="M2298">
        <f t="shared" si="354"/>
        <v>113.35843220338552</v>
      </c>
      <c r="N2298">
        <f t="shared" si="353"/>
        <v>113.39843220338551</v>
      </c>
      <c r="O2298">
        <f t="shared" si="349"/>
        <v>113.35343220338552</v>
      </c>
      <c r="P2298">
        <f t="shared" si="350"/>
        <v>113.40343220338551</v>
      </c>
      <c r="Q2298">
        <f t="shared" si="355"/>
        <v>113.37843220338551</v>
      </c>
      <c r="R2298">
        <f t="shared" si="351"/>
        <v>0</v>
      </c>
      <c r="S2298" s="12">
        <f t="shared" si="356"/>
        <v>0</v>
      </c>
      <c r="T2298">
        <f t="shared" si="352"/>
        <v>0</v>
      </c>
      <c r="U2298">
        <f t="shared" si="357"/>
        <v>8</v>
      </c>
    </row>
    <row r="2299" spans="13:21">
      <c r="M2299">
        <f t="shared" si="354"/>
        <v>113.40843220338552</v>
      </c>
      <c r="N2299">
        <f t="shared" si="353"/>
        <v>113.44843220338551</v>
      </c>
      <c r="O2299">
        <f t="shared" si="349"/>
        <v>113.40343220338552</v>
      </c>
      <c r="P2299">
        <f t="shared" si="350"/>
        <v>113.4534322033855</v>
      </c>
      <c r="Q2299">
        <f t="shared" si="355"/>
        <v>113.42843220338551</v>
      </c>
      <c r="R2299">
        <f t="shared" si="351"/>
        <v>0</v>
      </c>
      <c r="S2299" s="12">
        <f t="shared" si="356"/>
        <v>0</v>
      </c>
      <c r="T2299">
        <f t="shared" si="352"/>
        <v>0</v>
      </c>
      <c r="U2299">
        <f t="shared" si="357"/>
        <v>8</v>
      </c>
    </row>
    <row r="2300" spans="13:21">
      <c r="M2300">
        <f t="shared" si="354"/>
        <v>113.45843220338551</v>
      </c>
      <c r="N2300">
        <f t="shared" si="353"/>
        <v>113.49843220338551</v>
      </c>
      <c r="O2300">
        <f t="shared" si="349"/>
        <v>113.45343220338552</v>
      </c>
      <c r="P2300">
        <f t="shared" si="350"/>
        <v>113.5034322033855</v>
      </c>
      <c r="Q2300">
        <f t="shared" si="355"/>
        <v>113.47843220338551</v>
      </c>
      <c r="R2300">
        <f t="shared" si="351"/>
        <v>0</v>
      </c>
      <c r="S2300" s="12">
        <f t="shared" si="356"/>
        <v>0</v>
      </c>
      <c r="T2300">
        <f t="shared" si="352"/>
        <v>0</v>
      </c>
      <c r="U2300">
        <f t="shared" si="357"/>
        <v>8</v>
      </c>
    </row>
    <row r="2301" spans="13:21">
      <c r="M2301">
        <f t="shared" si="354"/>
        <v>113.50843220338551</v>
      </c>
      <c r="N2301">
        <f t="shared" si="353"/>
        <v>113.5484322033855</v>
      </c>
      <c r="O2301">
        <f t="shared" si="349"/>
        <v>113.50343220338551</v>
      </c>
      <c r="P2301">
        <f t="shared" si="350"/>
        <v>113.5534322033855</v>
      </c>
      <c r="Q2301">
        <f t="shared" si="355"/>
        <v>113.52843220338551</v>
      </c>
      <c r="R2301">
        <f t="shared" si="351"/>
        <v>0</v>
      </c>
      <c r="S2301" s="12">
        <f t="shared" si="356"/>
        <v>0</v>
      </c>
      <c r="T2301">
        <f>R2301</f>
        <v>0</v>
      </c>
      <c r="U2301">
        <f t="shared" si="357"/>
        <v>8</v>
      </c>
    </row>
    <row r="2302" spans="13:21">
      <c r="M2302">
        <f t="shared" si="354"/>
        <v>113.55843220338551</v>
      </c>
      <c r="N2302">
        <f t="shared" si="353"/>
        <v>113.5984322033855</v>
      </c>
      <c r="O2302">
        <f t="shared" si="349"/>
        <v>113.55343220338551</v>
      </c>
      <c r="P2302">
        <f t="shared" si="350"/>
        <v>113.60343220338549</v>
      </c>
      <c r="Q2302">
        <f t="shared" si="355"/>
        <v>113.5784322033855</v>
      </c>
      <c r="R2302">
        <f t="shared" si="351"/>
        <v>0</v>
      </c>
      <c r="S2302" s="12">
        <f t="shared" si="356"/>
        <v>0</v>
      </c>
      <c r="T2302">
        <f t="shared" ref="T2302:T2339" si="358">R2302+T2301</f>
        <v>0</v>
      </c>
      <c r="U2302">
        <f t="shared" si="357"/>
        <v>8</v>
      </c>
    </row>
    <row r="2303" spans="13:21">
      <c r="M2303">
        <f t="shared" si="354"/>
        <v>113.6084322033855</v>
      </c>
      <c r="N2303">
        <f t="shared" si="353"/>
        <v>113.6484322033855</v>
      </c>
      <c r="O2303">
        <f t="shared" si="349"/>
        <v>113.60343220338551</v>
      </c>
      <c r="P2303">
        <f t="shared" si="350"/>
        <v>113.65343220338549</v>
      </c>
      <c r="Q2303">
        <f t="shared" si="355"/>
        <v>113.6284322033855</v>
      </c>
      <c r="R2303">
        <f t="shared" si="351"/>
        <v>0</v>
      </c>
      <c r="S2303" s="12">
        <f t="shared" si="356"/>
        <v>0</v>
      </c>
      <c r="T2303">
        <f t="shared" si="358"/>
        <v>0</v>
      </c>
      <c r="U2303">
        <f t="shared" si="357"/>
        <v>8</v>
      </c>
    </row>
    <row r="2304" spans="13:21">
      <c r="M2304">
        <f t="shared" si="354"/>
        <v>113.6584322033855</v>
      </c>
      <c r="N2304">
        <f t="shared" si="353"/>
        <v>113.69843220338549</v>
      </c>
      <c r="O2304">
        <f t="shared" si="349"/>
        <v>113.65343220338551</v>
      </c>
      <c r="P2304">
        <f t="shared" si="350"/>
        <v>113.70343220338549</v>
      </c>
      <c r="Q2304">
        <f t="shared" si="355"/>
        <v>113.6784322033855</v>
      </c>
      <c r="R2304">
        <f t="shared" si="351"/>
        <v>0</v>
      </c>
      <c r="S2304" s="12">
        <f t="shared" si="356"/>
        <v>0</v>
      </c>
      <c r="T2304">
        <f t="shared" si="358"/>
        <v>0</v>
      </c>
      <c r="U2304">
        <f t="shared" si="357"/>
        <v>8</v>
      </c>
    </row>
    <row r="2305" spans="13:21">
      <c r="M2305">
        <f t="shared" si="354"/>
        <v>113.7084322033855</v>
      </c>
      <c r="N2305">
        <f t="shared" si="353"/>
        <v>113.74843220338549</v>
      </c>
      <c r="O2305">
        <f t="shared" si="349"/>
        <v>113.7034322033855</v>
      </c>
      <c r="P2305">
        <f t="shared" si="350"/>
        <v>113.75343220338549</v>
      </c>
      <c r="Q2305">
        <f t="shared" si="355"/>
        <v>113.72843220338549</v>
      </c>
      <c r="R2305">
        <f t="shared" si="351"/>
        <v>0</v>
      </c>
      <c r="S2305" s="12">
        <f t="shared" si="356"/>
        <v>0</v>
      </c>
      <c r="T2305">
        <f t="shared" si="358"/>
        <v>0</v>
      </c>
      <c r="U2305">
        <f t="shared" si="357"/>
        <v>8</v>
      </c>
    </row>
    <row r="2306" spans="13:21">
      <c r="M2306">
        <f t="shared" si="354"/>
        <v>113.7584322033855</v>
      </c>
      <c r="N2306">
        <f t="shared" si="353"/>
        <v>113.79843220338549</v>
      </c>
      <c r="O2306">
        <f t="shared" si="349"/>
        <v>113.7534322033855</v>
      </c>
      <c r="P2306">
        <f t="shared" si="350"/>
        <v>113.80343220338548</v>
      </c>
      <c r="Q2306">
        <f t="shared" si="355"/>
        <v>113.77843220338549</v>
      </c>
      <c r="R2306">
        <f t="shared" si="351"/>
        <v>0</v>
      </c>
      <c r="S2306" s="12">
        <f t="shared" si="356"/>
        <v>0</v>
      </c>
      <c r="T2306">
        <f t="shared" si="358"/>
        <v>0</v>
      </c>
      <c r="U2306">
        <f t="shared" si="357"/>
        <v>8</v>
      </c>
    </row>
    <row r="2307" spans="13:21">
      <c r="M2307">
        <f t="shared" si="354"/>
        <v>113.80843220338549</v>
      </c>
      <c r="N2307">
        <f t="shared" si="353"/>
        <v>113.84843220338549</v>
      </c>
      <c r="O2307">
        <f t="shared" si="349"/>
        <v>113.8034322033855</v>
      </c>
      <c r="P2307">
        <f t="shared" si="350"/>
        <v>113.85343220338548</v>
      </c>
      <c r="Q2307">
        <f t="shared" si="355"/>
        <v>113.82843220338549</v>
      </c>
      <c r="R2307">
        <f t="shared" si="351"/>
        <v>0</v>
      </c>
      <c r="S2307" s="12">
        <f t="shared" si="356"/>
        <v>0</v>
      </c>
      <c r="T2307">
        <f t="shared" si="358"/>
        <v>0</v>
      </c>
      <c r="U2307">
        <f t="shared" si="357"/>
        <v>8</v>
      </c>
    </row>
    <row r="2308" spans="13:21">
      <c r="M2308">
        <f t="shared" si="354"/>
        <v>113.85843220338549</v>
      </c>
      <c r="N2308">
        <f t="shared" si="353"/>
        <v>113.89843220338548</v>
      </c>
      <c r="O2308">
        <f t="shared" si="349"/>
        <v>113.85343220338549</v>
      </c>
      <c r="P2308">
        <f t="shared" si="350"/>
        <v>113.90343220338548</v>
      </c>
      <c r="Q2308">
        <f t="shared" si="355"/>
        <v>113.87843220338549</v>
      </c>
      <c r="R2308">
        <f t="shared" si="351"/>
        <v>0</v>
      </c>
      <c r="S2308" s="12">
        <f t="shared" si="356"/>
        <v>0</v>
      </c>
      <c r="T2308">
        <f t="shared" si="358"/>
        <v>0</v>
      </c>
      <c r="U2308">
        <f t="shared" si="357"/>
        <v>8</v>
      </c>
    </row>
    <row r="2309" spans="13:21">
      <c r="M2309">
        <f t="shared" si="354"/>
        <v>113.90843220338549</v>
      </c>
      <c r="N2309">
        <f t="shared" si="353"/>
        <v>113.94843220338548</v>
      </c>
      <c r="O2309">
        <f t="shared" si="349"/>
        <v>113.90343220338549</v>
      </c>
      <c r="P2309">
        <f t="shared" si="350"/>
        <v>113.95343220338547</v>
      </c>
      <c r="Q2309">
        <f t="shared" si="355"/>
        <v>113.92843220338548</v>
      </c>
      <c r="R2309">
        <f t="shared" si="351"/>
        <v>0</v>
      </c>
      <c r="S2309" s="12">
        <f t="shared" si="356"/>
        <v>0</v>
      </c>
      <c r="T2309">
        <f t="shared" si="358"/>
        <v>0</v>
      </c>
      <c r="U2309">
        <f t="shared" si="357"/>
        <v>8</v>
      </c>
    </row>
    <row r="2310" spans="13:21">
      <c r="M2310">
        <f t="shared" si="354"/>
        <v>113.95843220338548</v>
      </c>
      <c r="N2310">
        <f t="shared" si="353"/>
        <v>113.99843220338548</v>
      </c>
      <c r="O2310">
        <f t="shared" ref="O2310:O2373" si="359">M2310-5*10^-($D$4+1)</f>
        <v>113.95343220338549</v>
      </c>
      <c r="P2310">
        <f t="shared" ref="P2310:P2373" si="360">N2310+5*10^-($D$4+1)</f>
        <v>114.00343220338547</v>
      </c>
      <c r="Q2310">
        <f t="shared" si="355"/>
        <v>113.97843220338548</v>
      </c>
      <c r="R2310">
        <f t="shared" ref="R2310:R2373" si="361">COUNTIFS($G$3:$G$5000, "&gt;="&amp;O2310,$G$3:$G$5000, "&lt;="&amp;P2310)</f>
        <v>0</v>
      </c>
      <c r="S2310" s="12">
        <f t="shared" si="356"/>
        <v>0</v>
      </c>
      <c r="T2310">
        <f t="shared" si="358"/>
        <v>0</v>
      </c>
      <c r="U2310">
        <f t="shared" si="357"/>
        <v>8</v>
      </c>
    </row>
    <row r="2311" spans="13:21">
      <c r="M2311">
        <f t="shared" si="354"/>
        <v>114.00843220338548</v>
      </c>
      <c r="N2311">
        <f t="shared" si="353"/>
        <v>114.04843220338547</v>
      </c>
      <c r="O2311">
        <f t="shared" si="359"/>
        <v>114.00343220338549</v>
      </c>
      <c r="P2311">
        <f t="shared" si="360"/>
        <v>114.05343220338547</v>
      </c>
      <c r="Q2311">
        <f t="shared" si="355"/>
        <v>114.02843220338548</v>
      </c>
      <c r="R2311">
        <f t="shared" si="361"/>
        <v>0</v>
      </c>
      <c r="S2311" s="12">
        <f t="shared" si="356"/>
        <v>0</v>
      </c>
      <c r="T2311">
        <f t="shared" si="358"/>
        <v>0</v>
      </c>
      <c r="U2311">
        <f t="shared" si="357"/>
        <v>8</v>
      </c>
    </row>
    <row r="2312" spans="13:21">
      <c r="M2312">
        <f t="shared" si="354"/>
        <v>114.05843220338548</v>
      </c>
      <c r="N2312">
        <f t="shared" si="353"/>
        <v>114.09843220338547</v>
      </c>
      <c r="O2312">
        <f t="shared" si="359"/>
        <v>114.05343220338548</v>
      </c>
      <c r="P2312">
        <f t="shared" si="360"/>
        <v>114.10343220338547</v>
      </c>
      <c r="Q2312">
        <f t="shared" si="355"/>
        <v>114.07843220338547</v>
      </c>
      <c r="R2312">
        <f t="shared" si="361"/>
        <v>0</v>
      </c>
      <c r="S2312" s="12">
        <f t="shared" si="356"/>
        <v>0</v>
      </c>
      <c r="T2312">
        <f t="shared" si="358"/>
        <v>0</v>
      </c>
      <c r="U2312">
        <f t="shared" si="357"/>
        <v>8</v>
      </c>
    </row>
    <row r="2313" spans="13:21">
      <c r="M2313">
        <f t="shared" si="354"/>
        <v>114.10843220338548</v>
      </c>
      <c r="N2313">
        <f t="shared" si="353"/>
        <v>114.14843220338547</v>
      </c>
      <c r="O2313">
        <f t="shared" si="359"/>
        <v>114.10343220338548</v>
      </c>
      <c r="P2313">
        <f t="shared" si="360"/>
        <v>114.15343220338546</v>
      </c>
      <c r="Q2313">
        <f t="shared" si="355"/>
        <v>114.12843220338547</v>
      </c>
      <c r="R2313">
        <f t="shared" si="361"/>
        <v>0</v>
      </c>
      <c r="S2313" s="12">
        <f t="shared" si="356"/>
        <v>0</v>
      </c>
      <c r="T2313">
        <f t="shared" si="358"/>
        <v>0</v>
      </c>
      <c r="U2313">
        <f t="shared" si="357"/>
        <v>8</v>
      </c>
    </row>
    <row r="2314" spans="13:21">
      <c r="M2314">
        <f t="shared" si="354"/>
        <v>114.15843220338547</v>
      </c>
      <c r="N2314">
        <f t="shared" si="353"/>
        <v>114.19843220338547</v>
      </c>
      <c r="O2314">
        <f t="shared" si="359"/>
        <v>114.15343220338548</v>
      </c>
      <c r="P2314">
        <f t="shared" si="360"/>
        <v>114.20343220338546</v>
      </c>
      <c r="Q2314">
        <f t="shared" si="355"/>
        <v>114.17843220338547</v>
      </c>
      <c r="R2314">
        <f t="shared" si="361"/>
        <v>0</v>
      </c>
      <c r="S2314" s="12">
        <f t="shared" si="356"/>
        <v>0</v>
      </c>
      <c r="T2314">
        <f t="shared" si="358"/>
        <v>0</v>
      </c>
      <c r="U2314">
        <f t="shared" si="357"/>
        <v>8</v>
      </c>
    </row>
    <row r="2315" spans="13:21">
      <c r="M2315">
        <f t="shared" si="354"/>
        <v>114.20843220338547</v>
      </c>
      <c r="N2315">
        <f t="shared" si="353"/>
        <v>114.24843220338546</v>
      </c>
      <c r="O2315">
        <f t="shared" si="359"/>
        <v>114.20343220338547</v>
      </c>
      <c r="P2315">
        <f t="shared" si="360"/>
        <v>114.25343220338546</v>
      </c>
      <c r="Q2315">
        <f t="shared" si="355"/>
        <v>114.22843220338547</v>
      </c>
      <c r="R2315">
        <f t="shared" si="361"/>
        <v>0</v>
      </c>
      <c r="S2315" s="12">
        <f t="shared" si="356"/>
        <v>0</v>
      </c>
      <c r="T2315">
        <f t="shared" si="358"/>
        <v>0</v>
      </c>
      <c r="U2315">
        <f t="shared" si="357"/>
        <v>8</v>
      </c>
    </row>
    <row r="2316" spans="13:21">
      <c r="M2316">
        <f t="shared" si="354"/>
        <v>114.25843220338547</v>
      </c>
      <c r="N2316">
        <f t="shared" si="353"/>
        <v>114.29843220338546</v>
      </c>
      <c r="O2316">
        <f t="shared" si="359"/>
        <v>114.25343220338547</v>
      </c>
      <c r="P2316">
        <f t="shared" si="360"/>
        <v>114.30343220338546</v>
      </c>
      <c r="Q2316">
        <f t="shared" si="355"/>
        <v>114.27843220338546</v>
      </c>
      <c r="R2316">
        <f t="shared" si="361"/>
        <v>0</v>
      </c>
      <c r="S2316" s="12">
        <f t="shared" si="356"/>
        <v>0</v>
      </c>
      <c r="T2316">
        <f t="shared" si="358"/>
        <v>0</v>
      </c>
      <c r="U2316">
        <f t="shared" si="357"/>
        <v>8</v>
      </c>
    </row>
    <row r="2317" spans="13:21">
      <c r="M2317">
        <f t="shared" si="354"/>
        <v>114.30843220338546</v>
      </c>
      <c r="N2317">
        <f t="shared" si="353"/>
        <v>114.34843220338546</v>
      </c>
      <c r="O2317">
        <f t="shared" si="359"/>
        <v>114.30343220338547</v>
      </c>
      <c r="P2317">
        <f t="shared" si="360"/>
        <v>114.35343220338545</v>
      </c>
      <c r="Q2317">
        <f t="shared" si="355"/>
        <v>114.32843220338546</v>
      </c>
      <c r="R2317">
        <f t="shared" si="361"/>
        <v>0</v>
      </c>
      <c r="S2317" s="12">
        <f t="shared" si="356"/>
        <v>0</v>
      </c>
      <c r="T2317">
        <f t="shared" si="358"/>
        <v>0</v>
      </c>
      <c r="U2317">
        <f t="shared" si="357"/>
        <v>8</v>
      </c>
    </row>
    <row r="2318" spans="13:21">
      <c r="M2318">
        <f t="shared" si="354"/>
        <v>114.35843220338546</v>
      </c>
      <c r="N2318">
        <f t="shared" si="353"/>
        <v>114.39843220338545</v>
      </c>
      <c r="O2318">
        <f t="shared" si="359"/>
        <v>114.35343220338547</v>
      </c>
      <c r="P2318">
        <f t="shared" si="360"/>
        <v>114.40343220338545</v>
      </c>
      <c r="Q2318">
        <f t="shared" si="355"/>
        <v>114.37843220338546</v>
      </c>
      <c r="R2318">
        <f t="shared" si="361"/>
        <v>0</v>
      </c>
      <c r="S2318" s="12">
        <f t="shared" si="356"/>
        <v>0</v>
      </c>
      <c r="T2318">
        <f t="shared" si="358"/>
        <v>0</v>
      </c>
      <c r="U2318">
        <f t="shared" si="357"/>
        <v>8</v>
      </c>
    </row>
    <row r="2319" spans="13:21">
      <c r="M2319">
        <f t="shared" si="354"/>
        <v>114.40843220338546</v>
      </c>
      <c r="N2319">
        <f t="shared" si="353"/>
        <v>114.44843220338545</v>
      </c>
      <c r="O2319">
        <f t="shared" si="359"/>
        <v>114.40343220338546</v>
      </c>
      <c r="P2319">
        <f t="shared" si="360"/>
        <v>114.45343220338545</v>
      </c>
      <c r="Q2319">
        <f t="shared" si="355"/>
        <v>114.42843220338546</v>
      </c>
      <c r="R2319">
        <f t="shared" si="361"/>
        <v>0</v>
      </c>
      <c r="S2319" s="12">
        <f t="shared" si="356"/>
        <v>0</v>
      </c>
      <c r="T2319">
        <f t="shared" si="358"/>
        <v>0</v>
      </c>
      <c r="U2319">
        <f t="shared" si="357"/>
        <v>8</v>
      </c>
    </row>
    <row r="2320" spans="13:21">
      <c r="M2320">
        <f t="shared" si="354"/>
        <v>114.45843220338546</v>
      </c>
      <c r="N2320">
        <f t="shared" si="353"/>
        <v>114.49843220338545</v>
      </c>
      <c r="O2320">
        <f t="shared" si="359"/>
        <v>114.45343220338546</v>
      </c>
      <c r="P2320">
        <f t="shared" si="360"/>
        <v>114.50343220338544</v>
      </c>
      <c r="Q2320">
        <f t="shared" si="355"/>
        <v>114.47843220338545</v>
      </c>
      <c r="R2320">
        <f t="shared" si="361"/>
        <v>0</v>
      </c>
      <c r="S2320" s="12">
        <f t="shared" si="356"/>
        <v>0</v>
      </c>
      <c r="T2320">
        <f t="shared" si="358"/>
        <v>0</v>
      </c>
      <c r="U2320">
        <f t="shared" si="357"/>
        <v>8</v>
      </c>
    </row>
    <row r="2321" spans="13:21">
      <c r="M2321">
        <f t="shared" si="354"/>
        <v>114.50843220338545</v>
      </c>
      <c r="N2321">
        <f t="shared" si="353"/>
        <v>114.54843220338545</v>
      </c>
      <c r="O2321">
        <f t="shared" si="359"/>
        <v>114.50343220338546</v>
      </c>
      <c r="P2321">
        <f t="shared" si="360"/>
        <v>114.55343220338544</v>
      </c>
      <c r="Q2321">
        <f t="shared" si="355"/>
        <v>114.52843220338545</v>
      </c>
      <c r="R2321">
        <f t="shared" si="361"/>
        <v>0</v>
      </c>
      <c r="S2321" s="12">
        <f t="shared" si="356"/>
        <v>0</v>
      </c>
      <c r="T2321">
        <f t="shared" si="358"/>
        <v>0</v>
      </c>
      <c r="U2321">
        <f t="shared" si="357"/>
        <v>8</v>
      </c>
    </row>
    <row r="2322" spans="13:21">
      <c r="M2322">
        <f t="shared" si="354"/>
        <v>114.55843220338545</v>
      </c>
      <c r="N2322">
        <f t="shared" si="353"/>
        <v>114.59843220338544</v>
      </c>
      <c r="O2322">
        <f t="shared" si="359"/>
        <v>114.55343220338546</v>
      </c>
      <c r="P2322">
        <f t="shared" si="360"/>
        <v>114.60343220338544</v>
      </c>
      <c r="Q2322">
        <f t="shared" si="355"/>
        <v>114.57843220338545</v>
      </c>
      <c r="R2322">
        <f t="shared" si="361"/>
        <v>0</v>
      </c>
      <c r="S2322" s="12">
        <f t="shared" si="356"/>
        <v>0</v>
      </c>
      <c r="T2322">
        <f t="shared" si="358"/>
        <v>0</v>
      </c>
      <c r="U2322">
        <f t="shared" si="357"/>
        <v>8</v>
      </c>
    </row>
    <row r="2323" spans="13:21">
      <c r="M2323">
        <f t="shared" si="354"/>
        <v>114.60843220338545</v>
      </c>
      <c r="N2323">
        <f t="shared" si="353"/>
        <v>114.64843220338544</v>
      </c>
      <c r="O2323">
        <f t="shared" si="359"/>
        <v>114.60343220338545</v>
      </c>
      <c r="P2323">
        <f t="shared" si="360"/>
        <v>114.65343220338544</v>
      </c>
      <c r="Q2323">
        <f t="shared" si="355"/>
        <v>114.62843220338544</v>
      </c>
      <c r="R2323">
        <f t="shared" si="361"/>
        <v>0</v>
      </c>
      <c r="S2323" s="12">
        <f t="shared" si="356"/>
        <v>0</v>
      </c>
      <c r="T2323">
        <f t="shared" si="358"/>
        <v>0</v>
      </c>
      <c r="U2323">
        <f t="shared" si="357"/>
        <v>8</v>
      </c>
    </row>
    <row r="2324" spans="13:21">
      <c r="M2324">
        <f t="shared" si="354"/>
        <v>114.65843220338544</v>
      </c>
      <c r="N2324">
        <f t="shared" si="353"/>
        <v>114.69843220338544</v>
      </c>
      <c r="O2324">
        <f t="shared" si="359"/>
        <v>114.65343220338545</v>
      </c>
      <c r="P2324">
        <f t="shared" si="360"/>
        <v>114.70343220338543</v>
      </c>
      <c r="Q2324">
        <f t="shared" si="355"/>
        <v>114.67843220338544</v>
      </c>
      <c r="R2324">
        <f t="shared" si="361"/>
        <v>0</v>
      </c>
      <c r="S2324" s="12">
        <f t="shared" si="356"/>
        <v>0</v>
      </c>
      <c r="T2324">
        <f t="shared" si="358"/>
        <v>0</v>
      </c>
      <c r="U2324">
        <f t="shared" si="357"/>
        <v>8</v>
      </c>
    </row>
    <row r="2325" spans="13:21">
      <c r="M2325">
        <f t="shared" si="354"/>
        <v>114.70843220338544</v>
      </c>
      <c r="N2325">
        <f t="shared" si="353"/>
        <v>114.74843220338543</v>
      </c>
      <c r="O2325">
        <f t="shared" si="359"/>
        <v>114.70343220338545</v>
      </c>
      <c r="P2325">
        <f t="shared" si="360"/>
        <v>114.75343220338543</v>
      </c>
      <c r="Q2325">
        <f t="shared" si="355"/>
        <v>114.72843220338544</v>
      </c>
      <c r="R2325">
        <f t="shared" si="361"/>
        <v>0</v>
      </c>
      <c r="S2325" s="12">
        <f t="shared" si="356"/>
        <v>0</v>
      </c>
      <c r="T2325">
        <f t="shared" si="358"/>
        <v>0</v>
      </c>
      <c r="U2325">
        <f t="shared" si="357"/>
        <v>8</v>
      </c>
    </row>
    <row r="2326" spans="13:21">
      <c r="M2326">
        <f t="shared" si="354"/>
        <v>114.75843220338544</v>
      </c>
      <c r="N2326">
        <f t="shared" si="353"/>
        <v>114.79843220338543</v>
      </c>
      <c r="O2326">
        <f t="shared" si="359"/>
        <v>114.75343220338544</v>
      </c>
      <c r="P2326">
        <f t="shared" si="360"/>
        <v>114.80343220338543</v>
      </c>
      <c r="Q2326">
        <f t="shared" si="355"/>
        <v>114.77843220338544</v>
      </c>
      <c r="R2326">
        <f t="shared" si="361"/>
        <v>0</v>
      </c>
      <c r="S2326" s="12">
        <f t="shared" si="356"/>
        <v>0</v>
      </c>
      <c r="T2326">
        <f t="shared" si="358"/>
        <v>0</v>
      </c>
      <c r="U2326">
        <f t="shared" si="357"/>
        <v>8</v>
      </c>
    </row>
    <row r="2327" spans="13:21">
      <c r="M2327">
        <f t="shared" si="354"/>
        <v>114.80843220338544</v>
      </c>
      <c r="N2327">
        <f t="shared" si="353"/>
        <v>114.84843220338543</v>
      </c>
      <c r="O2327">
        <f t="shared" si="359"/>
        <v>114.80343220338544</v>
      </c>
      <c r="P2327">
        <f t="shared" si="360"/>
        <v>114.85343220338542</v>
      </c>
      <c r="Q2327">
        <f t="shared" si="355"/>
        <v>114.82843220338543</v>
      </c>
      <c r="R2327">
        <f t="shared" si="361"/>
        <v>0</v>
      </c>
      <c r="S2327" s="12">
        <f t="shared" si="356"/>
        <v>0</v>
      </c>
      <c r="T2327">
        <f t="shared" si="358"/>
        <v>0</v>
      </c>
      <c r="U2327">
        <f t="shared" si="357"/>
        <v>8</v>
      </c>
    </row>
    <row r="2328" spans="13:21">
      <c r="M2328">
        <f t="shared" si="354"/>
        <v>114.85843220338543</v>
      </c>
      <c r="N2328">
        <f t="shared" si="353"/>
        <v>114.89843220338543</v>
      </c>
      <c r="O2328">
        <f t="shared" si="359"/>
        <v>114.85343220338544</v>
      </c>
      <c r="P2328">
        <f t="shared" si="360"/>
        <v>114.90343220338542</v>
      </c>
      <c r="Q2328">
        <f t="shared" si="355"/>
        <v>114.87843220338543</v>
      </c>
      <c r="R2328">
        <f t="shared" si="361"/>
        <v>0</v>
      </c>
      <c r="S2328" s="12">
        <f t="shared" si="356"/>
        <v>0</v>
      </c>
      <c r="T2328">
        <f t="shared" si="358"/>
        <v>0</v>
      </c>
      <c r="U2328">
        <f t="shared" si="357"/>
        <v>8</v>
      </c>
    </row>
    <row r="2329" spans="13:21">
      <c r="M2329">
        <f t="shared" si="354"/>
        <v>114.90843220338543</v>
      </c>
      <c r="N2329">
        <f t="shared" si="353"/>
        <v>114.94843220338542</v>
      </c>
      <c r="O2329">
        <f t="shared" si="359"/>
        <v>114.90343220338544</v>
      </c>
      <c r="P2329">
        <f t="shared" si="360"/>
        <v>114.95343220338542</v>
      </c>
      <c r="Q2329">
        <f t="shared" si="355"/>
        <v>114.92843220338543</v>
      </c>
      <c r="R2329">
        <f t="shared" si="361"/>
        <v>0</v>
      </c>
      <c r="S2329" s="12">
        <f t="shared" si="356"/>
        <v>0</v>
      </c>
      <c r="T2329">
        <f t="shared" si="358"/>
        <v>0</v>
      </c>
      <c r="U2329">
        <f t="shared" si="357"/>
        <v>8</v>
      </c>
    </row>
    <row r="2330" spans="13:21">
      <c r="M2330">
        <f t="shared" si="354"/>
        <v>114.95843220338543</v>
      </c>
      <c r="N2330">
        <f t="shared" si="353"/>
        <v>114.99843220338542</v>
      </c>
      <c r="O2330">
        <f t="shared" si="359"/>
        <v>114.95343220338543</v>
      </c>
      <c r="P2330">
        <f t="shared" si="360"/>
        <v>115.00343220338542</v>
      </c>
      <c r="Q2330">
        <f t="shared" si="355"/>
        <v>114.97843220338542</v>
      </c>
      <c r="R2330">
        <f t="shared" si="361"/>
        <v>0</v>
      </c>
      <c r="S2330" s="12">
        <f t="shared" si="356"/>
        <v>0</v>
      </c>
      <c r="T2330">
        <f t="shared" si="358"/>
        <v>0</v>
      </c>
      <c r="U2330">
        <f t="shared" si="357"/>
        <v>8</v>
      </c>
    </row>
    <row r="2331" spans="13:21">
      <c r="M2331">
        <f t="shared" si="354"/>
        <v>115.00843220338542</v>
      </c>
      <c r="N2331">
        <f t="shared" si="353"/>
        <v>115.04843220338542</v>
      </c>
      <c r="O2331">
        <f t="shared" si="359"/>
        <v>115.00343220338543</v>
      </c>
      <c r="P2331">
        <f t="shared" si="360"/>
        <v>115.05343220338541</v>
      </c>
      <c r="Q2331">
        <f t="shared" si="355"/>
        <v>115.02843220338542</v>
      </c>
      <c r="R2331">
        <f t="shared" si="361"/>
        <v>0</v>
      </c>
      <c r="S2331" s="12">
        <f t="shared" si="356"/>
        <v>0</v>
      </c>
      <c r="T2331">
        <f t="shared" si="358"/>
        <v>0</v>
      </c>
      <c r="U2331">
        <f t="shared" si="357"/>
        <v>8</v>
      </c>
    </row>
    <row r="2332" spans="13:21">
      <c r="M2332">
        <f t="shared" si="354"/>
        <v>115.05843220338542</v>
      </c>
      <c r="N2332">
        <f t="shared" si="353"/>
        <v>115.09843220338541</v>
      </c>
      <c r="O2332">
        <f t="shared" si="359"/>
        <v>115.05343220338543</v>
      </c>
      <c r="P2332">
        <f t="shared" si="360"/>
        <v>115.10343220338541</v>
      </c>
      <c r="Q2332">
        <f t="shared" si="355"/>
        <v>115.07843220338542</v>
      </c>
      <c r="R2332">
        <f t="shared" si="361"/>
        <v>0</v>
      </c>
      <c r="S2332" s="12">
        <f t="shared" si="356"/>
        <v>0</v>
      </c>
      <c r="T2332">
        <f t="shared" si="358"/>
        <v>0</v>
      </c>
      <c r="U2332">
        <f t="shared" si="357"/>
        <v>8</v>
      </c>
    </row>
    <row r="2333" spans="13:21">
      <c r="M2333">
        <f t="shared" si="354"/>
        <v>115.10843220338542</v>
      </c>
      <c r="N2333">
        <f t="shared" si="353"/>
        <v>115.14843220338541</v>
      </c>
      <c r="O2333">
        <f t="shared" si="359"/>
        <v>115.10343220338542</v>
      </c>
      <c r="P2333">
        <f t="shared" si="360"/>
        <v>115.15343220338541</v>
      </c>
      <c r="Q2333">
        <f t="shared" si="355"/>
        <v>115.12843220338542</v>
      </c>
      <c r="R2333">
        <f t="shared" si="361"/>
        <v>0</v>
      </c>
      <c r="S2333" s="12">
        <f t="shared" si="356"/>
        <v>0</v>
      </c>
      <c r="T2333">
        <f t="shared" si="358"/>
        <v>0</v>
      </c>
      <c r="U2333">
        <f t="shared" si="357"/>
        <v>8</v>
      </c>
    </row>
    <row r="2334" spans="13:21">
      <c r="M2334">
        <f t="shared" si="354"/>
        <v>115.15843220338542</v>
      </c>
      <c r="N2334">
        <f t="shared" si="353"/>
        <v>115.19843220338541</v>
      </c>
      <c r="O2334">
        <f t="shared" si="359"/>
        <v>115.15343220338542</v>
      </c>
      <c r="P2334">
        <f t="shared" si="360"/>
        <v>115.2034322033854</v>
      </c>
      <c r="Q2334">
        <f t="shared" si="355"/>
        <v>115.17843220338541</v>
      </c>
      <c r="R2334">
        <f t="shared" si="361"/>
        <v>0</v>
      </c>
      <c r="S2334" s="12">
        <f t="shared" si="356"/>
        <v>0</v>
      </c>
      <c r="T2334">
        <f t="shared" si="358"/>
        <v>0</v>
      </c>
      <c r="U2334">
        <f t="shared" si="357"/>
        <v>8</v>
      </c>
    </row>
    <row r="2335" spans="13:21">
      <c r="M2335">
        <f t="shared" si="354"/>
        <v>115.20843220338541</v>
      </c>
      <c r="N2335">
        <f t="shared" si="353"/>
        <v>115.24843220338541</v>
      </c>
      <c r="O2335">
        <f t="shared" si="359"/>
        <v>115.20343220338542</v>
      </c>
      <c r="P2335">
        <f t="shared" si="360"/>
        <v>115.2534322033854</v>
      </c>
      <c r="Q2335">
        <f t="shared" si="355"/>
        <v>115.22843220338541</v>
      </c>
      <c r="R2335">
        <f t="shared" si="361"/>
        <v>0</v>
      </c>
      <c r="S2335" s="12">
        <f t="shared" si="356"/>
        <v>0</v>
      </c>
      <c r="T2335">
        <f t="shared" si="358"/>
        <v>0</v>
      </c>
      <c r="U2335">
        <f t="shared" si="357"/>
        <v>8</v>
      </c>
    </row>
    <row r="2336" spans="13:21">
      <c r="M2336">
        <f t="shared" si="354"/>
        <v>115.25843220338541</v>
      </c>
      <c r="N2336">
        <f t="shared" si="353"/>
        <v>115.2984322033854</v>
      </c>
      <c r="O2336">
        <f t="shared" si="359"/>
        <v>115.25343220338542</v>
      </c>
      <c r="P2336">
        <f t="shared" si="360"/>
        <v>115.3034322033854</v>
      </c>
      <c r="Q2336">
        <f t="shared" si="355"/>
        <v>115.27843220338541</v>
      </c>
      <c r="R2336">
        <f t="shared" si="361"/>
        <v>0</v>
      </c>
      <c r="S2336" s="12">
        <f t="shared" si="356"/>
        <v>0</v>
      </c>
      <c r="T2336">
        <f t="shared" si="358"/>
        <v>0</v>
      </c>
      <c r="U2336">
        <f t="shared" si="357"/>
        <v>8</v>
      </c>
    </row>
    <row r="2337" spans="13:21">
      <c r="M2337">
        <f t="shared" si="354"/>
        <v>115.30843220338541</v>
      </c>
      <c r="N2337">
        <f t="shared" si="353"/>
        <v>115.3484322033854</v>
      </c>
      <c r="O2337">
        <f t="shared" si="359"/>
        <v>115.30343220338541</v>
      </c>
      <c r="P2337">
        <f t="shared" si="360"/>
        <v>115.3534322033854</v>
      </c>
      <c r="Q2337">
        <f t="shared" si="355"/>
        <v>115.3284322033854</v>
      </c>
      <c r="R2337">
        <f t="shared" si="361"/>
        <v>0</v>
      </c>
      <c r="S2337" s="12">
        <f t="shared" si="356"/>
        <v>0</v>
      </c>
      <c r="T2337">
        <f t="shared" si="358"/>
        <v>0</v>
      </c>
      <c r="U2337">
        <f t="shared" si="357"/>
        <v>8</v>
      </c>
    </row>
    <row r="2338" spans="13:21">
      <c r="M2338">
        <f t="shared" si="354"/>
        <v>115.35843220338541</v>
      </c>
      <c r="N2338">
        <f t="shared" si="353"/>
        <v>115.3984322033854</v>
      </c>
      <c r="O2338">
        <f t="shared" si="359"/>
        <v>115.35343220338541</v>
      </c>
      <c r="P2338">
        <f t="shared" si="360"/>
        <v>115.40343220338539</v>
      </c>
      <c r="Q2338">
        <f t="shared" si="355"/>
        <v>115.3784322033854</v>
      </c>
      <c r="R2338">
        <f t="shared" si="361"/>
        <v>0</v>
      </c>
      <c r="S2338" s="12">
        <f t="shared" si="356"/>
        <v>0</v>
      </c>
      <c r="T2338">
        <f t="shared" si="358"/>
        <v>0</v>
      </c>
      <c r="U2338">
        <f t="shared" si="357"/>
        <v>8</v>
      </c>
    </row>
    <row r="2339" spans="13:21">
      <c r="M2339">
        <f t="shared" si="354"/>
        <v>115.4084322033854</v>
      </c>
      <c r="N2339">
        <f t="shared" si="353"/>
        <v>115.44843220338539</v>
      </c>
      <c r="O2339">
        <f t="shared" si="359"/>
        <v>115.40343220338541</v>
      </c>
      <c r="P2339">
        <f t="shared" si="360"/>
        <v>115.45343220338539</v>
      </c>
      <c r="Q2339">
        <f t="shared" si="355"/>
        <v>115.4284322033854</v>
      </c>
      <c r="R2339">
        <f t="shared" si="361"/>
        <v>0</v>
      </c>
      <c r="S2339" s="12">
        <f t="shared" si="356"/>
        <v>0</v>
      </c>
      <c r="T2339">
        <f t="shared" si="358"/>
        <v>0</v>
      </c>
      <c r="U2339">
        <f t="shared" si="357"/>
        <v>8</v>
      </c>
    </row>
    <row r="2340" spans="13:21">
      <c r="M2340">
        <f t="shared" si="354"/>
        <v>115.4584322033854</v>
      </c>
      <c r="N2340">
        <f t="shared" si="353"/>
        <v>115.49843220338539</v>
      </c>
      <c r="O2340">
        <f t="shared" si="359"/>
        <v>115.4534322033854</v>
      </c>
      <c r="P2340">
        <f t="shared" si="360"/>
        <v>115.50343220338539</v>
      </c>
      <c r="Q2340">
        <f t="shared" si="355"/>
        <v>115.4784322033854</v>
      </c>
      <c r="R2340">
        <f t="shared" si="361"/>
        <v>0</v>
      </c>
      <c r="S2340" s="12">
        <f t="shared" si="356"/>
        <v>0</v>
      </c>
      <c r="T2340">
        <f>R2340</f>
        <v>0</v>
      </c>
      <c r="U2340">
        <f t="shared" si="357"/>
        <v>8</v>
      </c>
    </row>
    <row r="2341" spans="13:21">
      <c r="M2341">
        <f t="shared" si="354"/>
        <v>115.5084322033854</v>
      </c>
      <c r="N2341">
        <f t="shared" si="353"/>
        <v>115.54843220338539</v>
      </c>
      <c r="O2341">
        <f t="shared" si="359"/>
        <v>115.5034322033854</v>
      </c>
      <c r="P2341">
        <f t="shared" si="360"/>
        <v>115.55343220338538</v>
      </c>
      <c r="Q2341">
        <f t="shared" si="355"/>
        <v>115.52843220338539</v>
      </c>
      <c r="R2341">
        <f t="shared" si="361"/>
        <v>0</v>
      </c>
      <c r="S2341" s="12">
        <f t="shared" si="356"/>
        <v>0</v>
      </c>
      <c r="T2341">
        <f t="shared" ref="T2341:T2352" si="362">R2341+T2340</f>
        <v>0</v>
      </c>
      <c r="U2341">
        <f t="shared" si="357"/>
        <v>8</v>
      </c>
    </row>
    <row r="2342" spans="13:21">
      <c r="M2342">
        <f t="shared" si="354"/>
        <v>115.55843220338539</v>
      </c>
      <c r="N2342">
        <f t="shared" si="353"/>
        <v>115.59843220338539</v>
      </c>
      <c r="O2342">
        <f t="shared" si="359"/>
        <v>115.5534322033854</v>
      </c>
      <c r="P2342">
        <f t="shared" si="360"/>
        <v>115.60343220338538</v>
      </c>
      <c r="Q2342">
        <f t="shared" si="355"/>
        <v>115.57843220338539</v>
      </c>
      <c r="R2342">
        <f t="shared" si="361"/>
        <v>0</v>
      </c>
      <c r="S2342" s="12">
        <f t="shared" si="356"/>
        <v>0</v>
      </c>
      <c r="T2342">
        <f t="shared" si="362"/>
        <v>0</v>
      </c>
      <c r="U2342">
        <f t="shared" si="357"/>
        <v>8</v>
      </c>
    </row>
    <row r="2343" spans="13:21">
      <c r="M2343">
        <f t="shared" si="354"/>
        <v>115.60843220338539</v>
      </c>
      <c r="N2343">
        <f t="shared" si="353"/>
        <v>115.64843220338538</v>
      </c>
      <c r="O2343">
        <f t="shared" si="359"/>
        <v>115.6034322033854</v>
      </c>
      <c r="P2343">
        <f t="shared" si="360"/>
        <v>115.65343220338538</v>
      </c>
      <c r="Q2343">
        <f t="shared" si="355"/>
        <v>115.62843220338539</v>
      </c>
      <c r="R2343">
        <f t="shared" si="361"/>
        <v>0</v>
      </c>
      <c r="S2343" s="12">
        <f t="shared" si="356"/>
        <v>0</v>
      </c>
      <c r="T2343">
        <f t="shared" si="362"/>
        <v>0</v>
      </c>
      <c r="U2343">
        <f t="shared" si="357"/>
        <v>8</v>
      </c>
    </row>
    <row r="2344" spans="13:21">
      <c r="M2344">
        <f t="shared" si="354"/>
        <v>115.65843220338539</v>
      </c>
      <c r="N2344">
        <f t="shared" ref="N2344:N2407" si="363">N2343+$J$6</f>
        <v>115.69843220338538</v>
      </c>
      <c r="O2344">
        <f t="shared" si="359"/>
        <v>115.65343220338539</v>
      </c>
      <c r="P2344">
        <f t="shared" si="360"/>
        <v>115.70343220338538</v>
      </c>
      <c r="Q2344">
        <f t="shared" si="355"/>
        <v>115.67843220338538</v>
      </c>
      <c r="R2344">
        <f t="shared" si="361"/>
        <v>0</v>
      </c>
      <c r="S2344" s="12">
        <f t="shared" si="356"/>
        <v>0</v>
      </c>
      <c r="T2344">
        <f t="shared" si="362"/>
        <v>0</v>
      </c>
      <c r="U2344">
        <f t="shared" si="357"/>
        <v>8</v>
      </c>
    </row>
    <row r="2345" spans="13:21">
      <c r="M2345">
        <f t="shared" si="354"/>
        <v>115.70843220338539</v>
      </c>
      <c r="N2345">
        <f t="shared" si="363"/>
        <v>115.74843220338538</v>
      </c>
      <c r="O2345">
        <f t="shared" si="359"/>
        <v>115.70343220338539</v>
      </c>
      <c r="P2345">
        <f t="shared" si="360"/>
        <v>115.75343220338537</v>
      </c>
      <c r="Q2345">
        <f t="shared" si="355"/>
        <v>115.72843220338538</v>
      </c>
      <c r="R2345">
        <f t="shared" si="361"/>
        <v>0</v>
      </c>
      <c r="S2345" s="12">
        <f t="shared" si="356"/>
        <v>0</v>
      </c>
      <c r="T2345">
        <f t="shared" si="362"/>
        <v>0</v>
      </c>
      <c r="U2345">
        <f t="shared" si="357"/>
        <v>8</v>
      </c>
    </row>
    <row r="2346" spans="13:21">
      <c r="M2346">
        <f t="shared" si="354"/>
        <v>115.75843220338538</v>
      </c>
      <c r="N2346">
        <f t="shared" si="363"/>
        <v>115.79843220338537</v>
      </c>
      <c r="O2346">
        <f t="shared" si="359"/>
        <v>115.75343220338539</v>
      </c>
      <c r="P2346">
        <f t="shared" si="360"/>
        <v>115.80343220338537</v>
      </c>
      <c r="Q2346">
        <f t="shared" si="355"/>
        <v>115.77843220338538</v>
      </c>
      <c r="R2346">
        <f t="shared" si="361"/>
        <v>0</v>
      </c>
      <c r="S2346" s="12">
        <f t="shared" si="356"/>
        <v>0</v>
      </c>
      <c r="T2346">
        <f t="shared" si="362"/>
        <v>0</v>
      </c>
      <c r="U2346">
        <f t="shared" si="357"/>
        <v>8</v>
      </c>
    </row>
    <row r="2347" spans="13:21">
      <c r="M2347">
        <f t="shared" ref="M2347:M2410" si="364">N2346+10^(-$D$4)</f>
        <v>115.80843220338538</v>
      </c>
      <c r="N2347">
        <f t="shared" si="363"/>
        <v>115.84843220338537</v>
      </c>
      <c r="O2347">
        <f t="shared" si="359"/>
        <v>115.80343220338538</v>
      </c>
      <c r="P2347">
        <f t="shared" si="360"/>
        <v>115.85343220338537</v>
      </c>
      <c r="Q2347">
        <f t="shared" si="355"/>
        <v>115.82843220338538</v>
      </c>
      <c r="R2347">
        <f t="shared" si="361"/>
        <v>0</v>
      </c>
      <c r="S2347" s="12">
        <f t="shared" si="356"/>
        <v>0</v>
      </c>
      <c r="T2347">
        <f t="shared" si="362"/>
        <v>0</v>
      </c>
      <c r="U2347">
        <f t="shared" si="357"/>
        <v>8</v>
      </c>
    </row>
    <row r="2348" spans="13:21">
      <c r="M2348">
        <f t="shared" si="364"/>
        <v>115.85843220338538</v>
      </c>
      <c r="N2348">
        <f t="shared" si="363"/>
        <v>115.89843220338537</v>
      </c>
      <c r="O2348">
        <f t="shared" si="359"/>
        <v>115.85343220338538</v>
      </c>
      <c r="P2348">
        <f t="shared" si="360"/>
        <v>115.90343220338536</v>
      </c>
      <c r="Q2348">
        <f t="shared" si="355"/>
        <v>115.87843220338537</v>
      </c>
      <c r="R2348">
        <f t="shared" si="361"/>
        <v>0</v>
      </c>
      <c r="S2348" s="12">
        <f t="shared" si="356"/>
        <v>0</v>
      </c>
      <c r="T2348">
        <f t="shared" si="362"/>
        <v>0</v>
      </c>
      <c r="U2348">
        <f t="shared" si="357"/>
        <v>8</v>
      </c>
    </row>
    <row r="2349" spans="13:21">
      <c r="M2349">
        <f t="shared" si="364"/>
        <v>115.90843220338537</v>
      </c>
      <c r="N2349">
        <f t="shared" si="363"/>
        <v>115.94843220338537</v>
      </c>
      <c r="O2349">
        <f t="shared" si="359"/>
        <v>115.90343220338538</v>
      </c>
      <c r="P2349">
        <f t="shared" si="360"/>
        <v>115.95343220338536</v>
      </c>
      <c r="Q2349">
        <f t="shared" si="355"/>
        <v>115.92843220338537</v>
      </c>
      <c r="R2349">
        <f t="shared" si="361"/>
        <v>0</v>
      </c>
      <c r="S2349" s="12">
        <f t="shared" si="356"/>
        <v>0</v>
      </c>
      <c r="T2349">
        <f t="shared" si="362"/>
        <v>0</v>
      </c>
      <c r="U2349">
        <f t="shared" si="357"/>
        <v>8</v>
      </c>
    </row>
    <row r="2350" spans="13:21">
      <c r="M2350">
        <f t="shared" si="364"/>
        <v>115.95843220338537</v>
      </c>
      <c r="N2350">
        <f t="shared" si="363"/>
        <v>115.99843220338536</v>
      </c>
      <c r="O2350">
        <f t="shared" si="359"/>
        <v>115.95343220338538</v>
      </c>
      <c r="P2350">
        <f t="shared" si="360"/>
        <v>116.00343220338536</v>
      </c>
      <c r="Q2350">
        <f t="shared" si="355"/>
        <v>115.97843220338537</v>
      </c>
      <c r="R2350">
        <f t="shared" si="361"/>
        <v>0</v>
      </c>
      <c r="S2350" s="12">
        <f t="shared" si="356"/>
        <v>0</v>
      </c>
      <c r="T2350">
        <f t="shared" si="362"/>
        <v>0</v>
      </c>
      <c r="U2350">
        <f t="shared" si="357"/>
        <v>8</v>
      </c>
    </row>
    <row r="2351" spans="13:21">
      <c r="M2351">
        <f t="shared" si="364"/>
        <v>116.00843220338537</v>
      </c>
      <c r="N2351">
        <f t="shared" si="363"/>
        <v>116.04843220338536</v>
      </c>
      <c r="O2351">
        <f t="shared" si="359"/>
        <v>116.00343220338537</v>
      </c>
      <c r="P2351">
        <f t="shared" si="360"/>
        <v>116.05343220338536</v>
      </c>
      <c r="Q2351">
        <f t="shared" si="355"/>
        <v>116.02843220338536</v>
      </c>
      <c r="R2351">
        <f t="shared" si="361"/>
        <v>0</v>
      </c>
      <c r="S2351" s="12">
        <f t="shared" si="356"/>
        <v>0</v>
      </c>
      <c r="T2351">
        <f t="shared" si="362"/>
        <v>0</v>
      </c>
      <c r="U2351">
        <f t="shared" si="357"/>
        <v>8</v>
      </c>
    </row>
    <row r="2352" spans="13:21">
      <c r="M2352">
        <f t="shared" si="364"/>
        <v>116.05843220338537</v>
      </c>
      <c r="N2352">
        <f t="shared" si="363"/>
        <v>116.09843220338536</v>
      </c>
      <c r="O2352">
        <f t="shared" si="359"/>
        <v>116.05343220338537</v>
      </c>
      <c r="P2352">
        <f t="shared" si="360"/>
        <v>116.10343220338535</v>
      </c>
      <c r="Q2352">
        <f t="shared" si="355"/>
        <v>116.07843220338536</v>
      </c>
      <c r="R2352">
        <f t="shared" si="361"/>
        <v>0</v>
      </c>
      <c r="S2352" s="12">
        <f t="shared" si="356"/>
        <v>0</v>
      </c>
      <c r="T2352">
        <f t="shared" si="362"/>
        <v>0</v>
      </c>
      <c r="U2352">
        <f t="shared" si="357"/>
        <v>8</v>
      </c>
    </row>
    <row r="2353" spans="13:21">
      <c r="M2353">
        <f t="shared" si="364"/>
        <v>116.10843220338536</v>
      </c>
      <c r="N2353">
        <f t="shared" si="363"/>
        <v>116.14843220338535</v>
      </c>
      <c r="O2353">
        <f t="shared" si="359"/>
        <v>116.10343220338537</v>
      </c>
      <c r="P2353">
        <f t="shared" si="360"/>
        <v>116.15343220338535</v>
      </c>
      <c r="Q2353">
        <f t="shared" si="355"/>
        <v>116.12843220338536</v>
      </c>
      <c r="R2353">
        <f t="shared" si="361"/>
        <v>0</v>
      </c>
      <c r="S2353" s="12">
        <f t="shared" si="356"/>
        <v>0</v>
      </c>
      <c r="T2353">
        <f>R2353</f>
        <v>0</v>
      </c>
      <c r="U2353">
        <f t="shared" si="357"/>
        <v>8</v>
      </c>
    </row>
    <row r="2354" spans="13:21">
      <c r="M2354">
        <f t="shared" si="364"/>
        <v>116.15843220338536</v>
      </c>
      <c r="N2354">
        <f t="shared" si="363"/>
        <v>116.19843220338535</v>
      </c>
      <c r="O2354">
        <f t="shared" si="359"/>
        <v>116.15343220338536</v>
      </c>
      <c r="P2354">
        <f t="shared" si="360"/>
        <v>116.20343220338535</v>
      </c>
      <c r="Q2354">
        <f t="shared" si="355"/>
        <v>116.17843220338536</v>
      </c>
      <c r="R2354">
        <f t="shared" si="361"/>
        <v>0</v>
      </c>
      <c r="S2354" s="12">
        <f t="shared" si="356"/>
        <v>0</v>
      </c>
      <c r="T2354">
        <f t="shared" ref="T2354:T2391" si="365">R2354+T2353</f>
        <v>0</v>
      </c>
      <c r="U2354">
        <f t="shared" si="357"/>
        <v>8</v>
      </c>
    </row>
    <row r="2355" spans="13:21">
      <c r="M2355">
        <f t="shared" si="364"/>
        <v>116.20843220338536</v>
      </c>
      <c r="N2355">
        <f t="shared" si="363"/>
        <v>116.24843220338535</v>
      </c>
      <c r="O2355">
        <f t="shared" si="359"/>
        <v>116.20343220338536</v>
      </c>
      <c r="P2355">
        <f t="shared" si="360"/>
        <v>116.25343220338534</v>
      </c>
      <c r="Q2355">
        <f t="shared" ref="Q2355:Q2418" si="366">AVERAGE(O2355:P2355)</f>
        <v>116.22843220338535</v>
      </c>
      <c r="R2355">
        <f t="shared" si="361"/>
        <v>0</v>
      </c>
      <c r="S2355" s="12">
        <f t="shared" ref="S2355:S2418" si="367">R2355/$S$3</f>
        <v>0</v>
      </c>
      <c r="T2355">
        <f t="shared" si="365"/>
        <v>0</v>
      </c>
      <c r="U2355">
        <f t="shared" ref="U2355:U2418" si="368">COUNTIF($G$3:$G$1000, "&lt;="&amp;O2355)</f>
        <v>8</v>
      </c>
    </row>
    <row r="2356" spans="13:21">
      <c r="M2356">
        <f t="shared" si="364"/>
        <v>116.25843220338535</v>
      </c>
      <c r="N2356">
        <f t="shared" si="363"/>
        <v>116.29843220338535</v>
      </c>
      <c r="O2356">
        <f t="shared" si="359"/>
        <v>116.25343220338536</v>
      </c>
      <c r="P2356">
        <f t="shared" si="360"/>
        <v>116.30343220338534</v>
      </c>
      <c r="Q2356">
        <f t="shared" si="366"/>
        <v>116.27843220338535</v>
      </c>
      <c r="R2356">
        <f t="shared" si="361"/>
        <v>0</v>
      </c>
      <c r="S2356" s="12">
        <f t="shared" si="367"/>
        <v>0</v>
      </c>
      <c r="T2356">
        <f t="shared" si="365"/>
        <v>0</v>
      </c>
      <c r="U2356">
        <f t="shared" si="368"/>
        <v>8</v>
      </c>
    </row>
    <row r="2357" spans="13:21">
      <c r="M2357">
        <f t="shared" si="364"/>
        <v>116.30843220338535</v>
      </c>
      <c r="N2357">
        <f t="shared" si="363"/>
        <v>116.34843220338534</v>
      </c>
      <c r="O2357">
        <f t="shared" si="359"/>
        <v>116.30343220338536</v>
      </c>
      <c r="P2357">
        <f t="shared" si="360"/>
        <v>116.35343220338534</v>
      </c>
      <c r="Q2357">
        <f t="shared" si="366"/>
        <v>116.32843220338535</v>
      </c>
      <c r="R2357">
        <f t="shared" si="361"/>
        <v>0</v>
      </c>
      <c r="S2357" s="12">
        <f t="shared" si="367"/>
        <v>0</v>
      </c>
      <c r="T2357">
        <f t="shared" si="365"/>
        <v>0</v>
      </c>
      <c r="U2357">
        <f t="shared" si="368"/>
        <v>8</v>
      </c>
    </row>
    <row r="2358" spans="13:21">
      <c r="M2358">
        <f t="shared" si="364"/>
        <v>116.35843220338535</v>
      </c>
      <c r="N2358">
        <f t="shared" si="363"/>
        <v>116.39843220338534</v>
      </c>
      <c r="O2358">
        <f t="shared" si="359"/>
        <v>116.35343220338535</v>
      </c>
      <c r="P2358">
        <f t="shared" si="360"/>
        <v>116.40343220338534</v>
      </c>
      <c r="Q2358">
        <f t="shared" si="366"/>
        <v>116.37843220338534</v>
      </c>
      <c r="R2358">
        <f t="shared" si="361"/>
        <v>0</v>
      </c>
      <c r="S2358" s="12">
        <f t="shared" si="367"/>
        <v>0</v>
      </c>
      <c r="T2358">
        <f t="shared" si="365"/>
        <v>0</v>
      </c>
      <c r="U2358">
        <f t="shared" si="368"/>
        <v>8</v>
      </c>
    </row>
    <row r="2359" spans="13:21">
      <c r="M2359">
        <f t="shared" si="364"/>
        <v>116.40843220338535</v>
      </c>
      <c r="N2359">
        <f t="shared" si="363"/>
        <v>116.44843220338534</v>
      </c>
      <c r="O2359">
        <f t="shared" si="359"/>
        <v>116.40343220338535</v>
      </c>
      <c r="P2359">
        <f t="shared" si="360"/>
        <v>116.45343220338533</v>
      </c>
      <c r="Q2359">
        <f t="shared" si="366"/>
        <v>116.42843220338534</v>
      </c>
      <c r="R2359">
        <f t="shared" si="361"/>
        <v>0</v>
      </c>
      <c r="S2359" s="12">
        <f t="shared" si="367"/>
        <v>0</v>
      </c>
      <c r="T2359">
        <f t="shared" si="365"/>
        <v>0</v>
      </c>
      <c r="U2359">
        <f t="shared" si="368"/>
        <v>8</v>
      </c>
    </row>
    <row r="2360" spans="13:21">
      <c r="M2360">
        <f t="shared" si="364"/>
        <v>116.45843220338534</v>
      </c>
      <c r="N2360">
        <f t="shared" si="363"/>
        <v>116.49843220338533</v>
      </c>
      <c r="O2360">
        <f t="shared" si="359"/>
        <v>116.45343220338535</v>
      </c>
      <c r="P2360">
        <f t="shared" si="360"/>
        <v>116.50343220338533</v>
      </c>
      <c r="Q2360">
        <f t="shared" si="366"/>
        <v>116.47843220338534</v>
      </c>
      <c r="R2360">
        <f t="shared" si="361"/>
        <v>0</v>
      </c>
      <c r="S2360" s="12">
        <f t="shared" si="367"/>
        <v>0</v>
      </c>
      <c r="T2360">
        <f t="shared" si="365"/>
        <v>0</v>
      </c>
      <c r="U2360">
        <f t="shared" si="368"/>
        <v>8</v>
      </c>
    </row>
    <row r="2361" spans="13:21">
      <c r="M2361">
        <f t="shared" si="364"/>
        <v>116.50843220338534</v>
      </c>
      <c r="N2361">
        <f t="shared" si="363"/>
        <v>116.54843220338533</v>
      </c>
      <c r="O2361">
        <f t="shared" si="359"/>
        <v>116.50343220338534</v>
      </c>
      <c r="P2361">
        <f t="shared" si="360"/>
        <v>116.55343220338533</v>
      </c>
      <c r="Q2361">
        <f t="shared" si="366"/>
        <v>116.52843220338534</v>
      </c>
      <c r="R2361">
        <f t="shared" si="361"/>
        <v>0</v>
      </c>
      <c r="S2361" s="12">
        <f t="shared" si="367"/>
        <v>0</v>
      </c>
      <c r="T2361">
        <f t="shared" si="365"/>
        <v>0</v>
      </c>
      <c r="U2361">
        <f t="shared" si="368"/>
        <v>8</v>
      </c>
    </row>
    <row r="2362" spans="13:21">
      <c r="M2362">
        <f t="shared" si="364"/>
        <v>116.55843220338534</v>
      </c>
      <c r="N2362">
        <f t="shared" si="363"/>
        <v>116.59843220338533</v>
      </c>
      <c r="O2362">
        <f t="shared" si="359"/>
        <v>116.55343220338534</v>
      </c>
      <c r="P2362">
        <f t="shared" si="360"/>
        <v>116.60343220338532</v>
      </c>
      <c r="Q2362">
        <f t="shared" si="366"/>
        <v>116.57843220338533</v>
      </c>
      <c r="R2362">
        <f t="shared" si="361"/>
        <v>0</v>
      </c>
      <c r="S2362" s="12">
        <f t="shared" si="367"/>
        <v>0</v>
      </c>
      <c r="T2362">
        <f t="shared" si="365"/>
        <v>0</v>
      </c>
      <c r="U2362">
        <f t="shared" si="368"/>
        <v>8</v>
      </c>
    </row>
    <row r="2363" spans="13:21">
      <c r="M2363">
        <f t="shared" si="364"/>
        <v>116.60843220338533</v>
      </c>
      <c r="N2363">
        <f t="shared" si="363"/>
        <v>116.64843220338533</v>
      </c>
      <c r="O2363">
        <f t="shared" si="359"/>
        <v>116.60343220338534</v>
      </c>
      <c r="P2363">
        <f t="shared" si="360"/>
        <v>116.65343220338532</v>
      </c>
      <c r="Q2363">
        <f t="shared" si="366"/>
        <v>116.62843220338533</v>
      </c>
      <c r="R2363">
        <f t="shared" si="361"/>
        <v>0</v>
      </c>
      <c r="S2363" s="12">
        <f t="shared" si="367"/>
        <v>0</v>
      </c>
      <c r="T2363">
        <f t="shared" si="365"/>
        <v>0</v>
      </c>
      <c r="U2363">
        <f t="shared" si="368"/>
        <v>8</v>
      </c>
    </row>
    <row r="2364" spans="13:21">
      <c r="M2364">
        <f t="shared" si="364"/>
        <v>116.65843220338533</v>
      </c>
      <c r="N2364">
        <f t="shared" si="363"/>
        <v>116.69843220338532</v>
      </c>
      <c r="O2364">
        <f t="shared" si="359"/>
        <v>116.65343220338534</v>
      </c>
      <c r="P2364">
        <f t="shared" si="360"/>
        <v>116.70343220338532</v>
      </c>
      <c r="Q2364">
        <f t="shared" si="366"/>
        <v>116.67843220338533</v>
      </c>
      <c r="R2364">
        <f t="shared" si="361"/>
        <v>0</v>
      </c>
      <c r="S2364" s="12">
        <f t="shared" si="367"/>
        <v>0</v>
      </c>
      <c r="T2364">
        <f t="shared" si="365"/>
        <v>0</v>
      </c>
      <c r="U2364">
        <f t="shared" si="368"/>
        <v>8</v>
      </c>
    </row>
    <row r="2365" spans="13:21">
      <c r="M2365">
        <f t="shared" si="364"/>
        <v>116.70843220338533</v>
      </c>
      <c r="N2365">
        <f t="shared" si="363"/>
        <v>116.74843220338532</v>
      </c>
      <c r="O2365">
        <f t="shared" si="359"/>
        <v>116.70343220338533</v>
      </c>
      <c r="P2365">
        <f t="shared" si="360"/>
        <v>116.75343220338532</v>
      </c>
      <c r="Q2365">
        <f t="shared" si="366"/>
        <v>116.72843220338532</v>
      </c>
      <c r="R2365">
        <f t="shared" si="361"/>
        <v>0</v>
      </c>
      <c r="S2365" s="12">
        <f t="shared" si="367"/>
        <v>0</v>
      </c>
      <c r="T2365">
        <f t="shared" si="365"/>
        <v>0</v>
      </c>
      <c r="U2365">
        <f t="shared" si="368"/>
        <v>8</v>
      </c>
    </row>
    <row r="2366" spans="13:21">
      <c r="M2366">
        <f t="shared" si="364"/>
        <v>116.75843220338533</v>
      </c>
      <c r="N2366">
        <f t="shared" si="363"/>
        <v>116.79843220338532</v>
      </c>
      <c r="O2366">
        <f t="shared" si="359"/>
        <v>116.75343220338533</v>
      </c>
      <c r="P2366">
        <f t="shared" si="360"/>
        <v>116.80343220338531</v>
      </c>
      <c r="Q2366">
        <f t="shared" si="366"/>
        <v>116.77843220338532</v>
      </c>
      <c r="R2366">
        <f t="shared" si="361"/>
        <v>0</v>
      </c>
      <c r="S2366" s="12">
        <f t="shared" si="367"/>
        <v>0</v>
      </c>
      <c r="T2366">
        <f t="shared" si="365"/>
        <v>0</v>
      </c>
      <c r="U2366">
        <f t="shared" si="368"/>
        <v>8</v>
      </c>
    </row>
    <row r="2367" spans="13:21">
      <c r="M2367">
        <f t="shared" si="364"/>
        <v>116.80843220338532</v>
      </c>
      <c r="N2367">
        <f t="shared" si="363"/>
        <v>116.84843220338531</v>
      </c>
      <c r="O2367">
        <f t="shared" si="359"/>
        <v>116.80343220338533</v>
      </c>
      <c r="P2367">
        <f t="shared" si="360"/>
        <v>116.85343220338531</v>
      </c>
      <c r="Q2367">
        <f t="shared" si="366"/>
        <v>116.82843220338532</v>
      </c>
      <c r="R2367">
        <f t="shared" si="361"/>
        <v>0</v>
      </c>
      <c r="S2367" s="12">
        <f t="shared" si="367"/>
        <v>0</v>
      </c>
      <c r="T2367">
        <f t="shared" si="365"/>
        <v>0</v>
      </c>
      <c r="U2367">
        <f t="shared" si="368"/>
        <v>8</v>
      </c>
    </row>
    <row r="2368" spans="13:21">
      <c r="M2368">
        <f t="shared" si="364"/>
        <v>116.85843220338532</v>
      </c>
      <c r="N2368">
        <f t="shared" si="363"/>
        <v>116.89843220338531</v>
      </c>
      <c r="O2368">
        <f t="shared" si="359"/>
        <v>116.85343220338532</v>
      </c>
      <c r="P2368">
        <f t="shared" si="360"/>
        <v>116.90343220338531</v>
      </c>
      <c r="Q2368">
        <f t="shared" si="366"/>
        <v>116.87843220338532</v>
      </c>
      <c r="R2368">
        <f t="shared" si="361"/>
        <v>0</v>
      </c>
      <c r="S2368" s="12">
        <f t="shared" si="367"/>
        <v>0</v>
      </c>
      <c r="T2368">
        <f t="shared" si="365"/>
        <v>0</v>
      </c>
      <c r="U2368">
        <f t="shared" si="368"/>
        <v>8</v>
      </c>
    </row>
    <row r="2369" spans="13:21">
      <c r="M2369">
        <f t="shared" si="364"/>
        <v>116.90843220338532</v>
      </c>
      <c r="N2369">
        <f t="shared" si="363"/>
        <v>116.94843220338531</v>
      </c>
      <c r="O2369">
        <f t="shared" si="359"/>
        <v>116.90343220338532</v>
      </c>
      <c r="P2369">
        <f t="shared" si="360"/>
        <v>116.9534322033853</v>
      </c>
      <c r="Q2369">
        <f t="shared" si="366"/>
        <v>116.92843220338531</v>
      </c>
      <c r="R2369">
        <f t="shared" si="361"/>
        <v>0</v>
      </c>
      <c r="S2369" s="12">
        <f t="shared" si="367"/>
        <v>0</v>
      </c>
      <c r="T2369">
        <f t="shared" si="365"/>
        <v>0</v>
      </c>
      <c r="U2369">
        <f t="shared" si="368"/>
        <v>8</v>
      </c>
    </row>
    <row r="2370" spans="13:21">
      <c r="M2370">
        <f t="shared" si="364"/>
        <v>116.95843220338531</v>
      </c>
      <c r="N2370">
        <f t="shared" si="363"/>
        <v>116.99843220338531</v>
      </c>
      <c r="O2370">
        <f t="shared" si="359"/>
        <v>116.95343220338532</v>
      </c>
      <c r="P2370">
        <f t="shared" si="360"/>
        <v>117.0034322033853</v>
      </c>
      <c r="Q2370">
        <f t="shared" si="366"/>
        <v>116.97843220338531</v>
      </c>
      <c r="R2370">
        <f t="shared" si="361"/>
        <v>0</v>
      </c>
      <c r="S2370" s="12">
        <f t="shared" si="367"/>
        <v>0</v>
      </c>
      <c r="T2370">
        <f t="shared" si="365"/>
        <v>0</v>
      </c>
      <c r="U2370">
        <f t="shared" si="368"/>
        <v>8</v>
      </c>
    </row>
    <row r="2371" spans="13:21">
      <c r="M2371">
        <f t="shared" si="364"/>
        <v>117.00843220338531</v>
      </c>
      <c r="N2371">
        <f t="shared" si="363"/>
        <v>117.0484322033853</v>
      </c>
      <c r="O2371">
        <f t="shared" si="359"/>
        <v>117.00343220338532</v>
      </c>
      <c r="P2371">
        <f t="shared" si="360"/>
        <v>117.0534322033853</v>
      </c>
      <c r="Q2371">
        <f t="shared" si="366"/>
        <v>117.02843220338531</v>
      </c>
      <c r="R2371">
        <f t="shared" si="361"/>
        <v>0</v>
      </c>
      <c r="S2371" s="12">
        <f t="shared" si="367"/>
        <v>0</v>
      </c>
      <c r="T2371">
        <f t="shared" si="365"/>
        <v>0</v>
      </c>
      <c r="U2371">
        <f t="shared" si="368"/>
        <v>8</v>
      </c>
    </row>
    <row r="2372" spans="13:21">
      <c r="M2372">
        <f t="shared" si="364"/>
        <v>117.05843220338531</v>
      </c>
      <c r="N2372">
        <f t="shared" si="363"/>
        <v>117.0984322033853</v>
      </c>
      <c r="O2372">
        <f t="shared" si="359"/>
        <v>117.05343220338531</v>
      </c>
      <c r="P2372">
        <f t="shared" si="360"/>
        <v>117.1034322033853</v>
      </c>
      <c r="Q2372">
        <f t="shared" si="366"/>
        <v>117.0784322033853</v>
      </c>
      <c r="R2372">
        <f t="shared" si="361"/>
        <v>0</v>
      </c>
      <c r="S2372" s="12">
        <f t="shared" si="367"/>
        <v>0</v>
      </c>
      <c r="T2372">
        <f t="shared" si="365"/>
        <v>0</v>
      </c>
      <c r="U2372">
        <f t="shared" si="368"/>
        <v>8</v>
      </c>
    </row>
    <row r="2373" spans="13:21">
      <c r="M2373">
        <f t="shared" si="364"/>
        <v>117.10843220338531</v>
      </c>
      <c r="N2373">
        <f t="shared" si="363"/>
        <v>117.1484322033853</v>
      </c>
      <c r="O2373">
        <f t="shared" si="359"/>
        <v>117.10343220338531</v>
      </c>
      <c r="P2373">
        <f t="shared" si="360"/>
        <v>117.15343220338529</v>
      </c>
      <c r="Q2373">
        <f t="shared" si="366"/>
        <v>117.1284322033853</v>
      </c>
      <c r="R2373">
        <f t="shared" si="361"/>
        <v>0</v>
      </c>
      <c r="S2373" s="12">
        <f t="shared" si="367"/>
        <v>0</v>
      </c>
      <c r="T2373">
        <f t="shared" si="365"/>
        <v>0</v>
      </c>
      <c r="U2373">
        <f t="shared" si="368"/>
        <v>8</v>
      </c>
    </row>
    <row r="2374" spans="13:21">
      <c r="M2374">
        <f t="shared" si="364"/>
        <v>117.1584322033853</v>
      </c>
      <c r="N2374">
        <f t="shared" si="363"/>
        <v>117.19843220338529</v>
      </c>
      <c r="O2374">
        <f t="shared" ref="O2374:O2437" si="369">M2374-5*10^-($D$4+1)</f>
        <v>117.15343220338531</v>
      </c>
      <c r="P2374">
        <f t="shared" ref="P2374:P2437" si="370">N2374+5*10^-($D$4+1)</f>
        <v>117.20343220338529</v>
      </c>
      <c r="Q2374">
        <f t="shared" si="366"/>
        <v>117.1784322033853</v>
      </c>
      <c r="R2374">
        <f t="shared" ref="R2374:R2437" si="371">COUNTIFS($G$3:$G$5000, "&gt;="&amp;O2374,$G$3:$G$5000, "&lt;="&amp;P2374)</f>
        <v>0</v>
      </c>
      <c r="S2374" s="12">
        <f t="shared" si="367"/>
        <v>0</v>
      </c>
      <c r="T2374">
        <f t="shared" si="365"/>
        <v>0</v>
      </c>
      <c r="U2374">
        <f t="shared" si="368"/>
        <v>8</v>
      </c>
    </row>
    <row r="2375" spans="13:21">
      <c r="M2375">
        <f t="shared" si="364"/>
        <v>117.2084322033853</v>
      </c>
      <c r="N2375">
        <f t="shared" si="363"/>
        <v>117.24843220338529</v>
      </c>
      <c r="O2375">
        <f t="shared" si="369"/>
        <v>117.2034322033853</v>
      </c>
      <c r="P2375">
        <f t="shared" si="370"/>
        <v>117.25343220338529</v>
      </c>
      <c r="Q2375">
        <f t="shared" si="366"/>
        <v>117.2284322033853</v>
      </c>
      <c r="R2375">
        <f t="shared" si="371"/>
        <v>0</v>
      </c>
      <c r="S2375" s="12">
        <f t="shared" si="367"/>
        <v>0</v>
      </c>
      <c r="T2375">
        <f t="shared" si="365"/>
        <v>0</v>
      </c>
      <c r="U2375">
        <f t="shared" si="368"/>
        <v>8</v>
      </c>
    </row>
    <row r="2376" spans="13:21">
      <c r="M2376">
        <f t="shared" si="364"/>
        <v>117.2584322033853</v>
      </c>
      <c r="N2376">
        <f t="shared" si="363"/>
        <v>117.29843220338529</v>
      </c>
      <c r="O2376">
        <f t="shared" si="369"/>
        <v>117.2534322033853</v>
      </c>
      <c r="P2376">
        <f t="shared" si="370"/>
        <v>117.30343220338528</v>
      </c>
      <c r="Q2376">
        <f t="shared" si="366"/>
        <v>117.27843220338529</v>
      </c>
      <c r="R2376">
        <f t="shared" si="371"/>
        <v>0</v>
      </c>
      <c r="S2376" s="12">
        <f t="shared" si="367"/>
        <v>0</v>
      </c>
      <c r="T2376">
        <f t="shared" si="365"/>
        <v>0</v>
      </c>
      <c r="U2376">
        <f t="shared" si="368"/>
        <v>8</v>
      </c>
    </row>
    <row r="2377" spans="13:21">
      <c r="M2377">
        <f t="shared" si="364"/>
        <v>117.30843220338529</v>
      </c>
      <c r="N2377">
        <f t="shared" si="363"/>
        <v>117.34843220338529</v>
      </c>
      <c r="O2377">
        <f t="shared" si="369"/>
        <v>117.3034322033853</v>
      </c>
      <c r="P2377">
        <f t="shared" si="370"/>
        <v>117.35343220338528</v>
      </c>
      <c r="Q2377">
        <f t="shared" si="366"/>
        <v>117.32843220338529</v>
      </c>
      <c r="R2377">
        <f t="shared" si="371"/>
        <v>0</v>
      </c>
      <c r="S2377" s="12">
        <f t="shared" si="367"/>
        <v>0</v>
      </c>
      <c r="T2377">
        <f t="shared" si="365"/>
        <v>0</v>
      </c>
      <c r="U2377">
        <f t="shared" si="368"/>
        <v>8</v>
      </c>
    </row>
    <row r="2378" spans="13:21">
      <c r="M2378">
        <f t="shared" si="364"/>
        <v>117.35843220338529</v>
      </c>
      <c r="N2378">
        <f t="shared" si="363"/>
        <v>117.39843220338528</v>
      </c>
      <c r="O2378">
        <f t="shared" si="369"/>
        <v>117.3534322033853</v>
      </c>
      <c r="P2378">
        <f t="shared" si="370"/>
        <v>117.40343220338528</v>
      </c>
      <c r="Q2378">
        <f t="shared" si="366"/>
        <v>117.37843220338529</v>
      </c>
      <c r="R2378">
        <f t="shared" si="371"/>
        <v>0</v>
      </c>
      <c r="S2378" s="12">
        <f t="shared" si="367"/>
        <v>0</v>
      </c>
      <c r="T2378">
        <f t="shared" si="365"/>
        <v>0</v>
      </c>
      <c r="U2378">
        <f t="shared" si="368"/>
        <v>8</v>
      </c>
    </row>
    <row r="2379" spans="13:21">
      <c r="M2379">
        <f t="shared" si="364"/>
        <v>117.40843220338529</v>
      </c>
      <c r="N2379">
        <f t="shared" si="363"/>
        <v>117.44843220338528</v>
      </c>
      <c r="O2379">
        <f t="shared" si="369"/>
        <v>117.40343220338529</v>
      </c>
      <c r="P2379">
        <f t="shared" si="370"/>
        <v>117.45343220338528</v>
      </c>
      <c r="Q2379">
        <f t="shared" si="366"/>
        <v>117.42843220338528</v>
      </c>
      <c r="R2379">
        <f t="shared" si="371"/>
        <v>0</v>
      </c>
      <c r="S2379" s="12">
        <f t="shared" si="367"/>
        <v>0</v>
      </c>
      <c r="T2379">
        <f t="shared" si="365"/>
        <v>0</v>
      </c>
      <c r="U2379">
        <f t="shared" si="368"/>
        <v>8</v>
      </c>
    </row>
    <row r="2380" spans="13:21">
      <c r="M2380">
        <f t="shared" si="364"/>
        <v>117.45843220338529</v>
      </c>
      <c r="N2380">
        <f t="shared" si="363"/>
        <v>117.49843220338528</v>
      </c>
      <c r="O2380">
        <f t="shared" si="369"/>
        <v>117.45343220338529</v>
      </c>
      <c r="P2380">
        <f t="shared" si="370"/>
        <v>117.50343220338527</v>
      </c>
      <c r="Q2380">
        <f t="shared" si="366"/>
        <v>117.47843220338528</v>
      </c>
      <c r="R2380">
        <f t="shared" si="371"/>
        <v>0</v>
      </c>
      <c r="S2380" s="12">
        <f t="shared" si="367"/>
        <v>0</v>
      </c>
      <c r="T2380">
        <f t="shared" si="365"/>
        <v>0</v>
      </c>
      <c r="U2380">
        <f t="shared" si="368"/>
        <v>8</v>
      </c>
    </row>
    <row r="2381" spans="13:21">
      <c r="M2381">
        <f t="shared" si="364"/>
        <v>117.50843220338528</v>
      </c>
      <c r="N2381">
        <f t="shared" si="363"/>
        <v>117.54843220338527</v>
      </c>
      <c r="O2381">
        <f t="shared" si="369"/>
        <v>117.50343220338529</v>
      </c>
      <c r="P2381">
        <f t="shared" si="370"/>
        <v>117.55343220338527</v>
      </c>
      <c r="Q2381">
        <f t="shared" si="366"/>
        <v>117.52843220338528</v>
      </c>
      <c r="R2381">
        <f t="shared" si="371"/>
        <v>0</v>
      </c>
      <c r="S2381" s="12">
        <f t="shared" si="367"/>
        <v>0</v>
      </c>
      <c r="T2381">
        <f t="shared" si="365"/>
        <v>0</v>
      </c>
      <c r="U2381">
        <f t="shared" si="368"/>
        <v>8</v>
      </c>
    </row>
    <row r="2382" spans="13:21">
      <c r="M2382">
        <f t="shared" si="364"/>
        <v>117.55843220338528</v>
      </c>
      <c r="N2382">
        <f t="shared" si="363"/>
        <v>117.59843220338527</v>
      </c>
      <c r="O2382">
        <f t="shared" si="369"/>
        <v>117.55343220338528</v>
      </c>
      <c r="P2382">
        <f t="shared" si="370"/>
        <v>117.60343220338527</v>
      </c>
      <c r="Q2382">
        <f t="shared" si="366"/>
        <v>117.57843220338528</v>
      </c>
      <c r="R2382">
        <f t="shared" si="371"/>
        <v>0</v>
      </c>
      <c r="S2382" s="12">
        <f t="shared" si="367"/>
        <v>0</v>
      </c>
      <c r="T2382">
        <f t="shared" si="365"/>
        <v>0</v>
      </c>
      <c r="U2382">
        <f t="shared" si="368"/>
        <v>8</v>
      </c>
    </row>
    <row r="2383" spans="13:21">
      <c r="M2383">
        <f t="shared" si="364"/>
        <v>117.60843220338528</v>
      </c>
      <c r="N2383">
        <f t="shared" si="363"/>
        <v>117.64843220338527</v>
      </c>
      <c r="O2383">
        <f t="shared" si="369"/>
        <v>117.60343220338528</v>
      </c>
      <c r="P2383">
        <f t="shared" si="370"/>
        <v>117.65343220338526</v>
      </c>
      <c r="Q2383">
        <f t="shared" si="366"/>
        <v>117.62843220338527</v>
      </c>
      <c r="R2383">
        <f t="shared" si="371"/>
        <v>0</v>
      </c>
      <c r="S2383" s="12">
        <f t="shared" si="367"/>
        <v>0</v>
      </c>
      <c r="T2383">
        <f t="shared" si="365"/>
        <v>0</v>
      </c>
      <c r="U2383">
        <f t="shared" si="368"/>
        <v>8</v>
      </c>
    </row>
    <row r="2384" spans="13:21">
      <c r="M2384">
        <f t="shared" si="364"/>
        <v>117.65843220338527</v>
      </c>
      <c r="N2384">
        <f t="shared" si="363"/>
        <v>117.69843220338527</v>
      </c>
      <c r="O2384">
        <f t="shared" si="369"/>
        <v>117.65343220338528</v>
      </c>
      <c r="P2384">
        <f t="shared" si="370"/>
        <v>117.70343220338526</v>
      </c>
      <c r="Q2384">
        <f t="shared" si="366"/>
        <v>117.67843220338527</v>
      </c>
      <c r="R2384">
        <f t="shared" si="371"/>
        <v>0</v>
      </c>
      <c r="S2384" s="12">
        <f t="shared" si="367"/>
        <v>0</v>
      </c>
      <c r="T2384">
        <f t="shared" si="365"/>
        <v>0</v>
      </c>
      <c r="U2384">
        <f t="shared" si="368"/>
        <v>8</v>
      </c>
    </row>
    <row r="2385" spans="13:21">
      <c r="M2385">
        <f t="shared" si="364"/>
        <v>117.70843220338527</v>
      </c>
      <c r="N2385">
        <f t="shared" si="363"/>
        <v>117.74843220338526</v>
      </c>
      <c r="O2385">
        <f t="shared" si="369"/>
        <v>117.70343220338528</v>
      </c>
      <c r="P2385">
        <f t="shared" si="370"/>
        <v>117.75343220338526</v>
      </c>
      <c r="Q2385">
        <f t="shared" si="366"/>
        <v>117.72843220338527</v>
      </c>
      <c r="R2385">
        <f t="shared" si="371"/>
        <v>0</v>
      </c>
      <c r="S2385" s="12">
        <f t="shared" si="367"/>
        <v>0</v>
      </c>
      <c r="T2385">
        <f t="shared" si="365"/>
        <v>0</v>
      </c>
      <c r="U2385">
        <f t="shared" si="368"/>
        <v>8</v>
      </c>
    </row>
    <row r="2386" spans="13:21">
      <c r="M2386">
        <f t="shared" si="364"/>
        <v>117.75843220338527</v>
      </c>
      <c r="N2386">
        <f t="shared" si="363"/>
        <v>117.79843220338526</v>
      </c>
      <c r="O2386">
        <f t="shared" si="369"/>
        <v>117.75343220338527</v>
      </c>
      <c r="P2386">
        <f t="shared" si="370"/>
        <v>117.80343220338526</v>
      </c>
      <c r="Q2386">
        <f t="shared" si="366"/>
        <v>117.77843220338526</v>
      </c>
      <c r="R2386">
        <f t="shared" si="371"/>
        <v>0</v>
      </c>
      <c r="S2386" s="12">
        <f t="shared" si="367"/>
        <v>0</v>
      </c>
      <c r="T2386">
        <f t="shared" si="365"/>
        <v>0</v>
      </c>
      <c r="U2386">
        <f t="shared" si="368"/>
        <v>8</v>
      </c>
    </row>
    <row r="2387" spans="13:21">
      <c r="M2387">
        <f t="shared" si="364"/>
        <v>117.80843220338527</v>
      </c>
      <c r="N2387">
        <f t="shared" si="363"/>
        <v>117.84843220338526</v>
      </c>
      <c r="O2387">
        <f t="shared" si="369"/>
        <v>117.80343220338527</v>
      </c>
      <c r="P2387">
        <f t="shared" si="370"/>
        <v>117.85343220338525</v>
      </c>
      <c r="Q2387">
        <f t="shared" si="366"/>
        <v>117.82843220338526</v>
      </c>
      <c r="R2387">
        <f t="shared" si="371"/>
        <v>0</v>
      </c>
      <c r="S2387" s="12">
        <f t="shared" si="367"/>
        <v>0</v>
      </c>
      <c r="T2387">
        <f t="shared" si="365"/>
        <v>0</v>
      </c>
      <c r="U2387">
        <f t="shared" si="368"/>
        <v>8</v>
      </c>
    </row>
    <row r="2388" spans="13:21">
      <c r="M2388">
        <f t="shared" si="364"/>
        <v>117.85843220338526</v>
      </c>
      <c r="N2388">
        <f t="shared" si="363"/>
        <v>117.89843220338525</v>
      </c>
      <c r="O2388">
        <f t="shared" si="369"/>
        <v>117.85343220338527</v>
      </c>
      <c r="P2388">
        <f t="shared" si="370"/>
        <v>117.90343220338525</v>
      </c>
      <c r="Q2388">
        <f t="shared" si="366"/>
        <v>117.87843220338526</v>
      </c>
      <c r="R2388">
        <f t="shared" si="371"/>
        <v>0</v>
      </c>
      <c r="S2388" s="12">
        <f t="shared" si="367"/>
        <v>0</v>
      </c>
      <c r="T2388">
        <f t="shared" si="365"/>
        <v>0</v>
      </c>
      <c r="U2388">
        <f t="shared" si="368"/>
        <v>8</v>
      </c>
    </row>
    <row r="2389" spans="13:21">
      <c r="M2389">
        <f t="shared" si="364"/>
        <v>117.90843220338526</v>
      </c>
      <c r="N2389">
        <f t="shared" si="363"/>
        <v>117.94843220338525</v>
      </c>
      <c r="O2389">
        <f t="shared" si="369"/>
        <v>117.90343220338526</v>
      </c>
      <c r="P2389">
        <f t="shared" si="370"/>
        <v>117.95343220338525</v>
      </c>
      <c r="Q2389">
        <f t="shared" si="366"/>
        <v>117.92843220338526</v>
      </c>
      <c r="R2389">
        <f t="shared" si="371"/>
        <v>0</v>
      </c>
      <c r="S2389" s="12">
        <f t="shared" si="367"/>
        <v>0</v>
      </c>
      <c r="T2389">
        <f t="shared" si="365"/>
        <v>0</v>
      </c>
      <c r="U2389">
        <f t="shared" si="368"/>
        <v>8</v>
      </c>
    </row>
    <row r="2390" spans="13:21">
      <c r="M2390">
        <f t="shared" si="364"/>
        <v>117.95843220338526</v>
      </c>
      <c r="N2390">
        <f t="shared" si="363"/>
        <v>117.99843220338525</v>
      </c>
      <c r="O2390">
        <f t="shared" si="369"/>
        <v>117.95343220338526</v>
      </c>
      <c r="P2390">
        <f t="shared" si="370"/>
        <v>118.00343220338524</v>
      </c>
      <c r="Q2390">
        <f t="shared" si="366"/>
        <v>117.97843220338525</v>
      </c>
      <c r="R2390">
        <f t="shared" si="371"/>
        <v>0</v>
      </c>
      <c r="S2390" s="12">
        <f t="shared" si="367"/>
        <v>0</v>
      </c>
      <c r="T2390">
        <f t="shared" si="365"/>
        <v>0</v>
      </c>
      <c r="U2390">
        <f t="shared" si="368"/>
        <v>8</v>
      </c>
    </row>
    <row r="2391" spans="13:21">
      <c r="M2391">
        <f t="shared" si="364"/>
        <v>118.00843220338525</v>
      </c>
      <c r="N2391">
        <f t="shared" si="363"/>
        <v>118.04843220338525</v>
      </c>
      <c r="O2391">
        <f t="shared" si="369"/>
        <v>118.00343220338526</v>
      </c>
      <c r="P2391">
        <f t="shared" si="370"/>
        <v>118.05343220338524</v>
      </c>
      <c r="Q2391">
        <f t="shared" si="366"/>
        <v>118.02843220338525</v>
      </c>
      <c r="R2391">
        <f t="shared" si="371"/>
        <v>0</v>
      </c>
      <c r="S2391" s="12">
        <f t="shared" si="367"/>
        <v>0</v>
      </c>
      <c r="T2391">
        <f t="shared" si="365"/>
        <v>0</v>
      </c>
      <c r="U2391">
        <f t="shared" si="368"/>
        <v>8</v>
      </c>
    </row>
    <row r="2392" spans="13:21">
      <c r="M2392">
        <f t="shared" si="364"/>
        <v>118.05843220338525</v>
      </c>
      <c r="N2392">
        <f t="shared" si="363"/>
        <v>118.09843220338524</v>
      </c>
      <c r="O2392">
        <f t="shared" si="369"/>
        <v>118.05343220338526</v>
      </c>
      <c r="P2392">
        <f t="shared" si="370"/>
        <v>118.10343220338524</v>
      </c>
      <c r="Q2392">
        <f t="shared" si="366"/>
        <v>118.07843220338525</v>
      </c>
      <c r="R2392">
        <f t="shared" si="371"/>
        <v>0</v>
      </c>
      <c r="S2392" s="12">
        <f t="shared" si="367"/>
        <v>0</v>
      </c>
      <c r="T2392">
        <f>R2392</f>
        <v>0</v>
      </c>
      <c r="U2392">
        <f t="shared" si="368"/>
        <v>8</v>
      </c>
    </row>
    <row r="2393" spans="13:21">
      <c r="M2393">
        <f t="shared" si="364"/>
        <v>118.10843220338525</v>
      </c>
      <c r="N2393">
        <f t="shared" si="363"/>
        <v>118.14843220338524</v>
      </c>
      <c r="O2393">
        <f t="shared" si="369"/>
        <v>118.10343220338525</v>
      </c>
      <c r="P2393">
        <f t="shared" si="370"/>
        <v>118.15343220338524</v>
      </c>
      <c r="Q2393">
        <f t="shared" si="366"/>
        <v>118.12843220338524</v>
      </c>
      <c r="R2393">
        <f t="shared" si="371"/>
        <v>0</v>
      </c>
      <c r="S2393" s="12">
        <f t="shared" si="367"/>
        <v>0</v>
      </c>
      <c r="T2393">
        <f t="shared" ref="T2393:T2430" si="372">R2393+T2392</f>
        <v>0</v>
      </c>
      <c r="U2393">
        <f t="shared" si="368"/>
        <v>8</v>
      </c>
    </row>
    <row r="2394" spans="13:21">
      <c r="M2394">
        <f t="shared" si="364"/>
        <v>118.15843220338525</v>
      </c>
      <c r="N2394">
        <f t="shared" si="363"/>
        <v>118.19843220338524</v>
      </c>
      <c r="O2394">
        <f t="shared" si="369"/>
        <v>118.15343220338525</v>
      </c>
      <c r="P2394">
        <f t="shared" si="370"/>
        <v>118.20343220338523</v>
      </c>
      <c r="Q2394">
        <f t="shared" si="366"/>
        <v>118.17843220338524</v>
      </c>
      <c r="R2394">
        <f t="shared" si="371"/>
        <v>0</v>
      </c>
      <c r="S2394" s="12">
        <f t="shared" si="367"/>
        <v>0</v>
      </c>
      <c r="T2394">
        <f t="shared" si="372"/>
        <v>0</v>
      </c>
      <c r="U2394">
        <f t="shared" si="368"/>
        <v>8</v>
      </c>
    </row>
    <row r="2395" spans="13:21">
      <c r="M2395">
        <f t="shared" si="364"/>
        <v>118.20843220338524</v>
      </c>
      <c r="N2395">
        <f t="shared" si="363"/>
        <v>118.24843220338524</v>
      </c>
      <c r="O2395">
        <f t="shared" si="369"/>
        <v>118.20343220338525</v>
      </c>
      <c r="P2395">
        <f t="shared" si="370"/>
        <v>118.25343220338523</v>
      </c>
      <c r="Q2395">
        <f t="shared" si="366"/>
        <v>118.22843220338524</v>
      </c>
      <c r="R2395">
        <f t="shared" si="371"/>
        <v>0</v>
      </c>
      <c r="S2395" s="12">
        <f t="shared" si="367"/>
        <v>0</v>
      </c>
      <c r="T2395">
        <f t="shared" si="372"/>
        <v>0</v>
      </c>
      <c r="U2395">
        <f t="shared" si="368"/>
        <v>8</v>
      </c>
    </row>
    <row r="2396" spans="13:21">
      <c r="M2396">
        <f t="shared" si="364"/>
        <v>118.25843220338524</v>
      </c>
      <c r="N2396">
        <f t="shared" si="363"/>
        <v>118.29843220338523</v>
      </c>
      <c r="O2396">
        <f t="shared" si="369"/>
        <v>118.25343220338524</v>
      </c>
      <c r="P2396">
        <f t="shared" si="370"/>
        <v>118.30343220338523</v>
      </c>
      <c r="Q2396">
        <f t="shared" si="366"/>
        <v>118.27843220338524</v>
      </c>
      <c r="R2396">
        <f t="shared" si="371"/>
        <v>0</v>
      </c>
      <c r="S2396" s="12">
        <f t="shared" si="367"/>
        <v>0</v>
      </c>
      <c r="T2396">
        <f t="shared" si="372"/>
        <v>0</v>
      </c>
      <c r="U2396">
        <f t="shared" si="368"/>
        <v>8</v>
      </c>
    </row>
    <row r="2397" spans="13:21">
      <c r="M2397">
        <f t="shared" si="364"/>
        <v>118.30843220338524</v>
      </c>
      <c r="N2397">
        <f t="shared" si="363"/>
        <v>118.34843220338523</v>
      </c>
      <c r="O2397">
        <f t="shared" si="369"/>
        <v>118.30343220338524</v>
      </c>
      <c r="P2397">
        <f t="shared" si="370"/>
        <v>118.35343220338522</v>
      </c>
      <c r="Q2397">
        <f t="shared" si="366"/>
        <v>118.32843220338523</v>
      </c>
      <c r="R2397">
        <f t="shared" si="371"/>
        <v>0</v>
      </c>
      <c r="S2397" s="12">
        <f t="shared" si="367"/>
        <v>0</v>
      </c>
      <c r="T2397">
        <f t="shared" si="372"/>
        <v>0</v>
      </c>
      <c r="U2397">
        <f t="shared" si="368"/>
        <v>8</v>
      </c>
    </row>
    <row r="2398" spans="13:21">
      <c r="M2398">
        <f t="shared" si="364"/>
        <v>118.35843220338523</v>
      </c>
      <c r="N2398">
        <f t="shared" si="363"/>
        <v>118.39843220338523</v>
      </c>
      <c r="O2398">
        <f t="shared" si="369"/>
        <v>118.35343220338524</v>
      </c>
      <c r="P2398">
        <f t="shared" si="370"/>
        <v>118.40343220338522</v>
      </c>
      <c r="Q2398">
        <f t="shared" si="366"/>
        <v>118.37843220338523</v>
      </c>
      <c r="R2398">
        <f t="shared" si="371"/>
        <v>0</v>
      </c>
      <c r="S2398" s="12">
        <f t="shared" si="367"/>
        <v>0</v>
      </c>
      <c r="T2398">
        <f t="shared" si="372"/>
        <v>0</v>
      </c>
      <c r="U2398">
        <f t="shared" si="368"/>
        <v>8</v>
      </c>
    </row>
    <row r="2399" spans="13:21">
      <c r="M2399">
        <f t="shared" si="364"/>
        <v>118.40843220338523</v>
      </c>
      <c r="N2399">
        <f t="shared" si="363"/>
        <v>118.44843220338522</v>
      </c>
      <c r="O2399">
        <f t="shared" si="369"/>
        <v>118.40343220338524</v>
      </c>
      <c r="P2399">
        <f t="shared" si="370"/>
        <v>118.45343220338522</v>
      </c>
      <c r="Q2399">
        <f t="shared" si="366"/>
        <v>118.42843220338523</v>
      </c>
      <c r="R2399">
        <f t="shared" si="371"/>
        <v>0</v>
      </c>
      <c r="S2399" s="12">
        <f t="shared" si="367"/>
        <v>0</v>
      </c>
      <c r="T2399">
        <f t="shared" si="372"/>
        <v>0</v>
      </c>
      <c r="U2399">
        <f t="shared" si="368"/>
        <v>8</v>
      </c>
    </row>
    <row r="2400" spans="13:21">
      <c r="M2400">
        <f t="shared" si="364"/>
        <v>118.45843220338523</v>
      </c>
      <c r="N2400">
        <f t="shared" si="363"/>
        <v>118.49843220338522</v>
      </c>
      <c r="O2400">
        <f t="shared" si="369"/>
        <v>118.45343220338523</v>
      </c>
      <c r="P2400">
        <f t="shared" si="370"/>
        <v>118.50343220338522</v>
      </c>
      <c r="Q2400">
        <f t="shared" si="366"/>
        <v>118.47843220338522</v>
      </c>
      <c r="R2400">
        <f t="shared" si="371"/>
        <v>0</v>
      </c>
      <c r="S2400" s="12">
        <f t="shared" si="367"/>
        <v>0</v>
      </c>
      <c r="T2400">
        <f t="shared" si="372"/>
        <v>0</v>
      </c>
      <c r="U2400">
        <f t="shared" si="368"/>
        <v>8</v>
      </c>
    </row>
    <row r="2401" spans="13:21">
      <c r="M2401">
        <f t="shared" si="364"/>
        <v>118.50843220338523</v>
      </c>
      <c r="N2401">
        <f t="shared" si="363"/>
        <v>118.54843220338522</v>
      </c>
      <c r="O2401">
        <f t="shared" si="369"/>
        <v>118.50343220338523</v>
      </c>
      <c r="P2401">
        <f t="shared" si="370"/>
        <v>118.55343220338521</v>
      </c>
      <c r="Q2401">
        <f t="shared" si="366"/>
        <v>118.52843220338522</v>
      </c>
      <c r="R2401">
        <f t="shared" si="371"/>
        <v>0</v>
      </c>
      <c r="S2401" s="12">
        <f t="shared" si="367"/>
        <v>0</v>
      </c>
      <c r="T2401">
        <f t="shared" si="372"/>
        <v>0</v>
      </c>
      <c r="U2401">
        <f t="shared" si="368"/>
        <v>8</v>
      </c>
    </row>
    <row r="2402" spans="13:21">
      <c r="M2402">
        <f t="shared" si="364"/>
        <v>118.55843220338522</v>
      </c>
      <c r="N2402">
        <f t="shared" si="363"/>
        <v>118.59843220338522</v>
      </c>
      <c r="O2402">
        <f t="shared" si="369"/>
        <v>118.55343220338523</v>
      </c>
      <c r="P2402">
        <f t="shared" si="370"/>
        <v>118.60343220338521</v>
      </c>
      <c r="Q2402">
        <f t="shared" si="366"/>
        <v>118.57843220338522</v>
      </c>
      <c r="R2402">
        <f t="shared" si="371"/>
        <v>0</v>
      </c>
      <c r="S2402" s="12">
        <f t="shared" si="367"/>
        <v>0</v>
      </c>
      <c r="T2402">
        <f t="shared" si="372"/>
        <v>0</v>
      </c>
      <c r="U2402">
        <f t="shared" si="368"/>
        <v>8</v>
      </c>
    </row>
    <row r="2403" spans="13:21">
      <c r="M2403">
        <f t="shared" si="364"/>
        <v>118.60843220338522</v>
      </c>
      <c r="N2403">
        <f t="shared" si="363"/>
        <v>118.64843220338521</v>
      </c>
      <c r="O2403">
        <f t="shared" si="369"/>
        <v>118.60343220338522</v>
      </c>
      <c r="P2403">
        <f t="shared" si="370"/>
        <v>118.65343220338521</v>
      </c>
      <c r="Q2403">
        <f t="shared" si="366"/>
        <v>118.62843220338522</v>
      </c>
      <c r="R2403">
        <f t="shared" si="371"/>
        <v>0</v>
      </c>
      <c r="S2403" s="12">
        <f t="shared" si="367"/>
        <v>0</v>
      </c>
      <c r="T2403">
        <f t="shared" si="372"/>
        <v>0</v>
      </c>
      <c r="U2403">
        <f t="shared" si="368"/>
        <v>8</v>
      </c>
    </row>
    <row r="2404" spans="13:21">
      <c r="M2404">
        <f t="shared" si="364"/>
        <v>118.65843220338522</v>
      </c>
      <c r="N2404">
        <f t="shared" si="363"/>
        <v>118.69843220338521</v>
      </c>
      <c r="O2404">
        <f t="shared" si="369"/>
        <v>118.65343220338522</v>
      </c>
      <c r="P2404">
        <f t="shared" si="370"/>
        <v>118.7034322033852</v>
      </c>
      <c r="Q2404">
        <f t="shared" si="366"/>
        <v>118.67843220338521</v>
      </c>
      <c r="R2404">
        <f t="shared" si="371"/>
        <v>0</v>
      </c>
      <c r="S2404" s="12">
        <f t="shared" si="367"/>
        <v>0</v>
      </c>
      <c r="T2404">
        <f t="shared" si="372"/>
        <v>0</v>
      </c>
      <c r="U2404">
        <f t="shared" si="368"/>
        <v>8</v>
      </c>
    </row>
    <row r="2405" spans="13:21">
      <c r="M2405">
        <f t="shared" si="364"/>
        <v>118.70843220338521</v>
      </c>
      <c r="N2405">
        <f t="shared" si="363"/>
        <v>118.74843220338521</v>
      </c>
      <c r="O2405">
        <f t="shared" si="369"/>
        <v>118.70343220338522</v>
      </c>
      <c r="P2405">
        <f t="shared" si="370"/>
        <v>118.7534322033852</v>
      </c>
      <c r="Q2405">
        <f t="shared" si="366"/>
        <v>118.72843220338521</v>
      </c>
      <c r="R2405">
        <f t="shared" si="371"/>
        <v>0</v>
      </c>
      <c r="S2405" s="12">
        <f t="shared" si="367"/>
        <v>0</v>
      </c>
      <c r="T2405">
        <f t="shared" si="372"/>
        <v>0</v>
      </c>
      <c r="U2405">
        <f t="shared" si="368"/>
        <v>8</v>
      </c>
    </row>
    <row r="2406" spans="13:21">
      <c r="M2406">
        <f t="shared" si="364"/>
        <v>118.75843220338521</v>
      </c>
      <c r="N2406">
        <f t="shared" si="363"/>
        <v>118.7984322033852</v>
      </c>
      <c r="O2406">
        <f t="shared" si="369"/>
        <v>118.75343220338522</v>
      </c>
      <c r="P2406">
        <f t="shared" si="370"/>
        <v>118.8034322033852</v>
      </c>
      <c r="Q2406">
        <f t="shared" si="366"/>
        <v>118.77843220338521</v>
      </c>
      <c r="R2406">
        <f t="shared" si="371"/>
        <v>0</v>
      </c>
      <c r="S2406" s="12">
        <f t="shared" si="367"/>
        <v>0</v>
      </c>
      <c r="T2406">
        <f t="shared" si="372"/>
        <v>0</v>
      </c>
      <c r="U2406">
        <f t="shared" si="368"/>
        <v>8</v>
      </c>
    </row>
    <row r="2407" spans="13:21">
      <c r="M2407">
        <f t="shared" si="364"/>
        <v>118.80843220338521</v>
      </c>
      <c r="N2407">
        <f t="shared" si="363"/>
        <v>118.8484322033852</v>
      </c>
      <c r="O2407">
        <f t="shared" si="369"/>
        <v>118.80343220338521</v>
      </c>
      <c r="P2407">
        <f t="shared" si="370"/>
        <v>118.8534322033852</v>
      </c>
      <c r="Q2407">
        <f t="shared" si="366"/>
        <v>118.8284322033852</v>
      </c>
      <c r="R2407">
        <f t="shared" si="371"/>
        <v>0</v>
      </c>
      <c r="S2407" s="12">
        <f t="shared" si="367"/>
        <v>0</v>
      </c>
      <c r="T2407">
        <f t="shared" si="372"/>
        <v>0</v>
      </c>
      <c r="U2407">
        <f t="shared" si="368"/>
        <v>8</v>
      </c>
    </row>
    <row r="2408" spans="13:21">
      <c r="M2408">
        <f t="shared" si="364"/>
        <v>118.85843220338521</v>
      </c>
      <c r="N2408">
        <f t="shared" ref="N2408:N2471" si="373">N2407+$J$6</f>
        <v>118.8984322033852</v>
      </c>
      <c r="O2408">
        <f t="shared" si="369"/>
        <v>118.85343220338521</v>
      </c>
      <c r="P2408">
        <f t="shared" si="370"/>
        <v>118.90343220338519</v>
      </c>
      <c r="Q2408">
        <f t="shared" si="366"/>
        <v>118.8784322033852</v>
      </c>
      <c r="R2408">
        <f t="shared" si="371"/>
        <v>0</v>
      </c>
      <c r="S2408" s="12">
        <f t="shared" si="367"/>
        <v>0</v>
      </c>
      <c r="T2408">
        <f t="shared" si="372"/>
        <v>0</v>
      </c>
      <c r="U2408">
        <f t="shared" si="368"/>
        <v>8</v>
      </c>
    </row>
    <row r="2409" spans="13:21">
      <c r="M2409">
        <f t="shared" si="364"/>
        <v>118.9084322033852</v>
      </c>
      <c r="N2409">
        <f t="shared" si="373"/>
        <v>118.9484322033852</v>
      </c>
      <c r="O2409">
        <f t="shared" si="369"/>
        <v>118.90343220338521</v>
      </c>
      <c r="P2409">
        <f t="shared" si="370"/>
        <v>118.95343220338519</v>
      </c>
      <c r="Q2409">
        <f t="shared" si="366"/>
        <v>118.9284322033852</v>
      </c>
      <c r="R2409">
        <f t="shared" si="371"/>
        <v>0</v>
      </c>
      <c r="S2409" s="12">
        <f t="shared" si="367"/>
        <v>0</v>
      </c>
      <c r="T2409">
        <f t="shared" si="372"/>
        <v>0</v>
      </c>
      <c r="U2409">
        <f t="shared" si="368"/>
        <v>8</v>
      </c>
    </row>
    <row r="2410" spans="13:21">
      <c r="M2410">
        <f t="shared" si="364"/>
        <v>118.9584322033852</v>
      </c>
      <c r="N2410">
        <f t="shared" si="373"/>
        <v>118.99843220338519</v>
      </c>
      <c r="O2410">
        <f t="shared" si="369"/>
        <v>118.9534322033852</v>
      </c>
      <c r="P2410">
        <f t="shared" si="370"/>
        <v>119.00343220338519</v>
      </c>
      <c r="Q2410">
        <f t="shared" si="366"/>
        <v>118.9784322033852</v>
      </c>
      <c r="R2410">
        <f t="shared" si="371"/>
        <v>0</v>
      </c>
      <c r="S2410" s="12">
        <f t="shared" si="367"/>
        <v>0</v>
      </c>
      <c r="T2410">
        <f t="shared" si="372"/>
        <v>0</v>
      </c>
      <c r="U2410">
        <f t="shared" si="368"/>
        <v>8</v>
      </c>
    </row>
    <row r="2411" spans="13:21">
      <c r="M2411">
        <f t="shared" ref="M2411:M2474" si="374">N2410+10^(-$D$4)</f>
        <v>119.0084322033852</v>
      </c>
      <c r="N2411">
        <f t="shared" si="373"/>
        <v>119.04843220338519</v>
      </c>
      <c r="O2411">
        <f t="shared" si="369"/>
        <v>119.0034322033852</v>
      </c>
      <c r="P2411">
        <f t="shared" si="370"/>
        <v>119.05343220338519</v>
      </c>
      <c r="Q2411">
        <f t="shared" si="366"/>
        <v>119.02843220338519</v>
      </c>
      <c r="R2411">
        <f t="shared" si="371"/>
        <v>0</v>
      </c>
      <c r="S2411" s="12">
        <f t="shared" si="367"/>
        <v>0</v>
      </c>
      <c r="T2411">
        <f t="shared" si="372"/>
        <v>0</v>
      </c>
      <c r="U2411">
        <f t="shared" si="368"/>
        <v>8</v>
      </c>
    </row>
    <row r="2412" spans="13:21">
      <c r="M2412">
        <f t="shared" si="374"/>
        <v>119.05843220338519</v>
      </c>
      <c r="N2412">
        <f t="shared" si="373"/>
        <v>119.09843220338519</v>
      </c>
      <c r="O2412">
        <f t="shared" si="369"/>
        <v>119.0534322033852</v>
      </c>
      <c r="P2412">
        <f t="shared" si="370"/>
        <v>119.10343220338518</v>
      </c>
      <c r="Q2412">
        <f t="shared" si="366"/>
        <v>119.07843220338519</v>
      </c>
      <c r="R2412">
        <f t="shared" si="371"/>
        <v>0</v>
      </c>
      <c r="S2412" s="12">
        <f t="shared" si="367"/>
        <v>0</v>
      </c>
      <c r="T2412">
        <f t="shared" si="372"/>
        <v>0</v>
      </c>
      <c r="U2412">
        <f t="shared" si="368"/>
        <v>8</v>
      </c>
    </row>
    <row r="2413" spans="13:21">
      <c r="M2413">
        <f t="shared" si="374"/>
        <v>119.10843220338519</v>
      </c>
      <c r="N2413">
        <f t="shared" si="373"/>
        <v>119.14843220338518</v>
      </c>
      <c r="O2413">
        <f t="shared" si="369"/>
        <v>119.1034322033852</v>
      </c>
      <c r="P2413">
        <f t="shared" si="370"/>
        <v>119.15343220338518</v>
      </c>
      <c r="Q2413">
        <f t="shared" si="366"/>
        <v>119.12843220338519</v>
      </c>
      <c r="R2413">
        <f t="shared" si="371"/>
        <v>0</v>
      </c>
      <c r="S2413" s="12">
        <f t="shared" si="367"/>
        <v>0</v>
      </c>
      <c r="T2413">
        <f t="shared" si="372"/>
        <v>0</v>
      </c>
      <c r="U2413">
        <f t="shared" si="368"/>
        <v>8</v>
      </c>
    </row>
    <row r="2414" spans="13:21">
      <c r="M2414">
        <f t="shared" si="374"/>
        <v>119.15843220338519</v>
      </c>
      <c r="N2414">
        <f t="shared" si="373"/>
        <v>119.19843220338518</v>
      </c>
      <c r="O2414">
        <f t="shared" si="369"/>
        <v>119.15343220338519</v>
      </c>
      <c r="P2414">
        <f t="shared" si="370"/>
        <v>119.20343220338518</v>
      </c>
      <c r="Q2414">
        <f t="shared" si="366"/>
        <v>119.17843220338519</v>
      </c>
      <c r="R2414">
        <f t="shared" si="371"/>
        <v>0</v>
      </c>
      <c r="S2414" s="12">
        <f t="shared" si="367"/>
        <v>0</v>
      </c>
      <c r="T2414">
        <f t="shared" si="372"/>
        <v>0</v>
      </c>
      <c r="U2414">
        <f t="shared" si="368"/>
        <v>8</v>
      </c>
    </row>
    <row r="2415" spans="13:21">
      <c r="M2415">
        <f t="shared" si="374"/>
        <v>119.20843220338519</v>
      </c>
      <c r="N2415">
        <f t="shared" si="373"/>
        <v>119.24843220338518</v>
      </c>
      <c r="O2415">
        <f t="shared" si="369"/>
        <v>119.20343220338519</v>
      </c>
      <c r="P2415">
        <f t="shared" si="370"/>
        <v>119.25343220338517</v>
      </c>
      <c r="Q2415">
        <f t="shared" si="366"/>
        <v>119.22843220338518</v>
      </c>
      <c r="R2415">
        <f t="shared" si="371"/>
        <v>0</v>
      </c>
      <c r="S2415" s="12">
        <f t="shared" si="367"/>
        <v>0</v>
      </c>
      <c r="T2415">
        <f t="shared" si="372"/>
        <v>0</v>
      </c>
      <c r="U2415">
        <f t="shared" si="368"/>
        <v>8</v>
      </c>
    </row>
    <row r="2416" spans="13:21">
      <c r="M2416">
        <f t="shared" si="374"/>
        <v>119.25843220338518</v>
      </c>
      <c r="N2416">
        <f t="shared" si="373"/>
        <v>119.29843220338518</v>
      </c>
      <c r="O2416">
        <f t="shared" si="369"/>
        <v>119.25343220338519</v>
      </c>
      <c r="P2416">
        <f t="shared" si="370"/>
        <v>119.30343220338517</v>
      </c>
      <c r="Q2416">
        <f t="shared" si="366"/>
        <v>119.27843220338518</v>
      </c>
      <c r="R2416">
        <f t="shared" si="371"/>
        <v>0</v>
      </c>
      <c r="S2416" s="12">
        <f t="shared" si="367"/>
        <v>0</v>
      </c>
      <c r="T2416">
        <f t="shared" si="372"/>
        <v>0</v>
      </c>
      <c r="U2416">
        <f t="shared" si="368"/>
        <v>8</v>
      </c>
    </row>
    <row r="2417" spans="13:21">
      <c r="M2417">
        <f t="shared" si="374"/>
        <v>119.30843220338518</v>
      </c>
      <c r="N2417">
        <f t="shared" si="373"/>
        <v>119.34843220338517</v>
      </c>
      <c r="O2417">
        <f t="shared" si="369"/>
        <v>119.30343220338519</v>
      </c>
      <c r="P2417">
        <f t="shared" si="370"/>
        <v>119.35343220338517</v>
      </c>
      <c r="Q2417">
        <f t="shared" si="366"/>
        <v>119.32843220338518</v>
      </c>
      <c r="R2417">
        <f t="shared" si="371"/>
        <v>0</v>
      </c>
      <c r="S2417" s="12">
        <f t="shared" si="367"/>
        <v>0</v>
      </c>
      <c r="T2417">
        <f t="shared" si="372"/>
        <v>0</v>
      </c>
      <c r="U2417">
        <f t="shared" si="368"/>
        <v>8</v>
      </c>
    </row>
    <row r="2418" spans="13:21">
      <c r="M2418">
        <f t="shared" si="374"/>
        <v>119.35843220338518</v>
      </c>
      <c r="N2418">
        <f t="shared" si="373"/>
        <v>119.39843220338517</v>
      </c>
      <c r="O2418">
        <f t="shared" si="369"/>
        <v>119.35343220338518</v>
      </c>
      <c r="P2418">
        <f t="shared" si="370"/>
        <v>119.40343220338517</v>
      </c>
      <c r="Q2418">
        <f t="shared" si="366"/>
        <v>119.37843220338517</v>
      </c>
      <c r="R2418">
        <f t="shared" si="371"/>
        <v>0</v>
      </c>
      <c r="S2418" s="12">
        <f t="shared" si="367"/>
        <v>0</v>
      </c>
      <c r="T2418">
        <f t="shared" si="372"/>
        <v>0</v>
      </c>
      <c r="U2418">
        <f t="shared" si="368"/>
        <v>8</v>
      </c>
    </row>
    <row r="2419" spans="13:21">
      <c r="M2419">
        <f t="shared" si="374"/>
        <v>119.40843220338517</v>
      </c>
      <c r="N2419">
        <f t="shared" si="373"/>
        <v>119.44843220338517</v>
      </c>
      <c r="O2419">
        <f t="shared" si="369"/>
        <v>119.40343220338518</v>
      </c>
      <c r="P2419">
        <f t="shared" si="370"/>
        <v>119.45343220338516</v>
      </c>
      <c r="Q2419">
        <f t="shared" ref="Q2419:Q2482" si="375">AVERAGE(O2419:P2419)</f>
        <v>119.42843220338517</v>
      </c>
      <c r="R2419">
        <f t="shared" si="371"/>
        <v>0</v>
      </c>
      <c r="S2419" s="12">
        <f t="shared" ref="S2419:S2482" si="376">R2419/$S$3</f>
        <v>0</v>
      </c>
      <c r="T2419">
        <f t="shared" si="372"/>
        <v>0</v>
      </c>
      <c r="U2419">
        <f t="shared" ref="U2419:U2482" si="377">COUNTIF($G$3:$G$1000, "&lt;="&amp;O2419)</f>
        <v>8</v>
      </c>
    </row>
    <row r="2420" spans="13:21">
      <c r="M2420">
        <f t="shared" si="374"/>
        <v>119.45843220338517</v>
      </c>
      <c r="N2420">
        <f t="shared" si="373"/>
        <v>119.49843220338516</v>
      </c>
      <c r="O2420">
        <f t="shared" si="369"/>
        <v>119.45343220338518</v>
      </c>
      <c r="P2420">
        <f t="shared" si="370"/>
        <v>119.50343220338516</v>
      </c>
      <c r="Q2420">
        <f t="shared" si="375"/>
        <v>119.47843220338517</v>
      </c>
      <c r="R2420">
        <f t="shared" si="371"/>
        <v>0</v>
      </c>
      <c r="S2420" s="12">
        <f t="shared" si="376"/>
        <v>0</v>
      </c>
      <c r="T2420">
        <f t="shared" si="372"/>
        <v>0</v>
      </c>
      <c r="U2420">
        <f t="shared" si="377"/>
        <v>8</v>
      </c>
    </row>
    <row r="2421" spans="13:21">
      <c r="M2421">
        <f t="shared" si="374"/>
        <v>119.50843220338517</v>
      </c>
      <c r="N2421">
        <f t="shared" si="373"/>
        <v>119.54843220338516</v>
      </c>
      <c r="O2421">
        <f t="shared" si="369"/>
        <v>119.50343220338517</v>
      </c>
      <c r="P2421">
        <f t="shared" si="370"/>
        <v>119.55343220338516</v>
      </c>
      <c r="Q2421">
        <f t="shared" si="375"/>
        <v>119.52843220338517</v>
      </c>
      <c r="R2421">
        <f t="shared" si="371"/>
        <v>0</v>
      </c>
      <c r="S2421" s="12">
        <f t="shared" si="376"/>
        <v>0</v>
      </c>
      <c r="T2421">
        <f t="shared" si="372"/>
        <v>0</v>
      </c>
      <c r="U2421">
        <f t="shared" si="377"/>
        <v>8</v>
      </c>
    </row>
    <row r="2422" spans="13:21">
      <c r="M2422">
        <f t="shared" si="374"/>
        <v>119.55843220338517</v>
      </c>
      <c r="N2422">
        <f t="shared" si="373"/>
        <v>119.59843220338516</v>
      </c>
      <c r="O2422">
        <f t="shared" si="369"/>
        <v>119.55343220338517</v>
      </c>
      <c r="P2422">
        <f t="shared" si="370"/>
        <v>119.60343220338515</v>
      </c>
      <c r="Q2422">
        <f t="shared" si="375"/>
        <v>119.57843220338516</v>
      </c>
      <c r="R2422">
        <f t="shared" si="371"/>
        <v>0</v>
      </c>
      <c r="S2422" s="12">
        <f t="shared" si="376"/>
        <v>0</v>
      </c>
      <c r="T2422">
        <f t="shared" si="372"/>
        <v>0</v>
      </c>
      <c r="U2422">
        <f t="shared" si="377"/>
        <v>8</v>
      </c>
    </row>
    <row r="2423" spans="13:21">
      <c r="M2423">
        <f t="shared" si="374"/>
        <v>119.60843220338516</v>
      </c>
      <c r="N2423">
        <f t="shared" si="373"/>
        <v>119.64843220338516</v>
      </c>
      <c r="O2423">
        <f t="shared" si="369"/>
        <v>119.60343220338517</v>
      </c>
      <c r="P2423">
        <f t="shared" si="370"/>
        <v>119.65343220338515</v>
      </c>
      <c r="Q2423">
        <f t="shared" si="375"/>
        <v>119.62843220338516</v>
      </c>
      <c r="R2423">
        <f t="shared" si="371"/>
        <v>0</v>
      </c>
      <c r="S2423" s="12">
        <f t="shared" si="376"/>
        <v>0</v>
      </c>
      <c r="T2423">
        <f t="shared" si="372"/>
        <v>0</v>
      </c>
      <c r="U2423">
        <f t="shared" si="377"/>
        <v>8</v>
      </c>
    </row>
    <row r="2424" spans="13:21">
      <c r="M2424">
        <f t="shared" si="374"/>
        <v>119.65843220338516</v>
      </c>
      <c r="N2424">
        <f t="shared" si="373"/>
        <v>119.69843220338515</v>
      </c>
      <c r="O2424">
        <f t="shared" si="369"/>
        <v>119.65343220338517</v>
      </c>
      <c r="P2424">
        <f t="shared" si="370"/>
        <v>119.70343220338515</v>
      </c>
      <c r="Q2424">
        <f t="shared" si="375"/>
        <v>119.67843220338516</v>
      </c>
      <c r="R2424">
        <f t="shared" si="371"/>
        <v>0</v>
      </c>
      <c r="S2424" s="12">
        <f t="shared" si="376"/>
        <v>0</v>
      </c>
      <c r="T2424">
        <f t="shared" si="372"/>
        <v>0</v>
      </c>
      <c r="U2424">
        <f t="shared" si="377"/>
        <v>8</v>
      </c>
    </row>
    <row r="2425" spans="13:21">
      <c r="M2425">
        <f t="shared" si="374"/>
        <v>119.70843220338516</v>
      </c>
      <c r="N2425">
        <f t="shared" si="373"/>
        <v>119.74843220338515</v>
      </c>
      <c r="O2425">
        <f t="shared" si="369"/>
        <v>119.70343220338516</v>
      </c>
      <c r="P2425">
        <f t="shared" si="370"/>
        <v>119.75343220338515</v>
      </c>
      <c r="Q2425">
        <f t="shared" si="375"/>
        <v>119.72843220338515</v>
      </c>
      <c r="R2425">
        <f t="shared" si="371"/>
        <v>0</v>
      </c>
      <c r="S2425" s="12">
        <f t="shared" si="376"/>
        <v>0</v>
      </c>
      <c r="T2425">
        <f t="shared" si="372"/>
        <v>0</v>
      </c>
      <c r="U2425">
        <f t="shared" si="377"/>
        <v>8</v>
      </c>
    </row>
    <row r="2426" spans="13:21">
      <c r="M2426">
        <f t="shared" si="374"/>
        <v>119.75843220338515</v>
      </c>
      <c r="N2426">
        <f t="shared" si="373"/>
        <v>119.79843220338515</v>
      </c>
      <c r="O2426">
        <f t="shared" si="369"/>
        <v>119.75343220338516</v>
      </c>
      <c r="P2426">
        <f t="shared" si="370"/>
        <v>119.80343220338514</v>
      </c>
      <c r="Q2426">
        <f t="shared" si="375"/>
        <v>119.77843220338515</v>
      </c>
      <c r="R2426">
        <f t="shared" si="371"/>
        <v>0</v>
      </c>
      <c r="S2426" s="12">
        <f t="shared" si="376"/>
        <v>0</v>
      </c>
      <c r="T2426">
        <f t="shared" si="372"/>
        <v>0</v>
      </c>
      <c r="U2426">
        <f t="shared" si="377"/>
        <v>8</v>
      </c>
    </row>
    <row r="2427" spans="13:21">
      <c r="M2427">
        <f t="shared" si="374"/>
        <v>119.80843220338515</v>
      </c>
      <c r="N2427">
        <f t="shared" si="373"/>
        <v>119.84843220338514</v>
      </c>
      <c r="O2427">
        <f t="shared" si="369"/>
        <v>119.80343220338516</v>
      </c>
      <c r="P2427">
        <f t="shared" si="370"/>
        <v>119.85343220338514</v>
      </c>
      <c r="Q2427">
        <f t="shared" si="375"/>
        <v>119.82843220338515</v>
      </c>
      <c r="R2427">
        <f t="shared" si="371"/>
        <v>0</v>
      </c>
      <c r="S2427" s="12">
        <f t="shared" si="376"/>
        <v>0</v>
      </c>
      <c r="T2427">
        <f t="shared" si="372"/>
        <v>0</v>
      </c>
      <c r="U2427">
        <f t="shared" si="377"/>
        <v>8</v>
      </c>
    </row>
    <row r="2428" spans="13:21">
      <c r="M2428">
        <f t="shared" si="374"/>
        <v>119.85843220338515</v>
      </c>
      <c r="N2428">
        <f t="shared" si="373"/>
        <v>119.89843220338514</v>
      </c>
      <c r="O2428">
        <f t="shared" si="369"/>
        <v>119.85343220338515</v>
      </c>
      <c r="P2428">
        <f t="shared" si="370"/>
        <v>119.90343220338514</v>
      </c>
      <c r="Q2428">
        <f t="shared" si="375"/>
        <v>119.87843220338515</v>
      </c>
      <c r="R2428">
        <f t="shared" si="371"/>
        <v>0</v>
      </c>
      <c r="S2428" s="12">
        <f t="shared" si="376"/>
        <v>0</v>
      </c>
      <c r="T2428">
        <f t="shared" si="372"/>
        <v>0</v>
      </c>
      <c r="U2428">
        <f t="shared" si="377"/>
        <v>8</v>
      </c>
    </row>
    <row r="2429" spans="13:21">
      <c r="M2429">
        <f t="shared" si="374"/>
        <v>119.90843220338515</v>
      </c>
      <c r="N2429">
        <f t="shared" si="373"/>
        <v>119.94843220338514</v>
      </c>
      <c r="O2429">
        <f t="shared" si="369"/>
        <v>119.90343220338515</v>
      </c>
      <c r="P2429">
        <f t="shared" si="370"/>
        <v>119.95343220338513</v>
      </c>
      <c r="Q2429">
        <f t="shared" si="375"/>
        <v>119.92843220338514</v>
      </c>
      <c r="R2429">
        <f t="shared" si="371"/>
        <v>0</v>
      </c>
      <c r="S2429" s="12">
        <f t="shared" si="376"/>
        <v>0</v>
      </c>
      <c r="T2429">
        <f t="shared" si="372"/>
        <v>0</v>
      </c>
      <c r="U2429">
        <f t="shared" si="377"/>
        <v>8</v>
      </c>
    </row>
    <row r="2430" spans="13:21">
      <c r="M2430">
        <f t="shared" si="374"/>
        <v>119.95843220338514</v>
      </c>
      <c r="N2430">
        <f t="shared" si="373"/>
        <v>119.99843220338514</v>
      </c>
      <c r="O2430">
        <f t="shared" si="369"/>
        <v>119.95343220338515</v>
      </c>
      <c r="P2430">
        <f t="shared" si="370"/>
        <v>120.00343220338513</v>
      </c>
      <c r="Q2430">
        <f t="shared" si="375"/>
        <v>119.97843220338514</v>
      </c>
      <c r="R2430">
        <f t="shared" si="371"/>
        <v>0</v>
      </c>
      <c r="S2430" s="12">
        <f t="shared" si="376"/>
        <v>0</v>
      </c>
      <c r="T2430">
        <f t="shared" si="372"/>
        <v>0</v>
      </c>
      <c r="U2430">
        <f t="shared" si="377"/>
        <v>8</v>
      </c>
    </row>
    <row r="2431" spans="13:21">
      <c r="M2431">
        <f t="shared" si="374"/>
        <v>120.00843220338514</v>
      </c>
      <c r="N2431">
        <f t="shared" si="373"/>
        <v>120.04843220338513</v>
      </c>
      <c r="O2431">
        <f t="shared" si="369"/>
        <v>120.00343220338515</v>
      </c>
      <c r="P2431">
        <f t="shared" si="370"/>
        <v>120.05343220338513</v>
      </c>
      <c r="Q2431">
        <f t="shared" si="375"/>
        <v>120.02843220338514</v>
      </c>
      <c r="R2431">
        <f t="shared" si="371"/>
        <v>0</v>
      </c>
      <c r="S2431" s="12">
        <f t="shared" si="376"/>
        <v>0</v>
      </c>
      <c r="T2431">
        <f>R2431</f>
        <v>0</v>
      </c>
      <c r="U2431">
        <f t="shared" si="377"/>
        <v>8</v>
      </c>
    </row>
    <row r="2432" spans="13:21">
      <c r="M2432">
        <f t="shared" si="374"/>
        <v>120.05843220338514</v>
      </c>
      <c r="N2432">
        <f t="shared" si="373"/>
        <v>120.09843220338513</v>
      </c>
      <c r="O2432">
        <f t="shared" si="369"/>
        <v>120.05343220338514</v>
      </c>
      <c r="P2432">
        <f t="shared" si="370"/>
        <v>120.10343220338513</v>
      </c>
      <c r="Q2432">
        <f t="shared" si="375"/>
        <v>120.07843220338513</v>
      </c>
      <c r="R2432">
        <f t="shared" si="371"/>
        <v>0</v>
      </c>
      <c r="S2432" s="12">
        <f t="shared" si="376"/>
        <v>0</v>
      </c>
      <c r="T2432">
        <f t="shared" ref="T2432:T2469" si="378">R2432+T2431</f>
        <v>0</v>
      </c>
      <c r="U2432">
        <f t="shared" si="377"/>
        <v>8</v>
      </c>
    </row>
    <row r="2433" spans="13:21">
      <c r="M2433">
        <f t="shared" si="374"/>
        <v>120.10843220338514</v>
      </c>
      <c r="N2433">
        <f t="shared" si="373"/>
        <v>120.14843220338513</v>
      </c>
      <c r="O2433">
        <f t="shared" si="369"/>
        <v>120.10343220338514</v>
      </c>
      <c r="P2433">
        <f t="shared" si="370"/>
        <v>120.15343220338512</v>
      </c>
      <c r="Q2433">
        <f t="shared" si="375"/>
        <v>120.12843220338513</v>
      </c>
      <c r="R2433">
        <f t="shared" si="371"/>
        <v>0</v>
      </c>
      <c r="S2433" s="12">
        <f t="shared" si="376"/>
        <v>0</v>
      </c>
      <c r="T2433">
        <f t="shared" si="378"/>
        <v>0</v>
      </c>
      <c r="U2433">
        <f t="shared" si="377"/>
        <v>8</v>
      </c>
    </row>
    <row r="2434" spans="13:21">
      <c r="M2434">
        <f t="shared" si="374"/>
        <v>120.15843220338513</v>
      </c>
      <c r="N2434">
        <f t="shared" si="373"/>
        <v>120.19843220338512</v>
      </c>
      <c r="O2434">
        <f t="shared" si="369"/>
        <v>120.15343220338514</v>
      </c>
      <c r="P2434">
        <f t="shared" si="370"/>
        <v>120.20343220338512</v>
      </c>
      <c r="Q2434">
        <f t="shared" si="375"/>
        <v>120.17843220338513</v>
      </c>
      <c r="R2434">
        <f t="shared" si="371"/>
        <v>0</v>
      </c>
      <c r="S2434" s="12">
        <f t="shared" si="376"/>
        <v>0</v>
      </c>
      <c r="T2434">
        <f t="shared" si="378"/>
        <v>0</v>
      </c>
      <c r="U2434">
        <f t="shared" si="377"/>
        <v>8</v>
      </c>
    </row>
    <row r="2435" spans="13:21">
      <c r="M2435">
        <f t="shared" si="374"/>
        <v>120.20843220338513</v>
      </c>
      <c r="N2435">
        <f t="shared" si="373"/>
        <v>120.24843220338512</v>
      </c>
      <c r="O2435">
        <f t="shared" si="369"/>
        <v>120.20343220338513</v>
      </c>
      <c r="P2435">
        <f t="shared" si="370"/>
        <v>120.25343220338512</v>
      </c>
      <c r="Q2435">
        <f t="shared" si="375"/>
        <v>120.22843220338513</v>
      </c>
      <c r="R2435">
        <f t="shared" si="371"/>
        <v>0</v>
      </c>
      <c r="S2435" s="12">
        <f t="shared" si="376"/>
        <v>0</v>
      </c>
      <c r="T2435">
        <f t="shared" si="378"/>
        <v>0</v>
      </c>
      <c r="U2435">
        <f t="shared" si="377"/>
        <v>8</v>
      </c>
    </row>
    <row r="2436" spans="13:21">
      <c r="M2436">
        <f t="shared" si="374"/>
        <v>120.25843220338513</v>
      </c>
      <c r="N2436">
        <f t="shared" si="373"/>
        <v>120.29843220338512</v>
      </c>
      <c r="O2436">
        <f t="shared" si="369"/>
        <v>120.25343220338513</v>
      </c>
      <c r="P2436">
        <f t="shared" si="370"/>
        <v>120.30343220338511</v>
      </c>
      <c r="Q2436">
        <f t="shared" si="375"/>
        <v>120.27843220338512</v>
      </c>
      <c r="R2436">
        <f t="shared" si="371"/>
        <v>0</v>
      </c>
      <c r="S2436" s="12">
        <f t="shared" si="376"/>
        <v>0</v>
      </c>
      <c r="T2436">
        <f t="shared" si="378"/>
        <v>0</v>
      </c>
      <c r="U2436">
        <f t="shared" si="377"/>
        <v>8</v>
      </c>
    </row>
    <row r="2437" spans="13:21">
      <c r="M2437">
        <f t="shared" si="374"/>
        <v>120.30843220338512</v>
      </c>
      <c r="N2437">
        <f t="shared" si="373"/>
        <v>120.34843220338512</v>
      </c>
      <c r="O2437">
        <f t="shared" si="369"/>
        <v>120.30343220338513</v>
      </c>
      <c r="P2437">
        <f t="shared" si="370"/>
        <v>120.35343220338511</v>
      </c>
      <c r="Q2437">
        <f t="shared" si="375"/>
        <v>120.32843220338512</v>
      </c>
      <c r="R2437">
        <f t="shared" si="371"/>
        <v>0</v>
      </c>
      <c r="S2437" s="12">
        <f t="shared" si="376"/>
        <v>0</v>
      </c>
      <c r="T2437">
        <f t="shared" si="378"/>
        <v>0</v>
      </c>
      <c r="U2437">
        <f t="shared" si="377"/>
        <v>8</v>
      </c>
    </row>
    <row r="2438" spans="13:21">
      <c r="M2438">
        <f t="shared" si="374"/>
        <v>120.35843220338512</v>
      </c>
      <c r="N2438">
        <f t="shared" si="373"/>
        <v>120.39843220338511</v>
      </c>
      <c r="O2438">
        <f t="shared" ref="O2438:O2496" si="379">M2438-5*10^-($D$4+1)</f>
        <v>120.35343220338513</v>
      </c>
      <c r="P2438">
        <f t="shared" ref="P2438:P2496" si="380">N2438+5*10^-($D$4+1)</f>
        <v>120.40343220338511</v>
      </c>
      <c r="Q2438">
        <f t="shared" si="375"/>
        <v>120.37843220338512</v>
      </c>
      <c r="R2438">
        <f t="shared" ref="R2438:R2496" si="381">COUNTIFS($G$3:$G$5000, "&gt;="&amp;O2438,$G$3:$G$5000, "&lt;="&amp;P2438)</f>
        <v>0</v>
      </c>
      <c r="S2438" s="12">
        <f t="shared" si="376"/>
        <v>0</v>
      </c>
      <c r="T2438">
        <f t="shared" si="378"/>
        <v>0</v>
      </c>
      <c r="U2438">
        <f t="shared" si="377"/>
        <v>8</v>
      </c>
    </row>
    <row r="2439" spans="13:21">
      <c r="M2439">
        <f t="shared" si="374"/>
        <v>120.40843220338512</v>
      </c>
      <c r="N2439">
        <f t="shared" si="373"/>
        <v>120.44843220338511</v>
      </c>
      <c r="O2439">
        <f t="shared" si="379"/>
        <v>120.40343220338512</v>
      </c>
      <c r="P2439">
        <f t="shared" si="380"/>
        <v>120.45343220338511</v>
      </c>
      <c r="Q2439">
        <f t="shared" si="375"/>
        <v>120.42843220338511</v>
      </c>
      <c r="R2439">
        <f t="shared" si="381"/>
        <v>0</v>
      </c>
      <c r="S2439" s="12">
        <f t="shared" si="376"/>
        <v>0</v>
      </c>
      <c r="T2439">
        <f t="shared" si="378"/>
        <v>0</v>
      </c>
      <c r="U2439">
        <f t="shared" si="377"/>
        <v>8</v>
      </c>
    </row>
    <row r="2440" spans="13:21">
      <c r="M2440">
        <f t="shared" si="374"/>
        <v>120.45843220338512</v>
      </c>
      <c r="N2440">
        <f t="shared" si="373"/>
        <v>120.49843220338511</v>
      </c>
      <c r="O2440">
        <f t="shared" si="379"/>
        <v>120.45343220338512</v>
      </c>
      <c r="P2440">
        <f t="shared" si="380"/>
        <v>120.5034322033851</v>
      </c>
      <c r="Q2440">
        <f t="shared" si="375"/>
        <v>120.47843220338511</v>
      </c>
      <c r="R2440">
        <f t="shared" si="381"/>
        <v>0</v>
      </c>
      <c r="S2440" s="12">
        <f t="shared" si="376"/>
        <v>0</v>
      </c>
      <c r="T2440">
        <f t="shared" si="378"/>
        <v>0</v>
      </c>
      <c r="U2440">
        <f t="shared" si="377"/>
        <v>8</v>
      </c>
    </row>
    <row r="2441" spans="13:21">
      <c r="M2441">
        <f t="shared" si="374"/>
        <v>120.50843220338511</v>
      </c>
      <c r="N2441">
        <f t="shared" si="373"/>
        <v>120.5484322033851</v>
      </c>
      <c r="O2441">
        <f t="shared" si="379"/>
        <v>120.50343220338512</v>
      </c>
      <c r="P2441">
        <f t="shared" si="380"/>
        <v>120.5534322033851</v>
      </c>
      <c r="Q2441">
        <f t="shared" si="375"/>
        <v>120.52843220338511</v>
      </c>
      <c r="R2441">
        <f t="shared" si="381"/>
        <v>0</v>
      </c>
      <c r="S2441" s="12">
        <f t="shared" si="376"/>
        <v>0</v>
      </c>
      <c r="T2441">
        <f t="shared" si="378"/>
        <v>0</v>
      </c>
      <c r="U2441">
        <f t="shared" si="377"/>
        <v>8</v>
      </c>
    </row>
    <row r="2442" spans="13:21">
      <c r="M2442">
        <f t="shared" si="374"/>
        <v>120.55843220338511</v>
      </c>
      <c r="N2442">
        <f t="shared" si="373"/>
        <v>120.5984322033851</v>
      </c>
      <c r="O2442">
        <f t="shared" si="379"/>
        <v>120.55343220338511</v>
      </c>
      <c r="P2442">
        <f t="shared" si="380"/>
        <v>120.6034322033851</v>
      </c>
      <c r="Q2442">
        <f t="shared" si="375"/>
        <v>120.57843220338511</v>
      </c>
      <c r="R2442">
        <f t="shared" si="381"/>
        <v>0</v>
      </c>
      <c r="S2442" s="12">
        <f t="shared" si="376"/>
        <v>0</v>
      </c>
      <c r="T2442">
        <f t="shared" si="378"/>
        <v>0</v>
      </c>
      <c r="U2442">
        <f t="shared" si="377"/>
        <v>8</v>
      </c>
    </row>
    <row r="2443" spans="13:21">
      <c r="M2443">
        <f t="shared" si="374"/>
        <v>120.60843220338511</v>
      </c>
      <c r="N2443">
        <f t="shared" si="373"/>
        <v>120.6484322033851</v>
      </c>
      <c r="O2443">
        <f t="shared" si="379"/>
        <v>120.60343220338511</v>
      </c>
      <c r="P2443">
        <f t="shared" si="380"/>
        <v>120.65343220338509</v>
      </c>
      <c r="Q2443">
        <f t="shared" si="375"/>
        <v>120.6284322033851</v>
      </c>
      <c r="R2443">
        <f t="shared" si="381"/>
        <v>0</v>
      </c>
      <c r="S2443" s="12">
        <f t="shared" si="376"/>
        <v>0</v>
      </c>
      <c r="T2443">
        <f t="shared" si="378"/>
        <v>0</v>
      </c>
      <c r="U2443">
        <f t="shared" si="377"/>
        <v>8</v>
      </c>
    </row>
    <row r="2444" spans="13:21">
      <c r="M2444">
        <f t="shared" si="374"/>
        <v>120.6584322033851</v>
      </c>
      <c r="N2444">
        <f t="shared" si="373"/>
        <v>120.6984322033851</v>
      </c>
      <c r="O2444">
        <f t="shared" si="379"/>
        <v>120.65343220338511</v>
      </c>
      <c r="P2444">
        <f t="shared" si="380"/>
        <v>120.70343220338509</v>
      </c>
      <c r="Q2444">
        <f t="shared" si="375"/>
        <v>120.6784322033851</v>
      </c>
      <c r="R2444">
        <f t="shared" si="381"/>
        <v>0</v>
      </c>
      <c r="S2444" s="12">
        <f t="shared" si="376"/>
        <v>0</v>
      </c>
      <c r="T2444">
        <f t="shared" si="378"/>
        <v>0</v>
      </c>
      <c r="U2444">
        <f t="shared" si="377"/>
        <v>8</v>
      </c>
    </row>
    <row r="2445" spans="13:21">
      <c r="M2445">
        <f t="shared" si="374"/>
        <v>120.7084322033851</v>
      </c>
      <c r="N2445">
        <f t="shared" si="373"/>
        <v>120.74843220338509</v>
      </c>
      <c r="O2445">
        <f t="shared" si="379"/>
        <v>120.70343220338511</v>
      </c>
      <c r="P2445">
        <f t="shared" si="380"/>
        <v>120.75343220338509</v>
      </c>
      <c r="Q2445">
        <f t="shared" si="375"/>
        <v>120.7284322033851</v>
      </c>
      <c r="R2445">
        <f t="shared" si="381"/>
        <v>0</v>
      </c>
      <c r="S2445" s="12">
        <f t="shared" si="376"/>
        <v>0</v>
      </c>
      <c r="T2445">
        <f t="shared" si="378"/>
        <v>0</v>
      </c>
      <c r="U2445">
        <f t="shared" si="377"/>
        <v>8</v>
      </c>
    </row>
    <row r="2446" spans="13:21">
      <c r="M2446">
        <f t="shared" si="374"/>
        <v>120.7584322033851</v>
      </c>
      <c r="N2446">
        <f t="shared" si="373"/>
        <v>120.79843220338509</v>
      </c>
      <c r="O2446">
        <f t="shared" si="379"/>
        <v>120.7534322033851</v>
      </c>
      <c r="P2446">
        <f t="shared" si="380"/>
        <v>120.80343220338509</v>
      </c>
      <c r="Q2446">
        <f t="shared" si="375"/>
        <v>120.77843220338509</v>
      </c>
      <c r="R2446">
        <f t="shared" si="381"/>
        <v>0</v>
      </c>
      <c r="S2446" s="12">
        <f t="shared" si="376"/>
        <v>0</v>
      </c>
      <c r="T2446">
        <f t="shared" si="378"/>
        <v>0</v>
      </c>
      <c r="U2446">
        <f t="shared" si="377"/>
        <v>8</v>
      </c>
    </row>
    <row r="2447" spans="13:21">
      <c r="M2447">
        <f t="shared" si="374"/>
        <v>120.8084322033851</v>
      </c>
      <c r="N2447">
        <f t="shared" si="373"/>
        <v>120.84843220338509</v>
      </c>
      <c r="O2447">
        <f t="shared" si="379"/>
        <v>120.8034322033851</v>
      </c>
      <c r="P2447">
        <f t="shared" si="380"/>
        <v>120.85343220338508</v>
      </c>
      <c r="Q2447">
        <f t="shared" si="375"/>
        <v>120.82843220338509</v>
      </c>
      <c r="R2447">
        <f t="shared" si="381"/>
        <v>0</v>
      </c>
      <c r="S2447" s="12">
        <f t="shared" si="376"/>
        <v>0</v>
      </c>
      <c r="T2447">
        <f t="shared" si="378"/>
        <v>0</v>
      </c>
      <c r="U2447">
        <f t="shared" si="377"/>
        <v>8</v>
      </c>
    </row>
    <row r="2448" spans="13:21">
      <c r="M2448">
        <f t="shared" si="374"/>
        <v>120.85843220338509</v>
      </c>
      <c r="N2448">
        <f t="shared" si="373"/>
        <v>120.89843220338508</v>
      </c>
      <c r="O2448">
        <f t="shared" si="379"/>
        <v>120.8534322033851</v>
      </c>
      <c r="P2448">
        <f t="shared" si="380"/>
        <v>120.90343220338508</v>
      </c>
      <c r="Q2448">
        <f t="shared" si="375"/>
        <v>120.87843220338509</v>
      </c>
      <c r="R2448">
        <f t="shared" si="381"/>
        <v>0</v>
      </c>
      <c r="S2448" s="12">
        <f t="shared" si="376"/>
        <v>0</v>
      </c>
      <c r="T2448">
        <f t="shared" si="378"/>
        <v>0</v>
      </c>
      <c r="U2448">
        <f t="shared" si="377"/>
        <v>8</v>
      </c>
    </row>
    <row r="2449" spans="13:21">
      <c r="M2449">
        <f t="shared" si="374"/>
        <v>120.90843220338509</v>
      </c>
      <c r="N2449">
        <f t="shared" si="373"/>
        <v>120.94843220338508</v>
      </c>
      <c r="O2449">
        <f t="shared" si="379"/>
        <v>120.90343220338509</v>
      </c>
      <c r="P2449">
        <f t="shared" si="380"/>
        <v>120.95343220338508</v>
      </c>
      <c r="Q2449">
        <f t="shared" si="375"/>
        <v>120.92843220338509</v>
      </c>
      <c r="R2449">
        <f t="shared" si="381"/>
        <v>0</v>
      </c>
      <c r="S2449" s="12">
        <f t="shared" si="376"/>
        <v>0</v>
      </c>
      <c r="T2449">
        <f t="shared" si="378"/>
        <v>0</v>
      </c>
      <c r="U2449">
        <f t="shared" si="377"/>
        <v>8</v>
      </c>
    </row>
    <row r="2450" spans="13:21">
      <c r="M2450">
        <f t="shared" si="374"/>
        <v>120.95843220338509</v>
      </c>
      <c r="N2450">
        <f t="shared" si="373"/>
        <v>120.99843220338508</v>
      </c>
      <c r="O2450">
        <f t="shared" si="379"/>
        <v>120.95343220338509</v>
      </c>
      <c r="P2450">
        <f t="shared" si="380"/>
        <v>121.00343220338507</v>
      </c>
      <c r="Q2450">
        <f t="shared" si="375"/>
        <v>120.97843220338508</v>
      </c>
      <c r="R2450">
        <f t="shared" si="381"/>
        <v>0</v>
      </c>
      <c r="S2450" s="12">
        <f t="shared" si="376"/>
        <v>0</v>
      </c>
      <c r="T2450">
        <f t="shared" si="378"/>
        <v>0</v>
      </c>
      <c r="U2450">
        <f t="shared" si="377"/>
        <v>8</v>
      </c>
    </row>
    <row r="2451" spans="13:21">
      <c r="M2451">
        <f t="shared" si="374"/>
        <v>121.00843220338508</v>
      </c>
      <c r="N2451">
        <f t="shared" si="373"/>
        <v>121.04843220338508</v>
      </c>
      <c r="O2451">
        <f t="shared" si="379"/>
        <v>121.00343220338509</v>
      </c>
      <c r="P2451">
        <f t="shared" si="380"/>
        <v>121.05343220338507</v>
      </c>
      <c r="Q2451">
        <f t="shared" si="375"/>
        <v>121.02843220338508</v>
      </c>
      <c r="R2451">
        <f t="shared" si="381"/>
        <v>0</v>
      </c>
      <c r="S2451" s="12">
        <f t="shared" si="376"/>
        <v>0</v>
      </c>
      <c r="T2451">
        <f t="shared" si="378"/>
        <v>0</v>
      </c>
      <c r="U2451">
        <f t="shared" si="377"/>
        <v>8</v>
      </c>
    </row>
    <row r="2452" spans="13:21">
      <c r="M2452">
        <f t="shared" si="374"/>
        <v>121.05843220338508</v>
      </c>
      <c r="N2452">
        <f t="shared" si="373"/>
        <v>121.09843220338507</v>
      </c>
      <c r="O2452">
        <f t="shared" si="379"/>
        <v>121.05343220338509</v>
      </c>
      <c r="P2452">
        <f t="shared" si="380"/>
        <v>121.10343220338507</v>
      </c>
      <c r="Q2452">
        <f t="shared" si="375"/>
        <v>121.07843220338508</v>
      </c>
      <c r="R2452">
        <f t="shared" si="381"/>
        <v>0</v>
      </c>
      <c r="S2452" s="12">
        <f t="shared" si="376"/>
        <v>0</v>
      </c>
      <c r="T2452">
        <f t="shared" si="378"/>
        <v>0</v>
      </c>
      <c r="U2452">
        <f t="shared" si="377"/>
        <v>8</v>
      </c>
    </row>
    <row r="2453" spans="13:21">
      <c r="M2453">
        <f t="shared" si="374"/>
        <v>121.10843220338508</v>
      </c>
      <c r="N2453">
        <f t="shared" si="373"/>
        <v>121.14843220338507</v>
      </c>
      <c r="O2453">
        <f t="shared" si="379"/>
        <v>121.10343220338508</v>
      </c>
      <c r="P2453">
        <f t="shared" si="380"/>
        <v>121.15343220338507</v>
      </c>
      <c r="Q2453">
        <f t="shared" si="375"/>
        <v>121.12843220338507</v>
      </c>
      <c r="R2453">
        <f t="shared" si="381"/>
        <v>0</v>
      </c>
      <c r="S2453" s="12">
        <f t="shared" si="376"/>
        <v>0</v>
      </c>
      <c r="T2453">
        <f t="shared" si="378"/>
        <v>0</v>
      </c>
      <c r="U2453">
        <f t="shared" si="377"/>
        <v>8</v>
      </c>
    </row>
    <row r="2454" spans="13:21">
      <c r="M2454">
        <f t="shared" si="374"/>
        <v>121.15843220338508</v>
      </c>
      <c r="N2454">
        <f t="shared" si="373"/>
        <v>121.19843220338507</v>
      </c>
      <c r="O2454">
        <f t="shared" si="379"/>
        <v>121.15343220338508</v>
      </c>
      <c r="P2454">
        <f t="shared" si="380"/>
        <v>121.20343220338506</v>
      </c>
      <c r="Q2454">
        <f t="shared" si="375"/>
        <v>121.17843220338507</v>
      </c>
      <c r="R2454">
        <f t="shared" si="381"/>
        <v>0</v>
      </c>
      <c r="S2454" s="12">
        <f t="shared" si="376"/>
        <v>0</v>
      </c>
      <c r="T2454">
        <f t="shared" si="378"/>
        <v>0</v>
      </c>
      <c r="U2454">
        <f t="shared" si="377"/>
        <v>8</v>
      </c>
    </row>
    <row r="2455" spans="13:21">
      <c r="M2455">
        <f t="shared" si="374"/>
        <v>121.20843220338507</v>
      </c>
      <c r="N2455">
        <f t="shared" si="373"/>
        <v>121.24843220338506</v>
      </c>
      <c r="O2455">
        <f t="shared" si="379"/>
        <v>121.20343220338508</v>
      </c>
      <c r="P2455">
        <f t="shared" si="380"/>
        <v>121.25343220338506</v>
      </c>
      <c r="Q2455">
        <f t="shared" si="375"/>
        <v>121.22843220338507</v>
      </c>
      <c r="R2455">
        <f t="shared" si="381"/>
        <v>0</v>
      </c>
      <c r="S2455" s="12">
        <f t="shared" si="376"/>
        <v>0</v>
      </c>
      <c r="T2455">
        <f t="shared" si="378"/>
        <v>0</v>
      </c>
      <c r="U2455">
        <f t="shared" si="377"/>
        <v>8</v>
      </c>
    </row>
    <row r="2456" spans="13:21">
      <c r="M2456">
        <f t="shared" si="374"/>
        <v>121.25843220338507</v>
      </c>
      <c r="N2456">
        <f t="shared" si="373"/>
        <v>121.29843220338506</v>
      </c>
      <c r="O2456">
        <f t="shared" si="379"/>
        <v>121.25343220338507</v>
      </c>
      <c r="P2456">
        <f t="shared" si="380"/>
        <v>121.30343220338506</v>
      </c>
      <c r="Q2456">
        <f t="shared" si="375"/>
        <v>121.27843220338507</v>
      </c>
      <c r="R2456">
        <f t="shared" si="381"/>
        <v>0</v>
      </c>
      <c r="S2456" s="12">
        <f t="shared" si="376"/>
        <v>0</v>
      </c>
      <c r="T2456">
        <f t="shared" si="378"/>
        <v>0</v>
      </c>
      <c r="U2456">
        <f t="shared" si="377"/>
        <v>8</v>
      </c>
    </row>
    <row r="2457" spans="13:21">
      <c r="M2457">
        <f t="shared" si="374"/>
        <v>121.30843220338507</v>
      </c>
      <c r="N2457">
        <f t="shared" si="373"/>
        <v>121.34843220338506</v>
      </c>
      <c r="O2457">
        <f t="shared" si="379"/>
        <v>121.30343220338507</v>
      </c>
      <c r="P2457">
        <f t="shared" si="380"/>
        <v>121.35343220338505</v>
      </c>
      <c r="Q2457">
        <f t="shared" si="375"/>
        <v>121.32843220338506</v>
      </c>
      <c r="R2457">
        <f t="shared" si="381"/>
        <v>0</v>
      </c>
      <c r="S2457" s="12">
        <f t="shared" si="376"/>
        <v>0</v>
      </c>
      <c r="T2457">
        <f t="shared" si="378"/>
        <v>0</v>
      </c>
      <c r="U2457">
        <f t="shared" si="377"/>
        <v>8</v>
      </c>
    </row>
    <row r="2458" spans="13:21">
      <c r="M2458">
        <f t="shared" si="374"/>
        <v>121.35843220338506</v>
      </c>
      <c r="N2458">
        <f t="shared" si="373"/>
        <v>121.39843220338506</v>
      </c>
      <c r="O2458">
        <f t="shared" si="379"/>
        <v>121.35343220338507</v>
      </c>
      <c r="P2458">
        <f t="shared" si="380"/>
        <v>121.40343220338505</v>
      </c>
      <c r="Q2458">
        <f t="shared" si="375"/>
        <v>121.37843220338506</v>
      </c>
      <c r="R2458">
        <f t="shared" si="381"/>
        <v>0</v>
      </c>
      <c r="S2458" s="12">
        <f t="shared" si="376"/>
        <v>0</v>
      </c>
      <c r="T2458">
        <f t="shared" si="378"/>
        <v>0</v>
      </c>
      <c r="U2458">
        <f t="shared" si="377"/>
        <v>8</v>
      </c>
    </row>
    <row r="2459" spans="13:21">
      <c r="M2459">
        <f t="shared" si="374"/>
        <v>121.40843220338506</v>
      </c>
      <c r="N2459">
        <f t="shared" si="373"/>
        <v>121.44843220338505</v>
      </c>
      <c r="O2459">
        <f t="shared" si="379"/>
        <v>121.40343220338507</v>
      </c>
      <c r="P2459">
        <f t="shared" si="380"/>
        <v>121.45343220338505</v>
      </c>
      <c r="Q2459">
        <f t="shared" si="375"/>
        <v>121.42843220338506</v>
      </c>
      <c r="R2459">
        <f t="shared" si="381"/>
        <v>0</v>
      </c>
      <c r="S2459" s="12">
        <f t="shared" si="376"/>
        <v>0</v>
      </c>
      <c r="T2459">
        <f t="shared" si="378"/>
        <v>0</v>
      </c>
      <c r="U2459">
        <f t="shared" si="377"/>
        <v>8</v>
      </c>
    </row>
    <row r="2460" spans="13:21">
      <c r="M2460">
        <f t="shared" si="374"/>
        <v>121.45843220338506</v>
      </c>
      <c r="N2460">
        <f t="shared" si="373"/>
        <v>121.49843220338505</v>
      </c>
      <c r="O2460">
        <f t="shared" si="379"/>
        <v>121.45343220338506</v>
      </c>
      <c r="P2460">
        <f t="shared" si="380"/>
        <v>121.50343220338505</v>
      </c>
      <c r="Q2460">
        <f t="shared" si="375"/>
        <v>121.47843220338505</v>
      </c>
      <c r="R2460">
        <f t="shared" si="381"/>
        <v>0</v>
      </c>
      <c r="S2460" s="12">
        <f t="shared" si="376"/>
        <v>0</v>
      </c>
      <c r="T2460">
        <f t="shared" si="378"/>
        <v>0</v>
      </c>
      <c r="U2460">
        <f t="shared" si="377"/>
        <v>8</v>
      </c>
    </row>
    <row r="2461" spans="13:21">
      <c r="M2461">
        <f t="shared" si="374"/>
        <v>121.50843220338506</v>
      </c>
      <c r="N2461">
        <f t="shared" si="373"/>
        <v>121.54843220338505</v>
      </c>
      <c r="O2461">
        <f t="shared" si="379"/>
        <v>121.50343220338506</v>
      </c>
      <c r="P2461">
        <f t="shared" si="380"/>
        <v>121.55343220338504</v>
      </c>
      <c r="Q2461">
        <f t="shared" si="375"/>
        <v>121.52843220338505</v>
      </c>
      <c r="R2461">
        <f t="shared" si="381"/>
        <v>0</v>
      </c>
      <c r="S2461" s="12">
        <f t="shared" si="376"/>
        <v>0</v>
      </c>
      <c r="T2461">
        <f t="shared" si="378"/>
        <v>0</v>
      </c>
      <c r="U2461">
        <f t="shared" si="377"/>
        <v>8</v>
      </c>
    </row>
    <row r="2462" spans="13:21">
      <c r="M2462">
        <f t="shared" si="374"/>
        <v>121.55843220338505</v>
      </c>
      <c r="N2462">
        <f t="shared" si="373"/>
        <v>121.59843220338504</v>
      </c>
      <c r="O2462">
        <f t="shared" si="379"/>
        <v>121.55343220338506</v>
      </c>
      <c r="P2462">
        <f t="shared" si="380"/>
        <v>121.60343220338504</v>
      </c>
      <c r="Q2462">
        <f t="shared" si="375"/>
        <v>121.57843220338505</v>
      </c>
      <c r="R2462">
        <f t="shared" si="381"/>
        <v>0</v>
      </c>
      <c r="S2462" s="12">
        <f t="shared" si="376"/>
        <v>0</v>
      </c>
      <c r="T2462">
        <f t="shared" si="378"/>
        <v>0</v>
      </c>
      <c r="U2462">
        <f t="shared" si="377"/>
        <v>8</v>
      </c>
    </row>
    <row r="2463" spans="13:21">
      <c r="M2463">
        <f t="shared" si="374"/>
        <v>121.60843220338505</v>
      </c>
      <c r="N2463">
        <f t="shared" si="373"/>
        <v>121.64843220338504</v>
      </c>
      <c r="O2463">
        <f t="shared" si="379"/>
        <v>121.60343220338505</v>
      </c>
      <c r="P2463">
        <f t="shared" si="380"/>
        <v>121.65343220338504</v>
      </c>
      <c r="Q2463">
        <f t="shared" si="375"/>
        <v>121.62843220338505</v>
      </c>
      <c r="R2463">
        <f t="shared" si="381"/>
        <v>0</v>
      </c>
      <c r="S2463" s="12">
        <f t="shared" si="376"/>
        <v>0</v>
      </c>
      <c r="T2463">
        <f t="shared" si="378"/>
        <v>0</v>
      </c>
      <c r="U2463">
        <f t="shared" si="377"/>
        <v>8</v>
      </c>
    </row>
    <row r="2464" spans="13:21">
      <c r="M2464">
        <f t="shared" si="374"/>
        <v>121.65843220338505</v>
      </c>
      <c r="N2464">
        <f t="shared" si="373"/>
        <v>121.69843220338504</v>
      </c>
      <c r="O2464">
        <f t="shared" si="379"/>
        <v>121.65343220338505</v>
      </c>
      <c r="P2464">
        <f t="shared" si="380"/>
        <v>121.70343220338503</v>
      </c>
      <c r="Q2464">
        <f t="shared" si="375"/>
        <v>121.67843220338504</v>
      </c>
      <c r="R2464">
        <f t="shared" si="381"/>
        <v>0</v>
      </c>
      <c r="S2464" s="12">
        <f t="shared" si="376"/>
        <v>0</v>
      </c>
      <c r="T2464">
        <f t="shared" si="378"/>
        <v>0</v>
      </c>
      <c r="U2464">
        <f t="shared" si="377"/>
        <v>8</v>
      </c>
    </row>
    <row r="2465" spans="13:21">
      <c r="M2465">
        <f t="shared" si="374"/>
        <v>121.70843220338504</v>
      </c>
      <c r="N2465">
        <f t="shared" si="373"/>
        <v>121.74843220338504</v>
      </c>
      <c r="O2465">
        <f t="shared" si="379"/>
        <v>121.70343220338505</v>
      </c>
      <c r="P2465">
        <f t="shared" si="380"/>
        <v>121.75343220338503</v>
      </c>
      <c r="Q2465">
        <f t="shared" si="375"/>
        <v>121.72843220338504</v>
      </c>
      <c r="R2465">
        <f t="shared" si="381"/>
        <v>0</v>
      </c>
      <c r="S2465" s="12">
        <f t="shared" si="376"/>
        <v>0</v>
      </c>
      <c r="T2465">
        <f t="shared" si="378"/>
        <v>0</v>
      </c>
      <c r="U2465">
        <f t="shared" si="377"/>
        <v>8</v>
      </c>
    </row>
    <row r="2466" spans="13:21">
      <c r="M2466">
        <f t="shared" si="374"/>
        <v>121.75843220338504</v>
      </c>
      <c r="N2466">
        <f t="shared" si="373"/>
        <v>121.79843220338503</v>
      </c>
      <c r="O2466">
        <f t="shared" si="379"/>
        <v>121.75343220338505</v>
      </c>
      <c r="P2466">
        <f t="shared" si="380"/>
        <v>121.80343220338503</v>
      </c>
      <c r="Q2466">
        <f t="shared" si="375"/>
        <v>121.77843220338504</v>
      </c>
      <c r="R2466">
        <f t="shared" si="381"/>
        <v>0</v>
      </c>
      <c r="S2466" s="12">
        <f t="shared" si="376"/>
        <v>0</v>
      </c>
      <c r="T2466">
        <f t="shared" si="378"/>
        <v>0</v>
      </c>
      <c r="U2466">
        <f t="shared" si="377"/>
        <v>8</v>
      </c>
    </row>
    <row r="2467" spans="13:21">
      <c r="M2467">
        <f t="shared" si="374"/>
        <v>121.80843220338504</v>
      </c>
      <c r="N2467">
        <f t="shared" si="373"/>
        <v>121.84843220338503</v>
      </c>
      <c r="O2467">
        <f t="shared" si="379"/>
        <v>121.80343220338504</v>
      </c>
      <c r="P2467">
        <f t="shared" si="380"/>
        <v>121.85343220338503</v>
      </c>
      <c r="Q2467">
        <f t="shared" si="375"/>
        <v>121.82843220338503</v>
      </c>
      <c r="R2467">
        <f t="shared" si="381"/>
        <v>0</v>
      </c>
      <c r="S2467" s="12">
        <f t="shared" si="376"/>
        <v>0</v>
      </c>
      <c r="T2467">
        <f t="shared" si="378"/>
        <v>0</v>
      </c>
      <c r="U2467">
        <f t="shared" si="377"/>
        <v>8</v>
      </c>
    </row>
    <row r="2468" spans="13:21">
      <c r="M2468">
        <f t="shared" si="374"/>
        <v>121.85843220338504</v>
      </c>
      <c r="N2468">
        <f t="shared" si="373"/>
        <v>121.89843220338503</v>
      </c>
      <c r="O2468">
        <f t="shared" si="379"/>
        <v>121.85343220338504</v>
      </c>
      <c r="P2468">
        <f t="shared" si="380"/>
        <v>121.90343220338502</v>
      </c>
      <c r="Q2468">
        <f t="shared" si="375"/>
        <v>121.87843220338503</v>
      </c>
      <c r="R2468">
        <f t="shared" si="381"/>
        <v>0</v>
      </c>
      <c r="S2468" s="12">
        <f t="shared" si="376"/>
        <v>0</v>
      </c>
      <c r="T2468">
        <f t="shared" si="378"/>
        <v>0</v>
      </c>
      <c r="U2468">
        <f t="shared" si="377"/>
        <v>8</v>
      </c>
    </row>
    <row r="2469" spans="13:21">
      <c r="M2469">
        <f t="shared" si="374"/>
        <v>121.90843220338503</v>
      </c>
      <c r="N2469">
        <f t="shared" si="373"/>
        <v>121.94843220338502</v>
      </c>
      <c r="O2469">
        <f t="shared" si="379"/>
        <v>121.90343220338504</v>
      </c>
      <c r="P2469">
        <f t="shared" si="380"/>
        <v>121.95343220338502</v>
      </c>
      <c r="Q2469">
        <f t="shared" si="375"/>
        <v>121.92843220338503</v>
      </c>
      <c r="R2469">
        <f t="shared" si="381"/>
        <v>0</v>
      </c>
      <c r="S2469" s="12">
        <f t="shared" si="376"/>
        <v>0</v>
      </c>
      <c r="T2469">
        <f t="shared" si="378"/>
        <v>0</v>
      </c>
      <c r="U2469">
        <f t="shared" si="377"/>
        <v>8</v>
      </c>
    </row>
    <row r="2470" spans="13:21">
      <c r="M2470">
        <f t="shared" si="374"/>
        <v>121.95843220338503</v>
      </c>
      <c r="N2470">
        <f t="shared" si="373"/>
        <v>121.99843220338502</v>
      </c>
      <c r="O2470">
        <f t="shared" si="379"/>
        <v>121.95343220338503</v>
      </c>
      <c r="P2470">
        <f t="shared" si="380"/>
        <v>122.00343220338502</v>
      </c>
      <c r="Q2470">
        <f t="shared" si="375"/>
        <v>121.97843220338503</v>
      </c>
      <c r="R2470">
        <f t="shared" si="381"/>
        <v>0</v>
      </c>
      <c r="S2470" s="12">
        <f t="shared" si="376"/>
        <v>0</v>
      </c>
      <c r="T2470">
        <f>R2470</f>
        <v>0</v>
      </c>
      <c r="U2470">
        <f t="shared" si="377"/>
        <v>8</v>
      </c>
    </row>
    <row r="2471" spans="13:21">
      <c r="M2471">
        <f t="shared" si="374"/>
        <v>122.00843220338503</v>
      </c>
      <c r="N2471">
        <f t="shared" si="373"/>
        <v>122.04843220338502</v>
      </c>
      <c r="O2471">
        <f t="shared" si="379"/>
        <v>122.00343220338503</v>
      </c>
      <c r="P2471">
        <f t="shared" si="380"/>
        <v>122.05343220338501</v>
      </c>
      <c r="Q2471">
        <f t="shared" si="375"/>
        <v>122.02843220338502</v>
      </c>
      <c r="R2471">
        <f t="shared" si="381"/>
        <v>0</v>
      </c>
      <c r="S2471" s="12">
        <f t="shared" si="376"/>
        <v>0</v>
      </c>
      <c r="T2471">
        <f t="shared" ref="T2471:T2496" si="382">R2471+T2470</f>
        <v>0</v>
      </c>
      <c r="U2471">
        <f t="shared" si="377"/>
        <v>8</v>
      </c>
    </row>
    <row r="2472" spans="13:21">
      <c r="M2472">
        <f t="shared" si="374"/>
        <v>122.05843220338502</v>
      </c>
      <c r="N2472">
        <f t="shared" ref="N2472:N2496" si="383">N2471+$J$6</f>
        <v>122.09843220338502</v>
      </c>
      <c r="O2472">
        <f t="shared" si="379"/>
        <v>122.05343220338503</v>
      </c>
      <c r="P2472">
        <f t="shared" si="380"/>
        <v>122.10343220338501</v>
      </c>
      <c r="Q2472">
        <f t="shared" si="375"/>
        <v>122.07843220338502</v>
      </c>
      <c r="R2472">
        <f t="shared" si="381"/>
        <v>0</v>
      </c>
      <c r="S2472" s="12">
        <f t="shared" si="376"/>
        <v>0</v>
      </c>
      <c r="T2472">
        <f t="shared" si="382"/>
        <v>0</v>
      </c>
      <c r="U2472">
        <f t="shared" si="377"/>
        <v>8</v>
      </c>
    </row>
    <row r="2473" spans="13:21">
      <c r="M2473">
        <f t="shared" si="374"/>
        <v>122.10843220338502</v>
      </c>
      <c r="N2473">
        <f t="shared" si="383"/>
        <v>122.14843220338501</v>
      </c>
      <c r="O2473">
        <f t="shared" si="379"/>
        <v>122.10343220338503</v>
      </c>
      <c r="P2473">
        <f t="shared" si="380"/>
        <v>122.15343220338501</v>
      </c>
      <c r="Q2473">
        <f t="shared" si="375"/>
        <v>122.12843220338502</v>
      </c>
      <c r="R2473">
        <f t="shared" si="381"/>
        <v>0</v>
      </c>
      <c r="S2473" s="12">
        <f t="shared" si="376"/>
        <v>0</v>
      </c>
      <c r="T2473">
        <f t="shared" si="382"/>
        <v>0</v>
      </c>
      <c r="U2473">
        <f t="shared" si="377"/>
        <v>8</v>
      </c>
    </row>
    <row r="2474" spans="13:21">
      <c r="M2474">
        <f t="shared" si="374"/>
        <v>122.15843220338502</v>
      </c>
      <c r="N2474">
        <f t="shared" si="383"/>
        <v>122.19843220338501</v>
      </c>
      <c r="O2474">
        <f t="shared" si="379"/>
        <v>122.15343220338502</v>
      </c>
      <c r="P2474">
        <f t="shared" si="380"/>
        <v>122.20343220338501</v>
      </c>
      <c r="Q2474">
        <f t="shared" si="375"/>
        <v>122.17843220338501</v>
      </c>
      <c r="R2474">
        <f t="shared" si="381"/>
        <v>0</v>
      </c>
      <c r="S2474" s="12">
        <f t="shared" si="376"/>
        <v>0</v>
      </c>
      <c r="T2474">
        <f t="shared" si="382"/>
        <v>0</v>
      </c>
      <c r="U2474">
        <f t="shared" si="377"/>
        <v>8</v>
      </c>
    </row>
    <row r="2475" spans="13:21">
      <c r="M2475">
        <f t="shared" ref="M2475:M2496" si="384">N2474+10^(-$D$4)</f>
        <v>122.20843220338502</v>
      </c>
      <c r="N2475">
        <f t="shared" si="383"/>
        <v>122.24843220338501</v>
      </c>
      <c r="O2475">
        <f t="shared" si="379"/>
        <v>122.20343220338502</v>
      </c>
      <c r="P2475">
        <f t="shared" si="380"/>
        <v>122.253432203385</v>
      </c>
      <c r="Q2475">
        <f t="shared" si="375"/>
        <v>122.22843220338501</v>
      </c>
      <c r="R2475">
        <f t="shared" si="381"/>
        <v>0</v>
      </c>
      <c r="S2475" s="12">
        <f t="shared" si="376"/>
        <v>0</v>
      </c>
      <c r="T2475">
        <f t="shared" si="382"/>
        <v>0</v>
      </c>
      <c r="U2475">
        <f t="shared" si="377"/>
        <v>8</v>
      </c>
    </row>
    <row r="2476" spans="13:21">
      <c r="M2476">
        <f t="shared" si="384"/>
        <v>122.25843220338501</v>
      </c>
      <c r="N2476">
        <f t="shared" si="383"/>
        <v>122.298432203385</v>
      </c>
      <c r="O2476">
        <f t="shared" si="379"/>
        <v>122.25343220338502</v>
      </c>
      <c r="P2476">
        <f t="shared" si="380"/>
        <v>122.303432203385</v>
      </c>
      <c r="Q2476">
        <f t="shared" si="375"/>
        <v>122.27843220338501</v>
      </c>
      <c r="R2476">
        <f t="shared" si="381"/>
        <v>0</v>
      </c>
      <c r="S2476" s="12">
        <f t="shared" si="376"/>
        <v>0</v>
      </c>
      <c r="T2476">
        <f t="shared" si="382"/>
        <v>0</v>
      </c>
      <c r="U2476">
        <f t="shared" si="377"/>
        <v>8</v>
      </c>
    </row>
    <row r="2477" spans="13:21">
      <c r="M2477">
        <f t="shared" si="384"/>
        <v>122.30843220338501</v>
      </c>
      <c r="N2477">
        <f t="shared" si="383"/>
        <v>122.348432203385</v>
      </c>
      <c r="O2477">
        <f t="shared" si="379"/>
        <v>122.30343220338501</v>
      </c>
      <c r="P2477">
        <f t="shared" si="380"/>
        <v>122.353432203385</v>
      </c>
      <c r="Q2477">
        <f t="shared" si="375"/>
        <v>122.32843220338501</v>
      </c>
      <c r="R2477">
        <f t="shared" si="381"/>
        <v>0</v>
      </c>
      <c r="S2477" s="12">
        <f t="shared" si="376"/>
        <v>0</v>
      </c>
      <c r="T2477">
        <f t="shared" si="382"/>
        <v>0</v>
      </c>
      <c r="U2477">
        <f t="shared" si="377"/>
        <v>8</v>
      </c>
    </row>
    <row r="2478" spans="13:21">
      <c r="M2478">
        <f t="shared" si="384"/>
        <v>122.35843220338501</v>
      </c>
      <c r="N2478">
        <f t="shared" si="383"/>
        <v>122.398432203385</v>
      </c>
      <c r="O2478">
        <f t="shared" si="379"/>
        <v>122.35343220338501</v>
      </c>
      <c r="P2478">
        <f t="shared" si="380"/>
        <v>122.40343220338499</v>
      </c>
      <c r="Q2478">
        <f t="shared" si="375"/>
        <v>122.378432203385</v>
      </c>
      <c r="R2478">
        <f t="shared" si="381"/>
        <v>0</v>
      </c>
      <c r="S2478" s="12">
        <f t="shared" si="376"/>
        <v>0</v>
      </c>
      <c r="T2478">
        <f t="shared" si="382"/>
        <v>0</v>
      </c>
      <c r="U2478">
        <f t="shared" si="377"/>
        <v>8</v>
      </c>
    </row>
    <row r="2479" spans="13:21">
      <c r="M2479">
        <f t="shared" si="384"/>
        <v>122.408432203385</v>
      </c>
      <c r="N2479">
        <f t="shared" si="383"/>
        <v>122.448432203385</v>
      </c>
      <c r="O2479">
        <f t="shared" si="379"/>
        <v>122.40343220338501</v>
      </c>
      <c r="P2479">
        <f t="shared" si="380"/>
        <v>122.45343220338499</v>
      </c>
      <c r="Q2479">
        <f t="shared" si="375"/>
        <v>122.428432203385</v>
      </c>
      <c r="R2479">
        <f t="shared" si="381"/>
        <v>0</v>
      </c>
      <c r="S2479" s="12">
        <f t="shared" si="376"/>
        <v>0</v>
      </c>
      <c r="T2479">
        <f t="shared" si="382"/>
        <v>0</v>
      </c>
      <c r="U2479">
        <f t="shared" si="377"/>
        <v>8</v>
      </c>
    </row>
    <row r="2480" spans="13:21">
      <c r="M2480">
        <f t="shared" si="384"/>
        <v>122.458432203385</v>
      </c>
      <c r="N2480">
        <f t="shared" si="383"/>
        <v>122.49843220338499</v>
      </c>
      <c r="O2480">
        <f t="shared" si="379"/>
        <v>122.45343220338501</v>
      </c>
      <c r="P2480">
        <f t="shared" si="380"/>
        <v>122.50343220338499</v>
      </c>
      <c r="Q2480">
        <f t="shared" si="375"/>
        <v>122.478432203385</v>
      </c>
      <c r="R2480">
        <f t="shared" si="381"/>
        <v>0</v>
      </c>
      <c r="S2480" s="12">
        <f t="shared" si="376"/>
        <v>0</v>
      </c>
      <c r="T2480">
        <f t="shared" si="382"/>
        <v>0</v>
      </c>
      <c r="U2480">
        <f t="shared" si="377"/>
        <v>8</v>
      </c>
    </row>
    <row r="2481" spans="13:21">
      <c r="M2481">
        <f t="shared" si="384"/>
        <v>122.508432203385</v>
      </c>
      <c r="N2481">
        <f t="shared" si="383"/>
        <v>122.54843220338499</v>
      </c>
      <c r="O2481">
        <f t="shared" si="379"/>
        <v>122.503432203385</v>
      </c>
      <c r="P2481">
        <f t="shared" si="380"/>
        <v>122.55343220338499</v>
      </c>
      <c r="Q2481">
        <f t="shared" si="375"/>
        <v>122.52843220338499</v>
      </c>
      <c r="R2481">
        <f t="shared" si="381"/>
        <v>0</v>
      </c>
      <c r="S2481" s="12">
        <f t="shared" si="376"/>
        <v>0</v>
      </c>
      <c r="T2481">
        <f t="shared" si="382"/>
        <v>0</v>
      </c>
      <c r="U2481">
        <f t="shared" si="377"/>
        <v>8</v>
      </c>
    </row>
    <row r="2482" spans="13:21">
      <c r="M2482">
        <f t="shared" si="384"/>
        <v>122.558432203385</v>
      </c>
      <c r="N2482">
        <f t="shared" si="383"/>
        <v>122.59843220338499</v>
      </c>
      <c r="O2482">
        <f t="shared" si="379"/>
        <v>122.553432203385</v>
      </c>
      <c r="P2482">
        <f t="shared" si="380"/>
        <v>122.60343220338498</v>
      </c>
      <c r="Q2482">
        <f t="shared" si="375"/>
        <v>122.57843220338499</v>
      </c>
      <c r="R2482">
        <f t="shared" si="381"/>
        <v>0</v>
      </c>
      <c r="S2482" s="12">
        <f t="shared" si="376"/>
        <v>0</v>
      </c>
      <c r="T2482">
        <f t="shared" si="382"/>
        <v>0</v>
      </c>
      <c r="U2482">
        <f t="shared" si="377"/>
        <v>8</v>
      </c>
    </row>
    <row r="2483" spans="13:21">
      <c r="M2483">
        <f t="shared" si="384"/>
        <v>122.60843220338499</v>
      </c>
      <c r="N2483">
        <f t="shared" si="383"/>
        <v>122.64843220338498</v>
      </c>
      <c r="O2483">
        <f t="shared" si="379"/>
        <v>122.603432203385</v>
      </c>
      <c r="P2483">
        <f t="shared" si="380"/>
        <v>122.65343220338498</v>
      </c>
      <c r="Q2483">
        <f t="shared" ref="Q2483:Q2496" si="385">AVERAGE(O2483:P2483)</f>
        <v>122.62843220338499</v>
      </c>
      <c r="R2483">
        <f t="shared" si="381"/>
        <v>0</v>
      </c>
      <c r="S2483" s="12">
        <f t="shared" ref="S2483:S2496" si="386">R2483/$S$3</f>
        <v>0</v>
      </c>
      <c r="T2483">
        <f t="shared" si="382"/>
        <v>0</v>
      </c>
      <c r="U2483">
        <f t="shared" ref="U2483:U2496" si="387">COUNTIF($G$3:$G$1000, "&lt;="&amp;O2483)</f>
        <v>8</v>
      </c>
    </row>
    <row r="2484" spans="13:21">
      <c r="M2484">
        <f t="shared" si="384"/>
        <v>122.65843220338499</v>
      </c>
      <c r="N2484">
        <f t="shared" si="383"/>
        <v>122.69843220338498</v>
      </c>
      <c r="O2484">
        <f t="shared" si="379"/>
        <v>122.65343220338499</v>
      </c>
      <c r="P2484">
        <f t="shared" si="380"/>
        <v>122.70343220338498</v>
      </c>
      <c r="Q2484">
        <f t="shared" si="385"/>
        <v>122.67843220338499</v>
      </c>
      <c r="R2484">
        <f t="shared" si="381"/>
        <v>0</v>
      </c>
      <c r="S2484" s="12">
        <f t="shared" si="386"/>
        <v>0</v>
      </c>
      <c r="T2484">
        <f t="shared" si="382"/>
        <v>0</v>
      </c>
      <c r="U2484">
        <f t="shared" si="387"/>
        <v>8</v>
      </c>
    </row>
    <row r="2485" spans="13:21">
      <c r="M2485">
        <f t="shared" si="384"/>
        <v>122.70843220338499</v>
      </c>
      <c r="N2485">
        <f t="shared" si="383"/>
        <v>122.74843220338498</v>
      </c>
      <c r="O2485">
        <f t="shared" si="379"/>
        <v>122.70343220338499</v>
      </c>
      <c r="P2485">
        <f t="shared" si="380"/>
        <v>122.75343220338497</v>
      </c>
      <c r="Q2485">
        <f t="shared" si="385"/>
        <v>122.72843220338498</v>
      </c>
      <c r="R2485">
        <f t="shared" si="381"/>
        <v>0</v>
      </c>
      <c r="S2485" s="12">
        <f t="shared" si="386"/>
        <v>0</v>
      </c>
      <c r="T2485">
        <f t="shared" si="382"/>
        <v>0</v>
      </c>
      <c r="U2485">
        <f t="shared" si="387"/>
        <v>8</v>
      </c>
    </row>
    <row r="2486" spans="13:21">
      <c r="M2486">
        <f t="shared" si="384"/>
        <v>122.75843220338498</v>
      </c>
      <c r="N2486">
        <f t="shared" si="383"/>
        <v>122.79843220338498</v>
      </c>
      <c r="O2486">
        <f t="shared" si="379"/>
        <v>122.75343220338499</v>
      </c>
      <c r="P2486">
        <f t="shared" si="380"/>
        <v>122.80343220338497</v>
      </c>
      <c r="Q2486">
        <f t="shared" si="385"/>
        <v>122.77843220338498</v>
      </c>
      <c r="R2486">
        <f t="shared" si="381"/>
        <v>0</v>
      </c>
      <c r="S2486" s="12">
        <f t="shared" si="386"/>
        <v>0</v>
      </c>
      <c r="T2486">
        <f t="shared" si="382"/>
        <v>0</v>
      </c>
      <c r="U2486">
        <f t="shared" si="387"/>
        <v>8</v>
      </c>
    </row>
    <row r="2487" spans="13:21">
      <c r="M2487">
        <f t="shared" si="384"/>
        <v>122.80843220338498</v>
      </c>
      <c r="N2487">
        <f t="shared" si="383"/>
        <v>122.84843220338497</v>
      </c>
      <c r="O2487">
        <f t="shared" si="379"/>
        <v>122.80343220338499</v>
      </c>
      <c r="P2487">
        <f t="shared" si="380"/>
        <v>122.85343220338497</v>
      </c>
      <c r="Q2487">
        <f t="shared" si="385"/>
        <v>122.82843220338498</v>
      </c>
      <c r="R2487">
        <f t="shared" si="381"/>
        <v>0</v>
      </c>
      <c r="S2487" s="12">
        <f t="shared" si="386"/>
        <v>0</v>
      </c>
      <c r="T2487">
        <f t="shared" si="382"/>
        <v>0</v>
      </c>
      <c r="U2487">
        <f t="shared" si="387"/>
        <v>8</v>
      </c>
    </row>
    <row r="2488" spans="13:21">
      <c r="M2488">
        <f t="shared" si="384"/>
        <v>122.85843220338498</v>
      </c>
      <c r="N2488">
        <f t="shared" si="383"/>
        <v>122.89843220338497</v>
      </c>
      <c r="O2488">
        <f t="shared" si="379"/>
        <v>122.85343220338498</v>
      </c>
      <c r="P2488">
        <f t="shared" si="380"/>
        <v>122.90343220338497</v>
      </c>
      <c r="Q2488">
        <f t="shared" si="385"/>
        <v>122.87843220338497</v>
      </c>
      <c r="R2488">
        <f t="shared" si="381"/>
        <v>0</v>
      </c>
      <c r="S2488" s="12">
        <f t="shared" si="386"/>
        <v>0</v>
      </c>
      <c r="T2488">
        <f t="shared" si="382"/>
        <v>0</v>
      </c>
      <c r="U2488">
        <f t="shared" si="387"/>
        <v>8</v>
      </c>
    </row>
    <row r="2489" spans="13:21">
      <c r="M2489">
        <f t="shared" si="384"/>
        <v>122.90843220338498</v>
      </c>
      <c r="N2489">
        <f t="shared" si="383"/>
        <v>122.94843220338497</v>
      </c>
      <c r="O2489">
        <f t="shared" si="379"/>
        <v>122.90343220338498</v>
      </c>
      <c r="P2489">
        <f t="shared" si="380"/>
        <v>122.95343220338496</v>
      </c>
      <c r="Q2489">
        <f t="shared" si="385"/>
        <v>122.92843220338497</v>
      </c>
      <c r="R2489">
        <f t="shared" si="381"/>
        <v>0</v>
      </c>
      <c r="S2489" s="12">
        <f t="shared" si="386"/>
        <v>0</v>
      </c>
      <c r="T2489">
        <f t="shared" si="382"/>
        <v>0</v>
      </c>
      <c r="U2489">
        <f t="shared" si="387"/>
        <v>8</v>
      </c>
    </row>
    <row r="2490" spans="13:21">
      <c r="M2490">
        <f t="shared" si="384"/>
        <v>122.95843220338497</v>
      </c>
      <c r="N2490">
        <f t="shared" si="383"/>
        <v>122.99843220338497</v>
      </c>
      <c r="O2490">
        <f t="shared" si="379"/>
        <v>122.95343220338498</v>
      </c>
      <c r="P2490">
        <f t="shared" si="380"/>
        <v>123.00343220338496</v>
      </c>
      <c r="Q2490">
        <f t="shared" si="385"/>
        <v>122.97843220338497</v>
      </c>
      <c r="R2490">
        <f t="shared" si="381"/>
        <v>0</v>
      </c>
      <c r="S2490" s="12">
        <f t="shared" si="386"/>
        <v>0</v>
      </c>
      <c r="T2490">
        <f t="shared" si="382"/>
        <v>0</v>
      </c>
      <c r="U2490">
        <f t="shared" si="387"/>
        <v>8</v>
      </c>
    </row>
    <row r="2491" spans="13:21">
      <c r="M2491">
        <f t="shared" si="384"/>
        <v>123.00843220338497</v>
      </c>
      <c r="N2491">
        <f t="shared" si="383"/>
        <v>123.04843220338496</v>
      </c>
      <c r="O2491">
        <f t="shared" si="379"/>
        <v>123.00343220338497</v>
      </c>
      <c r="P2491">
        <f t="shared" si="380"/>
        <v>123.05343220338496</v>
      </c>
      <c r="Q2491">
        <f t="shared" si="385"/>
        <v>123.02843220338497</v>
      </c>
      <c r="R2491">
        <f t="shared" si="381"/>
        <v>0</v>
      </c>
      <c r="S2491" s="12">
        <f t="shared" si="386"/>
        <v>0</v>
      </c>
      <c r="T2491">
        <f t="shared" si="382"/>
        <v>0</v>
      </c>
      <c r="U2491">
        <f t="shared" si="387"/>
        <v>8</v>
      </c>
    </row>
    <row r="2492" spans="13:21">
      <c r="M2492">
        <f t="shared" si="384"/>
        <v>123.05843220338497</v>
      </c>
      <c r="N2492">
        <f t="shared" si="383"/>
        <v>123.09843220338496</v>
      </c>
      <c r="O2492">
        <f t="shared" si="379"/>
        <v>123.05343220338497</v>
      </c>
      <c r="P2492">
        <f t="shared" si="380"/>
        <v>123.10343220338495</v>
      </c>
      <c r="Q2492">
        <f t="shared" si="385"/>
        <v>123.07843220338496</v>
      </c>
      <c r="R2492">
        <f t="shared" si="381"/>
        <v>0</v>
      </c>
      <c r="S2492" s="12">
        <f t="shared" si="386"/>
        <v>0</v>
      </c>
      <c r="T2492">
        <f t="shared" si="382"/>
        <v>0</v>
      </c>
      <c r="U2492">
        <f t="shared" si="387"/>
        <v>8</v>
      </c>
    </row>
    <row r="2493" spans="13:21">
      <c r="M2493">
        <f t="shared" si="384"/>
        <v>123.10843220338496</v>
      </c>
      <c r="N2493">
        <f t="shared" si="383"/>
        <v>123.14843220338496</v>
      </c>
      <c r="O2493">
        <f t="shared" si="379"/>
        <v>123.10343220338497</v>
      </c>
      <c r="P2493">
        <f t="shared" si="380"/>
        <v>123.15343220338495</v>
      </c>
      <c r="Q2493">
        <f t="shared" si="385"/>
        <v>123.12843220338496</v>
      </c>
      <c r="R2493">
        <f t="shared" si="381"/>
        <v>0</v>
      </c>
      <c r="S2493" s="12">
        <f t="shared" si="386"/>
        <v>0</v>
      </c>
      <c r="T2493">
        <f t="shared" si="382"/>
        <v>0</v>
      </c>
      <c r="U2493">
        <f t="shared" si="387"/>
        <v>8</v>
      </c>
    </row>
    <row r="2494" spans="13:21">
      <c r="M2494">
        <f t="shared" si="384"/>
        <v>123.15843220338496</v>
      </c>
      <c r="N2494">
        <f t="shared" si="383"/>
        <v>123.19843220338495</v>
      </c>
      <c r="O2494">
        <f t="shared" si="379"/>
        <v>123.15343220338497</v>
      </c>
      <c r="P2494">
        <f t="shared" si="380"/>
        <v>123.20343220338495</v>
      </c>
      <c r="Q2494">
        <f t="shared" si="385"/>
        <v>123.17843220338496</v>
      </c>
      <c r="R2494">
        <f t="shared" si="381"/>
        <v>0</v>
      </c>
      <c r="S2494" s="12">
        <f t="shared" si="386"/>
        <v>0</v>
      </c>
      <c r="T2494">
        <f t="shared" si="382"/>
        <v>0</v>
      </c>
      <c r="U2494">
        <f t="shared" si="387"/>
        <v>8</v>
      </c>
    </row>
    <row r="2495" spans="13:21">
      <c r="M2495">
        <f t="shared" si="384"/>
        <v>123.20843220338496</v>
      </c>
      <c r="N2495">
        <f t="shared" si="383"/>
        <v>123.24843220338495</v>
      </c>
      <c r="O2495">
        <f t="shared" si="379"/>
        <v>123.20343220338496</v>
      </c>
      <c r="P2495">
        <f t="shared" si="380"/>
        <v>123.25343220338495</v>
      </c>
      <c r="Q2495">
        <f t="shared" si="385"/>
        <v>123.22843220338495</v>
      </c>
      <c r="R2495">
        <f t="shared" si="381"/>
        <v>0</v>
      </c>
      <c r="S2495" s="12">
        <f t="shared" si="386"/>
        <v>0</v>
      </c>
      <c r="T2495">
        <f t="shared" si="382"/>
        <v>0</v>
      </c>
      <c r="U2495">
        <f t="shared" si="387"/>
        <v>8</v>
      </c>
    </row>
    <row r="2496" spans="13:21">
      <c r="M2496">
        <f t="shared" si="384"/>
        <v>123.25843220338496</v>
      </c>
      <c r="N2496">
        <f t="shared" si="383"/>
        <v>123.29843220338495</v>
      </c>
      <c r="O2496">
        <f t="shared" si="379"/>
        <v>123.25343220338496</v>
      </c>
      <c r="P2496">
        <f t="shared" si="380"/>
        <v>123.30343220338494</v>
      </c>
      <c r="Q2496">
        <f t="shared" si="385"/>
        <v>123.27843220338495</v>
      </c>
      <c r="R2496">
        <f t="shared" si="381"/>
        <v>0</v>
      </c>
      <c r="S2496" s="12">
        <f t="shared" si="386"/>
        <v>0</v>
      </c>
      <c r="T2496">
        <f t="shared" si="382"/>
        <v>0</v>
      </c>
      <c r="U2496">
        <f t="shared" si="387"/>
        <v>8</v>
      </c>
    </row>
  </sheetData>
  <mergeCells count="4">
    <mergeCell ref="A2:B2"/>
    <mergeCell ref="F2:G2"/>
    <mergeCell ref="M3:N3"/>
    <mergeCell ref="AD15:AE15"/>
  </mergeCells>
  <conditionalFormatting sqref="M5:N2496">
    <cfRule type="cellIs" dxfId="1" priority="2" operator="greaterThan">
      <formula>$J$2</formula>
    </cfRule>
  </conditionalFormatting>
  <conditionalFormatting sqref="Q5:Q2496">
    <cfRule type="cellIs" dxfId="0" priority="1" operator="greaterThan">
      <formula>$J$2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>
    <row r="1" spans="1:1">
      <c r="A1">
        <v>12341234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INGRESO DE DATOS</vt:lpstr>
      <vt:lpstr>Ejercicio Miercoles</vt:lpstr>
      <vt:lpstr>MODELO MULTIPLE LINEAL</vt:lpstr>
      <vt:lpstr>MML INVERSO</vt:lpstr>
      <vt:lpstr>MODELO MULTIPLE CUADRATICO</vt:lpstr>
      <vt:lpstr>MMC INVERSO</vt:lpstr>
      <vt:lpstr>MODELO 1</vt:lpstr>
      <vt:lpstr>RUIDO 1</vt:lpstr>
      <vt:lpstr>Hoja1</vt:lpstr>
      <vt:lpstr>MODELO 2</vt:lpstr>
      <vt:lpstr>MODELO 3</vt:lpstr>
      <vt:lpstr>MODELO 4</vt:lpstr>
      <vt:lpstr>MODELO 5</vt:lpstr>
      <vt:lpstr>MODELO 6</vt:lpstr>
      <vt:lpstr>MODELO 7</vt:lpstr>
      <vt:lpstr>MODELO 8</vt:lpstr>
      <vt:lpstr>MODELO 9</vt:lpstr>
      <vt:lpstr>MODELO 10</vt:lpstr>
      <vt:lpstr>MODELO 11</vt:lpstr>
      <vt:lpstr>MODELO 12</vt:lpstr>
      <vt:lpstr>MODELO EXPONENCIAL</vt:lpstr>
      <vt:lpstr>MODELO POTENCIAL</vt:lpstr>
      <vt:lpstr>Pruebas</vt:lpstr>
      <vt:lpstr>Hoja2</vt:lpstr>
      <vt:lpstr>prueba del paracaidista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Daniel Garcia</cp:lastModifiedBy>
  <dcterms:created xsi:type="dcterms:W3CDTF">2020-02-05T15:39:43Z</dcterms:created>
  <dcterms:modified xsi:type="dcterms:W3CDTF">2020-03-11T16:58:22Z</dcterms:modified>
</cp:coreProperties>
</file>