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nq210427_sis_hust_edu_vn/Documents/Documents/GitHub/oop-bee/testreport/"/>
    </mc:Choice>
  </mc:AlternateContent>
  <xr:revisionPtr revIDLastSave="353" documentId="8_{A0C57500-FBBD-44D6-B4B6-D9A41411DEBB}" xr6:coauthVersionLast="47" xr6:coauthVersionMax="47" xr10:uidLastSave="{5C559336-3328-4C8E-8ED4-49C9B54632F8}"/>
  <bookViews>
    <workbookView xWindow="-110" yWindow="-110" windowWidth="19420" windowHeight="10420" activeTab="1" xr2:uid="{62811E85-ECC8-4D39-A5AD-30BFABDD8343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B45" i="2" s="1"/>
  <c r="N16" i="2" a="1"/>
  <c r="N16" i="2" s="1"/>
  <c r="O16" i="2" s="1"/>
  <c r="K16" i="2" a="1"/>
  <c r="K16" i="2" s="1"/>
  <c r="L16" i="2" s="1"/>
  <c r="H16" i="2" a="1"/>
  <c r="H16" i="2" s="1"/>
  <c r="I16" i="2" s="1"/>
  <c r="E16" i="2" a="1"/>
  <c r="E16" i="2" s="1"/>
  <c r="F16" i="2" s="1"/>
  <c r="C20" i="2"/>
  <c r="B48" i="2" s="1"/>
  <c r="C25" i="2"/>
  <c r="C24" i="2"/>
  <c r="C19" i="2"/>
  <c r="B47" i="2" s="1"/>
  <c r="C18" i="2"/>
  <c r="B46" i="2" s="1"/>
  <c r="C16" i="2"/>
  <c r="C44" i="2" s="1"/>
  <c r="C15" i="2"/>
  <c r="B43" i="2" s="1"/>
  <c r="C12" i="2"/>
  <c r="C11" i="2"/>
  <c r="C10" i="2"/>
  <c r="C7" i="2"/>
  <c r="C6" i="2"/>
  <c r="C5" i="2"/>
  <c r="B1" i="2"/>
  <c r="B2" i="2"/>
  <c r="L35" i="2" l="1"/>
  <c r="C45" i="2"/>
  <c r="C43" i="2"/>
  <c r="C48" i="2"/>
  <c r="B44" i="2"/>
  <c r="C47" i="2"/>
  <c r="C46" i="2"/>
  <c r="O19" i="2"/>
  <c r="O23" i="2"/>
  <c r="O17" i="2"/>
  <c r="O21" i="2"/>
  <c r="O18" i="2"/>
  <c r="O22" i="2"/>
  <c r="O20" i="2"/>
  <c r="O24" i="2"/>
  <c r="I19" i="2"/>
  <c r="I23" i="2"/>
  <c r="I27" i="2"/>
  <c r="I31" i="2"/>
  <c r="I35" i="2"/>
  <c r="L33" i="2"/>
  <c r="L29" i="2"/>
  <c r="L25" i="2"/>
  <c r="L21" i="2"/>
  <c r="L17" i="2"/>
  <c r="I20" i="2"/>
  <c r="I24" i="2"/>
  <c r="I28" i="2"/>
  <c r="I32" i="2"/>
  <c r="L32" i="2"/>
  <c r="L28" i="2"/>
  <c r="L24" i="2"/>
  <c r="L20" i="2"/>
  <c r="I17" i="2"/>
  <c r="I21" i="2"/>
  <c r="I25" i="2"/>
  <c r="I29" i="2"/>
  <c r="I33" i="2"/>
  <c r="L31" i="2"/>
  <c r="L27" i="2"/>
  <c r="L23" i="2"/>
  <c r="L19" i="2"/>
  <c r="I18" i="2"/>
  <c r="I22" i="2"/>
  <c r="I26" i="2"/>
  <c r="I30" i="2"/>
  <c r="I34" i="2"/>
  <c r="L34" i="2"/>
  <c r="L30" i="2"/>
  <c r="L26" i="2"/>
  <c r="L22" i="2"/>
  <c r="L18" i="2"/>
  <c r="F30" i="2"/>
  <c r="F25" i="2"/>
  <c r="F20" i="2"/>
  <c r="F33" i="2"/>
  <c r="F28" i="2"/>
  <c r="F22" i="2"/>
  <c r="F17" i="2"/>
  <c r="F32" i="2"/>
  <c r="F26" i="2"/>
  <c r="F21" i="2"/>
  <c r="F34" i="2"/>
  <c r="F29" i="2"/>
  <c r="F24" i="2"/>
  <c r="F18" i="2"/>
  <c r="F35" i="2"/>
  <c r="F31" i="2"/>
  <c r="F27" i="2"/>
  <c r="F23" i="2"/>
  <c r="F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<sst xmlns="http://schemas.openxmlformats.org/spreadsheetml/2006/main" count="324" uniqueCount="162">
  <si>
    <t>type_description</t>
  </si>
  <si>
    <t>Text</t>
  </si>
  <si>
    <t>index2.php</t>
  </si>
  <si>
    <t>name</t>
  </si>
  <si>
    <t>alias</t>
  </si>
  <si>
    <t>thing</t>
  </si>
  <si>
    <t>index.php</t>
  </si>
  <si>
    <t>toeroek-utazasok.html</t>
  </si>
  <si>
    <t>15.html</t>
  </si>
  <si>
    <t>3334.vtm</t>
  </si>
  <si>
    <t>babycare-pelene</t>
  </si>
  <si>
    <t>proizvodi</t>
  </si>
  <si>
    <t>en</t>
  </si>
  <si>
    <t>higijenski-proizvodi</t>
  </si>
  <si>
    <t>c8c8838fcacd2d00a1a7478f91081d8e4248e659e97ce87d1591645ad0a6d630</t>
  </si>
  <si>
    <t>526541.htm</t>
  </si>
  <si>
    <t>VIR02411.htm</t>
  </si>
  <si>
    <t>VIR004.htm</t>
  </si>
  <si>
    <t>a.js</t>
  </si>
  <si>
    <t>output.1484065.txt</t>
  </si>
  <si>
    <t>southserbia-drupal-script.txt</t>
  </si>
  <si>
    <t>BUVaIjHs.exe</t>
  </si>
  <si>
    <t>text</t>
  </si>
  <si>
    <t>size</t>
  </si>
  <si>
    <t>engine_name</t>
  </si>
  <si>
    <t>category</t>
  </si>
  <si>
    <t>Bkav</t>
  </si>
  <si>
    <t>undetected</t>
  </si>
  <si>
    <t>Lionic</t>
  </si>
  <si>
    <t>malicious</t>
  </si>
  <si>
    <t>MicroWorld-eScan</t>
  </si>
  <si>
    <t>FireEye</t>
  </si>
  <si>
    <t>CAT-QuickHeal</t>
  </si>
  <si>
    <t>result</t>
  </si>
  <si>
    <t>Trojan.JS.Twetti.a!c</t>
  </si>
  <si>
    <t>Trojan.JS.Agent.GCI</t>
  </si>
  <si>
    <t>JS.ObfusTools.E</t>
  </si>
  <si>
    <t>ALYac</t>
  </si>
  <si>
    <t>Malwarebytes</t>
  </si>
  <si>
    <t>Zillya</t>
  </si>
  <si>
    <t>K7AntiVirus</t>
  </si>
  <si>
    <t>Exploit ( 04c556691 )</t>
  </si>
  <si>
    <t>Alibaba</t>
  </si>
  <si>
    <t>type-unsupported</t>
  </si>
  <si>
    <t>K7GW</t>
  </si>
  <si>
    <t>Trustlook</t>
  </si>
  <si>
    <t>Invincea</t>
  </si>
  <si>
    <t>Baidu</t>
  </si>
  <si>
    <t>JS.Trojan.Kryptik.tw</t>
  </si>
  <si>
    <t>F-Prot</t>
  </si>
  <si>
    <t>JS/Crypted.PF</t>
  </si>
  <si>
    <t>SymantecMobileInsight</t>
  </si>
  <si>
    <t>Symantec</t>
  </si>
  <si>
    <t>Trojan.Malscript</t>
  </si>
  <si>
    <t>ESET-NOD32</t>
  </si>
  <si>
    <t>JS/Kryptik.HK</t>
  </si>
  <si>
    <t>APEX</t>
  </si>
  <si>
    <t>JS_IFRAME.BUN</t>
  </si>
  <si>
    <t>TrendMicro-HouseCall</t>
  </si>
  <si>
    <t>Paloalto</t>
  </si>
  <si>
    <t>ClamAV</t>
  </si>
  <si>
    <t>Kaspersky</t>
  </si>
  <si>
    <t>Trojan-Downloader.JS.Twetti.t</t>
  </si>
  <si>
    <t>BitDefender</t>
  </si>
  <si>
    <t>NANO-Antivirus</t>
  </si>
  <si>
    <t>Trojan.Script.Twetti.bbpknn</t>
  </si>
  <si>
    <t>SUPERAntiSpyware</t>
  </si>
  <si>
    <t>Tencent</t>
  </si>
  <si>
    <t>Html.Win32.Script.501505</t>
  </si>
  <si>
    <t>Ad-Aware</t>
  </si>
  <si>
    <t>Emsisoft</t>
  </si>
  <si>
    <t>Trojan.JS.Agent.GCI (B)</t>
  </si>
  <si>
    <t>Comodo</t>
  </si>
  <si>
    <t>TrojWare.JS.Agent.TT@4prtvr</t>
  </si>
  <si>
    <t>F-Secure</t>
  </si>
  <si>
    <t>Malware.JS/Twetti.T</t>
  </si>
  <si>
    <t>DrWeb</t>
  </si>
  <si>
    <t>JS.DownLoader.217</t>
  </si>
  <si>
    <t>VIPRE</t>
  </si>
  <si>
    <t>Trojan-Downloader.JS.Twettir.t (v)</t>
  </si>
  <si>
    <t>TrendMicro</t>
  </si>
  <si>
    <t>timeout</t>
  </si>
  <si>
    <t>McAfee-GW-Edition</t>
  </si>
  <si>
    <t>BehavesLike.HTML.ExploitPdfjsc.xr</t>
  </si>
  <si>
    <t>Trapmine</t>
  </si>
  <si>
    <t>CMC</t>
  </si>
  <si>
    <t>Sophos</t>
  </si>
  <si>
    <t>JS/Sinowal-V</t>
  </si>
  <si>
    <t>SentinelOne</t>
  </si>
  <si>
    <t>Cyren</t>
  </si>
  <si>
    <t>Jiangmin</t>
  </si>
  <si>
    <t>Trojan/Script.Gen</t>
  </si>
  <si>
    <t>Webroot</t>
  </si>
  <si>
    <t>Avira</t>
  </si>
  <si>
    <t>JS/Twetti.T</t>
  </si>
  <si>
    <t>eGambit</t>
  </si>
  <si>
    <t>Antiy-AVL</t>
  </si>
  <si>
    <t>Trojan[Downloader]/JS.Twetti.t</t>
  </si>
  <si>
    <t>Kingsoft</t>
  </si>
  <si>
    <t>Endgame</t>
  </si>
  <si>
    <t>Arcabit</t>
  </si>
  <si>
    <t>ViRobot</t>
  </si>
  <si>
    <t>AhnLab-V3</t>
  </si>
  <si>
    <t>ZoneAlarm</t>
  </si>
  <si>
    <t>Avast-Mobile</t>
  </si>
  <si>
    <t>Microsoft</t>
  </si>
  <si>
    <t>VirTool:JS/Obfuscator.CX</t>
  </si>
  <si>
    <t>TACHYON</t>
  </si>
  <si>
    <t>TotalDefense</t>
  </si>
  <si>
    <t>Acronis</t>
  </si>
  <si>
    <t>McAfee</t>
  </si>
  <si>
    <t>JS/Exploit-Pdfjsc.z</t>
  </si>
  <si>
    <t>MAX</t>
  </si>
  <si>
    <t>malware (ai score=100)</t>
  </si>
  <si>
    <t>VBA32</t>
  </si>
  <si>
    <t>Zoner</t>
  </si>
  <si>
    <t>Rising</t>
  </si>
  <si>
    <t>Downloader.Twetti!8.9 (TOPIS:E0:jmAZPX0B67I)</t>
  </si>
  <si>
    <t>Yandex</t>
  </si>
  <si>
    <t>Ikarus</t>
  </si>
  <si>
    <t>Trojan.JS.Crypt</t>
  </si>
  <si>
    <t>MaxSecure</t>
  </si>
  <si>
    <t>GData</t>
  </si>
  <si>
    <t>Cybereason</t>
  </si>
  <si>
    <t>Panda</t>
  </si>
  <si>
    <t>CrowdStrike</t>
  </si>
  <si>
    <t>Qihoo-360</t>
  </si>
  <si>
    <t>virus.html.gen03.672</t>
  </si>
  <si>
    <t>harmless</t>
  </si>
  <si>
    <t>suspicious</t>
  </si>
  <si>
    <t>tags</t>
  </si>
  <si>
    <t>last_analysis_date</t>
  </si>
  <si>
    <t>type</t>
  </si>
  <si>
    <t>file</t>
  </si>
  <si>
    <t>id</t>
  </si>
  <si>
    <t>reputation</t>
  </si>
  <si>
    <t>COMMUNITY VOTE</t>
  </si>
  <si>
    <t>LAST ANALYSIS STATS</t>
  </si>
  <si>
    <t>LAST ANALYSIS RESULT</t>
  </si>
  <si>
    <t>REPORT</t>
  </si>
  <si>
    <t>FILE INFO</t>
  </si>
  <si>
    <t>Properties</t>
  </si>
  <si>
    <t>History</t>
  </si>
  <si>
    <t>First Submission</t>
  </si>
  <si>
    <t>Last Submission</t>
  </si>
  <si>
    <t>Last Analysis</t>
  </si>
  <si>
    <t>first_submission_date</t>
  </si>
  <si>
    <t>last_submission_date</t>
  </si>
  <si>
    <t>Community Score</t>
  </si>
  <si>
    <t>Reputation</t>
  </si>
  <si>
    <t>Security Vendors' analysis</t>
  </si>
  <si>
    <t>Name</t>
  </si>
  <si>
    <t xml:space="preserve"> </t>
  </si>
  <si>
    <t>Last Analysis statistics</t>
  </si>
  <si>
    <t>Undetected</t>
  </si>
  <si>
    <t>Harmless</t>
  </si>
  <si>
    <t>Suspicious</t>
  </si>
  <si>
    <t>Malicious</t>
  </si>
  <si>
    <t>Unsupported</t>
  </si>
  <si>
    <t>Timeout</t>
  </si>
  <si>
    <t>Size</t>
  </si>
  <si>
    <t>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</si>
</sst>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10409]dd/mm/yyyy\ \-\ hh:mm\ \U\T\C;@"/>
    <numFmt numFmtId="177" formatCode="[Green]0\ ;[Red]\-0"/>
  </numFmts>
  <fonts count="8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3"/>
      <name val="Calibri"/>
      <family val="2"/>
      <charset val="163"/>
      <scheme val="minor"/>
    </font>
    <font>
      <sz val="11"/>
      <color theme="0" tint="-4.9989318521683403E-2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/>
    <xf numFmtId="176" fontId="0" fillId="0" borderId="0" xfId="0" applyNumberFormat="1"/>
    <xf numFmtId="0" fontId="0" fillId="0" borderId="0" xfId="0" applyAlignment="1">
      <alignment horizontal="left"/>
    </xf>
    <xf numFmtId="177" fontId="0" fillId="0" borderId="0" xfId="0" applyNumberFormat="1" applyFont="1" applyAlignment="1">
      <alignment horizontal="left"/>
    </xf>
    <xf numFmtId="0" fontId="2" fillId="0" borderId="2" xfId="2" applyAlignment="1">
      <alignment horizontal="left"/>
    </xf>
    <xf numFmtId="0" fontId="5" fillId="0" borderId="0" xfId="0" applyFont="1"/>
    <xf numFmtId="0" fontId="3" fillId="0" borderId="0" xfId="0" applyFont="1" applyFill="1" applyBorder="1"/>
    <xf numFmtId="0" fontId="6" fillId="0" borderId="1" xfId="1" applyFont="1" applyAlignment="1">
      <alignment horizontal="left"/>
    </xf>
    <xf numFmtId="0" fontId="7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24">
    <dxf>
      <font>
        <color rgb="FFC00000"/>
      </font>
      <numFmt numFmtId="180" formatCode="\✗\ @"/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/>
        <strike val="0"/>
        <color theme="0" tint="-0.24994659260841701"/>
      </font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 val="0"/>
        <strike val="0"/>
        <color rgb="FFDAA600"/>
      </font>
      <numFmt numFmtId="179" formatCode="\!\ @"/>
      <fill>
        <patternFill>
          <bgColor theme="0"/>
        </patternFill>
      </fill>
    </dxf>
    <dxf>
      <font>
        <color rgb="FFC00000"/>
      </font>
      <numFmt numFmtId="180" formatCode="\✗\ @"/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/>
        <strike val="0"/>
        <color theme="0" tint="-0.24994659260841701"/>
      </font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 val="0"/>
        <strike val="0"/>
        <color rgb="FFDAA600"/>
      </font>
      <numFmt numFmtId="179" formatCode="\!\ @"/>
      <fill>
        <patternFill>
          <bgColor theme="0"/>
        </patternFill>
      </fill>
    </dxf>
    <dxf>
      <font>
        <color rgb="FFC00000"/>
      </font>
      <numFmt numFmtId="180" formatCode="\✗\ @"/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 val="0"/>
        <strike val="0"/>
        <color rgb="FF1F5B2C"/>
      </font>
      <numFmt numFmtId="178" formatCode="\✓\ @"/>
      <fill>
        <patternFill>
          <bgColor theme="0"/>
        </patternFill>
      </fill>
    </dxf>
    <dxf>
      <font>
        <b val="0"/>
        <i/>
        <strike val="0"/>
        <color theme="0" tint="-0.24994659260841701"/>
      </font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/>
        <strike val="0"/>
        <color rgb="FFDAA600"/>
      </font>
      <numFmt numFmtId="0" formatCode="General"/>
      <fill>
        <patternFill>
          <bgColor theme="0"/>
        </patternFill>
      </fill>
    </dxf>
    <dxf>
      <font>
        <b val="0"/>
        <i val="0"/>
        <strike val="0"/>
        <color rgb="FFDAA600"/>
      </font>
      <numFmt numFmtId="179" formatCode="\!\ @"/>
      <fill>
        <patternFill>
          <bgColor theme="0"/>
        </patternFill>
      </fill>
    </dxf>
  </dxfs>
  <tableStyles count="0" defaultTableStyle="TableStyleMedium2" defaultPivotStyle="PivotStyleLight16"/>
  <colors>
    <mruColors>
      <color rgb="FFEE5858"/>
      <color rgb="FFDAA600"/>
      <color rgb="FF1F5B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none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F3-4817-9723-9DF5AFC2A409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7F3-4817-9723-9DF5AFC2A4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F3-4817-9723-9DF5AFC2A409}"/>
              </c:ext>
            </c:extLst>
          </c:dPt>
          <c:dPt>
            <c:idx val="4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7F3-4817-9723-9DF5AFC2A409}"/>
              </c:ext>
            </c:extLst>
          </c:dPt>
          <c:val>
            <c:numLit>
              <c:formatCode>General</c:formatCode>
              <c:ptCount val="5"/>
              <c:pt idx="0">
                <c:v>-100</c:v>
              </c:pt>
              <c:pt idx="1">
                <c:v>-100</c:v>
              </c:pt>
              <c:pt idx="2">
                <c:v>0</c:v>
              </c:pt>
              <c:pt idx="3">
                <c:v>100</c:v>
              </c:pt>
              <c:pt idx="4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1-07F3-4817-9723-9DF5AFC2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1E-4F28-B0B6-88A8F1CFCE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F1E-4F28-B0B6-88A8F1CFCE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1E-4F28-B0B6-88A8F1CFCEB0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F1E-4F28-B0B6-88A8F1CFCEB0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1E-4F28-B0B6-88A8F1CFCEB0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F1E-4F28-B0B6-88A8F1CFCEB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F1E-4F28-B0B6-88A8F1CFCEB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F1E-4F28-B0B6-88A8F1CFCEB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F1E-4F28-B0B6-88A8F1CFCEB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F1E-4F28-B0B6-88A8F1CFCEB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>
                          <a:lumMod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F1E-4F28-B0B6-88A8F1CFCEB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F1E-4F28-B0B6-88A8F1CFCEB0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SUMMARY!$B$43:$B$48</c:f>
              <c:strCache>
                <c:ptCount val="6"/>
                <c:pt idx="0">
                  <c:v>Undetected</c:v>
                </c:pt>
                <c:pt idx="1">
                  <c:v>Harmless</c:v>
                </c:pt>
                <c:pt idx="2">
                  <c:v>Suspicious</c:v>
                </c:pt>
                <c:pt idx="3">
                  <c:v>Malicious</c:v>
                </c:pt>
                <c:pt idx="4">
                  <c:v>Unsupported</c:v>
                </c:pt>
                <c:pt idx="5">
                  <c:v>Timeout</c:v>
                </c:pt>
              </c:strCache>
            </c:strRef>
          </c:cat>
          <c:val>
            <c:numRef>
              <c:f>SUMMARY!$C$43:$C$48</c:f>
              <c:numCache>
                <c:formatCode>General</c:formatCode>
                <c:ptCount val="6"/>
                <c:pt idx="0">
                  <c:v>15</c:v>
                </c:pt>
                <c:pt idx="1">
                  <c:v>#N/A</c:v>
                </c:pt>
                <c:pt idx="2">
                  <c:v>#N/A</c:v>
                </c:pt>
                <c:pt idx="3">
                  <c:v>38</c:v>
                </c:pt>
                <c:pt idx="4">
                  <c:v>14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E-4F28-B0B6-88A8F1CFCEB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5127C-C59E-1FC5-53EB-15476600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6838"/>
        </a:xfrm>
        <a:prstGeom prst="rect">
          <a:avLst/>
        </a:prstGeom>
      </xdr:spPr>
    </xdr:pic>
    <xdr:clientData/>
  </xdr:twoCellAnchor>
  <xdr:twoCellAnchor>
    <xdr:from>
      <xdr:col>0</xdr:col>
      <xdr:colOff>283884</xdr:colOff>
      <xdr:row>49</xdr:row>
      <xdr:rowOff>73957</xdr:rowOff>
    </xdr:from>
    <xdr:to>
      <xdr:col>4</xdr:col>
      <xdr:colOff>52296</xdr:colOff>
      <xdr:row>62</xdr:row>
      <xdr:rowOff>37352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1EEB3-CD0D-0FC1-EA5D-B294A6CFB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11391C-E2D2-614D-0978-B0F64646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D22-F3EF-474C-B2F7-35B5DAB3E7E6}">
  <dimension ref="A1:V71"/>
  <sheetViews>
    <sheetView workbookViewId="0">
      <selection activeCell="E14" sqref="E14"/>
    </sheetView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1:22" s="2" customFormat="1" x14ac:dyDescent="0.35">
      <c r="A1" s="2" t="s">
        <v>139</v>
      </c>
      <c r="F1" s="2" t="s">
        <v>140</v>
      </c>
      <c r="J1" s="2" t="s">
        <v>137</v>
      </c>
      <c r="P1" s="2" t="s">
        <v>138</v>
      </c>
      <c r="T1" s="2" t="s">
        <v>136</v>
      </c>
    </row>
    <row r="2" spans="1:22" s="2" customFormat="1" x14ac:dyDescent="0.35">
      <c r="A2" s="2" t="s">
        <v>132</v>
      </c>
      <c r="B2" s="2" t="s">
        <v>134</v>
      </c>
      <c r="C2" s="2" t="s">
        <v>3</v>
      </c>
      <c r="D2" s="2" t="s">
        <v>146</v>
      </c>
      <c r="E2" s="2" t="s">
        <v>147</v>
      </c>
      <c r="F2" s="2" t="s">
        <v>23</v>
      </c>
      <c r="G2" s="2" t="s">
        <v>0</v>
      </c>
      <c r="H2" s="2" t="s">
        <v>130</v>
      </c>
      <c r="I2" s="2" t="s">
        <v>4</v>
      </c>
      <c r="J2" s="2" t="s">
        <v>27</v>
      </c>
      <c r="K2" s="2" t="s">
        <v>128</v>
      </c>
      <c r="L2" s="2" t="s">
        <v>129</v>
      </c>
      <c r="M2" s="2" t="s">
        <v>29</v>
      </c>
      <c r="N2" s="2" t="s">
        <v>43</v>
      </c>
      <c r="O2" s="2" t="s">
        <v>81</v>
      </c>
      <c r="P2" s="2" t="s">
        <v>131</v>
      </c>
      <c r="Q2" s="2" t="s">
        <v>24</v>
      </c>
      <c r="R2" s="2" t="s">
        <v>25</v>
      </c>
      <c r="S2" s="2" t="s">
        <v>33</v>
      </c>
      <c r="T2" s="2" t="s">
        <v>135</v>
      </c>
      <c r="U2" s="2" t="s">
        <v>128</v>
      </c>
      <c r="V2" s="2" t="s">
        <v>29</v>
      </c>
    </row>
    <row r="3" spans="1:22" x14ac:dyDescent="0.35">
      <c r="A3" s="3" t="s">
        <v>133</v>
      </c>
      <c r="B3" s="3" t="s">
        <v>14</v>
      </c>
      <c r="C3" s="3" t="s">
        <v>2</v>
      </c>
      <c r="D3" s="3">
        <v>1330209550</v>
      </c>
      <c r="E3" s="3">
        <v>1467838702</v>
      </c>
      <c r="F3" s="3">
        <v>9040</v>
      </c>
      <c r="G3" s="3" t="s">
        <v>1</v>
      </c>
      <c r="H3" s="3" t="s">
        <v>22</v>
      </c>
      <c r="I3" s="3" t="s">
        <v>5</v>
      </c>
      <c r="J3" s="3">
        <v>15</v>
      </c>
      <c r="K3" s="3">
        <v>0</v>
      </c>
      <c r="L3" s="3">
        <v>0</v>
      </c>
      <c r="M3" s="3">
        <v>38</v>
      </c>
      <c r="N3" s="3">
        <v>14</v>
      </c>
      <c r="O3" s="3">
        <v>2</v>
      </c>
      <c r="P3" s="3">
        <v>1565938654</v>
      </c>
      <c r="Q3" s="3" t="s">
        <v>26</v>
      </c>
      <c r="R3" s="3" t="s">
        <v>27</v>
      </c>
      <c r="T3" s="3">
        <v>1</v>
      </c>
      <c r="U3" s="3">
        <v>1</v>
      </c>
      <c r="V3" s="3">
        <v>0</v>
      </c>
    </row>
    <row r="4" spans="1:22" x14ac:dyDescent="0.35">
      <c r="I4" s="3" t="s">
        <v>6</v>
      </c>
      <c r="Q4" s="3" t="s">
        <v>28</v>
      </c>
      <c r="R4" s="3" t="s">
        <v>29</v>
      </c>
      <c r="S4" s="3" t="s">
        <v>34</v>
      </c>
    </row>
    <row r="5" spans="1:22" x14ac:dyDescent="0.35">
      <c r="I5" s="3" t="s">
        <v>7</v>
      </c>
      <c r="Q5" s="3" t="s">
        <v>30</v>
      </c>
      <c r="R5" s="3" t="s">
        <v>29</v>
      </c>
      <c r="S5" s="3" t="s">
        <v>35</v>
      </c>
    </row>
    <row r="6" spans="1:22" x14ac:dyDescent="0.35">
      <c r="I6" s="3" t="s">
        <v>8</v>
      </c>
      <c r="Q6" s="3" t="s">
        <v>31</v>
      </c>
      <c r="R6" s="3" t="s">
        <v>29</v>
      </c>
      <c r="S6" s="3" t="s">
        <v>35</v>
      </c>
    </row>
    <row r="7" spans="1:22" x14ac:dyDescent="0.35">
      <c r="I7" s="3" t="s">
        <v>9</v>
      </c>
      <c r="Q7" s="3" t="s">
        <v>32</v>
      </c>
      <c r="R7" s="3" t="s">
        <v>29</v>
      </c>
      <c r="S7" s="3" t="s">
        <v>36</v>
      </c>
    </row>
    <row r="8" spans="1:22" x14ac:dyDescent="0.35">
      <c r="I8" s="3" t="s">
        <v>10</v>
      </c>
      <c r="Q8" s="3" t="s">
        <v>37</v>
      </c>
      <c r="R8" s="3" t="s">
        <v>29</v>
      </c>
      <c r="S8" s="3" t="s">
        <v>35</v>
      </c>
    </row>
    <row r="9" spans="1:22" x14ac:dyDescent="0.35">
      <c r="I9" s="3" t="s">
        <v>11</v>
      </c>
      <c r="Q9" s="3" t="s">
        <v>38</v>
      </c>
      <c r="R9" s="3" t="s">
        <v>27</v>
      </c>
    </row>
    <row r="10" spans="1:22" x14ac:dyDescent="0.35">
      <c r="I10" s="3" t="s">
        <v>12</v>
      </c>
      <c r="Q10" s="3" t="s">
        <v>39</v>
      </c>
      <c r="R10" s="3" t="s">
        <v>27</v>
      </c>
    </row>
    <row r="11" spans="1:22" x14ac:dyDescent="0.35">
      <c r="I11" s="3" t="s">
        <v>13</v>
      </c>
      <c r="Q11" s="3" t="s">
        <v>40</v>
      </c>
      <c r="R11" s="3" t="s">
        <v>29</v>
      </c>
      <c r="S11" s="3" t="s">
        <v>41</v>
      </c>
    </row>
    <row r="12" spans="1:22" x14ac:dyDescent="0.35">
      <c r="I12" s="3" t="s">
        <v>14</v>
      </c>
      <c r="Q12" s="3" t="s">
        <v>42</v>
      </c>
      <c r="R12" s="3" t="s">
        <v>43</v>
      </c>
    </row>
    <row r="13" spans="1:22" x14ac:dyDescent="0.35">
      <c r="I13" s="3" t="s">
        <v>15</v>
      </c>
      <c r="Q13" s="3" t="s">
        <v>44</v>
      </c>
      <c r="R13" s="3" t="s">
        <v>29</v>
      </c>
      <c r="S13" s="3" t="s">
        <v>41</v>
      </c>
    </row>
    <row r="14" spans="1:22" x14ac:dyDescent="0.35">
      <c r="I14" s="3" t="s">
        <v>16</v>
      </c>
      <c r="Q14" s="3" t="s">
        <v>45</v>
      </c>
      <c r="R14" s="3" t="s">
        <v>43</v>
      </c>
    </row>
    <row r="15" spans="1:22" x14ac:dyDescent="0.35">
      <c r="I15" s="3" t="s">
        <v>17</v>
      </c>
      <c r="Q15" s="3" t="s">
        <v>46</v>
      </c>
      <c r="R15" s="3" t="s">
        <v>43</v>
      </c>
    </row>
    <row r="16" spans="1:22" x14ac:dyDescent="0.35">
      <c r="I16" s="3" t="s">
        <v>18</v>
      </c>
      <c r="Q16" s="3" t="s">
        <v>47</v>
      </c>
      <c r="R16" s="3" t="s">
        <v>29</v>
      </c>
      <c r="S16" s="3" t="s">
        <v>48</v>
      </c>
    </row>
    <row r="17" spans="9:19" x14ac:dyDescent="0.35">
      <c r="I17" s="3" t="s">
        <v>19</v>
      </c>
      <c r="Q17" s="3" t="s">
        <v>49</v>
      </c>
      <c r="R17" s="3" t="s">
        <v>29</v>
      </c>
      <c r="S17" s="3" t="s">
        <v>50</v>
      </c>
    </row>
    <row r="18" spans="9:19" x14ac:dyDescent="0.35">
      <c r="I18" s="3">
        <v>1484065</v>
      </c>
      <c r="Q18" s="3" t="s">
        <v>51</v>
      </c>
      <c r="R18" s="3" t="s">
        <v>43</v>
      </c>
    </row>
    <row r="19" spans="9:19" x14ac:dyDescent="0.35">
      <c r="I19" s="3" t="s">
        <v>20</v>
      </c>
      <c r="Q19" s="3" t="s">
        <v>52</v>
      </c>
      <c r="R19" s="3" t="s">
        <v>29</v>
      </c>
      <c r="S19" s="3" t="s">
        <v>53</v>
      </c>
    </row>
    <row r="20" spans="9:19" x14ac:dyDescent="0.35">
      <c r="I20" s="3" t="s">
        <v>21</v>
      </c>
      <c r="Q20" s="3" t="s">
        <v>54</v>
      </c>
      <c r="R20" s="3" t="s">
        <v>29</v>
      </c>
      <c r="S20" s="3" t="s">
        <v>55</v>
      </c>
    </row>
    <row r="21" spans="9:19" x14ac:dyDescent="0.35">
      <c r="Q21" s="3" t="s">
        <v>56</v>
      </c>
      <c r="R21" s="3" t="s">
        <v>43</v>
      </c>
    </row>
    <row r="22" spans="9:19" x14ac:dyDescent="0.35">
      <c r="Q22" s="3" t="s">
        <v>58</v>
      </c>
      <c r="R22" s="3" t="s">
        <v>29</v>
      </c>
      <c r="S22" s="3" t="s">
        <v>57</v>
      </c>
    </row>
    <row r="23" spans="9:19" x14ac:dyDescent="0.35">
      <c r="Q23" s="3" t="s">
        <v>59</v>
      </c>
      <c r="R23" s="3" t="s">
        <v>43</v>
      </c>
    </row>
    <row r="24" spans="9:19" x14ac:dyDescent="0.35">
      <c r="Q24" s="3" t="s">
        <v>60</v>
      </c>
      <c r="R24" s="3" t="s">
        <v>27</v>
      </c>
    </row>
    <row r="25" spans="9:19" x14ac:dyDescent="0.35">
      <c r="Q25" s="3" t="s">
        <v>61</v>
      </c>
      <c r="R25" s="3" t="s">
        <v>29</v>
      </c>
      <c r="S25" s="3" t="s">
        <v>62</v>
      </c>
    </row>
    <row r="26" spans="9:19" x14ac:dyDescent="0.35">
      <c r="Q26" s="3" t="s">
        <v>63</v>
      </c>
      <c r="R26" s="3" t="s">
        <v>29</v>
      </c>
      <c r="S26" s="3" t="s">
        <v>35</v>
      </c>
    </row>
    <row r="27" spans="9:19" x14ac:dyDescent="0.35">
      <c r="Q27" s="3" t="s">
        <v>64</v>
      </c>
      <c r="R27" s="3" t="s">
        <v>29</v>
      </c>
      <c r="S27" s="3" t="s">
        <v>65</v>
      </c>
    </row>
    <row r="28" spans="9:19" x14ac:dyDescent="0.35">
      <c r="Q28" s="3" t="s">
        <v>66</v>
      </c>
      <c r="R28" s="3" t="s">
        <v>27</v>
      </c>
    </row>
    <row r="29" spans="9:19" x14ac:dyDescent="0.35">
      <c r="Q29" s="3" t="s">
        <v>67</v>
      </c>
      <c r="R29" s="3" t="s">
        <v>29</v>
      </c>
      <c r="S29" s="3" t="s">
        <v>68</v>
      </c>
    </row>
    <row r="30" spans="9:19" x14ac:dyDescent="0.35">
      <c r="Q30" s="3" t="s">
        <v>69</v>
      </c>
      <c r="R30" s="3" t="s">
        <v>29</v>
      </c>
      <c r="S30" s="3" t="s">
        <v>35</v>
      </c>
    </row>
    <row r="31" spans="9:19" x14ac:dyDescent="0.35">
      <c r="Q31" s="3" t="s">
        <v>70</v>
      </c>
      <c r="R31" s="3" t="s">
        <v>29</v>
      </c>
      <c r="S31" s="3" t="s">
        <v>71</v>
      </c>
    </row>
    <row r="32" spans="9:19" x14ac:dyDescent="0.35">
      <c r="Q32" s="3" t="s">
        <v>72</v>
      </c>
      <c r="R32" s="3" t="s">
        <v>29</v>
      </c>
      <c r="S32" s="3" t="s">
        <v>73</v>
      </c>
    </row>
    <row r="33" spans="17:19" x14ac:dyDescent="0.35">
      <c r="Q33" s="3" t="s">
        <v>74</v>
      </c>
      <c r="R33" s="3" t="s">
        <v>29</v>
      </c>
      <c r="S33" s="3" t="s">
        <v>75</v>
      </c>
    </row>
    <row r="34" spans="17:19" x14ac:dyDescent="0.35">
      <c r="Q34" s="3" t="s">
        <v>76</v>
      </c>
      <c r="R34" s="3" t="s">
        <v>29</v>
      </c>
      <c r="S34" s="3" t="s">
        <v>77</v>
      </c>
    </row>
    <row r="35" spans="17:19" x14ac:dyDescent="0.35">
      <c r="Q35" s="3" t="s">
        <v>78</v>
      </c>
      <c r="R35" s="3" t="s">
        <v>29</v>
      </c>
      <c r="S35" s="3" t="s">
        <v>79</v>
      </c>
    </row>
    <row r="36" spans="17:19" x14ac:dyDescent="0.35">
      <c r="Q36" s="3" t="s">
        <v>80</v>
      </c>
      <c r="R36" s="3" t="s">
        <v>81</v>
      </c>
    </row>
    <row r="37" spans="17:19" x14ac:dyDescent="0.35">
      <c r="Q37" s="3" t="s">
        <v>82</v>
      </c>
      <c r="R37" s="3" t="s">
        <v>29</v>
      </c>
      <c r="S37" s="3" t="s">
        <v>83</v>
      </c>
    </row>
    <row r="38" spans="17:19" x14ac:dyDescent="0.35">
      <c r="Q38" s="3" t="s">
        <v>84</v>
      </c>
      <c r="R38" s="3" t="s">
        <v>43</v>
      </c>
    </row>
    <row r="39" spans="17:19" x14ac:dyDescent="0.35">
      <c r="Q39" s="3" t="s">
        <v>85</v>
      </c>
      <c r="R39" s="3" t="s">
        <v>27</v>
      </c>
    </row>
    <row r="40" spans="17:19" x14ac:dyDescent="0.35">
      <c r="Q40" s="3" t="s">
        <v>86</v>
      </c>
      <c r="R40" s="3" t="s">
        <v>29</v>
      </c>
      <c r="S40" s="3" t="s">
        <v>87</v>
      </c>
    </row>
    <row r="41" spans="17:19" x14ac:dyDescent="0.35">
      <c r="Q41" s="3" t="s">
        <v>88</v>
      </c>
      <c r="R41" s="3" t="s">
        <v>43</v>
      </c>
    </row>
    <row r="42" spans="17:19" x14ac:dyDescent="0.35">
      <c r="Q42" s="3" t="s">
        <v>89</v>
      </c>
      <c r="R42" s="3" t="s">
        <v>29</v>
      </c>
      <c r="S42" s="3" t="s">
        <v>50</v>
      </c>
    </row>
    <row r="43" spans="17:19" x14ac:dyDescent="0.35">
      <c r="Q43" s="3" t="s">
        <v>90</v>
      </c>
      <c r="R43" s="3" t="s">
        <v>29</v>
      </c>
      <c r="S43" s="3" t="s">
        <v>91</v>
      </c>
    </row>
    <row r="44" spans="17:19" x14ac:dyDescent="0.35">
      <c r="Q44" s="3" t="s">
        <v>92</v>
      </c>
      <c r="R44" s="3" t="s">
        <v>43</v>
      </c>
    </row>
    <row r="45" spans="17:19" x14ac:dyDescent="0.35">
      <c r="Q45" s="3" t="s">
        <v>93</v>
      </c>
      <c r="R45" s="3" t="s">
        <v>29</v>
      </c>
      <c r="S45" s="3" t="s">
        <v>94</v>
      </c>
    </row>
    <row r="46" spans="17:19" x14ac:dyDescent="0.35">
      <c r="Q46" s="3" t="s">
        <v>95</v>
      </c>
      <c r="R46" s="3" t="s">
        <v>43</v>
      </c>
    </row>
    <row r="47" spans="17:19" x14ac:dyDescent="0.35">
      <c r="Q47" s="3" t="s">
        <v>96</v>
      </c>
      <c r="R47" s="3" t="s">
        <v>29</v>
      </c>
      <c r="S47" s="3" t="s">
        <v>97</v>
      </c>
    </row>
    <row r="48" spans="17:19" x14ac:dyDescent="0.35">
      <c r="Q48" s="3" t="s">
        <v>98</v>
      </c>
      <c r="R48" s="3" t="s">
        <v>27</v>
      </c>
    </row>
    <row r="49" spans="17:19" x14ac:dyDescent="0.35">
      <c r="Q49" s="3" t="s">
        <v>99</v>
      </c>
      <c r="R49" s="3" t="s">
        <v>43</v>
      </c>
    </row>
    <row r="50" spans="17:19" x14ac:dyDescent="0.35">
      <c r="Q50" s="3" t="s">
        <v>100</v>
      </c>
      <c r="R50" s="3" t="s">
        <v>29</v>
      </c>
      <c r="S50" s="3" t="s">
        <v>35</v>
      </c>
    </row>
    <row r="51" spans="17:19" x14ac:dyDescent="0.35">
      <c r="Q51" s="3" t="s">
        <v>101</v>
      </c>
      <c r="R51" s="3" t="s">
        <v>27</v>
      </c>
    </row>
    <row r="52" spans="17:19" x14ac:dyDescent="0.35">
      <c r="Q52" s="3" t="s">
        <v>102</v>
      </c>
      <c r="R52" s="3" t="s">
        <v>29</v>
      </c>
      <c r="S52" s="3" t="s">
        <v>102</v>
      </c>
    </row>
    <row r="53" spans="17:19" x14ac:dyDescent="0.35">
      <c r="Q53" s="3" t="s">
        <v>103</v>
      </c>
      <c r="R53" s="3" t="s">
        <v>29</v>
      </c>
      <c r="S53" s="3" t="s">
        <v>62</v>
      </c>
    </row>
    <row r="54" spans="17:19" x14ac:dyDescent="0.35">
      <c r="Q54" s="3" t="s">
        <v>104</v>
      </c>
      <c r="R54" s="3" t="s">
        <v>27</v>
      </c>
    </row>
    <row r="55" spans="17:19" x14ac:dyDescent="0.35">
      <c r="Q55" s="3" t="s">
        <v>105</v>
      </c>
      <c r="R55" s="3" t="s">
        <v>29</v>
      </c>
      <c r="S55" s="3" t="s">
        <v>106</v>
      </c>
    </row>
    <row r="56" spans="17:19" x14ac:dyDescent="0.35">
      <c r="Q56" s="3" t="s">
        <v>107</v>
      </c>
      <c r="R56" s="3" t="s">
        <v>27</v>
      </c>
    </row>
    <row r="57" spans="17:19" x14ac:dyDescent="0.35">
      <c r="Q57" s="3" t="s">
        <v>108</v>
      </c>
      <c r="R57" s="3" t="s">
        <v>27</v>
      </c>
    </row>
    <row r="58" spans="17:19" x14ac:dyDescent="0.35">
      <c r="Q58" s="3" t="s">
        <v>109</v>
      </c>
      <c r="R58" s="3" t="s">
        <v>43</v>
      </c>
    </row>
    <row r="59" spans="17:19" x14ac:dyDescent="0.35">
      <c r="Q59" s="3" t="s">
        <v>110</v>
      </c>
      <c r="R59" s="3" t="s">
        <v>29</v>
      </c>
      <c r="S59" s="3" t="s">
        <v>111</v>
      </c>
    </row>
    <row r="60" spans="17:19" x14ac:dyDescent="0.35">
      <c r="Q60" s="3" t="s">
        <v>112</v>
      </c>
      <c r="R60" s="3" t="s">
        <v>29</v>
      </c>
      <c r="S60" s="3" t="s">
        <v>113</v>
      </c>
    </row>
    <row r="61" spans="17:19" x14ac:dyDescent="0.35">
      <c r="Q61" s="3" t="s">
        <v>114</v>
      </c>
      <c r="R61" s="3" t="s">
        <v>27</v>
      </c>
    </row>
    <row r="62" spans="17:19" x14ac:dyDescent="0.35">
      <c r="Q62" s="3" t="s">
        <v>115</v>
      </c>
      <c r="R62" s="3" t="s">
        <v>27</v>
      </c>
    </row>
    <row r="63" spans="17:19" x14ac:dyDescent="0.35">
      <c r="Q63" s="3" t="s">
        <v>116</v>
      </c>
      <c r="R63" s="3" t="s">
        <v>29</v>
      </c>
      <c r="S63" s="3" t="s">
        <v>117</v>
      </c>
    </row>
    <row r="64" spans="17:19" x14ac:dyDescent="0.35">
      <c r="Q64" s="3" t="s">
        <v>118</v>
      </c>
      <c r="R64" s="3" t="s">
        <v>27</v>
      </c>
    </row>
    <row r="65" spans="17:19" x14ac:dyDescent="0.35">
      <c r="Q65" s="3" t="s">
        <v>119</v>
      </c>
      <c r="R65" s="3" t="s">
        <v>29</v>
      </c>
      <c r="S65" s="3" t="s">
        <v>120</v>
      </c>
    </row>
    <row r="66" spans="17:19" x14ac:dyDescent="0.35">
      <c r="Q66" s="3" t="s">
        <v>121</v>
      </c>
      <c r="R66" s="3" t="s">
        <v>81</v>
      </c>
    </row>
    <row r="67" spans="17:19" x14ac:dyDescent="0.35">
      <c r="Q67" s="3" t="s">
        <v>122</v>
      </c>
      <c r="R67" s="3" t="s">
        <v>29</v>
      </c>
      <c r="S67" s="3" t="s">
        <v>35</v>
      </c>
    </row>
    <row r="68" spans="17:19" x14ac:dyDescent="0.35">
      <c r="Q68" s="3" t="s">
        <v>123</v>
      </c>
      <c r="R68" s="3" t="s">
        <v>43</v>
      </c>
    </row>
    <row r="69" spans="17:19" x14ac:dyDescent="0.35">
      <c r="Q69" s="3" t="s">
        <v>124</v>
      </c>
      <c r="R69" s="3" t="s">
        <v>27</v>
      </c>
    </row>
    <row r="70" spans="17:19" x14ac:dyDescent="0.35">
      <c r="Q70" s="3" t="s">
        <v>125</v>
      </c>
      <c r="R70" s="3" t="s">
        <v>43</v>
      </c>
    </row>
    <row r="71" spans="17:19" x14ac:dyDescent="0.35">
      <c r="Q71" s="3" t="s">
        <v>126</v>
      </c>
      <c r="R71" s="3" t="s">
        <v>29</v>
      </c>
      <c r="S71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96F1-831C-4144-A27B-CF435FF684CE}">
  <dimension ref="A1:P48"/>
  <sheetViews>
    <sheetView tabSelected="1" zoomScale="85" workbookViewId="0">
      <selection activeCell="C21" sqref="C21"/>
    </sheetView>
  </sheetViews>
  <sheetFormatPr defaultRowHeight="14.5" x14ac:dyDescent="0.35"/>
  <cols>
    <col min="2" max="2" width="15.453125" customWidth="1"/>
    <col min="3" max="3" width="20.81640625" bestFit="1" customWidth="1"/>
    <col min="5" max="5" width="12" customWidth="1"/>
    <col min="6" max="6" width="17.36328125" customWidth="1"/>
    <col min="7" max="7" width="4.6328125" customWidth="1"/>
    <col min="8" max="8" width="12" customWidth="1"/>
    <col min="9" max="9" width="17.36328125" customWidth="1"/>
    <col min="10" max="10" width="4.6328125" customWidth="1"/>
    <col min="11" max="11" width="12" customWidth="1"/>
    <col min="12" max="12" width="17.36328125" customWidth="1"/>
    <col min="13" max="13" width="4.6328125" customWidth="1"/>
    <col min="15" max="15" width="17.36328125" customWidth="1"/>
  </cols>
  <sheetData>
    <row r="1" spans="1:16" ht="26.5" customHeight="1" thickBot="1" x14ac:dyDescent="0.65">
      <c r="B1" s="11" t="str">
        <f>UPPER(DATA!A3)&amp;" ANALYSIS SUMMARY"</f>
        <v>FILE ANALYSIS SUMMARY</v>
      </c>
      <c r="C1" s="11"/>
      <c r="D1" s="11"/>
      <c r="E1" s="11"/>
      <c r="F1" s="11"/>
      <c r="G1" s="11"/>
      <c r="H1" s="11"/>
      <c r="I1" s="11"/>
    </row>
    <row r="2" spans="1:16" ht="15" thickTop="1" x14ac:dyDescent="0.35">
      <c r="B2" s="4" t="str">
        <f>"ID: "&amp;DATA!B3</f>
        <v>ID: c8c8838fcacd2d00a1a7478f91081d8e4248e659e97ce87d1591645ad0a6d630</v>
      </c>
    </row>
    <row r="4" spans="1:16" ht="17.5" thickBot="1" x14ac:dyDescent="0.45">
      <c r="A4" s="8" t="s">
        <v>141</v>
      </c>
      <c r="B4" s="8"/>
      <c r="C4" s="8"/>
      <c r="E4" s="8" t="s">
        <v>150</v>
      </c>
      <c r="F4" s="8"/>
      <c r="G4" s="8"/>
      <c r="H4" s="8"/>
      <c r="I4" s="8"/>
    </row>
    <row r="5" spans="1:16" ht="15" thickTop="1" x14ac:dyDescent="0.35">
      <c r="B5" s="1" t="s">
        <v>151</v>
      </c>
      <c r="C5" t="str">
        <f>DATA!C3</f>
        <v>index2.php</v>
      </c>
    </row>
    <row r="6" spans="1:16" x14ac:dyDescent="0.35">
      <c r="B6" s="1" t="s">
        <v>160</v>
      </c>
      <c r="C6" t="str">
        <f>IF(DATA!F3&gt;1048576,_xlfn.CONCAT(ROUND(DATA!F3/1024/1024,2)," MB"),IF(DATA!F3&gt;1024,_xlfn.CONCAT(ROUND(DATA!F3/1024,2)," KB"), _xlfn.CONCAT(DATA!F3, " bytes")))</f>
        <v>8.83 KB</v>
      </c>
      <c r="P6" t="s">
        <v>152</v>
      </c>
    </row>
    <row r="7" spans="1:16" x14ac:dyDescent="0.35">
      <c r="B7" s="1" t="s">
        <v>161</v>
      </c>
      <c r="C7" t="str">
        <f>DATA!G3</f>
        <v>Text</v>
      </c>
      <c r="P7" t="s">
        <v>152</v>
      </c>
    </row>
    <row r="8" spans="1:16" x14ac:dyDescent="0.35">
      <c r="P8" t="s">
        <v>152</v>
      </c>
    </row>
    <row r="9" spans="1:16" ht="17.5" thickBot="1" x14ac:dyDescent="0.45">
      <c r="A9" s="8" t="s">
        <v>142</v>
      </c>
      <c r="B9" s="8"/>
      <c r="C9" s="8"/>
      <c r="P9" t="s">
        <v>152</v>
      </c>
    </row>
    <row r="10" spans="1:16" ht="15" thickTop="1" x14ac:dyDescent="0.35">
      <c r="B10" s="1" t="s">
        <v>143</v>
      </c>
      <c r="C10" s="5">
        <f>(((DATA!$D$3/60)/60)/24)+DATE(1970,1,1)</f>
        <v>40964.943865740745</v>
      </c>
      <c r="P10" t="s">
        <v>152</v>
      </c>
    </row>
    <row r="11" spans="1:16" x14ac:dyDescent="0.35">
      <c r="B11" s="1" t="s">
        <v>144</v>
      </c>
      <c r="C11" s="5">
        <f>(((DATA!$E$3/60)/60)/24)+DATE(1970,1,1)</f>
        <v>42557.873865740738</v>
      </c>
      <c r="P11" t="s">
        <v>152</v>
      </c>
    </row>
    <row r="12" spans="1:16" x14ac:dyDescent="0.35">
      <c r="B12" s="1" t="s">
        <v>145</v>
      </c>
      <c r="C12" s="5">
        <f>(((DATA!$P$3/60)/60)/24)+DATE(1970,1,1)</f>
        <v>43693.289976851855</v>
      </c>
      <c r="P12" t="s">
        <v>152</v>
      </c>
    </row>
    <row r="13" spans="1:16" x14ac:dyDescent="0.35">
      <c r="P13" t="s">
        <v>152</v>
      </c>
    </row>
    <row r="14" spans="1:16" ht="17.5" thickBot="1" x14ac:dyDescent="0.45">
      <c r="A14" s="8" t="s">
        <v>153</v>
      </c>
      <c r="B14" s="8"/>
      <c r="C14" s="8"/>
      <c r="P14" t="s">
        <v>152</v>
      </c>
    </row>
    <row r="15" spans="1:16" ht="15" thickTop="1" x14ac:dyDescent="0.35">
      <c r="B15" s="10" t="s">
        <v>154</v>
      </c>
      <c r="C15" s="6">
        <f>DATA!J3</f>
        <v>15</v>
      </c>
      <c r="P15" t="s">
        <v>152</v>
      </c>
    </row>
    <row r="16" spans="1:16" x14ac:dyDescent="0.35">
      <c r="B16" s="10" t="s">
        <v>155</v>
      </c>
      <c r="C16" s="6">
        <f>DATA!K3</f>
        <v>0</v>
      </c>
      <c r="E16" s="1" t="str" cm="1">
        <f t="array" ref="E16:E35">INDEX(_xlfn._xlws.SORT(_xlfn.UNIQUE(DATA!Q3:Q102,FALSE)),ROW($A$1:$A$20))</f>
        <v>Acronis</v>
      </c>
      <c r="F16" t="str">
        <f>IF(ISBLANK(VLOOKUP(SUMMARY!E16,DATA!$Q:$S,3,FALSE)), VLOOKUP(SUMMARY!E16,DATA!$Q:$S,2,FALSE), VLOOKUP(SUMMARY!E16,DATA!$Q:$S,3,FALSE))</f>
        <v>type-unsupported</v>
      </c>
      <c r="G16" t="s">
        <v>152</v>
      </c>
      <c r="H16" s="1" t="str" cm="1">
        <f t="array" ref="H16:H35">INDEX(_xlfn._xlws.SORT(_xlfn.UNIQUE(DATA!Q3:Q102,FALSE)),ROW($A$21:$A$40))</f>
        <v>DrWeb</v>
      </c>
      <c r="I16" t="str">
        <f>IF(ISBLANK(VLOOKUP(SUMMARY!H16,DATA!$Q:$S,3,FALSE)), VLOOKUP(SUMMARY!H16,DATA!$Q:$S,2,FALSE), VLOOKUP(SUMMARY!H16,DATA!$Q:$S,3,FALSE))</f>
        <v>JS.DownLoader.217</v>
      </c>
      <c r="J16" t="s">
        <v>152</v>
      </c>
      <c r="K16" s="1" t="str" cm="1">
        <f t="array" ref="K16:K35">INDEX(_xlfn._xlws.SORT(_xlfn.UNIQUE(DATA!Q3:Q102,FALSE)),ROW($A$41:$A$60))</f>
        <v>McAfee</v>
      </c>
      <c r="L16" t="str">
        <f>IF(ISBLANK(VLOOKUP(SUMMARY!K16,DATA!$Q:$S,3,FALSE)), VLOOKUP(SUMMARY!K16,DATA!$Q:$S,2,FALSE), VLOOKUP(SUMMARY!K16,DATA!$Q:$S,3,FALSE))</f>
        <v>JS/Exploit-Pdfjsc.z</v>
      </c>
      <c r="M16" t="s">
        <v>152</v>
      </c>
      <c r="N16" s="1" t="str" cm="1">
        <f t="array" ref="N16:N24">INDEX(_xlfn._xlws.SORT(_xlfn.UNIQUE(DATA!Q3:Q102,FALSE)),ROW($A$61:$A69))</f>
        <v>Trustlook</v>
      </c>
      <c r="O16" t="str">
        <f>IF(ISBLANK(VLOOKUP(SUMMARY!N16,DATA!$Q:$S,3,FALSE)), VLOOKUP(SUMMARY!N16,DATA!$Q:$S,2,FALSE), VLOOKUP(SUMMARY!N16,DATA!$Q:$S,3,FALSE))</f>
        <v>type-unsupported</v>
      </c>
      <c r="P16" t="s">
        <v>152</v>
      </c>
    </row>
    <row r="17" spans="1:16" x14ac:dyDescent="0.35">
      <c r="B17" s="10" t="s">
        <v>156</v>
      </c>
      <c r="C17" s="6">
        <f>DATA!L3</f>
        <v>0</v>
      </c>
      <c r="E17" s="1" t="str">
        <v>Ad-Aware</v>
      </c>
      <c r="F17" t="str">
        <f>IF(ISBLANK(VLOOKUP(SUMMARY!E17,DATA!$Q:$S,3,FALSE)), VLOOKUP(SUMMARY!E17,DATA!$Q:$S,2,FALSE), VLOOKUP(SUMMARY!E17,DATA!$Q:$S,3,FALSE))</f>
        <v>Trojan.JS.Agent.GCI</v>
      </c>
      <c r="G17" t="s">
        <v>152</v>
      </c>
      <c r="H17" s="1" t="str">
        <v>eGambit</v>
      </c>
      <c r="I17" t="str">
        <f>IF(ISBLANK(VLOOKUP(SUMMARY!H17,DATA!$Q:$S,3,FALSE)), VLOOKUP(SUMMARY!H17,DATA!$Q:$S,2,FALSE), VLOOKUP(SUMMARY!H17,DATA!$Q:$S,3,FALSE))</f>
        <v>type-unsupported</v>
      </c>
      <c r="J17" t="s">
        <v>152</v>
      </c>
      <c r="K17" s="1" t="str">
        <v>McAfee-GW-Edition</v>
      </c>
      <c r="L17" t="str">
        <f>IF(ISBLANK(VLOOKUP(SUMMARY!K17,DATA!$Q:$S,3,FALSE)), VLOOKUP(SUMMARY!K17,DATA!$Q:$S,2,FALSE), VLOOKUP(SUMMARY!K17,DATA!$Q:$S,3,FALSE))</f>
        <v>BehavesLike.HTML.ExploitPdfjsc.xr</v>
      </c>
      <c r="M17" t="s">
        <v>152</v>
      </c>
      <c r="N17" s="1" t="str">
        <v>VBA32</v>
      </c>
      <c r="O17" t="str">
        <f>IF(ISBLANK(VLOOKUP(SUMMARY!N17,DATA!$Q:$S,3,FALSE)), VLOOKUP(SUMMARY!N17,DATA!$Q:$S,2,FALSE), VLOOKUP(SUMMARY!N17,DATA!$Q:$S,3,FALSE))</f>
        <v>undetected</v>
      </c>
      <c r="P17" t="s">
        <v>152</v>
      </c>
    </row>
    <row r="18" spans="1:16" x14ac:dyDescent="0.35">
      <c r="B18" s="10" t="s">
        <v>157</v>
      </c>
      <c r="C18" s="6">
        <f>DATA!M3</f>
        <v>38</v>
      </c>
      <c r="E18" s="1" t="str">
        <v>AhnLab-V3</v>
      </c>
      <c r="F18" t="str">
        <f>IF(ISBLANK(VLOOKUP(SUMMARY!E18,DATA!$Q:$S,3,FALSE)), VLOOKUP(SUMMARY!E18,DATA!$Q:$S,2,FALSE), VLOOKUP(SUMMARY!E18,DATA!$Q:$S,3,FALSE))</f>
        <v>AhnLab-V3</v>
      </c>
      <c r="G18" t="s">
        <v>152</v>
      </c>
      <c r="H18" s="1" t="str">
        <v>Emsisoft</v>
      </c>
      <c r="I18" t="str">
        <f>IF(ISBLANK(VLOOKUP(SUMMARY!H18,DATA!$Q:$S,3,FALSE)), VLOOKUP(SUMMARY!H18,DATA!$Q:$S,2,FALSE), VLOOKUP(SUMMARY!H18,DATA!$Q:$S,3,FALSE))</f>
        <v>Trojan.JS.Agent.GCI (B)</v>
      </c>
      <c r="J18" t="s">
        <v>152</v>
      </c>
      <c r="K18" s="1" t="str">
        <v>Microsoft</v>
      </c>
      <c r="L18" t="str">
        <f>IF(ISBLANK(VLOOKUP(SUMMARY!K18,DATA!$Q:$S,3,FALSE)), VLOOKUP(SUMMARY!K18,DATA!$Q:$S,2,FALSE), VLOOKUP(SUMMARY!K18,DATA!$Q:$S,3,FALSE))</f>
        <v>VirTool:JS/Obfuscator.CX</v>
      </c>
      <c r="M18" t="s">
        <v>152</v>
      </c>
      <c r="N18" s="1" t="str">
        <v>VIPRE</v>
      </c>
      <c r="O18" t="str">
        <f>IF(ISBLANK(VLOOKUP(SUMMARY!N18,DATA!$Q:$S,3,FALSE)), VLOOKUP(SUMMARY!N18,DATA!$Q:$S,2,FALSE), VLOOKUP(SUMMARY!N18,DATA!$Q:$S,3,FALSE))</f>
        <v>Trojan-Downloader.JS.Twettir.t (v)</v>
      </c>
      <c r="P18" t="s">
        <v>152</v>
      </c>
    </row>
    <row r="19" spans="1:16" x14ac:dyDescent="0.35">
      <c r="B19" s="10" t="s">
        <v>158</v>
      </c>
      <c r="C19" s="6">
        <f>DATA!N3</f>
        <v>14</v>
      </c>
      <c r="E19" s="1" t="str">
        <v>Alibaba</v>
      </c>
      <c r="F19" t="str">
        <f>IF(ISBLANK(VLOOKUP(SUMMARY!E19,DATA!$Q:$S,3,FALSE)), VLOOKUP(SUMMARY!E19,DATA!$Q:$S,2,FALSE), VLOOKUP(SUMMARY!E19,DATA!$Q:$S,3,FALSE))</f>
        <v>type-unsupported</v>
      </c>
      <c r="G19" t="s">
        <v>152</v>
      </c>
      <c r="H19" s="1" t="str">
        <v>Endgame</v>
      </c>
      <c r="I19" t="str">
        <f>IF(ISBLANK(VLOOKUP(SUMMARY!H19,DATA!$Q:$S,3,FALSE)), VLOOKUP(SUMMARY!H19,DATA!$Q:$S,2,FALSE), VLOOKUP(SUMMARY!H19,DATA!$Q:$S,3,FALSE))</f>
        <v>type-unsupported</v>
      </c>
      <c r="J19" t="s">
        <v>152</v>
      </c>
      <c r="K19" s="1" t="str">
        <v>MicroWorld-eScan</v>
      </c>
      <c r="L19" t="str">
        <f>IF(ISBLANK(VLOOKUP(SUMMARY!K19,DATA!$Q:$S,3,FALSE)), VLOOKUP(SUMMARY!K19,DATA!$Q:$S,2,FALSE), VLOOKUP(SUMMARY!K19,DATA!$Q:$S,3,FALSE))</f>
        <v>Trojan.JS.Agent.GCI</v>
      </c>
      <c r="M19" t="s">
        <v>152</v>
      </c>
      <c r="N19" s="1" t="str">
        <v>ViRobot</v>
      </c>
      <c r="O19" t="str">
        <f>IF(ISBLANK(VLOOKUP(SUMMARY!N19,DATA!$Q:$S,3,FALSE)), VLOOKUP(SUMMARY!N19,DATA!$Q:$S,2,FALSE), VLOOKUP(SUMMARY!N19,DATA!$Q:$S,3,FALSE))</f>
        <v>undetected</v>
      </c>
      <c r="P19" t="s">
        <v>152</v>
      </c>
    </row>
    <row r="20" spans="1:16" x14ac:dyDescent="0.35">
      <c r="B20" s="10" t="s">
        <v>159</v>
      </c>
      <c r="C20" s="6">
        <f>DATA!O3</f>
        <v>2</v>
      </c>
      <c r="E20" s="1" t="str">
        <v>ALYac</v>
      </c>
      <c r="F20" t="str">
        <f>IF(ISBLANK(VLOOKUP(SUMMARY!E20,DATA!$Q:$S,3,FALSE)), VLOOKUP(SUMMARY!E20,DATA!$Q:$S,2,FALSE), VLOOKUP(SUMMARY!E20,DATA!$Q:$S,3,FALSE))</f>
        <v>Trojan.JS.Agent.GCI</v>
      </c>
      <c r="G20" t="s">
        <v>152</v>
      </c>
      <c r="H20" s="1" t="str">
        <v>ESET-NOD32</v>
      </c>
      <c r="I20" t="str">
        <f>IF(ISBLANK(VLOOKUP(SUMMARY!H20,DATA!$Q:$S,3,FALSE)), VLOOKUP(SUMMARY!H20,DATA!$Q:$S,2,FALSE), VLOOKUP(SUMMARY!H20,DATA!$Q:$S,3,FALSE))</f>
        <v>JS/Kryptik.HK</v>
      </c>
      <c r="J20" t="s">
        <v>152</v>
      </c>
      <c r="K20" s="1" t="str">
        <v>NANO-Antivirus</v>
      </c>
      <c r="L20" t="str">
        <f>IF(ISBLANK(VLOOKUP(SUMMARY!K20,DATA!$Q:$S,3,FALSE)), VLOOKUP(SUMMARY!K20,DATA!$Q:$S,2,FALSE), VLOOKUP(SUMMARY!K20,DATA!$Q:$S,3,FALSE))</f>
        <v>Trojan.Script.Twetti.bbpknn</v>
      </c>
      <c r="M20" t="s">
        <v>152</v>
      </c>
      <c r="N20" s="1" t="str">
        <v>Webroot</v>
      </c>
      <c r="O20" t="str">
        <f>IF(ISBLANK(VLOOKUP(SUMMARY!N20,DATA!$Q:$S,3,FALSE)), VLOOKUP(SUMMARY!N20,DATA!$Q:$S,2,FALSE), VLOOKUP(SUMMARY!N20,DATA!$Q:$S,3,FALSE))</f>
        <v>type-unsupported</v>
      </c>
      <c r="P20" t="s">
        <v>152</v>
      </c>
    </row>
    <row r="21" spans="1:16" x14ac:dyDescent="0.35">
      <c r="E21" s="1" t="str">
        <v>Antiy-AVL</v>
      </c>
      <c r="F21" t="str">
        <f>IF(ISBLANK(VLOOKUP(SUMMARY!E21,DATA!$Q:$S,3,FALSE)), VLOOKUP(SUMMARY!E21,DATA!$Q:$S,2,FALSE), VLOOKUP(SUMMARY!E21,DATA!$Q:$S,3,FALSE))</f>
        <v>Trojan[Downloader]/JS.Twetti.t</v>
      </c>
      <c r="G21" t="s">
        <v>152</v>
      </c>
      <c r="H21" s="1" t="str">
        <v>FireEye</v>
      </c>
      <c r="I21" t="str">
        <f>IF(ISBLANK(VLOOKUP(SUMMARY!H21,DATA!$Q:$S,3,FALSE)), VLOOKUP(SUMMARY!H21,DATA!$Q:$S,2,FALSE), VLOOKUP(SUMMARY!H21,DATA!$Q:$S,3,FALSE))</f>
        <v>Trojan.JS.Agent.GCI</v>
      </c>
      <c r="J21" t="s">
        <v>152</v>
      </c>
      <c r="K21" s="1" t="str">
        <v>Paloalto</v>
      </c>
      <c r="L21" t="str">
        <f>IF(ISBLANK(VLOOKUP(SUMMARY!K21,DATA!$Q:$S,3,FALSE)), VLOOKUP(SUMMARY!K21,DATA!$Q:$S,2,FALSE), VLOOKUP(SUMMARY!K21,DATA!$Q:$S,3,FALSE))</f>
        <v>type-unsupported</v>
      </c>
      <c r="M21" t="s">
        <v>152</v>
      </c>
      <c r="N21" s="1" t="str">
        <v>Yandex</v>
      </c>
      <c r="O21" t="str">
        <f>IF(ISBLANK(VLOOKUP(SUMMARY!N21,DATA!$Q:$S,3,FALSE)), VLOOKUP(SUMMARY!N21,DATA!$Q:$S,2,FALSE), VLOOKUP(SUMMARY!N21,DATA!$Q:$S,3,FALSE))</f>
        <v>undetected</v>
      </c>
      <c r="P21" t="s">
        <v>152</v>
      </c>
    </row>
    <row r="22" spans="1:16" ht="17.5" thickBot="1" x14ac:dyDescent="0.45">
      <c r="A22" s="8" t="s">
        <v>148</v>
      </c>
      <c r="B22" s="8"/>
      <c r="C22" s="8"/>
      <c r="E22" s="1" t="str">
        <v>APEX</v>
      </c>
      <c r="F22" t="str">
        <f>IF(ISBLANK(VLOOKUP(SUMMARY!E22,DATA!$Q:$S,3,FALSE)), VLOOKUP(SUMMARY!E22,DATA!$Q:$S,2,FALSE), VLOOKUP(SUMMARY!E22,DATA!$Q:$S,3,FALSE))</f>
        <v>type-unsupported</v>
      </c>
      <c r="G22" t="s">
        <v>152</v>
      </c>
      <c r="H22" s="1" t="str">
        <v>F-Prot</v>
      </c>
      <c r="I22" t="str">
        <f>IF(ISBLANK(VLOOKUP(SUMMARY!H22,DATA!$Q:$S,3,FALSE)), VLOOKUP(SUMMARY!H22,DATA!$Q:$S,2,FALSE), VLOOKUP(SUMMARY!H22,DATA!$Q:$S,3,FALSE))</f>
        <v>JS/Crypted.PF</v>
      </c>
      <c r="J22" t="s">
        <v>152</v>
      </c>
      <c r="K22" s="1" t="str">
        <v>Panda</v>
      </c>
      <c r="L22" t="str">
        <f>IF(ISBLANK(VLOOKUP(SUMMARY!K22,DATA!$Q:$S,3,FALSE)), VLOOKUP(SUMMARY!K22,DATA!$Q:$S,2,FALSE), VLOOKUP(SUMMARY!K22,DATA!$Q:$S,3,FALSE))</f>
        <v>undetected</v>
      </c>
      <c r="M22" t="s">
        <v>152</v>
      </c>
      <c r="N22" s="1" t="str">
        <v>Zillya</v>
      </c>
      <c r="O22" t="str">
        <f>IF(ISBLANK(VLOOKUP(SUMMARY!N22,DATA!$Q:$S,3,FALSE)), VLOOKUP(SUMMARY!N22,DATA!$Q:$S,2,FALSE), VLOOKUP(SUMMARY!N22,DATA!$Q:$S,3,FALSE))</f>
        <v>undetected</v>
      </c>
      <c r="P22" t="s">
        <v>152</v>
      </c>
    </row>
    <row r="23" spans="1:16" ht="15" thickTop="1" x14ac:dyDescent="0.35">
      <c r="B23" s="1" t="s">
        <v>149</v>
      </c>
      <c r="C23" s="7">
        <v>1</v>
      </c>
      <c r="E23" s="1" t="str">
        <v>Arcabit</v>
      </c>
      <c r="F23" t="str">
        <f>IF(ISBLANK(VLOOKUP(SUMMARY!E23,DATA!$Q:$S,3,FALSE)), VLOOKUP(SUMMARY!E23,DATA!$Q:$S,2,FALSE), VLOOKUP(SUMMARY!E23,DATA!$Q:$S,3,FALSE))</f>
        <v>Trojan.JS.Agent.GCI</v>
      </c>
      <c r="G23" t="s">
        <v>152</v>
      </c>
      <c r="H23" s="1" t="str">
        <v>F-Secure</v>
      </c>
      <c r="I23" t="str">
        <f>IF(ISBLANK(VLOOKUP(SUMMARY!H23,DATA!$Q:$S,3,FALSE)), VLOOKUP(SUMMARY!H23,DATA!$Q:$S,2,FALSE), VLOOKUP(SUMMARY!H23,DATA!$Q:$S,3,FALSE))</f>
        <v>Malware.JS/Twetti.T</v>
      </c>
      <c r="J23" t="s">
        <v>152</v>
      </c>
      <c r="K23" s="1" t="str">
        <v>Qihoo-360</v>
      </c>
      <c r="L23" t="str">
        <f>IF(ISBLANK(VLOOKUP(SUMMARY!K23,DATA!$Q:$S,3,FALSE)), VLOOKUP(SUMMARY!K23,DATA!$Q:$S,2,FALSE), VLOOKUP(SUMMARY!K23,DATA!$Q:$S,3,FALSE))</f>
        <v>virus.html.gen03.672</v>
      </c>
      <c r="M23" t="s">
        <v>152</v>
      </c>
      <c r="N23" s="1" t="str">
        <v>ZoneAlarm</v>
      </c>
      <c r="O23" t="str">
        <f>IF(ISBLANK(VLOOKUP(SUMMARY!N23,DATA!$Q:$S,3,FALSE)), VLOOKUP(SUMMARY!N23,DATA!$Q:$S,2,FALSE), VLOOKUP(SUMMARY!N23,DATA!$Q:$S,3,FALSE))</f>
        <v>Trojan-Downloader.JS.Twetti.t</v>
      </c>
      <c r="P23" t="s">
        <v>152</v>
      </c>
    </row>
    <row r="24" spans="1:16" x14ac:dyDescent="0.35">
      <c r="B24" s="9" t="s">
        <v>155</v>
      </c>
      <c r="C24" s="6">
        <f>DATA!U3</f>
        <v>1</v>
      </c>
      <c r="E24" s="1" t="str">
        <v>Avast-Mobile</v>
      </c>
      <c r="F24" t="str">
        <f>IF(ISBLANK(VLOOKUP(SUMMARY!E24,DATA!$Q:$S,3,FALSE)), VLOOKUP(SUMMARY!E24,DATA!$Q:$S,2,FALSE), VLOOKUP(SUMMARY!E24,DATA!$Q:$S,3,FALSE))</f>
        <v>undetected</v>
      </c>
      <c r="G24" t="s">
        <v>152</v>
      </c>
      <c r="H24" s="1" t="str">
        <v>GData</v>
      </c>
      <c r="I24" t="str">
        <f>IF(ISBLANK(VLOOKUP(SUMMARY!H24,DATA!$Q:$S,3,FALSE)), VLOOKUP(SUMMARY!H24,DATA!$Q:$S,2,FALSE), VLOOKUP(SUMMARY!H24,DATA!$Q:$S,3,FALSE))</f>
        <v>Trojan.JS.Agent.GCI</v>
      </c>
      <c r="J24" t="s">
        <v>152</v>
      </c>
      <c r="K24" s="1" t="str">
        <v>Rising</v>
      </c>
      <c r="L24" t="str">
        <f>IF(ISBLANK(VLOOKUP(SUMMARY!K24,DATA!$Q:$S,3,FALSE)), VLOOKUP(SUMMARY!K24,DATA!$Q:$S,2,FALSE), VLOOKUP(SUMMARY!K24,DATA!$Q:$S,3,FALSE))</f>
        <v>Downloader.Twetti!8.9 (TOPIS:E0:jmAZPX0B67I)</v>
      </c>
      <c r="M24" t="s">
        <v>152</v>
      </c>
      <c r="N24" s="1" t="str">
        <v>Zoner</v>
      </c>
      <c r="O24" t="str">
        <f>IF(ISBLANK(VLOOKUP(SUMMARY!N24,DATA!$Q:$S,3,FALSE)), VLOOKUP(SUMMARY!N24,DATA!$Q:$S,2,FALSE), VLOOKUP(SUMMARY!N24,DATA!$Q:$S,3,FALSE))</f>
        <v>undetected</v>
      </c>
      <c r="P24" t="s">
        <v>152</v>
      </c>
    </row>
    <row r="25" spans="1:16" x14ac:dyDescent="0.35">
      <c r="B25" s="9" t="s">
        <v>157</v>
      </c>
      <c r="C25" s="6">
        <f>DATA!V3</f>
        <v>0</v>
      </c>
      <c r="E25" s="1" t="str">
        <v>Avira</v>
      </c>
      <c r="F25" t="str">
        <f>IF(ISBLANK(VLOOKUP(SUMMARY!E25,DATA!$Q:$S,3,FALSE)), VLOOKUP(SUMMARY!E25,DATA!$Q:$S,2,FALSE), VLOOKUP(SUMMARY!E25,DATA!$Q:$S,3,FALSE))</f>
        <v>JS/Twetti.T</v>
      </c>
      <c r="G25" t="s">
        <v>152</v>
      </c>
      <c r="H25" s="1" t="str">
        <v>Ikarus</v>
      </c>
      <c r="I25" t="str">
        <f>IF(ISBLANK(VLOOKUP(SUMMARY!H25,DATA!$Q:$S,3,FALSE)), VLOOKUP(SUMMARY!H25,DATA!$Q:$S,2,FALSE), VLOOKUP(SUMMARY!H25,DATA!$Q:$S,3,FALSE))</f>
        <v>Trojan.JS.Crypt</v>
      </c>
      <c r="J25" t="s">
        <v>152</v>
      </c>
      <c r="K25" s="1" t="str">
        <v>SentinelOne</v>
      </c>
      <c r="L25" t="str">
        <f>IF(ISBLANK(VLOOKUP(SUMMARY!K25,DATA!$Q:$S,3,FALSE)), VLOOKUP(SUMMARY!K25,DATA!$Q:$S,2,FALSE), VLOOKUP(SUMMARY!K25,DATA!$Q:$S,3,FALSE))</f>
        <v>type-unsupported</v>
      </c>
      <c r="M25" t="s">
        <v>152</v>
      </c>
      <c r="N25" s="1"/>
      <c r="P25" t="s">
        <v>152</v>
      </c>
    </row>
    <row r="26" spans="1:16" x14ac:dyDescent="0.35">
      <c r="E26" s="1" t="str">
        <v>Baidu</v>
      </c>
      <c r="F26" t="str">
        <f>IF(ISBLANK(VLOOKUP(SUMMARY!E26,DATA!$Q:$S,3,FALSE)), VLOOKUP(SUMMARY!E26,DATA!$Q:$S,2,FALSE), VLOOKUP(SUMMARY!E26,DATA!$Q:$S,3,FALSE))</f>
        <v>JS.Trojan.Kryptik.tw</v>
      </c>
      <c r="G26" t="s">
        <v>152</v>
      </c>
      <c r="H26" s="1" t="str">
        <v>Invincea</v>
      </c>
      <c r="I26" t="str">
        <f>IF(ISBLANK(VLOOKUP(SUMMARY!H26,DATA!$Q:$S,3,FALSE)), VLOOKUP(SUMMARY!H26,DATA!$Q:$S,2,FALSE), VLOOKUP(SUMMARY!H26,DATA!$Q:$S,3,FALSE))</f>
        <v>type-unsupported</v>
      </c>
      <c r="J26" t="s">
        <v>152</v>
      </c>
      <c r="K26" s="1" t="str">
        <v>Sophos</v>
      </c>
      <c r="L26" t="str">
        <f>IF(ISBLANK(VLOOKUP(SUMMARY!K26,DATA!$Q:$S,3,FALSE)), VLOOKUP(SUMMARY!K26,DATA!$Q:$S,2,FALSE), VLOOKUP(SUMMARY!K26,DATA!$Q:$S,3,FALSE))</f>
        <v>JS/Sinowal-V</v>
      </c>
      <c r="M26" t="s">
        <v>152</v>
      </c>
      <c r="N26" s="1"/>
    </row>
    <row r="27" spans="1:16" x14ac:dyDescent="0.35">
      <c r="E27" s="1" t="str">
        <v>BitDefender</v>
      </c>
      <c r="F27" t="str">
        <f>IF(ISBLANK(VLOOKUP(SUMMARY!E27,DATA!$Q:$S,3,FALSE)), VLOOKUP(SUMMARY!E27,DATA!$Q:$S,2,FALSE), VLOOKUP(SUMMARY!E27,DATA!$Q:$S,3,FALSE))</f>
        <v>Trojan.JS.Agent.GCI</v>
      </c>
      <c r="G27" t="s">
        <v>152</v>
      </c>
      <c r="H27" s="1" t="str">
        <v>Jiangmin</v>
      </c>
      <c r="I27" t="str">
        <f>IF(ISBLANK(VLOOKUP(SUMMARY!H27,DATA!$Q:$S,3,FALSE)), VLOOKUP(SUMMARY!H27,DATA!$Q:$S,2,FALSE), VLOOKUP(SUMMARY!H27,DATA!$Q:$S,3,FALSE))</f>
        <v>Trojan/Script.Gen</v>
      </c>
      <c r="J27" t="s">
        <v>152</v>
      </c>
      <c r="K27" s="1" t="str">
        <v>SUPERAntiSpyware</v>
      </c>
      <c r="L27" t="str">
        <f>IF(ISBLANK(VLOOKUP(SUMMARY!K27,DATA!$Q:$S,3,FALSE)), VLOOKUP(SUMMARY!K27,DATA!$Q:$S,2,FALSE), VLOOKUP(SUMMARY!K27,DATA!$Q:$S,3,FALSE))</f>
        <v>undetected</v>
      </c>
      <c r="M27" t="s">
        <v>152</v>
      </c>
      <c r="N27" s="1"/>
    </row>
    <row r="28" spans="1:16" x14ac:dyDescent="0.35">
      <c r="E28" s="1" t="str">
        <v>Bkav</v>
      </c>
      <c r="F28" t="str">
        <f>IF(ISBLANK(VLOOKUP(SUMMARY!E28,DATA!$Q:$S,3,FALSE)), VLOOKUP(SUMMARY!E28,DATA!$Q:$S,2,FALSE), VLOOKUP(SUMMARY!E28,DATA!$Q:$S,3,FALSE))</f>
        <v>undetected</v>
      </c>
      <c r="G28" t="s">
        <v>152</v>
      </c>
      <c r="H28" s="1" t="str">
        <v>K7AntiVirus</v>
      </c>
      <c r="I28" t="str">
        <f>IF(ISBLANK(VLOOKUP(SUMMARY!H28,DATA!$Q:$S,3,FALSE)), VLOOKUP(SUMMARY!H28,DATA!$Q:$S,2,FALSE), VLOOKUP(SUMMARY!H28,DATA!$Q:$S,3,FALSE))</f>
        <v>Exploit ( 04c556691 )</v>
      </c>
      <c r="J28" t="s">
        <v>152</v>
      </c>
      <c r="K28" s="1" t="str">
        <v>Symantec</v>
      </c>
      <c r="L28" t="str">
        <f>IF(ISBLANK(VLOOKUP(SUMMARY!K28,DATA!$Q:$S,3,FALSE)), VLOOKUP(SUMMARY!K28,DATA!$Q:$S,2,FALSE), VLOOKUP(SUMMARY!K28,DATA!$Q:$S,3,FALSE))</f>
        <v>Trojan.Malscript</v>
      </c>
      <c r="M28" t="s">
        <v>152</v>
      </c>
      <c r="N28" s="1"/>
    </row>
    <row r="29" spans="1:16" x14ac:dyDescent="0.35">
      <c r="E29" s="1" t="str">
        <v>CAT-QuickHeal</v>
      </c>
      <c r="F29" t="str">
        <f>IF(ISBLANK(VLOOKUP(SUMMARY!E29,DATA!$Q:$S,3,FALSE)), VLOOKUP(SUMMARY!E29,DATA!$Q:$S,2,FALSE), VLOOKUP(SUMMARY!E29,DATA!$Q:$S,3,FALSE))</f>
        <v>JS.ObfusTools.E</v>
      </c>
      <c r="G29" t="s">
        <v>152</v>
      </c>
      <c r="H29" s="1" t="str">
        <v>K7GW</v>
      </c>
      <c r="I29" t="str">
        <f>IF(ISBLANK(VLOOKUP(SUMMARY!H29,DATA!$Q:$S,3,FALSE)), VLOOKUP(SUMMARY!H29,DATA!$Q:$S,2,FALSE), VLOOKUP(SUMMARY!H29,DATA!$Q:$S,3,FALSE))</f>
        <v>Exploit ( 04c556691 )</v>
      </c>
      <c r="J29" t="s">
        <v>152</v>
      </c>
      <c r="K29" s="1" t="str">
        <v>SymantecMobileInsight</v>
      </c>
      <c r="L29" t="str">
        <f>IF(ISBLANK(VLOOKUP(SUMMARY!K29,DATA!$Q:$S,3,FALSE)), VLOOKUP(SUMMARY!K29,DATA!$Q:$S,2,FALSE), VLOOKUP(SUMMARY!K29,DATA!$Q:$S,3,FALSE))</f>
        <v>type-unsupported</v>
      </c>
      <c r="M29" t="s">
        <v>152</v>
      </c>
      <c r="N29" s="1"/>
    </row>
    <row r="30" spans="1:16" x14ac:dyDescent="0.35">
      <c r="E30" s="1" t="str">
        <v>ClamAV</v>
      </c>
      <c r="F30" t="str">
        <f>IF(ISBLANK(VLOOKUP(SUMMARY!E30,DATA!$Q:$S,3,FALSE)), VLOOKUP(SUMMARY!E30,DATA!$Q:$S,2,FALSE), VLOOKUP(SUMMARY!E30,DATA!$Q:$S,3,FALSE))</f>
        <v>undetected</v>
      </c>
      <c r="G30" t="s">
        <v>152</v>
      </c>
      <c r="H30" s="1" t="str">
        <v>Kaspersky</v>
      </c>
      <c r="I30" t="str">
        <f>IF(ISBLANK(VLOOKUP(SUMMARY!H30,DATA!$Q:$S,3,FALSE)), VLOOKUP(SUMMARY!H30,DATA!$Q:$S,2,FALSE), VLOOKUP(SUMMARY!H30,DATA!$Q:$S,3,FALSE))</f>
        <v>Trojan-Downloader.JS.Twetti.t</v>
      </c>
      <c r="J30" t="s">
        <v>152</v>
      </c>
      <c r="K30" s="1" t="str">
        <v>TACHYON</v>
      </c>
      <c r="L30" t="str">
        <f>IF(ISBLANK(VLOOKUP(SUMMARY!K30,DATA!$Q:$S,3,FALSE)), VLOOKUP(SUMMARY!K30,DATA!$Q:$S,2,FALSE), VLOOKUP(SUMMARY!K30,DATA!$Q:$S,3,FALSE))</f>
        <v>undetected</v>
      </c>
      <c r="M30" t="s">
        <v>152</v>
      </c>
      <c r="N30" s="1"/>
    </row>
    <row r="31" spans="1:16" x14ac:dyDescent="0.35">
      <c r="E31" s="1" t="str">
        <v>CMC</v>
      </c>
      <c r="F31" t="str">
        <f>IF(ISBLANK(VLOOKUP(SUMMARY!E31,DATA!$Q:$S,3,FALSE)), VLOOKUP(SUMMARY!E31,DATA!$Q:$S,2,FALSE), VLOOKUP(SUMMARY!E31,DATA!$Q:$S,3,FALSE))</f>
        <v>undetected</v>
      </c>
      <c r="G31" t="s">
        <v>152</v>
      </c>
      <c r="H31" s="1" t="str">
        <v>Kingsoft</v>
      </c>
      <c r="I31" t="str">
        <f>IF(ISBLANK(VLOOKUP(SUMMARY!H31,DATA!$Q:$S,3,FALSE)), VLOOKUP(SUMMARY!H31,DATA!$Q:$S,2,FALSE), VLOOKUP(SUMMARY!H31,DATA!$Q:$S,3,FALSE))</f>
        <v>undetected</v>
      </c>
      <c r="J31" t="s">
        <v>152</v>
      </c>
      <c r="K31" s="1" t="str">
        <v>Tencent</v>
      </c>
      <c r="L31" t="str">
        <f>IF(ISBLANK(VLOOKUP(SUMMARY!K31,DATA!$Q:$S,3,FALSE)), VLOOKUP(SUMMARY!K31,DATA!$Q:$S,2,FALSE), VLOOKUP(SUMMARY!K31,DATA!$Q:$S,3,FALSE))</f>
        <v>Html.Win32.Script.501505</v>
      </c>
      <c r="M31" t="s">
        <v>152</v>
      </c>
      <c r="N31" s="1"/>
    </row>
    <row r="32" spans="1:16" x14ac:dyDescent="0.35">
      <c r="E32" s="1" t="str">
        <v>Comodo</v>
      </c>
      <c r="F32" t="str">
        <f>IF(ISBLANK(VLOOKUP(SUMMARY!E32,DATA!$Q:$S,3,FALSE)), VLOOKUP(SUMMARY!E32,DATA!$Q:$S,2,FALSE), VLOOKUP(SUMMARY!E32,DATA!$Q:$S,3,FALSE))</f>
        <v>TrojWare.JS.Agent.TT@4prtvr</v>
      </c>
      <c r="G32" t="s">
        <v>152</v>
      </c>
      <c r="H32" s="1" t="str">
        <v>Lionic</v>
      </c>
      <c r="I32" t="str">
        <f>IF(ISBLANK(VLOOKUP(SUMMARY!H32,DATA!$Q:$S,3,FALSE)), VLOOKUP(SUMMARY!H32,DATA!$Q:$S,2,FALSE), VLOOKUP(SUMMARY!H32,DATA!$Q:$S,3,FALSE))</f>
        <v>Trojan.JS.Twetti.a!c</v>
      </c>
      <c r="J32" t="s">
        <v>152</v>
      </c>
      <c r="K32" s="1" t="str">
        <v>TotalDefense</v>
      </c>
      <c r="L32" t="str">
        <f>IF(ISBLANK(VLOOKUP(SUMMARY!K32,DATA!$Q:$S,3,FALSE)), VLOOKUP(SUMMARY!K32,DATA!$Q:$S,2,FALSE), VLOOKUP(SUMMARY!K32,DATA!$Q:$S,3,FALSE))</f>
        <v>undetected</v>
      </c>
      <c r="M32" t="s">
        <v>152</v>
      </c>
      <c r="N32" s="1"/>
    </row>
    <row r="33" spans="2:14" x14ac:dyDescent="0.35">
      <c r="E33" s="1" t="str">
        <v>CrowdStrike</v>
      </c>
      <c r="F33" t="str">
        <f>IF(ISBLANK(VLOOKUP(SUMMARY!E33,DATA!$Q:$S,3,FALSE)), VLOOKUP(SUMMARY!E33,DATA!$Q:$S,2,FALSE), VLOOKUP(SUMMARY!E33,DATA!$Q:$S,3,FALSE))</f>
        <v>type-unsupported</v>
      </c>
      <c r="G33" t="s">
        <v>152</v>
      </c>
      <c r="H33" s="1" t="str">
        <v>Malwarebytes</v>
      </c>
      <c r="I33" t="str">
        <f>IF(ISBLANK(VLOOKUP(SUMMARY!H33,DATA!$Q:$S,3,FALSE)), VLOOKUP(SUMMARY!H33,DATA!$Q:$S,2,FALSE), VLOOKUP(SUMMARY!H33,DATA!$Q:$S,3,FALSE))</f>
        <v>undetected</v>
      </c>
      <c r="J33" t="s">
        <v>152</v>
      </c>
      <c r="K33" s="1" t="str">
        <v>Trapmine</v>
      </c>
      <c r="L33" t="str">
        <f>IF(ISBLANK(VLOOKUP(SUMMARY!K33,DATA!$Q:$S,3,FALSE)), VLOOKUP(SUMMARY!K33,DATA!$Q:$S,2,FALSE), VLOOKUP(SUMMARY!K33,DATA!$Q:$S,3,FALSE))</f>
        <v>type-unsupported</v>
      </c>
      <c r="M33" t="s">
        <v>152</v>
      </c>
      <c r="N33" s="1"/>
    </row>
    <row r="34" spans="2:14" x14ac:dyDescent="0.35">
      <c r="E34" s="1" t="str">
        <v>Cybereason</v>
      </c>
      <c r="F34" t="str">
        <f>IF(ISBLANK(VLOOKUP(SUMMARY!E34,DATA!$Q:$S,3,FALSE)), VLOOKUP(SUMMARY!E34,DATA!$Q:$S,2,FALSE), VLOOKUP(SUMMARY!E34,DATA!$Q:$S,3,FALSE))</f>
        <v>type-unsupported</v>
      </c>
      <c r="G34" t="s">
        <v>152</v>
      </c>
      <c r="H34" s="1" t="str">
        <v>MAX</v>
      </c>
      <c r="I34" t="str">
        <f>IF(ISBLANK(VLOOKUP(SUMMARY!H34,DATA!$Q:$S,3,FALSE)), VLOOKUP(SUMMARY!H34,DATA!$Q:$S,2,FALSE), VLOOKUP(SUMMARY!H34,DATA!$Q:$S,3,FALSE))</f>
        <v>malware (ai score=100)</v>
      </c>
      <c r="J34" t="s">
        <v>152</v>
      </c>
      <c r="K34" s="1" t="str">
        <v>TrendMicro</v>
      </c>
      <c r="L34" t="str">
        <f>IF(ISBLANK(VLOOKUP(SUMMARY!K34,DATA!$Q:$S,3,FALSE)), VLOOKUP(SUMMARY!K34,DATA!$Q:$S,2,FALSE), VLOOKUP(SUMMARY!K34,DATA!$Q:$S,3,FALSE))</f>
        <v>timeout</v>
      </c>
      <c r="M34" t="s">
        <v>152</v>
      </c>
      <c r="N34" s="1"/>
    </row>
    <row r="35" spans="2:14" x14ac:dyDescent="0.35">
      <c r="E35" s="1" t="str">
        <v>Cyren</v>
      </c>
      <c r="F35" t="str">
        <f>IF(ISBLANK(VLOOKUP(SUMMARY!E35,DATA!$Q:$S,3,FALSE)), VLOOKUP(SUMMARY!E35,DATA!$Q:$S,2,FALSE), VLOOKUP(SUMMARY!E35,DATA!$Q:$S,3,FALSE))</f>
        <v>JS/Crypted.PF</v>
      </c>
      <c r="G35" t="s">
        <v>152</v>
      </c>
      <c r="H35" s="1" t="str">
        <v>MaxSecure</v>
      </c>
      <c r="I35" t="str">
        <f>IF(ISBLANK(VLOOKUP(SUMMARY!H35,DATA!$Q:$S,3,FALSE)), VLOOKUP(SUMMARY!H35,DATA!$Q:$S,2,FALSE), VLOOKUP(SUMMARY!H35,DATA!$Q:$S,3,FALSE))</f>
        <v>timeout</v>
      </c>
      <c r="J35" t="s">
        <v>152</v>
      </c>
      <c r="K35" s="1" t="str">
        <v>TrendMicro-HouseCall</v>
      </c>
      <c r="L35" t="str">
        <f>IF(ISBLANK(VLOOKUP(SUMMARY!K35,DATA!$Q:$S,3,FALSE)), VLOOKUP(SUMMARY!K35,DATA!$Q:$S,2,FALSE), VLOOKUP(SUMMARY!K35,DATA!$Q:$S,3,FALSE))</f>
        <v>JS_IFRAME.BUN</v>
      </c>
      <c r="N35" s="1"/>
    </row>
    <row r="43" spans="2:14" x14ac:dyDescent="0.35">
      <c r="B43" s="12" t="str">
        <f>IF(OR(ISBLANK(B15),C15&lt;1),NA(),B15)</f>
        <v>Undetected</v>
      </c>
      <c r="C43" s="12">
        <f>IF(OR(ISBLANK(B15),C15&lt;1),NA(),C15)</f>
        <v>15</v>
      </c>
    </row>
    <row r="44" spans="2:14" x14ac:dyDescent="0.35">
      <c r="B44" s="12" t="str">
        <f>IF(OR(ISBLANK(B16),C16&lt;1),B16,B16)</f>
        <v>Harmless</v>
      </c>
      <c r="C44" s="12" t="e">
        <f>IF(OR(ISBLANK(B16),C16&lt;1),NA(),C16)</f>
        <v>#N/A</v>
      </c>
    </row>
    <row r="45" spans="2:14" x14ac:dyDescent="0.35">
      <c r="B45" s="12" t="str">
        <f>IF(OR(ISBLANK(B17),C17&lt;1),B17,B17)</f>
        <v>Suspicious</v>
      </c>
      <c r="C45" s="12" t="e">
        <f t="shared" ref="C45:C48" si="0">IF(OR(ISBLANK(B17),C17&lt;1),NA(),C17)</f>
        <v>#N/A</v>
      </c>
    </row>
    <row r="46" spans="2:14" x14ac:dyDescent="0.35">
      <c r="B46" s="12" t="str">
        <f t="shared" ref="B46:B48" si="1">IF(OR(ISBLANK(B18),C18&lt;1),NA(),B18)</f>
        <v>Malicious</v>
      </c>
      <c r="C46" s="12">
        <f t="shared" si="0"/>
        <v>38</v>
      </c>
    </row>
    <row r="47" spans="2:14" x14ac:dyDescent="0.35">
      <c r="B47" s="12" t="str">
        <f t="shared" si="1"/>
        <v>Unsupported</v>
      </c>
      <c r="C47" s="12">
        <f t="shared" si="0"/>
        <v>14</v>
      </c>
    </row>
    <row r="48" spans="2:14" x14ac:dyDescent="0.35">
      <c r="B48" s="12" t="str">
        <f t="shared" si="1"/>
        <v>Timeout</v>
      </c>
      <c r="C48" s="12">
        <f t="shared" si="0"/>
        <v>2</v>
      </c>
    </row>
  </sheetData>
  <mergeCells count="6">
    <mergeCell ref="A22:C22"/>
    <mergeCell ref="E4:I4"/>
    <mergeCell ref="A4:C4"/>
    <mergeCell ref="A9:C9"/>
    <mergeCell ref="A14:C14"/>
    <mergeCell ref="B1:I1"/>
  </mergeCells>
  <conditionalFormatting sqref="F16:F35 I16:I35 L16:L35">
    <cfRule type="containsText" dxfId="23" priority="9" stopIfTrue="1" operator="containsText" text="suspicious">
      <formula>NOT(ISERROR(SEARCH("suspicious",F16)))</formula>
    </cfRule>
    <cfRule type="containsText" dxfId="22" priority="10" stopIfTrue="1" operator="containsText" text="failure">
      <formula>NOT(ISERROR(SEARCH("failure",F16)))</formula>
    </cfRule>
    <cfRule type="containsText" dxfId="21" priority="11" stopIfTrue="1" operator="containsText" text="timeout">
      <formula>NOT(ISERROR(SEARCH("timeout",F16)))</formula>
    </cfRule>
    <cfRule type="containsText" dxfId="20" priority="13" stopIfTrue="1" operator="containsText" text="type-unsupported">
      <formula>NOT(ISERROR(SEARCH("type-unsupported",F16)))</formula>
    </cfRule>
    <cfRule type="containsText" dxfId="19" priority="14" stopIfTrue="1" operator="containsText" text="clean">
      <formula>NOT(ISERROR(SEARCH("clean",F16)))</formula>
    </cfRule>
    <cfRule type="containsText" dxfId="18" priority="15" stopIfTrue="1" operator="containsText" text="harmless">
      <formula>NOT(ISERROR(SEARCH("harmless",F16)))</formula>
    </cfRule>
    <cfRule type="containsText" dxfId="17" priority="16" stopIfTrue="1" operator="containsText" text="undetected">
      <formula>NOT(ISERROR(SEARCH("undetected",F16)))</formula>
    </cfRule>
    <cfRule type="notContainsBlanks" dxfId="16" priority="17">
      <formula>LEN(TRIM(F16))&gt;0</formula>
    </cfRule>
  </conditionalFormatting>
  <conditionalFormatting sqref="O16:O24">
    <cfRule type="containsText" dxfId="7" priority="1" stopIfTrue="1" operator="containsText" text="suspicious">
      <formula>NOT(ISERROR(SEARCH("suspicious",O16)))</formula>
    </cfRule>
    <cfRule type="containsText" dxfId="6" priority="2" stopIfTrue="1" operator="containsText" text="failure">
      <formula>NOT(ISERROR(SEARCH("failure",O16)))</formula>
    </cfRule>
    <cfRule type="containsText" dxfId="5" priority="3" stopIfTrue="1" operator="containsText" text="timeout">
      <formula>NOT(ISERROR(SEARCH("timeout",O16)))</formula>
    </cfRule>
    <cfRule type="containsText" dxfId="4" priority="4" stopIfTrue="1" operator="containsText" text="type-unsupported">
      <formula>NOT(ISERROR(SEARCH("type-unsupported",O16)))</formula>
    </cfRule>
    <cfRule type="containsText" dxfId="3" priority="5" stopIfTrue="1" operator="containsText" text="clean">
      <formula>NOT(ISERROR(SEARCH("clean",O16)))</formula>
    </cfRule>
    <cfRule type="containsText" dxfId="2" priority="6" stopIfTrue="1" operator="containsText" text="harmless">
      <formula>NOT(ISERROR(SEARCH("harmless",O16)))</formula>
    </cfRule>
    <cfRule type="containsText" dxfId="1" priority="7" stopIfTrue="1" operator="containsText" text="undetected">
      <formula>NOT(ISERROR(SEARCH("undetected",O16)))</formula>
    </cfRule>
    <cfRule type="notContainsBlanks" dxfId="0" priority="8">
      <formula>LEN(TRIM(O16))&gt;0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Nguyen</cp:lastModifiedBy>
  <dcterms:created xsi:type="dcterms:W3CDTF">2023-06-25T09:00:56Z</dcterms:created>
  <dcterms:modified xsi:type="dcterms:W3CDTF">2023-06-25T13:02:29Z</dcterms:modified>
</cp:coreProperties>
</file>