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2"/>
  <workbookPr filterPrivacy="1" codeName="ThisWorkbook"/>
  <xr:revisionPtr revIDLastSave="0" documentId="8_{91DE76A2-207D-4554-A0B9-AFC02DF1FFE1}" xr6:coauthVersionLast="47" xr6:coauthVersionMax="47" xr10:uidLastSave="{00000000-0000-0000-0000-000000000000}"/>
  <bookViews>
    <workbookView xWindow="30315" yWindow="-3855" windowWidth="22650" windowHeight="12315" tabRatio="415" firstSheet="1" activeTab="1" xr2:uid="{00000000-000D-0000-FFFF-FFFF00000000}"/>
  </bookViews>
  <sheets>
    <sheet name="About" sheetId="12" r:id="rId1"/>
    <sheet name="Light" sheetId="17" r:id="rId2"/>
  </sheets>
  <definedNames>
    <definedName name="_xlnm.Print_Titles" localSheetId="1">Light!$6:$9</definedName>
    <definedName name="Project_Start" localSheetId="1">Light!$C$6</definedName>
    <definedName name="Project_Start">#REF!</definedName>
    <definedName name="Scrolling_Increment" localSheetId="1">Light!$C$7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 i="17" l="1"/>
  <c r="F26" i="17"/>
  <c r="F32" i="17"/>
  <c r="F33" i="17" s="1"/>
  <c r="F34" i="17" s="1"/>
  <c r="F29" i="17"/>
  <c r="F1" i="17"/>
  <c r="F12" i="17"/>
  <c r="F13" i="17" l="1"/>
  <c r="F14" i="17" s="1"/>
  <c r="F15" i="17" s="1"/>
  <c r="F16" i="17" s="1"/>
  <c r="F17" i="17" s="1"/>
  <c r="F18" i="17" l="1"/>
  <c r="F19" i="17" l="1"/>
  <c r="F20" i="17" l="1"/>
  <c r="F23" i="17"/>
  <c r="F24" i="17" s="1"/>
  <c r="F25" i="17" s="1"/>
  <c r="F35" i="17"/>
  <c r="F36" i="17" l="1"/>
  <c r="F37" i="17" s="1"/>
  <c r="F38" i="17" s="1"/>
  <c r="F39" i="17" s="1"/>
  <c r="C6" i="17" l="1" a="1"/>
  <c r="C6" i="17" s="1"/>
  <c r="I7" i="17" s="1"/>
  <c r="I18" i="17" s="1"/>
  <c r="I12" i="17" l="1"/>
  <c r="I17" i="17"/>
  <c r="I38" i="17"/>
  <c r="I23" i="17"/>
  <c r="I11" i="17"/>
  <c r="I29" i="17"/>
  <c r="I16" i="17"/>
  <c r="I28" i="17"/>
  <c r="I6" i="17"/>
  <c r="J7" i="17"/>
  <c r="J18" i="17" s="1"/>
  <c r="I41" i="17"/>
  <c r="I31" i="17"/>
  <c r="I40" i="17"/>
  <c r="I32" i="17"/>
  <c r="I35" i="17"/>
  <c r="I30" i="17"/>
  <c r="I20" i="17"/>
  <c r="I22" i="17"/>
  <c r="I19" i="17"/>
  <c r="I33" i="17"/>
  <c r="I15" i="17"/>
  <c r="I21" i="17"/>
  <c r="I9" i="17"/>
  <c r="I34" i="17"/>
  <c r="I42" i="17"/>
  <c r="J19" i="17"/>
  <c r="J17" i="17" l="1"/>
  <c r="J40" i="17"/>
  <c r="J42" i="17"/>
  <c r="J22" i="17"/>
  <c r="J21" i="17"/>
  <c r="J15" i="17"/>
  <c r="J32" i="17"/>
  <c r="K7" i="17"/>
  <c r="K18" i="17" s="1"/>
  <c r="J34" i="17"/>
  <c r="J23" i="17"/>
  <c r="J31" i="17"/>
  <c r="J9" i="17"/>
  <c r="J13" i="17"/>
  <c r="J16" i="17"/>
  <c r="J30" i="17"/>
  <c r="J12" i="17"/>
  <c r="J35" i="17"/>
  <c r="J33" i="17"/>
  <c r="J11" i="17"/>
  <c r="J28" i="17"/>
  <c r="J41" i="17"/>
  <c r="J29" i="17"/>
  <c r="J38" i="17"/>
  <c r="J20" i="17"/>
  <c r="K22" i="17" l="1"/>
  <c r="K30" i="17"/>
  <c r="K42" i="17"/>
  <c r="K41" i="17"/>
  <c r="K23" i="17"/>
  <c r="K12" i="17"/>
  <c r="K16" i="17"/>
  <c r="K33" i="17"/>
  <c r="K32" i="17"/>
  <c r="K15" i="17"/>
  <c r="K40" i="17"/>
  <c r="K29" i="17"/>
  <c r="K9" i="17"/>
  <c r="K28" i="17"/>
  <c r="K19" i="17"/>
  <c r="K35" i="17"/>
  <c r="L7" i="17"/>
  <c r="L18" i="17" s="1"/>
  <c r="K34" i="17"/>
  <c r="K38" i="17"/>
  <c r="K21" i="17"/>
  <c r="K20" i="17"/>
  <c r="K17" i="17"/>
  <c r="K11" i="17"/>
  <c r="K31" i="17"/>
  <c r="K13" i="17"/>
  <c r="L15" i="17" l="1"/>
  <c r="L23" i="17"/>
  <c r="L35" i="17"/>
  <c r="L28" i="17"/>
  <c r="L33" i="17"/>
  <c r="L32" i="17"/>
  <c r="L13" i="17"/>
  <c r="L40" i="17"/>
  <c r="L12" i="17"/>
  <c r="L16" i="17"/>
  <c r="L34" i="17"/>
  <c r="L31" i="17"/>
  <c r="L22" i="17"/>
  <c r="M7" i="17"/>
  <c r="M18" i="17" s="1"/>
  <c r="L42" i="17"/>
  <c r="L30" i="17"/>
  <c r="L17" i="17"/>
  <c r="L19" i="17"/>
  <c r="L41" i="17"/>
  <c r="L38" i="17"/>
  <c r="L9" i="17"/>
  <c r="L29" i="17"/>
  <c r="L11" i="17"/>
  <c r="L20" i="17"/>
  <c r="L21" i="17"/>
  <c r="M32" i="17" l="1"/>
  <c r="M40" i="17"/>
  <c r="M20" i="17"/>
  <c r="M13" i="17"/>
  <c r="M41" i="17"/>
  <c r="M30" i="17"/>
  <c r="M22" i="17"/>
  <c r="M29" i="17"/>
  <c r="M42" i="17"/>
  <c r="M28" i="17"/>
  <c r="M23" i="17"/>
  <c r="M38" i="17"/>
  <c r="M21" i="17"/>
  <c r="M35" i="17"/>
  <c r="M9" i="17"/>
  <c r="M17" i="17"/>
  <c r="M15" i="17"/>
  <c r="M34" i="17"/>
  <c r="M31" i="17"/>
  <c r="M11" i="17"/>
  <c r="M12" i="17"/>
  <c r="M19" i="17"/>
  <c r="M16" i="17"/>
  <c r="M33" i="17"/>
  <c r="N7" i="17"/>
  <c r="N42" i="17" s="1"/>
  <c r="N34" i="17" l="1"/>
  <c r="N38" i="17"/>
  <c r="N30" i="17"/>
  <c r="N41" i="17"/>
  <c r="N13" i="17"/>
  <c r="N23" i="17"/>
  <c r="N21" i="17"/>
  <c r="N17" i="17"/>
  <c r="N18" i="17"/>
  <c r="N31" i="17"/>
  <c r="O7" i="17"/>
  <c r="N15" i="17"/>
  <c r="N20" i="17"/>
  <c r="N33" i="17"/>
  <c r="N35" i="17"/>
  <c r="N11" i="17"/>
  <c r="N28" i="17"/>
  <c r="N12" i="17"/>
  <c r="N22" i="17"/>
  <c r="N32" i="17"/>
  <c r="N19" i="17"/>
  <c r="N29" i="17"/>
  <c r="N9" i="17"/>
  <c r="N40" i="17"/>
  <c r="N16" i="17"/>
  <c r="O16" i="17" l="1"/>
  <c r="O22" i="17"/>
  <c r="O19" i="17"/>
  <c r="O33" i="17"/>
  <c r="O17" i="17"/>
  <c r="O42" i="17"/>
  <c r="O35" i="17"/>
  <c r="O29" i="17"/>
  <c r="O41" i="17"/>
  <c r="O38" i="17"/>
  <c r="O21" i="17"/>
  <c r="O23" i="17"/>
  <c r="O28" i="17"/>
  <c r="O32" i="17"/>
  <c r="O34" i="17"/>
  <c r="O9" i="17"/>
  <c r="O31" i="17"/>
  <c r="O18" i="17"/>
  <c r="O15" i="17"/>
  <c r="O12" i="17"/>
  <c r="O40" i="17"/>
  <c r="O30" i="17"/>
  <c r="O20" i="17"/>
  <c r="O13" i="17"/>
  <c r="O1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<sst xmlns="http://schemas.openxmlformats.org/spreadsheetml/2006/main" count="62" uniqueCount="54">
  <si>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</si>
  <si>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</si>
  <si>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</si>
  <si>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Data Analysis Mastery</t>
  </si>
  <si>
    <t>Dev10</t>
  </si>
  <si>
    <t>Legend:</t>
  </si>
  <si>
    <t>On track</t>
  </si>
  <si>
    <t>Low risk</t>
  </si>
  <si>
    <t>Med risk</t>
  </si>
  <si>
    <t>High risk</t>
  </si>
  <si>
    <t>Unassigned</t>
  </si>
  <si>
    <t>Darrell Gerber</t>
  </si>
  <si>
    <t>Project Start Date:</t>
  </si>
  <si>
    <t>Scrolling Increment:</t>
  </si>
  <si>
    <t>Milestone description</t>
  </si>
  <si>
    <t>Category</t>
  </si>
  <si>
    <t>Assigned to</t>
  </si>
  <si>
    <t>Progress</t>
  </si>
  <si>
    <t>Start</t>
  </si>
  <si>
    <t>Days</t>
  </si>
  <si>
    <t>Project Management Plan</t>
  </si>
  <si>
    <t>Start PMP</t>
  </si>
  <si>
    <t>On Track</t>
  </si>
  <si>
    <t>Name</t>
  </si>
  <si>
    <t>Submit for Review</t>
  </si>
  <si>
    <t>Milestone</t>
  </si>
  <si>
    <t xml:space="preserve"> </t>
  </si>
  <si>
    <t>Update based on Review</t>
  </si>
  <si>
    <t>ETL</t>
  </si>
  <si>
    <t>Create ERD</t>
  </si>
  <si>
    <t>Clean Data</t>
  </si>
  <si>
    <t>Write ETL Report</t>
  </si>
  <si>
    <t>Dashboard</t>
  </si>
  <si>
    <t>Napkin 1</t>
  </si>
  <si>
    <t>Feedback</t>
  </si>
  <si>
    <t>Update Napkin</t>
  </si>
  <si>
    <t>Document</t>
  </si>
  <si>
    <t>Dashboard Data Transforms</t>
  </si>
  <si>
    <t>Build Dashboard</t>
  </si>
  <si>
    <t>Report</t>
  </si>
  <si>
    <t>Determine and Document Factors of Life</t>
  </si>
  <si>
    <t>Introduce and Cite Datasets</t>
  </si>
  <si>
    <t>Describe discovery</t>
  </si>
  <si>
    <t>Visualizations (1/2 Power BI, 1/2 Excel)</t>
  </si>
  <si>
    <t>Explain visualizations</t>
  </si>
  <si>
    <t>Analysis Toolpak elements</t>
  </si>
  <si>
    <t>Decisions and Recommendations based on analysis</t>
  </si>
  <si>
    <t>First Draft</t>
  </si>
  <si>
    <t>Revisions</t>
  </si>
  <si>
    <t>Final Submission</t>
  </si>
  <si>
    <t>Check punchlist</t>
  </si>
  <si>
    <t>Goal</t>
  </si>
  <si>
    <t>Submit</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</si>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</sst>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5">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b/>
      <sz val="11"/>
      <name val="Calibri"/>
      <family val="2"/>
      <scheme val="minor"/>
    </font>
    <font>
      <sz val="14"/>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8" fillId="0" borderId="0" xfId="5" applyFont="1" applyFill="1" applyBorder="1" applyAlignment="1">
      <alignment horizontal="left" vertical="center"/>
    </xf>
    <xf numFmtId="0" fontId="17"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19"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19"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1" xfId="0" applyBorder="1" applyAlignment="1">
      <alignment vertical="center"/>
    </xf>
    <xf numFmtId="0" fontId="19" fillId="0" borderId="10" xfId="0" applyFont="1" applyBorder="1" applyAlignment="1">
      <alignment vertical="center"/>
    </xf>
    <xf numFmtId="164" fontId="1" fillId="11" borderId="8" xfId="0" applyNumberFormat="1" applyFont="1" applyFill="1" applyBorder="1" applyAlignment="1">
      <alignment horizontal="center" vertical="center"/>
    </xf>
    <xf numFmtId="164" fontId="1" fillId="11" borderId="5" xfId="0" applyNumberFormat="1" applyFont="1" applyFill="1" applyBorder="1" applyAlignment="1">
      <alignment horizontal="center" vertical="center"/>
    </xf>
    <xf numFmtId="164" fontId="1" fillId="11" borderId="9" xfId="0" applyNumberFormat="1" applyFont="1" applyFill="1" applyBorder="1" applyAlignment="1">
      <alignment horizontal="center" vertical="center"/>
    </xf>
    <xf numFmtId="164" fontId="1" fillId="11" borderId="2" xfId="0" applyNumberFormat="1" applyFont="1" applyFill="1" applyBorder="1" applyAlignment="1">
      <alignment horizontal="center" vertical="center"/>
    </xf>
    <xf numFmtId="164" fontId="1" fillId="11" borderId="0" xfId="0" applyNumberFormat="1" applyFont="1" applyFill="1" applyAlignment="1">
      <alignment horizontal="center" vertical="center"/>
    </xf>
    <xf numFmtId="0" fontId="1" fillId="11" borderId="1" xfId="0" applyFont="1" applyFill="1" applyBorder="1" applyAlignment="1">
      <alignment horizontal="center" vertical="center" shrinkToFit="1"/>
    </xf>
    <xf numFmtId="0" fontId="21" fillId="0" borderId="0" xfId="6" applyFont="1" applyFill="1" applyAlignment="1">
      <alignment vertical="center"/>
    </xf>
    <xf numFmtId="0" fontId="9" fillId="2" borderId="0" xfId="0" applyFont="1" applyFill="1"/>
    <xf numFmtId="0" fontId="22" fillId="2" borderId="0" xfId="0" applyFont="1" applyFill="1"/>
    <xf numFmtId="0" fontId="18"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6" fillId="9" borderId="0" xfId="0" applyFont="1" applyFill="1" applyAlignment="1">
      <alignment horizontal="left" vertical="center" indent="1"/>
    </xf>
    <xf numFmtId="0" fontId="16" fillId="9" borderId="0" xfId="0" applyFont="1" applyFill="1" applyAlignment="1">
      <alignment horizontal="center" vertical="center" wrapText="1"/>
    </xf>
    <xf numFmtId="0" fontId="3" fillId="0" borderId="0" xfId="0" applyFont="1" applyAlignment="1">
      <alignment horizontal="left" vertical="center" wrapText="1" indent="1"/>
    </xf>
    <xf numFmtId="0" fontId="3" fillId="0" borderId="0" xfId="0" applyFont="1" applyAlignment="1">
      <alignment horizontal="left" wrapText="1" indent="3"/>
    </xf>
    <xf numFmtId="0" fontId="3" fillId="0" borderId="0" xfId="0" applyFont="1" applyAlignment="1">
      <alignment horizontal="center" vertical="center" wrapText="1"/>
    </xf>
    <xf numFmtId="0" fontId="3" fillId="0" borderId="0" xfId="0" applyFont="1" applyAlignment="1">
      <alignment horizontal="left" wrapText="1" indent="4"/>
    </xf>
    <xf numFmtId="0" fontId="3" fillId="0" borderId="0" xfId="0" applyFont="1" applyAlignment="1">
      <alignment horizontal="left" vertical="center" wrapText="1" indent="4"/>
    </xf>
    <xf numFmtId="0" fontId="3" fillId="0" borderId="0" xfId="0" applyFont="1" applyAlignment="1">
      <alignment horizontal="left" vertical="center" wrapText="1" indent="3"/>
    </xf>
    <xf numFmtId="0" fontId="12" fillId="0" borderId="0" xfId="0" applyFont="1" applyAlignment="1">
      <alignment horizontal="left" vertical="center" wrapText="1" indent="1"/>
    </xf>
    <xf numFmtId="0" fontId="0" fillId="0" borderId="0" xfId="0" applyAlignment="1">
      <alignment horizontal="left" wrapText="1" indent="1"/>
    </xf>
    <xf numFmtId="0" fontId="23" fillId="10" borderId="0" xfId="6" applyFont="1" applyFill="1" applyAlignment="1">
      <alignment horizontal="left" vertical="center"/>
    </xf>
    <xf numFmtId="0" fontId="24"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0"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8">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rgb="FFFFC000"/>
        </patternFill>
      </fill>
    </dxf>
    <dxf>
      <font>
        <color theme="0"/>
      </font>
      <fill>
        <patternFill>
          <bgColor theme="6"/>
        </patternFill>
      </fill>
    </dxf>
    <dxf>
      <font>
        <color theme="0"/>
      </font>
      <fill>
        <patternFill>
          <bgColor theme="9"/>
        </patternFill>
      </fill>
    </dxf>
    <dxf>
      <font>
        <color theme="0"/>
      </font>
      <fill>
        <patternFill>
          <bgColor theme="5"/>
        </patternFill>
      </fill>
    </dxf>
    <dxf>
      <font>
        <color theme="0"/>
      </font>
      <fill>
        <patternFill>
          <bgColor theme="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3" defaultTableStyle="Gantt Table Style" defaultPivotStyle="PivotStyleLight16">
    <tableStyle name="Gantt Table Style" pivot="0" count="4" xr9:uid="{4904D139-63E4-4221-B7C9-C6C5B7A50FAF}">
      <tableStyleElement type="wholeTable" dxfId="47"/>
      <tableStyleElement type="headerRow" dxfId="46"/>
      <tableStyleElement type="firstRowStripe" dxfId="45"/>
      <tableStyleElement type="secondRowStripe" dxfId="44"/>
    </tableStyle>
    <tableStyle name="Invisible" pivot="0" table="0" count="0" xr9:uid="{1AF77992-06E1-45E1-8441-6A89BD684A34}"/>
    <tableStyle name="ToDoList" pivot="0" count="9" xr9:uid="{00000000-0011-0000-FFFF-FFFF00000000}">
      <tableStyleElement type="wholeTable" dxfId="43"/>
      <tableStyleElement type="headerRow" dxfId="42"/>
      <tableStyleElement type="totalRow" dxfId="41"/>
      <tableStyleElement type="firstColumn" dxfId="40"/>
      <tableStyleElement type="lastColumn" dxfId="39"/>
      <tableStyleElement type="firstRowStripe" dxfId="38"/>
      <tableStyleElement type="secondRowStripe" dxfId="37"/>
      <tableStyleElement type="firstColumnStripe" dxfId="36"/>
      <tableStyleElement type="secondColumnStripe" dxfId="3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39</xdr:col>
          <xdr:colOff>9525</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3" totalsRowShown="0" headerRowDxfId="7" dataDxfId="6">
  <autoFilter ref="B9:G4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Assigned to" dataDxfId="3"/>
    <tableColumn id="4" xr3:uid="{8385BC6F-56EE-4363-A106-8DB0A1E4EF5A}" name="Progress" dataDxfId="2"/>
    <tableColumn id="5" xr3:uid="{02926609-7B93-4B6F-BE96-92EC7A949E4B}" name="Start" dataDxfId="1" dataCellStyle="Date"/>
    <tableColumn id="6" xr3:uid="{8FF9BE8E-04B7-4B39-AC27-D2E534204BC3}"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55"/>
    </row>
    <row r="2" spans="1:13" ht="50.1" customHeight="1">
      <c r="A2" s="7"/>
      <c r="B2" s="61"/>
      <c r="C2" s="72" t="s">
        <v>0</v>
      </c>
      <c r="D2" s="72"/>
      <c r="E2" s="72"/>
      <c r="F2" s="61"/>
      <c r="G2" s="7"/>
      <c r="H2" s="7"/>
      <c r="I2" s="7"/>
      <c r="J2" s="7"/>
      <c r="K2" s="7"/>
      <c r="L2" s="7"/>
      <c r="M2" s="7"/>
    </row>
    <row r="3" spans="1:13" ht="14.45" customHeight="1">
      <c r="A3" s="7"/>
      <c r="B3" s="56"/>
      <c r="C3" s="57"/>
      <c r="D3" s="58"/>
      <c r="E3" s="56"/>
      <c r="F3" s="56"/>
      <c r="G3" s="7"/>
      <c r="H3" s="7"/>
      <c r="I3" s="7"/>
      <c r="J3" s="7"/>
      <c r="K3" s="7"/>
      <c r="L3" s="7"/>
      <c r="M3" s="7"/>
    </row>
    <row r="4" spans="1:13" s="8" customFormat="1" ht="67.150000000000006" customHeight="1">
      <c r="A4" s="7"/>
      <c r="B4" s="56"/>
      <c r="C4" s="73" t="s">
        <v>1</v>
      </c>
      <c r="D4" s="73"/>
      <c r="E4" s="73"/>
      <c r="F4" s="56"/>
      <c r="G4" s="7"/>
      <c r="H4" s="7"/>
      <c r="I4" s="7"/>
      <c r="J4" s="7"/>
      <c r="K4" s="7"/>
      <c r="L4" s="7"/>
      <c r="M4" s="7"/>
    </row>
    <row r="5" spans="1:13" s="8" customFormat="1" ht="67.150000000000006" customHeight="1">
      <c r="A5" s="7"/>
      <c r="B5" s="56"/>
      <c r="C5" s="73" t="s">
        <v>2</v>
      </c>
      <c r="D5" s="73"/>
      <c r="E5" s="73"/>
      <c r="F5" s="56"/>
      <c r="G5" s="7"/>
      <c r="H5" s="7"/>
      <c r="I5" s="7"/>
      <c r="J5" s="7"/>
      <c r="K5" s="7"/>
      <c r="L5" s="7"/>
      <c r="M5" s="7"/>
    </row>
    <row r="6" spans="1:13" ht="15">
      <c r="A6" s="6"/>
      <c r="B6" s="59"/>
      <c r="C6" s="59"/>
      <c r="D6" s="60"/>
      <c r="E6" s="59"/>
      <c r="F6" s="59"/>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M45"/>
  <sheetViews>
    <sheetView showGridLines="0" tabSelected="1" showRuler="0" topLeftCell="A14" zoomScaleNormal="100" zoomScalePageLayoutView="70" workbookViewId="0">
      <selection activeCell="E18" sqref="E18"/>
    </sheetView>
  </sheetViews>
  <sheetFormatPr defaultColWidth="8.85546875" defaultRowHeight="30" customHeight="1"/>
  <cols>
    <col min="1" max="1" width="4.7109375" style="9" customWidth="1"/>
    <col min="2" max="2" width="30.7109375" customWidth="1"/>
    <col min="3" max="3" width="13.28515625" bestFit="1" customWidth="1"/>
    <col min="4" max="4" width="20.5703125" hidden="1" customWidth="1"/>
    <col min="5" max="5" width="15.7109375" customWidth="1"/>
    <col min="6" max="6" width="10.42578125" style="2" customWidth="1"/>
    <col min="7" max="7" width="10.42578125" customWidth="1"/>
    <col min="8" max="8" width="2.7109375" customWidth="1"/>
    <col min="9" max="15" width="16.28515625" customWidth="1"/>
    <col min="16" max="64" width="3.5703125" customWidth="1"/>
    <col min="65" max="65" width="2.7109375" customWidth="1"/>
  </cols>
  <sheetData>
    <row r="1" spans="1:65" ht="25.15" customHeight="1">
      <c r="F1" s="2" t="b">
        <f>IF(C12="On Track",TRUE)</f>
        <v>1</v>
      </c>
    </row>
    <row r="2" spans="1:65" ht="49.9" customHeight="1">
      <c r="A2" s="10"/>
      <c r="B2" s="76" t="s">
        <v>3</v>
      </c>
      <c r="C2" s="76"/>
      <c r="D2" s="76"/>
      <c r="E2" s="76"/>
      <c r="F2" s="76"/>
      <c r="G2" s="76"/>
      <c r="H2" s="76"/>
      <c r="I2" s="77"/>
      <c r="J2" s="77"/>
      <c r="K2" s="77"/>
      <c r="L2" s="77"/>
      <c r="M2" s="77"/>
      <c r="N2" s="77"/>
      <c r="O2" s="78"/>
      <c r="P2" s="78"/>
      <c r="Q2" s="78"/>
      <c r="R2" s="78"/>
      <c r="S2" s="78"/>
      <c r="T2" s="78"/>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5" ht="19.899999999999999" customHeight="1">
      <c r="A3" s="10"/>
      <c r="B3" s="26"/>
      <c r="C3" s="27"/>
      <c r="D3" s="28"/>
      <c r="E3" s="28"/>
      <c r="F3" s="29"/>
      <c r="G3" s="28"/>
      <c r="H3" s="28"/>
      <c r="I3" s="42"/>
      <c r="J3" s="1"/>
      <c r="K3" s="1"/>
      <c r="L3" s="1"/>
    </row>
    <row r="4" spans="1:65" ht="30" customHeight="1">
      <c r="A4" s="10"/>
      <c r="B4" s="30" t="s">
        <v>4</v>
      </c>
      <c r="C4" s="31"/>
      <c r="D4" s="32"/>
      <c r="E4" s="33"/>
      <c r="F4" s="34"/>
      <c r="G4" s="35" t="s">
        <v>5</v>
      </c>
      <c r="H4" s="33"/>
      <c r="I4" s="79" t="s">
        <v>6</v>
      </c>
      <c r="J4" s="79"/>
      <c r="K4" s="79"/>
      <c r="L4" s="79"/>
      <c r="N4" s="80" t="s">
        <v>7</v>
      </c>
      <c r="O4" s="80"/>
      <c r="P4" s="80"/>
      <c r="Q4" s="80"/>
      <c r="S4" s="81" t="s">
        <v>8</v>
      </c>
      <c r="T4" s="81"/>
      <c r="U4" s="81"/>
      <c r="V4" s="81"/>
      <c r="X4" s="74" t="s">
        <v>9</v>
      </c>
      <c r="Y4" s="74"/>
      <c r="Z4" s="74"/>
      <c r="AA4" s="74"/>
      <c r="AC4" s="75" t="s">
        <v>10</v>
      </c>
      <c r="AD4" s="75"/>
      <c r="AE4" s="75"/>
      <c r="AF4" s="75"/>
    </row>
    <row r="5" spans="1:65" ht="30" customHeight="1">
      <c r="A5" s="10"/>
      <c r="B5" s="36" t="s">
        <v>11</v>
      </c>
      <c r="C5" s="32"/>
      <c r="D5" s="32"/>
      <c r="E5" s="33"/>
      <c r="F5" s="34"/>
      <c r="G5" s="33"/>
      <c r="H5" s="33"/>
    </row>
    <row r="6" spans="1:65" ht="30" customHeight="1">
      <c r="A6" s="10"/>
      <c r="B6" s="37" t="s">
        <v>12</v>
      </c>
      <c r="C6" s="38" cm="1">
        <f t="array" aca="1" ref="C6" ca="1">IFERROR(IF(MIN(Milestones4352[Start])=0,TODAY(),B11(Milestones4352[Start])),TODAY())</f>
        <v>44545</v>
      </c>
      <c r="D6" s="39"/>
      <c r="E6" s="33"/>
      <c r="F6" s="34"/>
      <c r="G6" s="33"/>
      <c r="H6" s="33"/>
      <c r="I6" s="48" t="str">
        <f ca="1">TEXT(I7,"mmmm")</f>
        <v>December</v>
      </c>
      <c r="J6" s="48"/>
      <c r="K6" s="48"/>
      <c r="L6" s="48"/>
      <c r="M6" s="48"/>
      <c r="N6" s="48"/>
      <c r="O6" s="48"/>
    </row>
    <row r="7" spans="1:65" ht="30" customHeight="1">
      <c r="A7" s="10"/>
      <c r="B7" s="37" t="s">
        <v>13</v>
      </c>
      <c r="C7" s="40">
        <v>0</v>
      </c>
      <c r="D7" s="32"/>
      <c r="E7" s="33"/>
      <c r="F7" s="33"/>
      <c r="G7" s="33"/>
      <c r="H7" s="41"/>
      <c r="I7" s="49">
        <f ca="1">IFERROR(Project_Start+Scrolling_Increment,TODAY())</f>
        <v>44545</v>
      </c>
      <c r="J7" s="50">
        <f ca="1">I7+1</f>
        <v>44546</v>
      </c>
      <c r="K7" s="50">
        <f t="shared" ref="K7:O7" ca="1" si="0">J7+1</f>
        <v>44547</v>
      </c>
      <c r="L7" s="50">
        <f t="shared" ca="1" si="0"/>
        <v>44548</v>
      </c>
      <c r="M7" s="50">
        <f t="shared" ca="1" si="0"/>
        <v>44549</v>
      </c>
      <c r="N7" s="50">
        <f t="shared" ca="1" si="0"/>
        <v>44550</v>
      </c>
      <c r="O7" s="51">
        <f t="shared" ca="1" si="0"/>
        <v>44551</v>
      </c>
    </row>
    <row r="8" spans="1:65" ht="19.899999999999999" customHeight="1">
      <c r="A8" s="10"/>
      <c r="B8" s="32"/>
      <c r="C8" s="32"/>
      <c r="D8" s="32"/>
      <c r="E8" s="33"/>
      <c r="F8" s="33"/>
      <c r="G8" s="33"/>
      <c r="H8" s="41"/>
      <c r="I8" s="52"/>
      <c r="J8" s="53"/>
      <c r="K8" s="53"/>
      <c r="L8" s="53"/>
      <c r="M8" s="53"/>
      <c r="N8" s="53"/>
      <c r="O8" s="53"/>
    </row>
    <row r="9" spans="1:65" ht="40.15" customHeight="1">
      <c r="A9" s="10"/>
      <c r="B9" s="62" t="s">
        <v>14</v>
      </c>
      <c r="C9" s="63" t="s">
        <v>15</v>
      </c>
      <c r="D9" s="63" t="s">
        <v>16</v>
      </c>
      <c r="E9" s="63" t="s">
        <v>17</v>
      </c>
      <c r="F9" s="63" t="s">
        <v>18</v>
      </c>
      <c r="G9" s="63" t="s">
        <v>19</v>
      </c>
      <c r="H9" s="46"/>
      <c r="I9" s="54" t="str">
        <f t="shared" ref="I9:O9" ca="1" si="1">LEFT(TEXT(I7,"ddd"),1)</f>
        <v>W</v>
      </c>
      <c r="J9" s="54" t="str">
        <f t="shared" ca="1" si="1"/>
        <v>T</v>
      </c>
      <c r="K9" s="54" t="str">
        <f t="shared" ca="1" si="1"/>
        <v>F</v>
      </c>
      <c r="L9" s="54" t="str">
        <f t="shared" ca="1" si="1"/>
        <v>S</v>
      </c>
      <c r="M9" s="54" t="str">
        <f t="shared" ca="1" si="1"/>
        <v>S</v>
      </c>
      <c r="N9" s="54" t="str">
        <f t="shared" ca="1" si="1"/>
        <v>M</v>
      </c>
      <c r="O9" s="54" t="str">
        <f t="shared" ca="1" si="1"/>
        <v>T</v>
      </c>
    </row>
    <row r="10" spans="1:65" ht="30" hidden="1" customHeight="1">
      <c r="B10" s="16"/>
      <c r="C10" s="13"/>
      <c r="D10" s="12"/>
      <c r="E10" s="13"/>
      <c r="F10" s="14"/>
      <c r="G10" s="15"/>
      <c r="I10" s="18"/>
      <c r="J10" s="18"/>
      <c r="K10" s="18"/>
      <c r="L10" s="18"/>
      <c r="M10" s="18"/>
      <c r="N10" s="18"/>
      <c r="O10" s="18"/>
    </row>
    <row r="11" spans="1:65" s="1" customFormat="1" ht="40.15" customHeight="1">
      <c r="A11" s="10"/>
      <c r="B11" s="70" t="s">
        <v>20</v>
      </c>
      <c r="C11" s="20"/>
      <c r="D11" s="20"/>
      <c r="E11" s="21"/>
      <c r="F11" s="22"/>
      <c r="G11" s="23"/>
      <c r="H11" s="20"/>
      <c r="I11" s="17" t="str">
        <f t="shared" ref="I11:O28" ca="1" si="2">IF(AND($C11="Goal",I$7&gt;=$F11,I$7&lt;=$F11+$G11-1),2,IF(AND($C11="Milestone",I$7&gt;=$F11,I$7&lt;=$F11+$G11-1),1,""))</f>
        <v/>
      </c>
      <c r="J11" s="17" t="str">
        <f t="shared" ca="1" si="2"/>
        <v/>
      </c>
      <c r="K11" s="17" t="str">
        <f t="shared" ca="1" si="2"/>
        <v/>
      </c>
      <c r="L11" s="17" t="str">
        <f t="shared" ca="1" si="2"/>
        <v/>
      </c>
      <c r="M11" s="17" t="str">
        <f t="shared" ca="1" si="2"/>
        <v/>
      </c>
      <c r="N11" s="17" t="str">
        <f t="shared" ca="1" si="2"/>
        <v/>
      </c>
      <c r="O11" s="17" t="str">
        <f t="shared" ca="1" si="2"/>
        <v/>
      </c>
      <c r="S11" s="19"/>
    </row>
    <row r="12" spans="1:65" s="1" customFormat="1" ht="40.15" customHeight="1">
      <c r="A12" s="10"/>
      <c r="B12" s="24" t="s">
        <v>21</v>
      </c>
      <c r="C12" s="20" t="s">
        <v>22</v>
      </c>
      <c r="D12" s="20" t="s">
        <v>23</v>
      </c>
      <c r="E12" s="21">
        <v>1</v>
      </c>
      <c r="F12" s="22">
        <f ca="1">TODAY()</f>
        <v>44545</v>
      </c>
      <c r="G12" s="23">
        <v>1</v>
      </c>
      <c r="H12" s="20"/>
      <c r="I12" s="17" t="str">
        <f ca="1">IF(AND($C12="Goal",I$7&gt;=$F12,I$7&lt;=$F12+$G12-1),2,IF(AND($C12="Milestone",I$7&gt;=$F12,I$7&lt;=$F12+$G12-1),1,""))</f>
        <v/>
      </c>
      <c r="J12" s="17" t="str">
        <f t="shared" ca="1" si="2"/>
        <v/>
      </c>
      <c r="K12" s="17" t="str">
        <f t="shared" ca="1" si="2"/>
        <v/>
      </c>
      <c r="L12" s="17" t="str">
        <f t="shared" ca="1" si="2"/>
        <v/>
      </c>
      <c r="M12" s="17" t="str">
        <f t="shared" ca="1" si="2"/>
        <v/>
      </c>
      <c r="N12" s="17" t="str">
        <f t="shared" ca="1" si="2"/>
        <v/>
      </c>
      <c r="O12" s="17" t="str">
        <f t="shared" ca="1" si="2"/>
        <v/>
      </c>
    </row>
    <row r="13" spans="1:65" s="1" customFormat="1" ht="40.15" customHeight="1">
      <c r="A13" s="9"/>
      <c r="B13" s="24" t="s">
        <v>24</v>
      </c>
      <c r="C13" s="20" t="s">
        <v>25</v>
      </c>
      <c r="D13" s="20"/>
      <c r="E13" s="21" t="s">
        <v>26</v>
      </c>
      <c r="F13" s="22">
        <f ca="1">F12+0</f>
        <v>44545</v>
      </c>
      <c r="G13" s="23">
        <v>1</v>
      </c>
      <c r="H13" s="20"/>
      <c r="I13" s="17">
        <v>1</v>
      </c>
      <c r="J13" s="17" t="str">
        <f t="shared" ca="1" si="2"/>
        <v/>
      </c>
      <c r="K13" s="17" t="str">
        <f t="shared" ca="1" si="2"/>
        <v/>
      </c>
      <c r="L13" s="17" t="str">
        <f t="shared" ca="1" si="2"/>
        <v/>
      </c>
      <c r="M13" s="17" t="str">
        <f t="shared" ca="1" si="2"/>
        <v/>
      </c>
      <c r="N13" s="17" t="str">
        <f t="shared" ca="1" si="2"/>
        <v/>
      </c>
      <c r="O13" s="17" t="str">
        <f t="shared" ca="1" si="2"/>
        <v/>
      </c>
    </row>
    <row r="14" spans="1:65" s="1" customFormat="1" ht="40.15" customHeight="1">
      <c r="A14" s="9"/>
      <c r="B14" s="66" t="s">
        <v>27</v>
      </c>
      <c r="C14" s="20"/>
      <c r="D14" s="20"/>
      <c r="E14" s="21">
        <v>1</v>
      </c>
      <c r="F14" s="22">
        <f ca="1">F13+Milestones4352[[#This Row],[Days]]</f>
        <v>44546</v>
      </c>
      <c r="G14" s="23">
        <v>1</v>
      </c>
      <c r="H14" s="20"/>
      <c r="I14" s="17"/>
      <c r="J14" s="17"/>
      <c r="K14" s="17"/>
      <c r="L14" s="17"/>
      <c r="M14" s="17"/>
      <c r="N14" s="17"/>
      <c r="O14" s="17"/>
    </row>
    <row r="15" spans="1:65" s="1" customFormat="1" ht="40.15" customHeight="1">
      <c r="A15" s="10"/>
      <c r="B15" s="70" t="s">
        <v>28</v>
      </c>
      <c r="C15" s="20"/>
      <c r="D15" s="20"/>
      <c r="E15" s="21"/>
      <c r="F15" s="22">
        <f ca="1">F14</f>
        <v>44546</v>
      </c>
      <c r="G15" s="23"/>
      <c r="H15" s="20"/>
      <c r="I15" s="17" t="str">
        <f t="shared" ref="I15:O29" ca="1" si="3">IF(AND($C15="Goal",I$7&gt;=$F15,I$7&lt;=$F15+$G15-1),2,IF(AND($C15="Milestone",I$7&gt;=$F15,I$7&lt;=$F15+$G15-1),1,""))</f>
        <v/>
      </c>
      <c r="J15" s="17" t="str">
        <f t="shared" ca="1" si="2"/>
        <v/>
      </c>
      <c r="K15" s="17" t="str">
        <f t="shared" ca="1" si="2"/>
        <v/>
      </c>
      <c r="L15" s="17" t="str">
        <f t="shared" ca="1" si="2"/>
        <v/>
      </c>
      <c r="M15" s="17" t="str">
        <f t="shared" ca="1" si="2"/>
        <v/>
      </c>
      <c r="N15" s="17" t="str">
        <f t="shared" ca="1" si="2"/>
        <v/>
      </c>
      <c r="O15" s="17" t="str">
        <f t="shared" ca="1" si="2"/>
        <v/>
      </c>
    </row>
    <row r="16" spans="1:65" s="1" customFormat="1" ht="40.15" customHeight="1">
      <c r="A16" s="10"/>
      <c r="B16" s="24" t="s">
        <v>29</v>
      </c>
      <c r="C16" s="20"/>
      <c r="D16" s="20"/>
      <c r="E16" s="21">
        <v>0</v>
      </c>
      <c r="F16" s="22">
        <f ca="1">F15</f>
        <v>44546</v>
      </c>
      <c r="G16" s="23">
        <v>1</v>
      </c>
      <c r="H16" s="20"/>
      <c r="I16" s="17" t="str">
        <f t="shared" ca="1" si="3"/>
        <v/>
      </c>
      <c r="J16" s="17" t="str">
        <f t="shared" ca="1" si="2"/>
        <v/>
      </c>
      <c r="K16" s="17" t="str">
        <f t="shared" ca="1" si="2"/>
        <v/>
      </c>
      <c r="L16" s="17" t="str">
        <f t="shared" ca="1" si="2"/>
        <v/>
      </c>
      <c r="M16" s="17" t="str">
        <f t="shared" ca="1" si="2"/>
        <v/>
      </c>
      <c r="N16" s="17" t="str">
        <f t="shared" ca="1" si="2"/>
        <v/>
      </c>
      <c r="O16" s="17" t="str">
        <f t="shared" ca="1" si="2"/>
        <v/>
      </c>
    </row>
    <row r="17" spans="1:15" s="1" customFormat="1" ht="40.15" customHeight="1">
      <c r="A17" s="9"/>
      <c r="B17" s="24" t="s">
        <v>30</v>
      </c>
      <c r="C17" s="20"/>
      <c r="D17" s="20"/>
      <c r="E17" s="21">
        <v>1</v>
      </c>
      <c r="F17" s="22">
        <f ca="1">F16</f>
        <v>44546</v>
      </c>
      <c r="G17" s="23">
        <v>1</v>
      </c>
      <c r="H17" s="20"/>
      <c r="I17" s="17" t="str">
        <f t="shared" ca="1" si="3"/>
        <v/>
      </c>
      <c r="J17" s="17" t="str">
        <f t="shared" ca="1" si="2"/>
        <v/>
      </c>
      <c r="K17" s="17" t="str">
        <f t="shared" ca="1" si="2"/>
        <v/>
      </c>
      <c r="L17" s="17" t="str">
        <f t="shared" ca="1" si="2"/>
        <v/>
      </c>
      <c r="M17" s="17" t="str">
        <f t="shared" ca="1" si="2"/>
        <v/>
      </c>
      <c r="N17" s="17" t="str">
        <f t="shared" ca="1" si="2"/>
        <v/>
      </c>
      <c r="O17" s="17" t="str">
        <f t="shared" ca="1" si="2"/>
        <v/>
      </c>
    </row>
    <row r="18" spans="1:15" s="1" customFormat="1" ht="40.15" customHeight="1">
      <c r="A18" s="9"/>
      <c r="B18" s="24" t="s">
        <v>31</v>
      </c>
      <c r="C18" s="20"/>
      <c r="D18" s="20"/>
      <c r="E18" s="21">
        <v>0</v>
      </c>
      <c r="F18" s="22">
        <f ca="1">F16</f>
        <v>44546</v>
      </c>
      <c r="G18" s="23">
        <v>1</v>
      </c>
      <c r="H18" s="20"/>
      <c r="I18" s="17" t="str">
        <f t="shared" ca="1" si="3"/>
        <v/>
      </c>
      <c r="J18" s="17" t="str">
        <f t="shared" ca="1" si="2"/>
        <v/>
      </c>
      <c r="K18" s="17" t="str">
        <f t="shared" ca="1" si="2"/>
        <v/>
      </c>
      <c r="L18" s="17" t="str">
        <f t="shared" ca="1" si="2"/>
        <v/>
      </c>
      <c r="M18" s="17" t="str">
        <f t="shared" ca="1" si="2"/>
        <v/>
      </c>
      <c r="N18" s="17" t="str">
        <f t="shared" ca="1" si="2"/>
        <v/>
      </c>
      <c r="O18" s="17" t="str">
        <f t="shared" ca="1" si="2"/>
        <v/>
      </c>
    </row>
    <row r="19" spans="1:15" s="1" customFormat="1" ht="40.15" customHeight="1">
      <c r="A19" s="9"/>
      <c r="B19" s="65" t="s">
        <v>24</v>
      </c>
      <c r="C19" s="20" t="s">
        <v>25</v>
      </c>
      <c r="D19" s="20"/>
      <c r="E19" s="21"/>
      <c r="F19" s="22">
        <f ca="1">F18+G18</f>
        <v>44547</v>
      </c>
      <c r="G19" s="23">
        <v>1</v>
      </c>
      <c r="H19" s="20"/>
      <c r="I19" s="17" t="str">
        <f t="shared" ca="1" si="3"/>
        <v/>
      </c>
      <c r="J19" s="17" t="str">
        <f t="shared" ca="1" si="2"/>
        <v/>
      </c>
      <c r="K19" s="17">
        <f t="shared" ca="1" si="2"/>
        <v>1</v>
      </c>
      <c r="L19" s="17" t="str">
        <f t="shared" ca="1" si="2"/>
        <v/>
      </c>
      <c r="M19" s="17" t="str">
        <f t="shared" ca="1" si="2"/>
        <v/>
      </c>
      <c r="N19" s="17" t="str">
        <f t="shared" ca="1" si="2"/>
        <v/>
      </c>
      <c r="O19" s="17" t="str">
        <f t="shared" ca="1" si="2"/>
        <v/>
      </c>
    </row>
    <row r="20" spans="1:15" s="1" customFormat="1" ht="40.15" customHeight="1">
      <c r="A20" s="9"/>
      <c r="B20" s="68" t="s">
        <v>27</v>
      </c>
      <c r="C20" s="20"/>
      <c r="D20" s="20"/>
      <c r="E20" s="21">
        <v>0</v>
      </c>
      <c r="F20" s="22">
        <f ca="1">F19+G19</f>
        <v>44548</v>
      </c>
      <c r="G20" s="23">
        <v>1</v>
      </c>
      <c r="H20" s="20"/>
      <c r="I20" s="17" t="str">
        <f t="shared" ca="1" si="3"/>
        <v/>
      </c>
      <c r="J20" s="17" t="str">
        <f t="shared" ca="1" si="2"/>
        <v/>
      </c>
      <c r="K20" s="17" t="str">
        <f t="shared" ca="1" si="2"/>
        <v/>
      </c>
      <c r="L20" s="17" t="str">
        <f t="shared" ca="1" si="2"/>
        <v/>
      </c>
      <c r="M20" s="17" t="str">
        <f t="shared" ca="1" si="2"/>
        <v/>
      </c>
      <c r="N20" s="17" t="str">
        <f t="shared" ca="1" si="2"/>
        <v/>
      </c>
      <c r="O20" s="17" t="str">
        <f t="shared" ca="1" si="2"/>
        <v/>
      </c>
    </row>
    <row r="21" spans="1:15" s="1" customFormat="1" ht="40.15" customHeight="1">
      <c r="A21" s="9"/>
      <c r="B21" s="70" t="s">
        <v>32</v>
      </c>
      <c r="C21" s="20"/>
      <c r="D21" s="20"/>
      <c r="E21" s="21"/>
      <c r="F21" s="22"/>
      <c r="G21" s="23"/>
      <c r="H21" s="20"/>
      <c r="I21" s="17" t="str">
        <f t="shared" ca="1" si="3"/>
        <v/>
      </c>
      <c r="J21" s="17" t="str">
        <f t="shared" ca="1" si="2"/>
        <v/>
      </c>
      <c r="K21" s="17" t="str">
        <f t="shared" ca="1" si="2"/>
        <v/>
      </c>
      <c r="L21" s="17" t="str">
        <f t="shared" ca="1" si="2"/>
        <v/>
      </c>
      <c r="M21" s="17" t="str">
        <f t="shared" ca="1" si="2"/>
        <v/>
      </c>
      <c r="N21" s="17" t="str">
        <f t="shared" ca="1" si="2"/>
        <v/>
      </c>
      <c r="O21" s="17" t="str">
        <f t="shared" ca="1" si="2"/>
        <v/>
      </c>
    </row>
    <row r="22" spans="1:15" s="1" customFormat="1" ht="40.15" customHeight="1">
      <c r="A22" s="9"/>
      <c r="B22" s="24" t="s">
        <v>33</v>
      </c>
      <c r="C22" s="20"/>
      <c r="D22" s="20"/>
      <c r="E22" s="21"/>
      <c r="F22" s="22">
        <v>44544</v>
      </c>
      <c r="G22" s="23">
        <v>1</v>
      </c>
      <c r="H22" s="20"/>
      <c r="I22" s="17" t="str">
        <f t="shared" ca="1" si="3"/>
        <v/>
      </c>
      <c r="J22" s="17" t="str">
        <f t="shared" ca="1" si="2"/>
        <v/>
      </c>
      <c r="K22" s="17" t="str">
        <f t="shared" ca="1" si="2"/>
        <v/>
      </c>
      <c r="L22" s="17" t="str">
        <f t="shared" ca="1" si="2"/>
        <v/>
      </c>
      <c r="M22" s="17" t="str">
        <f t="shared" ca="1" si="2"/>
        <v/>
      </c>
      <c r="N22" s="17" t="str">
        <f t="shared" ca="1" si="2"/>
        <v/>
      </c>
      <c r="O22" s="17" t="str">
        <f t="shared" ca="1" si="2"/>
        <v/>
      </c>
    </row>
    <row r="23" spans="1:15" s="1" customFormat="1" ht="40.15" customHeight="1">
      <c r="A23" s="9"/>
      <c r="B23" s="24" t="s">
        <v>34</v>
      </c>
      <c r="C23" s="20"/>
      <c r="D23" s="20"/>
      <c r="E23" s="21"/>
      <c r="F23" s="22">
        <f>F22+G22</f>
        <v>44545</v>
      </c>
      <c r="G23" s="23">
        <v>1</v>
      </c>
      <c r="H23" s="20"/>
      <c r="I23" s="17" t="str">
        <f t="shared" ca="1" si="3"/>
        <v/>
      </c>
      <c r="J23" s="17" t="str">
        <f t="shared" ca="1" si="2"/>
        <v/>
      </c>
      <c r="K23" s="17" t="str">
        <f t="shared" ca="1" si="2"/>
        <v/>
      </c>
      <c r="L23" s="17" t="str">
        <f t="shared" ca="1" si="2"/>
        <v/>
      </c>
      <c r="M23" s="17" t="str">
        <f t="shared" ca="1" si="2"/>
        <v/>
      </c>
      <c r="N23" s="17" t="str">
        <f t="shared" ca="1" si="2"/>
        <v/>
      </c>
      <c r="O23" s="17" t="str">
        <f t="shared" ca="1" si="2"/>
        <v/>
      </c>
    </row>
    <row r="24" spans="1:15" s="1" customFormat="1" ht="40.15" customHeight="1">
      <c r="A24" s="9"/>
      <c r="B24" s="24" t="s">
        <v>35</v>
      </c>
      <c r="C24" s="20"/>
      <c r="D24" s="20"/>
      <c r="E24" s="21"/>
      <c r="F24" s="22">
        <f>F23</f>
        <v>44545</v>
      </c>
      <c r="G24" s="23">
        <v>1</v>
      </c>
      <c r="H24" s="20"/>
      <c r="I24" s="17"/>
      <c r="J24" s="17"/>
      <c r="K24" s="17"/>
      <c r="L24" s="17"/>
      <c r="M24" s="17"/>
      <c r="N24" s="17"/>
      <c r="O24" s="17"/>
    </row>
    <row r="25" spans="1:15" s="1" customFormat="1" ht="40.15" customHeight="1">
      <c r="A25" s="9"/>
      <c r="B25" s="24" t="s">
        <v>36</v>
      </c>
      <c r="C25" s="20"/>
      <c r="D25" s="20"/>
      <c r="E25" s="21"/>
      <c r="F25" s="22">
        <f>F24</f>
        <v>44545</v>
      </c>
      <c r="G25" s="23">
        <v>1</v>
      </c>
      <c r="H25" s="20"/>
      <c r="I25" s="17"/>
      <c r="J25" s="17"/>
      <c r="K25" s="17"/>
      <c r="L25" s="17"/>
      <c r="M25" s="17"/>
      <c r="N25" s="17"/>
      <c r="O25" s="17"/>
    </row>
    <row r="26" spans="1:15" s="1" customFormat="1" ht="40.15" customHeight="1">
      <c r="A26" s="9"/>
      <c r="B26" s="24" t="s">
        <v>37</v>
      </c>
      <c r="C26" s="20"/>
      <c r="D26" s="20"/>
      <c r="E26" s="21"/>
      <c r="F26" s="22">
        <f>F25</f>
        <v>44545</v>
      </c>
      <c r="G26" s="23">
        <v>1</v>
      </c>
      <c r="H26" s="20"/>
      <c r="I26" s="17"/>
      <c r="J26" s="17"/>
      <c r="K26" s="17"/>
      <c r="L26" s="17"/>
      <c r="M26" s="17"/>
      <c r="N26" s="17"/>
      <c r="O26" s="17"/>
    </row>
    <row r="27" spans="1:15" s="1" customFormat="1" ht="40.15" customHeight="1">
      <c r="A27" s="9"/>
      <c r="B27" s="24" t="s">
        <v>38</v>
      </c>
      <c r="C27" s="20"/>
      <c r="D27" s="20"/>
      <c r="E27" s="21"/>
      <c r="F27" s="22">
        <f>F25</f>
        <v>44545</v>
      </c>
      <c r="G27" s="23">
        <v>2</v>
      </c>
      <c r="H27" s="20"/>
      <c r="I27" s="17"/>
      <c r="J27" s="17"/>
      <c r="K27" s="17"/>
      <c r="L27" s="17"/>
      <c r="M27" s="17"/>
      <c r="N27" s="17"/>
      <c r="O27" s="17"/>
    </row>
    <row r="28" spans="1:15" s="1" customFormat="1" ht="40.15" customHeight="1">
      <c r="A28" s="9"/>
      <c r="B28" s="71" t="s">
        <v>24</v>
      </c>
      <c r="C28" s="20" t="s">
        <v>25</v>
      </c>
      <c r="D28" s="20"/>
      <c r="E28" s="21"/>
      <c r="F28" s="22">
        <v>44547</v>
      </c>
      <c r="G28" s="23">
        <v>1</v>
      </c>
      <c r="H28" s="20"/>
      <c r="I28" s="17" t="str">
        <f t="shared" ca="1" si="3"/>
        <v/>
      </c>
      <c r="J28" s="17" t="str">
        <f t="shared" ca="1" si="2"/>
        <v/>
      </c>
      <c r="K28" s="17">
        <f t="shared" ca="1" si="2"/>
        <v>1</v>
      </c>
      <c r="L28" s="17" t="str">
        <f t="shared" ca="1" si="2"/>
        <v/>
      </c>
      <c r="M28" s="17" t="str">
        <f t="shared" ca="1" si="2"/>
        <v/>
      </c>
      <c r="N28" s="17" t="str">
        <f t="shared" ca="1" si="2"/>
        <v/>
      </c>
      <c r="O28" s="17" t="str">
        <f t="shared" ca="1" si="2"/>
        <v/>
      </c>
    </row>
    <row r="29" spans="1:15" s="1" customFormat="1" ht="40.15" customHeight="1">
      <c r="A29" s="9"/>
      <c r="B29" s="71" t="s">
        <v>27</v>
      </c>
      <c r="C29" s="20"/>
      <c r="D29" s="20"/>
      <c r="E29" s="21"/>
      <c r="F29" s="22">
        <f>F28+G28</f>
        <v>44548</v>
      </c>
      <c r="G29" s="23">
        <v>1</v>
      </c>
      <c r="H29" s="20"/>
      <c r="I29" s="17" t="str">
        <f t="shared" ca="1" si="3"/>
        <v/>
      </c>
      <c r="J29" s="17" t="str">
        <f t="shared" ca="1" si="3"/>
        <v/>
      </c>
      <c r="K29" s="17" t="str">
        <f t="shared" ca="1" si="3"/>
        <v/>
      </c>
      <c r="L29" s="17" t="str">
        <f t="shared" ca="1" si="3"/>
        <v/>
      </c>
      <c r="M29" s="17" t="str">
        <f t="shared" ca="1" si="3"/>
        <v/>
      </c>
      <c r="N29" s="17" t="str">
        <f t="shared" ca="1" si="3"/>
        <v/>
      </c>
      <c r="O29" s="17" t="str">
        <f t="shared" ca="1" si="3"/>
        <v/>
      </c>
    </row>
    <row r="30" spans="1:15" s="1" customFormat="1" ht="40.15" customHeight="1">
      <c r="A30" s="9"/>
      <c r="B30" s="70" t="s">
        <v>39</v>
      </c>
      <c r="C30" s="20"/>
      <c r="D30" s="20"/>
      <c r="E30" s="21"/>
      <c r="F30" s="22"/>
      <c r="G30" s="23"/>
      <c r="H30" s="20"/>
      <c r="I30" s="17" t="str">
        <f t="shared" ref="I30:O35" ca="1" si="4">IF(AND($C30="Goal",I$7&gt;=$F30,I$7&lt;=$F30+$G30-1),2,IF(AND($C30="Milestone",I$7&gt;=$F30,I$7&lt;=$F30+$G30-1),1,""))</f>
        <v/>
      </c>
      <c r="J30" s="17" t="str">
        <f t="shared" ca="1" si="4"/>
        <v/>
      </c>
      <c r="K30" s="17" t="str">
        <f t="shared" ca="1" si="4"/>
        <v/>
      </c>
      <c r="L30" s="17" t="str">
        <f t="shared" ca="1" si="4"/>
        <v/>
      </c>
      <c r="M30" s="17" t="str">
        <f t="shared" ca="1" si="4"/>
        <v/>
      </c>
      <c r="N30" s="17" t="str">
        <f t="shared" ca="1" si="4"/>
        <v/>
      </c>
      <c r="O30" s="17" t="str">
        <f t="shared" ca="1" si="4"/>
        <v/>
      </c>
    </row>
    <row r="31" spans="1:15" s="1" customFormat="1" ht="40.15" customHeight="1">
      <c r="A31" s="9"/>
      <c r="B31" s="24" t="s">
        <v>40</v>
      </c>
      <c r="C31" s="20"/>
      <c r="D31" s="20"/>
      <c r="E31" s="21"/>
      <c r="F31" s="22">
        <v>44544</v>
      </c>
      <c r="G31" s="23">
        <v>1</v>
      </c>
      <c r="H31" s="20"/>
      <c r="I31" s="17" t="str">
        <f t="shared" ca="1" si="4"/>
        <v/>
      </c>
      <c r="J31" s="17" t="str">
        <f t="shared" ca="1" si="4"/>
        <v/>
      </c>
      <c r="K31" s="17" t="str">
        <f t="shared" ca="1" si="4"/>
        <v/>
      </c>
      <c r="L31" s="17" t="str">
        <f t="shared" ca="1" si="4"/>
        <v/>
      </c>
      <c r="M31" s="17" t="str">
        <f t="shared" ca="1" si="4"/>
        <v/>
      </c>
      <c r="N31" s="17" t="str">
        <f t="shared" ca="1" si="4"/>
        <v/>
      </c>
      <c r="O31" s="17" t="str">
        <f t="shared" ca="1" si="4"/>
        <v/>
      </c>
    </row>
    <row r="32" spans="1:15" s="1" customFormat="1" ht="40.15" customHeight="1">
      <c r="A32" s="9"/>
      <c r="B32" s="24" t="s">
        <v>41</v>
      </c>
      <c r="C32" s="20"/>
      <c r="D32" s="20"/>
      <c r="E32" s="21"/>
      <c r="F32" s="22">
        <f>F31</f>
        <v>44544</v>
      </c>
      <c r="G32" s="23">
        <v>1</v>
      </c>
      <c r="H32" s="20"/>
      <c r="I32" s="17" t="str">
        <f t="shared" ca="1" si="4"/>
        <v/>
      </c>
      <c r="J32" s="17" t="str">
        <f t="shared" ca="1" si="4"/>
        <v/>
      </c>
      <c r="K32" s="17" t="str">
        <f t="shared" ca="1" si="4"/>
        <v/>
      </c>
      <c r="L32" s="17" t="str">
        <f t="shared" ca="1" si="4"/>
        <v/>
      </c>
      <c r="M32" s="17" t="str">
        <f t="shared" ca="1" si="4"/>
        <v/>
      </c>
      <c r="N32" s="17" t="str">
        <f t="shared" ca="1" si="4"/>
        <v/>
      </c>
      <c r="O32" s="17" t="str">
        <f t="shared" ca="1" si="4"/>
        <v/>
      </c>
    </row>
    <row r="33" spans="1:64" s="1" customFormat="1" ht="40.15" customHeight="1">
      <c r="A33" s="9"/>
      <c r="B33" s="24" t="s">
        <v>42</v>
      </c>
      <c r="C33" s="20"/>
      <c r="D33" s="20"/>
      <c r="E33" s="21"/>
      <c r="F33" s="22">
        <f>F32+G32</f>
        <v>44545</v>
      </c>
      <c r="G33" s="23">
        <v>2</v>
      </c>
      <c r="H33" s="20"/>
      <c r="I33" s="17" t="str">
        <f t="shared" ca="1" si="4"/>
        <v/>
      </c>
      <c r="J33" s="17" t="str">
        <f t="shared" ca="1" si="4"/>
        <v/>
      </c>
      <c r="K33" s="17" t="str">
        <f t="shared" ca="1" si="4"/>
        <v/>
      </c>
      <c r="L33" s="17" t="str">
        <f t="shared" ca="1" si="4"/>
        <v/>
      </c>
      <c r="M33" s="17" t="str">
        <f t="shared" ca="1" si="4"/>
        <v/>
      </c>
      <c r="N33" s="17" t="str">
        <f t="shared" ca="1" si="4"/>
        <v/>
      </c>
      <c r="O33" s="17" t="str">
        <f t="shared" ca="1" si="4"/>
        <v/>
      </c>
    </row>
    <row r="34" spans="1:64" s="1" customFormat="1" ht="40.15" customHeight="1">
      <c r="A34" s="9"/>
      <c r="B34" s="24" t="s">
        <v>43</v>
      </c>
      <c r="C34" s="20"/>
      <c r="D34" s="20"/>
      <c r="E34" s="21"/>
      <c r="F34" s="22">
        <f>F33</f>
        <v>44545</v>
      </c>
      <c r="G34" s="23">
        <v>2</v>
      </c>
      <c r="H34" s="20"/>
      <c r="I34" s="17" t="str">
        <f t="shared" ca="1" si="4"/>
        <v/>
      </c>
      <c r="J34" s="17" t="str">
        <f t="shared" ca="1" si="4"/>
        <v/>
      </c>
      <c r="K34" s="17" t="str">
        <f t="shared" ca="1" si="4"/>
        <v/>
      </c>
      <c r="L34" s="17" t="str">
        <f t="shared" ca="1" si="4"/>
        <v/>
      </c>
      <c r="M34" s="17" t="str">
        <f t="shared" ca="1" si="4"/>
        <v/>
      </c>
      <c r="N34" s="17" t="str">
        <f t="shared" ca="1" si="4"/>
        <v/>
      </c>
      <c r="O34" s="17" t="str">
        <f t="shared" ca="1" si="4"/>
        <v/>
      </c>
    </row>
    <row r="35" spans="1:64" s="1" customFormat="1" ht="40.15" customHeight="1">
      <c r="A35" s="9"/>
      <c r="B35" s="24" t="s">
        <v>44</v>
      </c>
      <c r="C35" s="20"/>
      <c r="D35" s="20"/>
      <c r="E35" s="21"/>
      <c r="F35" s="22">
        <f>F34</f>
        <v>44545</v>
      </c>
      <c r="G35" s="23">
        <v>2</v>
      </c>
      <c r="H35" s="20"/>
      <c r="I35" s="17" t="str">
        <f t="shared" ca="1" si="4"/>
        <v/>
      </c>
      <c r="J35" s="17" t="str">
        <f t="shared" ca="1" si="4"/>
        <v/>
      </c>
      <c r="K35" s="17" t="str">
        <f t="shared" ca="1" si="4"/>
        <v/>
      </c>
      <c r="L35" s="17" t="str">
        <f t="shared" ca="1" si="4"/>
        <v/>
      </c>
      <c r="M35" s="17" t="str">
        <f t="shared" ca="1" si="4"/>
        <v/>
      </c>
      <c r="N35" s="17" t="str">
        <f t="shared" ca="1" si="4"/>
        <v/>
      </c>
      <c r="O35" s="17" t="str">
        <f t="shared" ca="1" si="4"/>
        <v/>
      </c>
    </row>
    <row r="36" spans="1:64" s="1" customFormat="1" ht="40.15" customHeight="1">
      <c r="A36" s="9"/>
      <c r="B36" s="69" t="s">
        <v>45</v>
      </c>
      <c r="C36" s="20"/>
      <c r="D36" s="20"/>
      <c r="E36" s="21"/>
      <c r="F36" s="22">
        <f>F34</f>
        <v>44545</v>
      </c>
      <c r="G36" s="23">
        <v>1</v>
      </c>
      <c r="H36" s="20"/>
      <c r="I36" s="17"/>
      <c r="J36" s="17"/>
      <c r="K36" s="17"/>
      <c r="L36" s="17"/>
      <c r="M36" s="17"/>
      <c r="N36" s="17"/>
      <c r="O36" s="17"/>
    </row>
    <row r="37" spans="1:64" s="1" customFormat="1" ht="45">
      <c r="A37" s="9"/>
      <c r="B37" s="69" t="s">
        <v>46</v>
      </c>
      <c r="C37" s="20"/>
      <c r="D37" s="20"/>
      <c r="E37" s="21"/>
      <c r="F37" s="22">
        <f>F36+G36</f>
        <v>44546</v>
      </c>
      <c r="G37" s="23">
        <v>1</v>
      </c>
      <c r="H37" s="20"/>
      <c r="I37" s="17"/>
      <c r="J37" s="17"/>
      <c r="K37" s="17"/>
      <c r="L37" s="17"/>
      <c r="M37" s="17"/>
      <c r="N37" s="17"/>
      <c r="O37" s="17"/>
    </row>
    <row r="38" spans="1:64" s="1" customFormat="1" ht="40.15" customHeight="1">
      <c r="A38" s="9"/>
      <c r="B38" s="65" t="s">
        <v>47</v>
      </c>
      <c r="C38" s="20" t="s">
        <v>25</v>
      </c>
      <c r="D38" s="20"/>
      <c r="E38" s="21"/>
      <c r="F38" s="22">
        <f>F37</f>
        <v>44546</v>
      </c>
      <c r="G38" s="23">
        <v>1</v>
      </c>
      <c r="H38" s="20"/>
      <c r="I38" s="17" t="str">
        <f t="shared" ref="I38:O42" ca="1" si="5">IF(AND($C38="Goal",I$7&gt;=$F38,I$7&lt;=$F38+$G38-1),2,IF(AND($C38="Milestone",I$7&gt;=$F38,I$7&lt;=$F38+$G38-1),1,""))</f>
        <v/>
      </c>
      <c r="J38" s="17">
        <f t="shared" ca="1" si="5"/>
        <v>1</v>
      </c>
      <c r="K38" s="17" t="str">
        <f t="shared" ca="1" si="5"/>
        <v/>
      </c>
      <c r="L38" s="17" t="str">
        <f t="shared" ca="1" si="5"/>
        <v/>
      </c>
      <c r="M38" s="17" t="str">
        <f t="shared" ca="1" si="5"/>
        <v/>
      </c>
      <c r="N38" s="17" t="str">
        <f t="shared" ca="1" si="5"/>
        <v/>
      </c>
      <c r="O38" s="17" t="str">
        <f t="shared" ca="1" si="5"/>
        <v/>
      </c>
    </row>
    <row r="39" spans="1:64" s="1" customFormat="1" ht="15">
      <c r="A39" s="9"/>
      <c r="B39" s="67" t="s">
        <v>48</v>
      </c>
      <c r="C39" s="20"/>
      <c r="D39" s="20"/>
      <c r="E39" s="21"/>
      <c r="F39" s="22">
        <f>F38+G38</f>
        <v>44547</v>
      </c>
      <c r="G39" s="23">
        <v>1</v>
      </c>
      <c r="H39" s="20"/>
      <c r="I39" s="17"/>
      <c r="J39" s="17"/>
      <c r="K39" s="17"/>
      <c r="L39" s="17"/>
      <c r="M39" s="17"/>
      <c r="N39" s="17"/>
      <c r="O39" s="17"/>
    </row>
    <row r="40" spans="1:64" s="1" customFormat="1" ht="40.15" customHeight="1">
      <c r="A40" s="9"/>
      <c r="B40" s="70" t="s">
        <v>49</v>
      </c>
      <c r="C40" s="20"/>
      <c r="D40" s="20"/>
      <c r="E40" s="21"/>
      <c r="F40" s="22"/>
      <c r="G40" s="23"/>
      <c r="H40" s="20"/>
      <c r="I40" s="17" t="str">
        <f t="shared" ca="1" si="5"/>
        <v/>
      </c>
      <c r="J40" s="17" t="str">
        <f t="shared" ca="1" si="5"/>
        <v/>
      </c>
      <c r="K40" s="17" t="str">
        <f t="shared" ca="1" si="5"/>
        <v/>
      </c>
      <c r="L40" s="17" t="str">
        <f t="shared" ca="1" si="5"/>
        <v/>
      </c>
      <c r="M40" s="17" t="str">
        <f t="shared" ca="1" si="5"/>
        <v/>
      </c>
      <c r="N40" s="17" t="str">
        <f t="shared" ca="1" si="5"/>
        <v/>
      </c>
      <c r="O40" s="17" t="str">
        <f t="shared" ca="1" si="5"/>
        <v/>
      </c>
    </row>
    <row r="41" spans="1:64" s="1" customFormat="1" ht="40.15" customHeight="1">
      <c r="A41" s="9"/>
      <c r="B41" s="24" t="s">
        <v>50</v>
      </c>
      <c r="C41" s="20" t="s">
        <v>51</v>
      </c>
      <c r="D41" s="20"/>
      <c r="E41" s="21"/>
      <c r="F41" s="22">
        <v>44547</v>
      </c>
      <c r="G41" s="23">
        <v>1</v>
      </c>
      <c r="H41" s="20"/>
      <c r="I41" s="17" t="str">
        <f t="shared" ca="1" si="5"/>
        <v/>
      </c>
      <c r="J41" s="17" t="str">
        <f t="shared" ca="1" si="5"/>
        <v/>
      </c>
      <c r="K41" s="17">
        <f t="shared" ca="1" si="5"/>
        <v>2</v>
      </c>
      <c r="L41" s="17" t="str">
        <f t="shared" ca="1" si="5"/>
        <v/>
      </c>
      <c r="M41" s="17" t="str">
        <f t="shared" ca="1" si="5"/>
        <v/>
      </c>
      <c r="N41" s="17" t="str">
        <f t="shared" ca="1" si="5"/>
        <v/>
      </c>
      <c r="O41" s="17" t="str">
        <f t="shared" ca="1" si="5"/>
        <v/>
      </c>
    </row>
    <row r="42" spans="1:64" s="1" customFormat="1" ht="40.15" customHeight="1">
      <c r="A42" s="9"/>
      <c r="B42" s="24" t="s">
        <v>52</v>
      </c>
      <c r="C42" s="20" t="s">
        <v>25</v>
      </c>
      <c r="D42" s="20"/>
      <c r="E42" s="21"/>
      <c r="F42" s="22">
        <v>44547</v>
      </c>
      <c r="G42" s="23">
        <v>1</v>
      </c>
      <c r="H42" s="20"/>
      <c r="I42" s="17" t="str">
        <f t="shared" ca="1" si="5"/>
        <v/>
      </c>
      <c r="J42" s="17" t="str">
        <f t="shared" ca="1" si="5"/>
        <v/>
      </c>
      <c r="K42" s="17">
        <f t="shared" ca="1" si="5"/>
        <v>1</v>
      </c>
      <c r="L42" s="17" t="str">
        <f t="shared" ca="1" si="5"/>
        <v/>
      </c>
      <c r="M42" s="17" t="str">
        <f t="shared" ca="1" si="5"/>
        <v/>
      </c>
      <c r="N42" s="17" t="str">
        <f t="shared" ca="1" si="5"/>
        <v/>
      </c>
      <c r="O42" s="17" t="str">
        <f t="shared" ca="1" si="5"/>
        <v/>
      </c>
      <c r="P42" s="47"/>
    </row>
    <row r="43" spans="1:64" s="1" customFormat="1" ht="40.15" customHeight="1">
      <c r="A43" s="10"/>
      <c r="B43" s="64" t="s">
        <v>53</v>
      </c>
      <c r="C43" s="20"/>
      <c r="D43" s="20"/>
      <c r="E43" s="33"/>
      <c r="F43" s="43"/>
      <c r="G43" s="44"/>
      <c r="H43" s="20"/>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row>
    <row r="44" spans="1:64" ht="30" customHeight="1">
      <c r="D44" s="4"/>
      <c r="G44" s="11"/>
      <c r="H44" s="3"/>
    </row>
    <row r="45" spans="1:64" ht="30" customHeight="1">
      <c r="D45" s="5"/>
    </row>
  </sheetData>
  <mergeCells count="8">
    <mergeCell ref="X4:AA4"/>
    <mergeCell ref="AC4:AF4"/>
    <mergeCell ref="B2:H2"/>
    <mergeCell ref="I2:N2"/>
    <mergeCell ref="O2:T2"/>
    <mergeCell ref="I4:L4"/>
    <mergeCell ref="N4:Q4"/>
    <mergeCell ref="S4:V4"/>
  </mergeCells>
  <conditionalFormatting sqref="E9:E43">
    <cfRule type="dataBar" priority="14">
      <dataBar>
        <cfvo type="num" val="0"/>
        <cfvo type="num" val="1"/>
        <color theme="6" tint="0.39997558519241921"/>
      </dataBar>
      <extLst>
        <ext xmlns:x14="http://schemas.microsoft.com/office/spreadsheetml/2009/9/main" uri="{B025F937-C7B1-47D3-B67F-A62EFF666E3E}">
          <x14:id>{E8416024-553A-4557-9805-628B358112C1}</x14:id>
        </ext>
      </extLst>
    </cfRule>
  </conditionalFormatting>
  <conditionalFormatting sqref="I43:O43 I7:N42">
    <cfRule type="expression" dxfId="34" priority="10">
      <formula>AND(TODAY()&gt;=I$7,TODAY()&lt;J$7)</formula>
    </cfRule>
  </conditionalFormatting>
  <conditionalFormatting sqref="I6:O6">
    <cfRule type="expression" dxfId="33" priority="13">
      <formula>I$7&lt;=EOMONTH($I$7,0)</formula>
    </cfRule>
  </conditionalFormatting>
  <conditionalFormatting sqref="J6:O6">
    <cfRule type="expression" dxfId="32" priority="12">
      <formula>AND(J$7&lt;=EOMONTH($I$7,2),J$7&gt;EOMONTH($I$7,0),J$7&gt;EOMONTH($I$7,1))</formula>
    </cfRule>
  </conditionalFormatting>
  <conditionalFormatting sqref="I6:O6">
    <cfRule type="expression" dxfId="31" priority="11">
      <formula>AND(I$7&lt;=EOMONTH($I$7,1),I$7&gt;EOMONTH($I$7,0))</formula>
    </cfRule>
  </conditionalFormatting>
  <conditionalFormatting sqref="I10:O42">
    <cfRule type="expression" dxfId="30" priority="16" stopIfTrue="1">
      <formula>AND($C10="Low Risk",I$7&gt;=$F10,I$7&lt;=$F10+$G10-1)</formula>
    </cfRule>
    <cfRule type="expression" dxfId="29" priority="17" stopIfTrue="1">
      <formula>AND($C10="High Risk",I$7&gt;=$F10,I$7&lt;=$F10+$G10-1)</formula>
    </cfRule>
    <cfRule type="expression" dxfId="28" priority="18" stopIfTrue="1">
      <formula>AND($C10="On Track",I$7&gt;=$F10,I$7&lt;=$F10+$G10-1)</formula>
    </cfRule>
    <cfRule type="expression" dxfId="27" priority="19" stopIfTrue="1">
      <formula>AND($C10="Med Risk",I$7&gt;=$F10,I$7&lt;=$F10+$G10-1)</formula>
    </cfRule>
    <cfRule type="expression" dxfId="26" priority="20" stopIfTrue="1">
      <formula>AND(LEN($C10)=0,I$7&gt;=$F10,I$7&lt;=$F10+$G10-1)</formula>
    </cfRule>
  </conditionalFormatting>
  <conditionalFormatting sqref="I43:O43">
    <cfRule type="expression" dxfId="25" priority="22" stopIfTrue="1">
      <formula>AND(#REF!="Low Risk",I$7&gt;=#REF!,I$7&lt;=#REF!+#REF!-1)</formula>
    </cfRule>
    <cfRule type="expression" dxfId="24" priority="23" stopIfTrue="1">
      <formula>AND(#REF!="High Risk",I$7&gt;=#REF!,I$7&lt;=#REF!+#REF!-1)</formula>
    </cfRule>
    <cfRule type="expression" dxfId="23" priority="24" stopIfTrue="1">
      <formula>AND(#REF!="On Track",I$7&gt;=#REF!,I$7&lt;=#REF!+#REF!-1)</formula>
    </cfRule>
    <cfRule type="expression" dxfId="22" priority="25" stopIfTrue="1">
      <formula>AND(#REF!="Med Risk",I$7&gt;=#REF!,I$7&lt;=#REF!+#REF!-1)</formula>
    </cfRule>
    <cfRule type="expression" dxfId="21" priority="26" stopIfTrue="1">
      <formula>AND(LEN(#REF!)=0,I$7&gt;=#REF!,I$7&lt;=#REF!+#REF!-1)</formula>
    </cfRule>
  </conditionalFormatting>
  <conditionalFormatting sqref="C12:C43">
    <cfRule type="cellIs" dxfId="20" priority="3" operator="equal">
      <formula>$X$4</formula>
    </cfRule>
    <cfRule type="cellIs" dxfId="19" priority="4" operator="equal">
      <formula>$S$4</formula>
    </cfRule>
    <cfRule type="cellIs" dxfId="18" priority="5" operator="equal">
      <formula>$N$4</formula>
    </cfRule>
    <cfRule type="cellIs" dxfId="17" priority="6" operator="equal">
      <formula>$I$4</formula>
    </cfRule>
  </conditionalFormatting>
  <conditionalFormatting sqref="I13">
    <cfRule type="expression" dxfId="16" priority="1">
      <formula>"if($C$13='Milestone', true)"</formula>
    </cfRule>
  </conditionalFormatting>
  <conditionalFormatting sqref="P43:BK43">
    <cfRule type="expression" dxfId="15" priority="119">
      <formula>AND(TODAY()&gt;=#REF!,TODAY()&lt;#REF!)</formula>
    </cfRule>
  </conditionalFormatting>
  <conditionalFormatting sqref="O7:O42">
    <cfRule type="expression" dxfId="14" priority="120">
      <formula>AND(TODAY()&gt;=O$7,TODAY()&lt;#REF!)</formula>
    </cfRule>
  </conditionalFormatting>
  <conditionalFormatting sqref="BL43">
    <cfRule type="expression" dxfId="13" priority="121">
      <formula>AND(TODAY()&gt;=#REF!,TODAY()&lt;P$7)</formula>
    </cfRule>
  </conditionalFormatting>
  <conditionalFormatting sqref="P43:BL43">
    <cfRule type="expression" dxfId="12" priority="135" stopIfTrue="1">
      <formula>AND(#REF!="Low Risk",#REF!&gt;=#REF!,#REF!&lt;=#REF!+#REF!-1)</formula>
    </cfRule>
    <cfRule type="expression" dxfId="11" priority="136" stopIfTrue="1">
      <formula>AND(#REF!="High Risk",#REF!&gt;=#REF!,#REF!&lt;=#REF!+#REF!-1)</formula>
    </cfRule>
    <cfRule type="expression" dxfId="10" priority="137" stopIfTrue="1">
      <formula>AND(#REF!="On Track",#REF!&gt;=#REF!,#REF!&lt;=#REF!+#REF!-1)</formula>
    </cfRule>
    <cfRule type="expression" dxfId="9" priority="138" stopIfTrue="1">
      <formula>AND(#REF!="Med Risk",#REF!&gt;=#REF!,#REF!&lt;=#REF!+#REF!-1)</formula>
    </cfRule>
    <cfRule type="expression" dxfId="8" priority="139" stopIfTrue="1">
      <formula>AND(LEN(#REF!)=0,#REF!&gt;=#REF!,#REF!&lt;=#REF!+#REF!-1)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3" xr:uid="{659FD5CB-B62B-4854-B8A9-29F1F70930AC}"/>
    <dataValidation allowBlank="1" showInputMessage="1" showErrorMessage="1" prompt="This is an empty row" sqref="A42"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39</xdr:col>
                    <xdr:colOff>9525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E9:E43</xm:sqref>
        </x14:conditionalFormatting>
        <x14:conditionalFormatting xmlns:xm="http://schemas.microsoft.com/office/excel/2006/main">
          <x14:cfRule type="iconSet" priority="21"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I43:BL43</xm:sqref>
        </x14:conditionalFormatting>
        <x14:conditionalFormatting xmlns:xm="http://schemas.microsoft.com/office/excel/2006/main">
          <x14:cfRule type="iconSet" priority="14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I10:O42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2e61128e-2772-4c19-a76f-70d720cc7c9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966AE7009CDF449205DE7D515F1989" ma:contentTypeVersion="7" ma:contentTypeDescription="Create a new document." ma:contentTypeScope="" ma:versionID="08bbd0864dba2bc34f2b27532a525f2a">
  <xsd:schema xmlns:xsd="http://www.w3.org/2001/XMLSchema" xmlns:xs="http://www.w3.org/2001/XMLSchema" xmlns:p="http://schemas.microsoft.com/office/2006/metadata/properties" xmlns:ns3="2e61128e-2772-4c19-a76f-70d720cc7c92" xmlns:ns4="4e463026-c13f-4a8b-935a-434c65a68068" targetNamespace="http://schemas.microsoft.com/office/2006/metadata/properties" ma:root="true" ma:fieldsID="ed8cd16c5de12c489ab2ade539ab88f1" ns3:_="" ns4:_="">
    <xsd:import namespace="2e61128e-2772-4c19-a76f-70d720cc7c92"/>
    <xsd:import namespace="4e463026-c13f-4a8b-935a-434c65a6806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61128e-2772-4c19-a76f-70d720cc7c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463026-c13f-4a8b-935a-434c65a680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39060724-9CA2-4290-8A0C-B53624A594E7}"/>
</file>

<file path=customXml/itemProps3.xml><?xml version="1.0" encoding="utf-8"?>
<ds:datastoreItem xmlns:ds="http://schemas.openxmlformats.org/officeDocument/2006/customXml" ds:itemID="{541F1F31-2553-4804-A3A6-6A30C963422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2021-12-15T15:01:35Z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0x010100BB966AE7009CDF449205DE7D515F1989</vt:lpwstr>
  </property>
</Properties>
</file>