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caplans\Dropbox\ obtn 2019-2020\2019 ObtN\2019 ObtN Data\"/>
    </mc:Choice>
  </mc:AlternateContent>
  <bookViews>
    <workbookView xWindow="0" yWindow="0" windowWidth="28800" windowHeight="12885"/>
  </bookViews>
  <sheets>
    <sheet name="Sheet1" sheetId="1" r:id="rId1"/>
  </sheets>
  <calcPr calcId="162913"/>
  <customWorkbookViews>
    <customWorkbookView name="Shannon Caplan - Personal View" guid="{20860C8D-19C3-47C7-BCE3-56DFD21436BB}" mergeInterval="0" personalView="1" maximized="1" xWindow="-8" yWindow="-8" windowWidth="1382" windowHeight="784" activeSheetId="1"/>
  </customWorkbookView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E3" i="1" l="1"/>
  <c r="E27" i="1" l="1"/>
  <c r="E38" i="1"/>
  <c r="E37" i="1"/>
  <c r="E36" i="1"/>
  <c r="E35" i="1"/>
  <c r="E34" i="1"/>
  <c r="E32" i="1"/>
  <c r="E33" i="1"/>
  <c r="E31" i="1"/>
  <c r="E30" i="1"/>
  <c r="E29" i="1"/>
  <c r="E28" i="1"/>
  <c r="E26" i="1" l="1"/>
  <c r="E25" i="1"/>
  <c r="E13" i="1"/>
  <c r="E24" i="1"/>
  <c r="E22" i="1"/>
  <c r="E21" i="1"/>
  <c r="E20" i="1"/>
  <c r="E19" i="1"/>
  <c r="E18" i="1"/>
  <c r="E14" i="1"/>
  <c r="E17" i="1"/>
  <c r="E16" i="1"/>
  <c r="E15" i="1"/>
  <c r="E12" i="1"/>
  <c r="E11" i="1"/>
  <c r="E10" i="1"/>
  <c r="E9" i="1"/>
  <c r="E8" i="1"/>
  <c r="E7" i="1"/>
  <c r="E4" i="1"/>
  <c r="E2" i="1"/>
  <c r="E6" i="1"/>
  <c r="F38" i="1" l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E5" i="1"/>
  <c r="F5" i="1" s="1"/>
  <c r="F3" i="1"/>
  <c r="F2" i="1"/>
  <c r="F4" i="1"/>
  <c r="F7" i="1"/>
</calcChain>
</file>

<file path=xl/sharedStrings.xml><?xml version="1.0" encoding="utf-8"?>
<sst xmlns="http://schemas.openxmlformats.org/spreadsheetml/2006/main" count="119" uniqueCount="70">
  <si>
    <t>Measure</t>
  </si>
  <si>
    <t>Year</t>
  </si>
  <si>
    <t>Frequency</t>
  </si>
  <si>
    <t>Rural population</t>
  </si>
  <si>
    <t>Total population</t>
  </si>
  <si>
    <t>Net migration</t>
  </si>
  <si>
    <t>Federally recognized tribes</t>
  </si>
  <si>
    <t>Median income</t>
  </si>
  <si>
    <t>Land area</t>
  </si>
  <si>
    <t>Publicly owned lands</t>
  </si>
  <si>
    <t>Largest communities</t>
  </si>
  <si>
    <t>Notable features</t>
  </si>
  <si>
    <t>Population pyramid</t>
  </si>
  <si>
    <t>Race/Ethnicity</t>
  </si>
  <si>
    <t>Top employment industries</t>
  </si>
  <si>
    <t>Food insecurity</t>
  </si>
  <si>
    <t>Child poverty</t>
  </si>
  <si>
    <t>Child abuse</t>
  </si>
  <si>
    <t>Index crime</t>
  </si>
  <si>
    <t>Voter participation</t>
  </si>
  <si>
    <t>4-year degree or greater</t>
  </si>
  <si>
    <t>2-year degree</t>
  </si>
  <si>
    <t>Higher education enrollment</t>
  </si>
  <si>
    <t>Unemployment rate</t>
  </si>
  <si>
    <t>Labor force participation rate</t>
  </si>
  <si>
    <t>Job growth</t>
  </si>
  <si>
    <t>Property tax</t>
  </si>
  <si>
    <t>Housing cost burden</t>
  </si>
  <si>
    <t>Physically active adults</t>
  </si>
  <si>
    <t>Adult smoking</t>
  </si>
  <si>
    <t>Vaccination rate</t>
  </si>
  <si>
    <t>Low weight births</t>
  </si>
  <si>
    <t>Broadband access</t>
  </si>
  <si>
    <t>Transit service</t>
  </si>
  <si>
    <t>Vehicle miles traveled</t>
  </si>
  <si>
    <t>Developed or cultivated land</t>
  </si>
  <si>
    <t>Mobile homes</t>
  </si>
  <si>
    <t xml:space="preserve">High school graduation rate </t>
  </si>
  <si>
    <t>Healthy diet</t>
  </si>
  <si>
    <t>2012-15</t>
  </si>
  <si>
    <t>Released</t>
  </si>
  <si>
    <t>reviewed annually</t>
  </si>
  <si>
    <t>Source Details for Measure Page</t>
  </si>
  <si>
    <t>Concatenate</t>
  </si>
  <si>
    <t xml:space="preserve">5-year estimates updated annually. </t>
  </si>
  <si>
    <t xml:space="preserve">updated decennially. </t>
  </si>
  <si>
    <t>Migration since 2010, updated annually</t>
  </si>
  <si>
    <t>2010 - 2017</t>
  </si>
  <si>
    <t>No</t>
  </si>
  <si>
    <t xml:space="preserve">collected annually. </t>
  </si>
  <si>
    <t xml:space="preserve">updated annually. </t>
  </si>
  <si>
    <t>2013-2017</t>
  </si>
  <si>
    <t xml:space="preserve">updated every five years. </t>
  </si>
  <si>
    <t xml:space="preserve">updated biennially. </t>
  </si>
  <si>
    <t>2016-2017</t>
  </si>
  <si>
    <t>NOTES for DK/NH</t>
  </si>
  <si>
    <t>Removed table name for consistency</t>
  </si>
  <si>
    <t>Added table number, removed table name, removed (2010) after "Decennial Census" as it's stated later, for consistency</t>
  </si>
  <si>
    <t>Fixed inaccurate name (Behavioral, not Behavior)</t>
  </si>
  <si>
    <t>Source years only</t>
  </si>
  <si>
    <t>Rank and source years</t>
  </si>
  <si>
    <t>Source only</t>
  </si>
  <si>
    <t>2018 Edition rank page has errors. The values haven't changed for the county profile pages from the 2018 edition, but the "by measure" ranks need to be fixed.</t>
  </si>
  <si>
    <t>2017-2018</t>
  </si>
  <si>
    <t>Letter Sounds</t>
  </si>
  <si>
    <t>Replaces Early Education</t>
  </si>
  <si>
    <t>Counties with differences: Coos, Harney, Jefferson, Josephine, Malheur, Sherman, Wallowa, Wheeler</t>
  </si>
  <si>
    <t>Condon (Gilliam Co.) only community different from 2018 ed.</t>
  </si>
  <si>
    <t>Data Updated from 2018?</t>
  </si>
  <si>
    <t>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</si>
</sst>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0" fillId="0" borderId="0" xfId="0" applyFill="1"/>
    <xf numFmtId="0" fontId="1" fillId="3" borderId="0" xfId="0" applyFont="1" applyFill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E1" sqref="B1:E1048576"/>
    </sheetView>
  </sheetViews>
  <sheetFormatPr defaultColWidth="8.85546875" defaultRowHeight="15" x14ac:dyDescent="0.25"/>
  <cols>
    <col min="1" max="1" width="27.140625" bestFit="1" customWidth="1"/>
    <col min="2" max="2" width="10.42578125" hidden="1" customWidth="1"/>
    <col min="3" max="3" width="32.28515625" hidden="1" customWidth="1"/>
    <col min="4" max="4" width="11.42578125" hidden="1" customWidth="1"/>
    <col min="5" max="5" width="12.140625" hidden="1" customWidth="1"/>
    <col min="6" max="6" width="144.140625" bestFit="1" customWidth="1"/>
    <col min="7" max="7" width="23.140625" bestFit="1" customWidth="1"/>
    <col min="8" max="8" width="17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40</v>
      </c>
      <c r="E1" s="3" t="s">
        <v>43</v>
      </c>
      <c r="F1" s="1" t="s">
        <v>42</v>
      </c>
      <c r="G1" s="1" t="s">
        <v>68</v>
      </c>
      <c r="H1" s="1" t="s">
        <v>55</v>
      </c>
    </row>
    <row r="2" spans="1:10" x14ac:dyDescent="0.25">
      <c r="A2" t="s">
        <v>4</v>
      </c>
      <c r="B2" s="2" t="s">
        <v>51</v>
      </c>
      <c r="C2" t="s">
        <v>44</v>
      </c>
      <c r="D2" s="2">
        <v>2018</v>
      </c>
      <c r="E2" t="str">
        <f>CONCATENATE("Source: US Census Bureau, American Community Survey, Table B01003, ", B2, ", ", C2, "Released ", D2, ".")</f>
        <v>Source: US Census Bureau, American Community Survey, Table B01003, 2013-2017, 5-year estimates updated annually. Released 2018.</v>
      </c>
      <c r="F2" t="str">
        <f>E2</f>
        <v>Source: US Census Bureau, American Community Survey, Table B01003, 2013-2017, 5-year estimates updated annually. Released 2018.</v>
      </c>
      <c r="H2" t="s">
        <v>56</v>
      </c>
      <c r="J2" s="4"/>
    </row>
    <row r="3" spans="1:10" x14ac:dyDescent="0.25">
      <c r="A3" t="s">
        <v>3</v>
      </c>
      <c r="B3" s="2">
        <v>2010</v>
      </c>
      <c r="C3" t="s">
        <v>45</v>
      </c>
      <c r="D3" s="2">
        <v>2012</v>
      </c>
      <c r="E3" t="str">
        <f>CONCATENATE("Source: US Census Bureau, Decennial Census, Table P2, ", B3, ", ", C3, "Released ", D3, ".")</f>
        <v>Source: US Census Bureau, Decennial Census, Table P2, 2010, updated decennially. Released 2012.</v>
      </c>
      <c r="F3" t="str">
        <f>E3</f>
        <v>Source: US Census Bureau, Decennial Census, Table P2, 2010, updated decennially. Released 2012.</v>
      </c>
      <c r="G3" t="s">
        <v>61</v>
      </c>
      <c r="H3" t="s">
        <v>57</v>
      </c>
      <c r="J3" s="4"/>
    </row>
    <row r="4" spans="1:10" x14ac:dyDescent="0.25">
      <c r="A4" t="s">
        <v>5</v>
      </c>
      <c r="B4" s="2" t="s">
        <v>47</v>
      </c>
      <c r="C4" t="s">
        <v>46</v>
      </c>
      <c r="D4" s="2">
        <v>2018</v>
      </c>
      <c r="E4" t="str">
        <f>CONCATENATE("Source: Portland State University, Population Research Center, Annual Population Report, ", B4, ", ", C4, ". Released ", D4, ".")</f>
        <v>Source: Portland State University, Population Research Center, Annual Population Report, 2010 - 2017, Migration since 2010, updated annually. Released 2018.</v>
      </c>
      <c r="F4" t="str">
        <f>E4</f>
        <v>Source: Portland State University, Population Research Center, Annual Population Report, 2010 - 2017, Migration since 2010, updated annually. Released 2018.</v>
      </c>
    </row>
    <row r="5" spans="1:10" x14ac:dyDescent="0.25">
      <c r="A5" s="2" t="s">
        <v>6</v>
      </c>
      <c r="B5" s="2">
        <v>2018</v>
      </c>
      <c r="C5" s="2" t="s">
        <v>41</v>
      </c>
      <c r="D5" s="2">
        <v>2018</v>
      </c>
      <c r="E5" t="str">
        <f>CONCATENATE("Source: Rural Communities Explorer, ", B5, ". Released ", D5, ".")</f>
        <v>Source: Rural Communities Explorer, 2018. Released 2018.</v>
      </c>
      <c r="F5" t="str">
        <f t="shared" ref="F5:F38" si="0">E5</f>
        <v>Source: Rural Communities Explorer, 2018. Released 2018.</v>
      </c>
      <c r="G5" t="s">
        <v>59</v>
      </c>
    </row>
    <row r="6" spans="1:10" x14ac:dyDescent="0.25">
      <c r="A6" s="2" t="s">
        <v>7</v>
      </c>
      <c r="B6" s="2" t="s">
        <v>51</v>
      </c>
      <c r="C6" s="2" t="s">
        <v>44</v>
      </c>
      <c r="D6" s="2">
        <v>2018</v>
      </c>
      <c r="E6" t="str">
        <f>CONCATENATE("Source: US Census Bureau, American Community Survey, Table B19013, ", B6, ", ", C6, "Released ", D6, ".")</f>
        <v>Source: US Census Bureau, American Community Survey, Table B19013, 2013-2017, 5-year estimates updated annually. Released 2018.</v>
      </c>
      <c r="F6" t="str">
        <f t="shared" si="0"/>
        <v>Source: US Census Bureau, American Community Survey, Table B19013, 2013-2017, 5-year estimates updated annually. Released 2018.</v>
      </c>
    </row>
    <row r="7" spans="1:10" x14ac:dyDescent="0.25">
      <c r="A7" s="2" t="s">
        <v>8</v>
      </c>
      <c r="B7" s="2">
        <v>2010</v>
      </c>
      <c r="C7" t="s">
        <v>45</v>
      </c>
      <c r="D7" s="2">
        <v>2012</v>
      </c>
      <c r="E7" t="str">
        <f>CONCATENATE("Source: US Census Bureau, TigerLine Shapefiles, Decennial Census, ", B7, ", ", C7, "Released ", D7, ".")</f>
        <v>Source: US Census Bureau, TigerLine Shapefiles, Decennial Census, 2010, updated decennially. Released 2012.</v>
      </c>
      <c r="F7" t="str">
        <f t="shared" si="0"/>
        <v>Source: US Census Bureau, TigerLine Shapefiles, Decennial Census, 2010, updated decennially. Released 2012.</v>
      </c>
      <c r="G7" t="s">
        <v>48</v>
      </c>
    </row>
    <row r="8" spans="1:10" x14ac:dyDescent="0.25">
      <c r="A8" s="2" t="s">
        <v>9</v>
      </c>
      <c r="B8" s="2">
        <v>2018</v>
      </c>
      <c r="C8" s="2" t="s">
        <v>49</v>
      </c>
      <c r="D8" s="2">
        <v>2018</v>
      </c>
      <c r="E8" t="str">
        <f>CONCATENATE("Source: Oregon Department of Forestry: Land Management Layer, ", B8, ", ", C8, "Released ", D8, ".")</f>
        <v>Source: Oregon Department of Forestry: Land Management Layer, 2018, collected annually. Released 2018.</v>
      </c>
      <c r="F8" t="str">
        <f t="shared" si="0"/>
        <v>Source: Oregon Department of Forestry: Land Management Layer, 2018, collected annually. Released 2018.</v>
      </c>
      <c r="G8" t="s">
        <v>60</v>
      </c>
      <c r="H8" t="s">
        <v>62</v>
      </c>
    </row>
    <row r="9" spans="1:10" x14ac:dyDescent="0.25">
      <c r="A9" s="2" t="s">
        <v>10</v>
      </c>
      <c r="B9" s="2" t="s">
        <v>51</v>
      </c>
      <c r="C9" t="s">
        <v>44</v>
      </c>
      <c r="D9" s="2">
        <v>2018</v>
      </c>
      <c r="E9" t="str">
        <f>CONCATENATE("Source: US Census Bureau, American Community Survey, Table B01003, ", B9, ", ", C9, "Released ", D9, ".")</f>
        <v>Source: US Census Bureau, American Community Survey, Table B01003, 2013-2017, 5-year estimates updated annually. Released 2018.</v>
      </c>
      <c r="F9" t="str">
        <f t="shared" si="0"/>
        <v>Source: US Census Bureau, American Community Survey, Table B01003, 2013-2017, 5-year estimates updated annually. Released 2018.</v>
      </c>
      <c r="H9" t="s">
        <v>67</v>
      </c>
    </row>
    <row r="10" spans="1:10" x14ac:dyDescent="0.25">
      <c r="A10" s="2" t="s">
        <v>11</v>
      </c>
      <c r="B10" s="2">
        <v>2018</v>
      </c>
      <c r="C10" s="2" t="s">
        <v>41</v>
      </c>
      <c r="D10" s="2">
        <v>2018</v>
      </c>
      <c r="E10" t="str">
        <f>CONCATENATE("Source: Rural Communities Explorer, ", B10, ". Released ", D10, ".")</f>
        <v>Source: Rural Communities Explorer, 2018. Released 2018.</v>
      </c>
      <c r="F10" t="str">
        <f t="shared" si="0"/>
        <v>Source: Rural Communities Explorer, 2018. Released 2018.</v>
      </c>
      <c r="G10" t="s">
        <v>59</v>
      </c>
    </row>
    <row r="11" spans="1:10" x14ac:dyDescent="0.25">
      <c r="A11" t="s">
        <v>12</v>
      </c>
      <c r="B11" s="2" t="s">
        <v>51</v>
      </c>
      <c r="C11" t="s">
        <v>44</v>
      </c>
      <c r="D11" s="2">
        <v>2018</v>
      </c>
      <c r="E11" t="str">
        <f>CONCATENATE("Source: US Census Bureau, American Community Survey, Table B01001, ", B11, ", ", C11, "Released ", D11, ".")</f>
        <v>Source: US Census Bureau, American Community Survey, Table B01001, 2013-2017, 5-year estimates updated annually. Released 2018.</v>
      </c>
      <c r="F11" t="str">
        <f t="shared" si="0"/>
        <v>Source: US Census Bureau, American Community Survey, Table B01001, 2013-2017, 5-year estimates updated annually. Released 2018.</v>
      </c>
      <c r="H11" t="s">
        <v>56</v>
      </c>
    </row>
    <row r="12" spans="1:10" x14ac:dyDescent="0.25">
      <c r="A12" t="s">
        <v>13</v>
      </c>
      <c r="B12" s="2" t="s">
        <v>51</v>
      </c>
      <c r="C12" t="s">
        <v>44</v>
      </c>
      <c r="D12" s="2">
        <v>2018</v>
      </c>
      <c r="E12" t="str">
        <f>CONCATENATE("Source: US Census Bureau, American Community Survey, Table B03002, ", B12, ", ", C12, "Released ", D12, ".")</f>
        <v>Source: US Census Bureau, American Community Survey, Table B03002, 2013-2017, 5-year estimates updated annually. Released 2018.</v>
      </c>
      <c r="F12" t="str">
        <f t="shared" si="0"/>
        <v>Source: US Census Bureau, American Community Survey, Table B03002, 2013-2017, 5-year estimates updated annually. Released 2018.</v>
      </c>
    </row>
    <row r="13" spans="1:10" x14ac:dyDescent="0.25">
      <c r="A13" t="s">
        <v>14</v>
      </c>
      <c r="B13" s="2">
        <v>2017</v>
      </c>
      <c r="C13" t="s">
        <v>50</v>
      </c>
      <c r="D13" s="2">
        <v>2018</v>
      </c>
      <c r="E13" t="str">
        <f>CONCATENATE("Source: Oregon Employment Department, Economic Data, ", B13, ", ", C13, "Released ", D13, ".")</f>
        <v>Source: Oregon Employment Department, Economic Data, 2017, updated annually. Released 2018.</v>
      </c>
      <c r="F13" t="str">
        <f t="shared" si="0"/>
        <v>Source: Oregon Employment Department, Economic Data, 2017, updated annually. Released 2018.</v>
      </c>
      <c r="G13" t="s">
        <v>69</v>
      </c>
      <c r="H13" t="s">
        <v>66</v>
      </c>
    </row>
    <row r="14" spans="1:10" x14ac:dyDescent="0.25">
      <c r="A14" t="s">
        <v>15</v>
      </c>
      <c r="B14" s="2">
        <v>2016</v>
      </c>
      <c r="C14" t="s">
        <v>50</v>
      </c>
      <c r="D14" s="2">
        <v>2018</v>
      </c>
      <c r="E14" t="str">
        <f>CONCATENATE("Source: Feeding America, Map the Meal Gap, ", B14, ", ", C14, "Released ", D14, ".")</f>
        <v>Source: Feeding America, Map the Meal Gap, 2016, updated annually. Released 2018.</v>
      </c>
      <c r="F14" t="str">
        <f t="shared" si="0"/>
        <v>Source: Feeding America, Map the Meal Gap, 2016, updated annually. Released 2018.</v>
      </c>
    </row>
    <row r="15" spans="1:10" x14ac:dyDescent="0.25">
      <c r="A15" t="s">
        <v>16</v>
      </c>
      <c r="B15" s="2" t="s">
        <v>51</v>
      </c>
      <c r="C15" t="s">
        <v>44</v>
      </c>
      <c r="D15" s="2">
        <v>2018</v>
      </c>
      <c r="E15" t="str">
        <f>CONCATENATE("Source: US Census Bureau, Decennial Census (for trend), American Community Survey, Table S1701, ", B15, ", ", C15, "Released ", D15, ".")</f>
        <v>Source: US Census Bureau, Decennial Census (for trend), American Community Survey, Table S1701, 2013-2017, 5-year estimates updated annually. Released 2018.</v>
      </c>
      <c r="F15" t="str">
        <f t="shared" si="0"/>
        <v>Source: US Census Bureau, Decennial Census (for trend), American Community Survey, Table S1701, 2013-2017, 5-year estimates updated annually. Released 2018.</v>
      </c>
    </row>
    <row r="16" spans="1:10" x14ac:dyDescent="0.25">
      <c r="A16" t="s">
        <v>17</v>
      </c>
      <c r="B16" s="2">
        <v>2017</v>
      </c>
      <c r="C16" t="s">
        <v>50</v>
      </c>
      <c r="D16" s="2">
        <v>2018</v>
      </c>
      <c r="E16" t="str">
        <f>CONCATENATE("Source: Oregon Department of Human Services, Population Research Center at Portland State University, ", B16, ", ", C16, "Released ", D16, ".")</f>
        <v>Source: Oregon Department of Human Services, Population Research Center at Portland State University, 2017, updated annually. Released 2018.</v>
      </c>
      <c r="F16" t="str">
        <f t="shared" si="0"/>
        <v>Source: Oregon Department of Human Services, Population Research Center at Portland State University, 2017, updated annually. Released 2018.</v>
      </c>
    </row>
    <row r="17" spans="1:8" x14ac:dyDescent="0.25">
      <c r="A17" t="s">
        <v>18</v>
      </c>
      <c r="B17" s="2">
        <v>2017</v>
      </c>
      <c r="C17" t="s">
        <v>50</v>
      </c>
      <c r="D17" s="2">
        <v>2018</v>
      </c>
      <c r="E17" t="str">
        <f>CONCATENATE("Source: Oregon State Police, Population Research Center at Portland State University, ", B17, ", ", C17, "Released ", D17, ".")</f>
        <v>Source: Oregon State Police, Population Research Center at Portland State University, 2017, updated annually. Released 2018.</v>
      </c>
      <c r="F17" t="str">
        <f t="shared" si="0"/>
        <v>Source: Oregon State Police, Population Research Center at Portland State University, 2017, updated annually. Released 2018.</v>
      </c>
    </row>
    <row r="18" spans="1:8" x14ac:dyDescent="0.25">
      <c r="A18" t="s">
        <v>19</v>
      </c>
      <c r="B18" s="2">
        <v>2018</v>
      </c>
      <c r="C18" t="s">
        <v>53</v>
      </c>
      <c r="D18" s="2">
        <v>2018</v>
      </c>
      <c r="E18" t="str">
        <f>CONCATENATE("Source: Office of the Oregon Secretary of State, ", B18, ", ", C18, "Released ", D18, ".")</f>
        <v>Source: Office of the Oregon Secretary of State, 2018, updated biennially. Released 2018.</v>
      </c>
      <c r="F18" t="str">
        <f t="shared" si="0"/>
        <v>Source: Office of the Oregon Secretary of State, 2018, updated biennially. Released 2018.</v>
      </c>
    </row>
    <row r="19" spans="1:8" x14ac:dyDescent="0.25">
      <c r="A19" t="s">
        <v>20</v>
      </c>
      <c r="B19" s="2" t="s">
        <v>51</v>
      </c>
      <c r="C19" t="s">
        <v>44</v>
      </c>
      <c r="D19" s="2">
        <v>2018</v>
      </c>
      <c r="E19" t="str">
        <f>CONCATENATE("Source: US Census Bureau, Decennial Census (for trend), American Community Survey, Table DP02, ", B19, ", ", C19, "Released ", D19, ".")</f>
        <v>Source: US Census Bureau, Decennial Census (for trend), American Community Survey, Table DP02, 2013-2017, 5-year estimates updated annually. Released 2018.</v>
      </c>
      <c r="F19" t="str">
        <f t="shared" si="0"/>
        <v>Source: US Census Bureau, Decennial Census (for trend), American Community Survey, Table DP02, 2013-2017, 5-year estimates updated annually. Released 2018.</v>
      </c>
    </row>
    <row r="20" spans="1:8" x14ac:dyDescent="0.25">
      <c r="A20" t="s">
        <v>21</v>
      </c>
      <c r="B20" s="2" t="s">
        <v>51</v>
      </c>
      <c r="C20" t="s">
        <v>44</v>
      </c>
      <c r="D20" s="2">
        <v>2018</v>
      </c>
      <c r="E20" t="str">
        <f>CONCATENATE("Source: US Census Bureau, Decennial Census (for trend), American Community Survey, Table DP02, ", B20, ", ", C20, "Released ", D20, ".")</f>
        <v>Source: US Census Bureau, Decennial Census (for trend), American Community Survey, Table DP02, 2013-2017, 5-year estimates updated annually. Released 2018.</v>
      </c>
      <c r="F20" t="str">
        <f t="shared" si="0"/>
        <v>Source: US Census Bureau, Decennial Census (for trend), American Community Survey, Table DP02, 2013-2017, 5-year estimates updated annually. Released 2018.</v>
      </c>
    </row>
    <row r="21" spans="1:8" x14ac:dyDescent="0.25">
      <c r="A21" t="s">
        <v>37</v>
      </c>
      <c r="B21" s="2" t="s">
        <v>54</v>
      </c>
      <c r="C21" t="s">
        <v>50</v>
      </c>
      <c r="D21" s="2">
        <v>2018</v>
      </c>
      <c r="E21" t="str">
        <f>CONCATENATE("Source: Oregon Department of Education, ", B21, ", ", C21, "Released ", D21, ".")</f>
        <v>Source: Oregon Department of Education, 2016-2017, updated annually. Released 2018.</v>
      </c>
      <c r="F21" t="str">
        <f t="shared" si="0"/>
        <v>Source: Oregon Department of Education, 2016-2017, updated annually. Released 2018.</v>
      </c>
    </row>
    <row r="22" spans="1:8" x14ac:dyDescent="0.25">
      <c r="A22" s="2" t="s">
        <v>22</v>
      </c>
      <c r="B22" s="2">
        <v>2017</v>
      </c>
      <c r="C22" t="s">
        <v>50</v>
      </c>
      <c r="D22" s="2">
        <v>2018</v>
      </c>
      <c r="E22" t="str">
        <f>CONCATENATE("Source: National Center for Education Statistics, Integrated Postsecondary Education Data System, ", B22, ", ", C22, "Released ", D22, ".")</f>
        <v>Source: National Center for Education Statistics, Integrated Postsecondary Education Data System, 2017, updated annually. Released 2018.</v>
      </c>
      <c r="F22" t="str">
        <f t="shared" si="0"/>
        <v>Source: National Center for Education Statistics, Integrated Postsecondary Education Data System, 2017, updated annually. Released 2018.</v>
      </c>
    </row>
    <row r="23" spans="1:8" x14ac:dyDescent="0.25">
      <c r="A23" t="s">
        <v>64</v>
      </c>
      <c r="B23" s="2" t="s">
        <v>63</v>
      </c>
      <c r="C23" t="s">
        <v>50</v>
      </c>
      <c r="D23" s="2">
        <v>2018</v>
      </c>
      <c r="E23" t="str">
        <f>CONCATENATE("Source: Oregon Department of Education, Oregon Kindergarten Assessment, ", B23, ", ", C23, "Released ", D23, ".")</f>
        <v>Source: Oregon Department of Education, Oregon Kindergarten Assessment, 2017-2018, updated annually. Released 2018.</v>
      </c>
      <c r="F23" t="str">
        <f t="shared" si="0"/>
        <v>Source: Oregon Department of Education, Oregon Kindergarten Assessment, 2017-2018, updated annually. Released 2018.</v>
      </c>
      <c r="G23" t="s">
        <v>65</v>
      </c>
    </row>
    <row r="24" spans="1:8" x14ac:dyDescent="0.25">
      <c r="A24" t="s">
        <v>23</v>
      </c>
      <c r="B24" s="2">
        <v>2017</v>
      </c>
      <c r="C24" t="s">
        <v>50</v>
      </c>
      <c r="D24" s="2">
        <v>2018</v>
      </c>
      <c r="E24" t="str">
        <f>CONCATENATE("Source: Oregon Employment Department, Economic Data, ", B24, ", ", C24, "Released ", D24, ".")</f>
        <v>Source: Oregon Employment Department, Economic Data, 2017, updated annually. Released 2018.</v>
      </c>
      <c r="F24" t="str">
        <f t="shared" si="0"/>
        <v>Source: Oregon Employment Department, Economic Data, 2017, updated annually. Released 2018.</v>
      </c>
    </row>
    <row r="25" spans="1:8" x14ac:dyDescent="0.25">
      <c r="A25" t="s">
        <v>24</v>
      </c>
      <c r="B25" s="2" t="s">
        <v>51</v>
      </c>
      <c r="C25" t="s">
        <v>44</v>
      </c>
      <c r="D25" s="2">
        <v>2018</v>
      </c>
      <c r="E25" t="str">
        <f>CONCATENATE("Source: US Census Bureau, American Community Survey, Table B23025, ", B25, ", ", C25, "Released ", D25, ".")</f>
        <v>Source: US Census Bureau, American Community Survey, Table B23025, 2013-2017, 5-year estimates updated annually. Released 2018.</v>
      </c>
      <c r="F25" t="str">
        <f t="shared" si="0"/>
        <v>Source: US Census Bureau, American Community Survey, Table B23025, 2013-2017, 5-year estimates updated annually. Released 2018.</v>
      </c>
    </row>
    <row r="26" spans="1:8" x14ac:dyDescent="0.25">
      <c r="A26" t="s">
        <v>25</v>
      </c>
      <c r="B26" s="2">
        <v>2017</v>
      </c>
      <c r="C26" t="s">
        <v>50</v>
      </c>
      <c r="D26" s="2">
        <v>2018</v>
      </c>
      <c r="E26" t="str">
        <f>CONCATENATE("Source: US Bureau of Economic Analysis, Regional Economic Accounts, CA25N, ", B26, ", ", C26, "Released ", D26, ".")</f>
        <v>Source: US Bureau of Economic Analysis, Regional Economic Accounts, CA25N, 2017, updated annually. Released 2018.</v>
      </c>
      <c r="F26" t="str">
        <f t="shared" si="0"/>
        <v>Source: US Bureau of Economic Analysis, Regional Economic Accounts, CA25N, 2017, updated annually. Released 2018.</v>
      </c>
    </row>
    <row r="27" spans="1:8" x14ac:dyDescent="0.25">
      <c r="A27" t="s">
        <v>26</v>
      </c>
      <c r="B27" s="2">
        <v>2017</v>
      </c>
      <c r="C27" t="s">
        <v>50</v>
      </c>
      <c r="D27" s="2">
        <v>2017</v>
      </c>
      <c r="E27" t="str">
        <f>CONCATENATE("Source: Oregon Department of Revenue, Property Tax Statistics, Table 1.6, ", B27, ", ", C27, "Released ", D27, ".")</f>
        <v>Source: Oregon Department of Revenue, Property Tax Statistics, Table 1.6, 2017, updated annually. Released 2017.</v>
      </c>
      <c r="F27" t="str">
        <f t="shared" si="0"/>
        <v>Source: Oregon Department of Revenue, Property Tax Statistics, Table 1.6, 2017, updated annually. Released 2017.</v>
      </c>
    </row>
    <row r="28" spans="1:8" x14ac:dyDescent="0.25">
      <c r="A28" t="s">
        <v>27</v>
      </c>
      <c r="B28" s="2" t="s">
        <v>51</v>
      </c>
      <c r="C28" t="s">
        <v>44</v>
      </c>
      <c r="D28" s="2">
        <v>2018</v>
      </c>
      <c r="E28" t="str">
        <f>CONCATENATE("Source: US Census Bureau, American Community Survey, Tables B25070 and B25091, ", B28, ", ", C28, "Released ", D28, ".")</f>
        <v>Source: US Census Bureau, American Community Survey, Tables B25070 and B25091, 2013-2017, 5-year estimates updated annually. Released 2018.</v>
      </c>
      <c r="F28" t="str">
        <f t="shared" si="0"/>
        <v>Source: US Census Bureau, American Community Survey, Tables B25070 and B25091, 2013-2017, 5-year estimates updated annually. Released 2018.</v>
      </c>
    </row>
    <row r="29" spans="1:8" x14ac:dyDescent="0.25">
      <c r="A29" t="s">
        <v>28</v>
      </c>
      <c r="B29" s="2" t="s">
        <v>39</v>
      </c>
      <c r="C29" t="s">
        <v>53</v>
      </c>
      <c r="D29" s="2">
        <v>2017</v>
      </c>
      <c r="E29" t="str">
        <f>CONCATENATE("Source: Oregon Health Authority, Adult Behavioral Risk Factor Surveillance System (BRFSS), ", B29, ", ", C29, "Released ", D29, ".")</f>
        <v>Source: Oregon Health Authority, Adult Behavioral Risk Factor Surveillance System (BRFSS), 2012-15, updated biennially. Released 2017.</v>
      </c>
      <c r="F29" t="str">
        <f t="shared" si="0"/>
        <v>Source: Oregon Health Authority, Adult Behavioral Risk Factor Surveillance System (BRFSS), 2012-15, updated biennially. Released 2017.</v>
      </c>
      <c r="G29" t="s">
        <v>61</v>
      </c>
      <c r="H29" t="s">
        <v>58</v>
      </c>
    </row>
    <row r="30" spans="1:8" x14ac:dyDescent="0.25">
      <c r="A30" t="s">
        <v>29</v>
      </c>
      <c r="B30" s="2" t="s">
        <v>39</v>
      </c>
      <c r="C30" t="s">
        <v>53</v>
      </c>
      <c r="D30" s="2">
        <v>2017</v>
      </c>
      <c r="E30" t="str">
        <f>CONCATENATE("Source: Oregon Health Authority, Adult Behavioral Risk Factor Surveillance System (BRFSS), ", B30, ", ", C30, "Released ", D30, ".")</f>
        <v>Source: Oregon Health Authority, Adult Behavioral Risk Factor Surveillance System (BRFSS), 2012-15, updated biennially. Released 2017.</v>
      </c>
      <c r="F30" t="str">
        <f t="shared" si="0"/>
        <v>Source: Oregon Health Authority, Adult Behavioral Risk Factor Surveillance System (BRFSS), 2012-15, updated biennially. Released 2017.</v>
      </c>
      <c r="G30" t="s">
        <v>61</v>
      </c>
      <c r="H30" t="s">
        <v>58</v>
      </c>
    </row>
    <row r="31" spans="1:8" x14ac:dyDescent="0.25">
      <c r="A31" t="s">
        <v>38</v>
      </c>
      <c r="B31" s="2" t="s">
        <v>39</v>
      </c>
      <c r="C31" t="s">
        <v>53</v>
      </c>
      <c r="D31" s="2">
        <v>2017</v>
      </c>
      <c r="E31" t="str">
        <f>CONCATENATE("Source: Oregon Health Authority, Adult Behavioral Risk Factor Surveillance System (BRFSS), ", B31, ", ", C31, "Released ", D31, ".")</f>
        <v>Source: Oregon Health Authority, Adult Behavioral Risk Factor Surveillance System (BRFSS), 2012-15, updated biennially. Released 2017.</v>
      </c>
      <c r="F31" t="str">
        <f t="shared" si="0"/>
        <v>Source: Oregon Health Authority, Adult Behavioral Risk Factor Surveillance System (BRFSS), 2012-15, updated biennially. Released 2017.</v>
      </c>
      <c r="G31" t="s">
        <v>61</v>
      </c>
      <c r="H31" t="s">
        <v>58</v>
      </c>
    </row>
    <row r="32" spans="1:8" x14ac:dyDescent="0.25">
      <c r="A32" t="s">
        <v>30</v>
      </c>
      <c r="B32" s="2">
        <v>2017</v>
      </c>
      <c r="C32" t="s">
        <v>50</v>
      </c>
      <c r="D32" s="2">
        <v>2018</v>
      </c>
      <c r="E32" t="str">
        <f>CONCATENATE("Source: Oregon Health Authority, Oregon Child Immunization Rates, ", B32, ", ", C32, "Released ", D32, ".")</f>
        <v>Source: Oregon Health Authority, Oregon Child Immunization Rates, 2017, updated annually. Released 2018.</v>
      </c>
      <c r="F32" t="str">
        <f t="shared" si="0"/>
        <v>Source: Oregon Health Authority, Oregon Child Immunization Rates, 2017, updated annually. Released 2018.</v>
      </c>
      <c r="G32" s="2"/>
    </row>
    <row r="33" spans="1:7" x14ac:dyDescent="0.25">
      <c r="A33" t="s">
        <v>31</v>
      </c>
      <c r="B33" s="2">
        <v>2017</v>
      </c>
      <c r="C33" t="s">
        <v>50</v>
      </c>
      <c r="D33" s="2">
        <v>2018</v>
      </c>
      <c r="E33" t="str">
        <f>CONCATENATE("Source: Oregon Health Authority, Center for Health Statistics, ", B33, ", ", C33, "Released ", D33, ".")</f>
        <v>Source: Oregon Health Authority, Center for Health Statistics, 2017, updated annually. Released 2018.</v>
      </c>
      <c r="F33" t="str">
        <f t="shared" si="0"/>
        <v>Source: Oregon Health Authority, Center for Health Statistics, 2017, updated annually. Released 2018.</v>
      </c>
      <c r="G33" s="2"/>
    </row>
    <row r="34" spans="1:7" x14ac:dyDescent="0.25">
      <c r="A34" t="s">
        <v>32</v>
      </c>
      <c r="B34" s="2">
        <v>2017</v>
      </c>
      <c r="C34" s="2" t="s">
        <v>50</v>
      </c>
      <c r="D34" s="2">
        <v>2019</v>
      </c>
      <c r="E34" t="str">
        <f>CONCATENATE("Source: FCC Fixed Broadband Deployment Data, FCC Staff Block Estimates, ", B34, ", ", C34, "Released ", D34, ".")</f>
        <v>Source: FCC Fixed Broadband Deployment Data, FCC Staff Block Estimates, 2017, updated annually. Released 2019.</v>
      </c>
      <c r="F34" t="str">
        <f t="shared" si="0"/>
        <v>Source: FCC Fixed Broadband Deployment Data, FCC Staff Block Estimates, 2017, updated annually. Released 2019.</v>
      </c>
      <c r="G34" s="2"/>
    </row>
    <row r="35" spans="1:7" x14ac:dyDescent="0.25">
      <c r="A35" t="s">
        <v>33</v>
      </c>
      <c r="B35" s="2">
        <v>2017</v>
      </c>
      <c r="C35" t="s">
        <v>49</v>
      </c>
      <c r="D35" s="2">
        <v>2018</v>
      </c>
      <c r="E35" t="str">
        <f>CONCATENATE("Source: Oregon State University, Oregon Department of Transportation, Transit Network Analysis Tool, ", B35, ", ", C35, "Released ", D35, ".")</f>
        <v>Source: Oregon State University, Oregon Department of Transportation, Transit Network Analysis Tool, 2017, collected annually. Released 2018.</v>
      </c>
      <c r="F35" t="str">
        <f t="shared" si="0"/>
        <v>Source: Oregon State University, Oregon Department of Transportation, Transit Network Analysis Tool, 2017, collected annually. Released 2018.</v>
      </c>
      <c r="G35" s="2"/>
    </row>
    <row r="36" spans="1:7" x14ac:dyDescent="0.25">
      <c r="A36" t="s">
        <v>34</v>
      </c>
      <c r="B36" s="2">
        <v>2017</v>
      </c>
      <c r="C36" t="s">
        <v>50</v>
      </c>
      <c r="D36" s="2">
        <v>2018</v>
      </c>
      <c r="E36" t="str">
        <f>CONCATENATE("Source: Oregon Department of Transportation, ", B36, ", ", C36, "Released ", D36, ".")</f>
        <v>Source: Oregon Department of Transportation, 2017, updated annually. Released 2018.</v>
      </c>
      <c r="F36" t="str">
        <f t="shared" si="0"/>
        <v>Source: Oregon Department of Transportation, 2017, updated annually. Released 2018.</v>
      </c>
      <c r="G36" s="2"/>
    </row>
    <row r="37" spans="1:7" x14ac:dyDescent="0.25">
      <c r="A37" t="s">
        <v>35</v>
      </c>
      <c r="B37" s="2">
        <v>2011</v>
      </c>
      <c r="C37" t="s">
        <v>52</v>
      </c>
      <c r="D37" s="2">
        <v>2014</v>
      </c>
      <c r="E37" t="str">
        <f>CONCATENATE("Source: US Geological Survey, Multi-Resolution Land Characteristics Consortium, National Land Cover Database, ", B37, ", ", C37, "Released ", D37, ".")</f>
        <v>Source: US Geological Survey, Multi-Resolution Land Characteristics Consortium, National Land Cover Database, 2011, updated every five years. Released 2014.</v>
      </c>
      <c r="F37" t="str">
        <f t="shared" si="0"/>
        <v>Source: US Geological Survey, Multi-Resolution Land Characteristics Consortium, National Land Cover Database, 2011, updated every five years. Released 2014.</v>
      </c>
      <c r="G37" s="2" t="s">
        <v>48</v>
      </c>
    </row>
    <row r="38" spans="1:7" x14ac:dyDescent="0.25">
      <c r="A38" t="s">
        <v>36</v>
      </c>
      <c r="B38" s="2" t="s">
        <v>51</v>
      </c>
      <c r="C38" t="s">
        <v>44</v>
      </c>
      <c r="D38" s="2">
        <v>2018</v>
      </c>
      <c r="E38" t="str">
        <f>CONCATENATE("Source: US Census Bureau, American Community Survey, Table DP04, ", B38, ", ", C38, "Released ", D38, ".")</f>
        <v>Source: US Census Bureau, American Community Survey, Table DP04, 2013-2017, 5-year estimates updated annually. Released 2018.</v>
      </c>
      <c r="F38" t="str">
        <f t="shared" si="0"/>
        <v>Source: US Census Bureau, American Community Survey, Table DP04, 2013-2017, 5-year estimates updated annually. Released 2018.</v>
      </c>
      <c r="G38" s="2"/>
    </row>
  </sheetData>
  <customSheetViews>
    <customSheetView guid="{20860C8D-19C3-47C7-BCE3-56DFD21436BB}">
      <selection activeCell="D37" sqref="D37"/>
      <pageMargins left="0.7" right="0.7" top="0.75" bottom="0.75" header="0.3" footer="0.3"/>
      <pageSetup orientation="portrait" horizontalDpi="1200" verticalDpi="1200"/>
    </customSheetView>
  </customSheetViews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Caplan</dc:creator>
  <cp:lastModifiedBy>Shannon Caplan</cp:lastModifiedBy>
  <dcterms:created xsi:type="dcterms:W3CDTF">2018-05-14T19:46:02Z</dcterms:created>
  <dcterms:modified xsi:type="dcterms:W3CDTF">2019-02-13T22:50:37Z</dcterms:modified>
</cp:coreProperties>
</file>