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660" yWindow="-12" windowWidth="14772" windowHeight="11856" activeTab="1"/>
  </bookViews>
  <sheets>
    <sheet name="GRE Comparison Tool" sheetId="7" r:id="rId1"/>
    <sheet name="DataCalc" sheetId="8" r:id="rId2"/>
    <sheet name="GPA" sheetId="10" r:id="rId3"/>
    <sheet name="ExportData" sheetId="9" r:id="rId4"/>
  </sheets>
  <definedNames>
    <definedName name="ColumnTitleRegion1..i28">'GRE Comparison Tool'!$B$2:$I$3</definedName>
    <definedName name="ColumnTitleRegion2..i67">'GRE Comparison Tool'!$B$36:$I$37</definedName>
    <definedName name="_xlnm.Print_Area" localSheetId="0">'GRE Comparison Tool'!$A$1:$I$69</definedName>
  </definedNames>
  <calcPr calcId="145621"/>
</workbook>
</file>

<file path=xl/calcChain.xml><?xml version="1.0" encoding="utf-8"?>
<calcChain xmlns="http://schemas.openxmlformats.org/spreadsheetml/2006/main">
  <c r="S2" i="8" l="1"/>
  <c r="M2" i="8"/>
  <c r="I3" i="8"/>
  <c r="J3" i="8" s="1"/>
  <c r="K3" i="8" s="1"/>
  <c r="L3" i="8" s="1"/>
  <c r="E3" i="8" s="1"/>
  <c r="M3" i="8"/>
  <c r="N3" i="8"/>
  <c r="F3" i="8" s="1"/>
  <c r="O3" i="8"/>
  <c r="P3" i="8" s="1"/>
  <c r="G3" i="8" s="1"/>
  <c r="R3" i="8"/>
  <c r="S3" i="8"/>
  <c r="T3" i="8"/>
  <c r="E3" i="10" l="1"/>
  <c r="H3" i="10" s="1"/>
  <c r="I3" i="10" s="1"/>
  <c r="E4" i="10"/>
  <c r="E5" i="10"/>
  <c r="E6" i="10"/>
  <c r="E7" i="10"/>
  <c r="H7" i="10" s="1"/>
  <c r="I7" i="10" s="1"/>
  <c r="E8" i="10"/>
  <c r="E9" i="10"/>
  <c r="E10" i="10"/>
  <c r="E11" i="10"/>
  <c r="H11" i="10" s="1"/>
  <c r="I11" i="10" s="1"/>
  <c r="E12" i="10"/>
  <c r="E13" i="10"/>
  <c r="E2" i="10"/>
  <c r="K2" i="10"/>
  <c r="H6" i="10"/>
  <c r="I6" i="10" s="1"/>
  <c r="H9" i="10"/>
  <c r="I9" i="10" s="1"/>
  <c r="H10" i="10"/>
  <c r="I10" i="10" s="1"/>
  <c r="H13" i="10"/>
  <c r="I13" i="10" s="1"/>
  <c r="G8" i="10"/>
  <c r="G9" i="10"/>
  <c r="G10" i="10"/>
  <c r="G11" i="10"/>
  <c r="G12" i="10"/>
  <c r="G13" i="10"/>
  <c r="G3" i="10"/>
  <c r="G4" i="10"/>
  <c r="G5" i="10"/>
  <c r="G6" i="10"/>
  <c r="G7" i="10"/>
  <c r="G2" i="10"/>
  <c r="T2" i="8"/>
  <c r="R2" i="8"/>
  <c r="O2" i="8"/>
  <c r="P2" i="8" s="1"/>
  <c r="G2" i="8" s="1"/>
  <c r="N2" i="8"/>
  <c r="F2" i="8" s="1"/>
  <c r="I2" i="8"/>
  <c r="J2" i="8" s="1"/>
  <c r="K2" i="8" s="1"/>
  <c r="L2" i="8" s="1"/>
  <c r="E2" i="8" s="1"/>
  <c r="H5" i="10" l="1"/>
  <c r="I5" i="10" s="1"/>
  <c r="H12" i="10"/>
  <c r="I12" i="10" s="1"/>
  <c r="H8" i="10"/>
  <c r="I8" i="10" s="1"/>
  <c r="H4" i="10"/>
  <c r="I4" i="10" s="1"/>
  <c r="H2" i="10"/>
  <c r="I2" i="10" s="1"/>
  <c r="K1" i="10" s="1"/>
  <c r="G67" i="7"/>
  <c r="G66" i="7"/>
  <c r="G65" i="7"/>
  <c r="G64" i="7"/>
  <c r="G63" i="7"/>
  <c r="G62" i="7"/>
  <c r="G61" i="7"/>
  <c r="G60" i="7"/>
  <c r="G59" i="7"/>
  <c r="G58" i="7"/>
  <c r="G57" i="7"/>
  <c r="G56" i="7"/>
  <c r="G55" i="7"/>
  <c r="G54" i="7"/>
  <c r="G53" i="7"/>
  <c r="G52" i="7"/>
  <c r="G51" i="7"/>
  <c r="G50" i="7"/>
  <c r="G49" i="7"/>
  <c r="G48" i="7"/>
  <c r="G47" i="7"/>
  <c r="G46" i="7"/>
  <c r="G45" i="7"/>
  <c r="G44" i="7"/>
  <c r="G43" i="7"/>
  <c r="G42" i="7"/>
  <c r="G41" i="7"/>
  <c r="G40" i="7"/>
  <c r="G39" i="7"/>
  <c r="G38" i="7"/>
  <c r="G28" i="7"/>
  <c r="G27" i="7"/>
  <c r="G26" i="7"/>
  <c r="G25" i="7"/>
  <c r="G24" i="7"/>
  <c r="G23" i="7"/>
  <c r="G22" i="7"/>
  <c r="G21" i="7"/>
  <c r="G20" i="7"/>
  <c r="G19" i="7"/>
  <c r="G18" i="7"/>
  <c r="G17" i="7"/>
  <c r="G16" i="7"/>
  <c r="G15" i="7"/>
  <c r="G14" i="7"/>
  <c r="G13" i="7"/>
  <c r="G12" i="7"/>
  <c r="G11" i="7"/>
  <c r="G10" i="7"/>
  <c r="G9" i="7"/>
  <c r="G8" i="7"/>
  <c r="G6" i="7"/>
  <c r="G5" i="7"/>
  <c r="Q67" i="7"/>
  <c r="R67" i="7" s="1"/>
  <c r="I67" i="7" s="1"/>
  <c r="O67" i="7"/>
  <c r="P67" i="7" s="1"/>
  <c r="H67" i="7" s="1"/>
  <c r="K67" i="7"/>
  <c r="L67" i="7" s="1"/>
  <c r="M67" i="7" s="1"/>
  <c r="N67" i="7" s="1"/>
  <c r="Q66" i="7"/>
  <c r="R66" i="7" s="1"/>
  <c r="I66" i="7" s="1"/>
  <c r="O66" i="7"/>
  <c r="P66" i="7" s="1"/>
  <c r="H66" i="7" s="1"/>
  <c r="K66" i="7"/>
  <c r="L66" i="7" s="1"/>
  <c r="M66" i="7" s="1"/>
  <c r="N66" i="7" s="1"/>
  <c r="Q65" i="7"/>
  <c r="R65" i="7" s="1"/>
  <c r="I65" i="7" s="1"/>
  <c r="O65" i="7"/>
  <c r="P65" i="7" s="1"/>
  <c r="H65" i="7" s="1"/>
  <c r="K65" i="7"/>
  <c r="L65" i="7" s="1"/>
  <c r="M65" i="7" s="1"/>
  <c r="N65" i="7" s="1"/>
  <c r="Q64" i="7"/>
  <c r="R64" i="7" s="1"/>
  <c r="I64" i="7" s="1"/>
  <c r="O64" i="7"/>
  <c r="P64" i="7" s="1"/>
  <c r="H64" i="7" s="1"/>
  <c r="K64" i="7"/>
  <c r="L64" i="7" s="1"/>
  <c r="M64" i="7" s="1"/>
  <c r="N64" i="7" s="1"/>
  <c r="Q63" i="7"/>
  <c r="R63" i="7" s="1"/>
  <c r="I63" i="7" s="1"/>
  <c r="O63" i="7"/>
  <c r="P63" i="7" s="1"/>
  <c r="H63" i="7" s="1"/>
  <c r="K63" i="7"/>
  <c r="L63" i="7" s="1"/>
  <c r="M63" i="7" s="1"/>
  <c r="N63" i="7" s="1"/>
  <c r="Q62" i="7"/>
  <c r="R62" i="7" s="1"/>
  <c r="I62" i="7" s="1"/>
  <c r="O62" i="7"/>
  <c r="P62" i="7" s="1"/>
  <c r="H62" i="7" s="1"/>
  <c r="K62" i="7"/>
  <c r="L62" i="7" s="1"/>
  <c r="M62" i="7" s="1"/>
  <c r="N62" i="7" s="1"/>
  <c r="Q61" i="7"/>
  <c r="R61" i="7" s="1"/>
  <c r="I61" i="7" s="1"/>
  <c r="O61" i="7"/>
  <c r="P61" i="7" s="1"/>
  <c r="H61" i="7" s="1"/>
  <c r="K61" i="7"/>
  <c r="L61" i="7" s="1"/>
  <c r="M61" i="7" s="1"/>
  <c r="N61" i="7" s="1"/>
  <c r="Q60" i="7"/>
  <c r="R60" i="7" s="1"/>
  <c r="I60" i="7" s="1"/>
  <c r="O60" i="7"/>
  <c r="P60" i="7" s="1"/>
  <c r="H60" i="7" s="1"/>
  <c r="K60" i="7"/>
  <c r="L60" i="7" s="1"/>
  <c r="M60" i="7" s="1"/>
  <c r="N60" i="7" s="1"/>
  <c r="Q59" i="7"/>
  <c r="R59" i="7" s="1"/>
  <c r="I59" i="7" s="1"/>
  <c r="O59" i="7"/>
  <c r="P59" i="7" s="1"/>
  <c r="H59" i="7" s="1"/>
  <c r="K59" i="7"/>
  <c r="L59" i="7" s="1"/>
  <c r="M59" i="7" s="1"/>
  <c r="N59" i="7" s="1"/>
  <c r="Q58" i="7"/>
  <c r="R58" i="7" s="1"/>
  <c r="I58" i="7" s="1"/>
  <c r="O58" i="7"/>
  <c r="P58" i="7" s="1"/>
  <c r="H58" i="7" s="1"/>
  <c r="K58" i="7"/>
  <c r="L58" i="7" s="1"/>
  <c r="M58" i="7" s="1"/>
  <c r="N58" i="7" s="1"/>
  <c r="Q57" i="7"/>
  <c r="R57" i="7" s="1"/>
  <c r="I57" i="7" s="1"/>
  <c r="O57" i="7"/>
  <c r="P57" i="7" s="1"/>
  <c r="H57" i="7" s="1"/>
  <c r="K57" i="7"/>
  <c r="L57" i="7" s="1"/>
  <c r="M57" i="7" s="1"/>
  <c r="N57" i="7" s="1"/>
  <c r="Q56" i="7"/>
  <c r="R56" i="7" s="1"/>
  <c r="I56" i="7" s="1"/>
  <c r="O56" i="7"/>
  <c r="P56" i="7" s="1"/>
  <c r="H56" i="7" s="1"/>
  <c r="K56" i="7"/>
  <c r="L56" i="7" s="1"/>
  <c r="M56" i="7" s="1"/>
  <c r="N56" i="7" s="1"/>
  <c r="Q55" i="7"/>
  <c r="R55" i="7" s="1"/>
  <c r="I55" i="7" s="1"/>
  <c r="O55" i="7"/>
  <c r="P55" i="7" s="1"/>
  <c r="H55" i="7" s="1"/>
  <c r="K55" i="7"/>
  <c r="L55" i="7" s="1"/>
  <c r="M55" i="7" s="1"/>
  <c r="N55" i="7" s="1"/>
  <c r="Q54" i="7"/>
  <c r="R54" i="7" s="1"/>
  <c r="I54" i="7" s="1"/>
  <c r="O54" i="7"/>
  <c r="P54" i="7" s="1"/>
  <c r="H54" i="7" s="1"/>
  <c r="K54" i="7"/>
  <c r="L54" i="7" s="1"/>
  <c r="M54" i="7" s="1"/>
  <c r="N54" i="7" s="1"/>
  <c r="Q53" i="7"/>
  <c r="R53" i="7" s="1"/>
  <c r="I53" i="7" s="1"/>
  <c r="O53" i="7"/>
  <c r="P53" i="7" s="1"/>
  <c r="H53" i="7" s="1"/>
  <c r="K53" i="7"/>
  <c r="L53" i="7" s="1"/>
  <c r="M53" i="7" s="1"/>
  <c r="N53" i="7" s="1"/>
  <c r="Q52" i="7"/>
  <c r="R52" i="7" s="1"/>
  <c r="I52" i="7" s="1"/>
  <c r="O52" i="7"/>
  <c r="P52" i="7" s="1"/>
  <c r="H52" i="7" s="1"/>
  <c r="K52" i="7"/>
  <c r="L52" i="7" s="1"/>
  <c r="M52" i="7" s="1"/>
  <c r="N52" i="7" s="1"/>
  <c r="Q51" i="7"/>
  <c r="R51" i="7" s="1"/>
  <c r="I51" i="7" s="1"/>
  <c r="O51" i="7"/>
  <c r="P51" i="7" s="1"/>
  <c r="H51" i="7" s="1"/>
  <c r="K51" i="7"/>
  <c r="L51" i="7" s="1"/>
  <c r="M51" i="7" s="1"/>
  <c r="N51" i="7" s="1"/>
  <c r="Q50" i="7"/>
  <c r="R50" i="7" s="1"/>
  <c r="I50" i="7" s="1"/>
  <c r="O50" i="7"/>
  <c r="P50" i="7" s="1"/>
  <c r="H50" i="7" s="1"/>
  <c r="K50" i="7"/>
  <c r="L50" i="7" s="1"/>
  <c r="M50" i="7" s="1"/>
  <c r="N50" i="7" s="1"/>
  <c r="Q49" i="7"/>
  <c r="R49" i="7" s="1"/>
  <c r="I49" i="7" s="1"/>
  <c r="O49" i="7"/>
  <c r="P49" i="7" s="1"/>
  <c r="H49" i="7" s="1"/>
  <c r="K49" i="7"/>
  <c r="L49" i="7" s="1"/>
  <c r="M49" i="7" s="1"/>
  <c r="N49" i="7" s="1"/>
  <c r="Q48" i="7"/>
  <c r="R48" i="7" s="1"/>
  <c r="I48" i="7" s="1"/>
  <c r="O48" i="7"/>
  <c r="P48" i="7" s="1"/>
  <c r="H48" i="7" s="1"/>
  <c r="K48" i="7"/>
  <c r="L48" i="7" s="1"/>
  <c r="M48" i="7" s="1"/>
  <c r="N48" i="7" s="1"/>
  <c r="Q47" i="7"/>
  <c r="R47" i="7" s="1"/>
  <c r="I47" i="7" s="1"/>
  <c r="O47" i="7"/>
  <c r="P47" i="7" s="1"/>
  <c r="H47" i="7" s="1"/>
  <c r="K47" i="7"/>
  <c r="L47" i="7" s="1"/>
  <c r="M47" i="7" s="1"/>
  <c r="N47" i="7" s="1"/>
  <c r="Q46" i="7"/>
  <c r="R46" i="7" s="1"/>
  <c r="I46" i="7" s="1"/>
  <c r="O46" i="7"/>
  <c r="P46" i="7" s="1"/>
  <c r="H46" i="7" s="1"/>
  <c r="K46" i="7"/>
  <c r="L46" i="7" s="1"/>
  <c r="M46" i="7" s="1"/>
  <c r="N46" i="7" s="1"/>
  <c r="Q45" i="7"/>
  <c r="R45" i="7" s="1"/>
  <c r="I45" i="7" s="1"/>
  <c r="O45" i="7"/>
  <c r="P45" i="7" s="1"/>
  <c r="H45" i="7" s="1"/>
  <c r="K45" i="7"/>
  <c r="L45" i="7" s="1"/>
  <c r="M45" i="7" s="1"/>
  <c r="N45" i="7" s="1"/>
  <c r="Q44" i="7"/>
  <c r="R44" i="7" s="1"/>
  <c r="I44" i="7" s="1"/>
  <c r="O44" i="7"/>
  <c r="P44" i="7" s="1"/>
  <c r="H44" i="7" s="1"/>
  <c r="K44" i="7"/>
  <c r="L44" i="7" s="1"/>
  <c r="M44" i="7" s="1"/>
  <c r="N44" i="7" s="1"/>
  <c r="Q43" i="7"/>
  <c r="R43" i="7" s="1"/>
  <c r="I43" i="7" s="1"/>
  <c r="O43" i="7"/>
  <c r="P43" i="7" s="1"/>
  <c r="H43" i="7" s="1"/>
  <c r="K43" i="7"/>
  <c r="L43" i="7" s="1"/>
  <c r="M43" i="7" s="1"/>
  <c r="N43" i="7" s="1"/>
  <c r="Q42" i="7"/>
  <c r="R42" i="7" s="1"/>
  <c r="I42" i="7" s="1"/>
  <c r="O42" i="7"/>
  <c r="P42" i="7" s="1"/>
  <c r="H42" i="7" s="1"/>
  <c r="K42" i="7"/>
  <c r="L42" i="7" s="1"/>
  <c r="M42" i="7" s="1"/>
  <c r="N42" i="7" s="1"/>
  <c r="Q41" i="7"/>
  <c r="R41" i="7" s="1"/>
  <c r="I41" i="7" s="1"/>
  <c r="O41" i="7"/>
  <c r="P41" i="7" s="1"/>
  <c r="H41" i="7" s="1"/>
  <c r="K41" i="7"/>
  <c r="L41" i="7" s="1"/>
  <c r="M41" i="7" s="1"/>
  <c r="N41" i="7" s="1"/>
  <c r="Q40" i="7"/>
  <c r="R40" i="7" s="1"/>
  <c r="I40" i="7" s="1"/>
  <c r="O40" i="7"/>
  <c r="P40" i="7" s="1"/>
  <c r="H40" i="7" s="1"/>
  <c r="K40" i="7"/>
  <c r="L40" i="7" s="1"/>
  <c r="M40" i="7" s="1"/>
  <c r="N40" i="7" s="1"/>
  <c r="Q39" i="7"/>
  <c r="R39" i="7" s="1"/>
  <c r="I39" i="7" s="1"/>
  <c r="O39" i="7"/>
  <c r="P39" i="7" s="1"/>
  <c r="H39" i="7" s="1"/>
  <c r="K39" i="7"/>
  <c r="L39" i="7" s="1"/>
  <c r="M39" i="7" s="1"/>
  <c r="N39" i="7" s="1"/>
  <c r="Q38" i="7"/>
  <c r="R38" i="7" s="1"/>
  <c r="I38" i="7" s="1"/>
  <c r="O38" i="7"/>
  <c r="P38" i="7" s="1"/>
  <c r="H38" i="7" s="1"/>
  <c r="K38" i="7"/>
  <c r="L38" i="7" s="1"/>
  <c r="M38" i="7" s="1"/>
  <c r="N38" i="7" s="1"/>
  <c r="Q28" i="7"/>
  <c r="R28" i="7" s="1"/>
  <c r="I28" i="7" s="1"/>
  <c r="O28" i="7"/>
  <c r="P28" i="7" s="1"/>
  <c r="H28" i="7" s="1"/>
  <c r="K28" i="7"/>
  <c r="L28" i="7" s="1"/>
  <c r="M28" i="7" s="1"/>
  <c r="N28" i="7" s="1"/>
  <c r="Q27" i="7"/>
  <c r="R27" i="7" s="1"/>
  <c r="I27" i="7" s="1"/>
  <c r="O27" i="7"/>
  <c r="P27" i="7" s="1"/>
  <c r="H27" i="7" s="1"/>
  <c r="K27" i="7"/>
  <c r="L27" i="7" s="1"/>
  <c r="M27" i="7" s="1"/>
  <c r="N27" i="7" s="1"/>
  <c r="Q26" i="7"/>
  <c r="R26" i="7" s="1"/>
  <c r="I26" i="7" s="1"/>
  <c r="O26" i="7"/>
  <c r="P26" i="7" s="1"/>
  <c r="H26" i="7" s="1"/>
  <c r="K26" i="7"/>
  <c r="L26" i="7" s="1"/>
  <c r="M26" i="7" s="1"/>
  <c r="N26" i="7" s="1"/>
  <c r="Q25" i="7"/>
  <c r="R25" i="7" s="1"/>
  <c r="I25" i="7" s="1"/>
  <c r="O25" i="7"/>
  <c r="P25" i="7" s="1"/>
  <c r="H25" i="7" s="1"/>
  <c r="K25" i="7"/>
  <c r="L25" i="7" s="1"/>
  <c r="M25" i="7" s="1"/>
  <c r="N25" i="7" s="1"/>
  <c r="Q24" i="7"/>
  <c r="R24" i="7" s="1"/>
  <c r="I24" i="7" s="1"/>
  <c r="O24" i="7"/>
  <c r="P24" i="7" s="1"/>
  <c r="H24" i="7" s="1"/>
  <c r="K24" i="7"/>
  <c r="L24" i="7" s="1"/>
  <c r="M24" i="7" s="1"/>
  <c r="N24" i="7" s="1"/>
  <c r="Q23" i="7"/>
  <c r="R23" i="7" s="1"/>
  <c r="I23" i="7" s="1"/>
  <c r="O23" i="7"/>
  <c r="P23" i="7" s="1"/>
  <c r="H23" i="7" s="1"/>
  <c r="K23" i="7"/>
  <c r="L23" i="7" s="1"/>
  <c r="M23" i="7" s="1"/>
  <c r="N23" i="7" s="1"/>
  <c r="Q22" i="7"/>
  <c r="R22" i="7" s="1"/>
  <c r="I22" i="7" s="1"/>
  <c r="O22" i="7"/>
  <c r="P22" i="7" s="1"/>
  <c r="H22" i="7" s="1"/>
  <c r="K22" i="7"/>
  <c r="L22" i="7" s="1"/>
  <c r="M22" i="7" s="1"/>
  <c r="N22" i="7" s="1"/>
  <c r="Q21" i="7"/>
  <c r="R21" i="7" s="1"/>
  <c r="I21" i="7" s="1"/>
  <c r="O21" i="7"/>
  <c r="P21" i="7" s="1"/>
  <c r="H21" i="7" s="1"/>
  <c r="K21" i="7"/>
  <c r="L21" i="7" s="1"/>
  <c r="M21" i="7" s="1"/>
  <c r="N21" i="7" s="1"/>
  <c r="Q20" i="7"/>
  <c r="R20" i="7" s="1"/>
  <c r="I20" i="7" s="1"/>
  <c r="O20" i="7"/>
  <c r="P20" i="7" s="1"/>
  <c r="H20" i="7" s="1"/>
  <c r="K20" i="7"/>
  <c r="L20" i="7" s="1"/>
  <c r="M20" i="7" s="1"/>
  <c r="N20" i="7" s="1"/>
  <c r="Q19" i="7"/>
  <c r="R19" i="7" s="1"/>
  <c r="I19" i="7" s="1"/>
  <c r="O19" i="7"/>
  <c r="P19" i="7" s="1"/>
  <c r="H19" i="7" s="1"/>
  <c r="K19" i="7"/>
  <c r="L19" i="7" s="1"/>
  <c r="M19" i="7" s="1"/>
  <c r="N19" i="7" s="1"/>
  <c r="Q18" i="7"/>
  <c r="R18" i="7" s="1"/>
  <c r="I18" i="7" s="1"/>
  <c r="O18" i="7"/>
  <c r="P18" i="7" s="1"/>
  <c r="H18" i="7" s="1"/>
  <c r="K18" i="7"/>
  <c r="L18" i="7" s="1"/>
  <c r="M18" i="7" s="1"/>
  <c r="N18" i="7" s="1"/>
  <c r="Q17" i="7"/>
  <c r="R17" i="7" s="1"/>
  <c r="I17" i="7" s="1"/>
  <c r="O17" i="7"/>
  <c r="P17" i="7" s="1"/>
  <c r="H17" i="7" s="1"/>
  <c r="K17" i="7"/>
  <c r="L17" i="7" s="1"/>
  <c r="M17" i="7" s="1"/>
  <c r="N17" i="7" s="1"/>
  <c r="Q16" i="7"/>
  <c r="R16" i="7" s="1"/>
  <c r="I16" i="7" s="1"/>
  <c r="O16" i="7"/>
  <c r="P16" i="7" s="1"/>
  <c r="H16" i="7" s="1"/>
  <c r="K16" i="7"/>
  <c r="L16" i="7" s="1"/>
  <c r="M16" i="7" s="1"/>
  <c r="N16" i="7" s="1"/>
  <c r="Q15" i="7"/>
  <c r="R15" i="7" s="1"/>
  <c r="I15" i="7" s="1"/>
  <c r="O15" i="7"/>
  <c r="P15" i="7" s="1"/>
  <c r="H15" i="7" s="1"/>
  <c r="K15" i="7"/>
  <c r="L15" i="7" s="1"/>
  <c r="M15" i="7" s="1"/>
  <c r="N15" i="7" s="1"/>
  <c r="Q14" i="7"/>
  <c r="R14" i="7" s="1"/>
  <c r="I14" i="7" s="1"/>
  <c r="O14" i="7"/>
  <c r="P14" i="7" s="1"/>
  <c r="H14" i="7" s="1"/>
  <c r="K14" i="7"/>
  <c r="L14" i="7" s="1"/>
  <c r="M14" i="7" s="1"/>
  <c r="N14" i="7" s="1"/>
  <c r="Q13" i="7"/>
  <c r="R13" i="7" s="1"/>
  <c r="I13" i="7" s="1"/>
  <c r="O13" i="7"/>
  <c r="P13" i="7" s="1"/>
  <c r="H13" i="7" s="1"/>
  <c r="K13" i="7"/>
  <c r="L13" i="7" s="1"/>
  <c r="M13" i="7" s="1"/>
  <c r="N13" i="7" s="1"/>
  <c r="Q12" i="7"/>
  <c r="R12" i="7" s="1"/>
  <c r="I12" i="7" s="1"/>
  <c r="O12" i="7"/>
  <c r="P12" i="7" s="1"/>
  <c r="H12" i="7" s="1"/>
  <c r="K12" i="7"/>
  <c r="L12" i="7" s="1"/>
  <c r="M12" i="7" s="1"/>
  <c r="N12" i="7" s="1"/>
  <c r="Q11" i="7"/>
  <c r="R11" i="7" s="1"/>
  <c r="I11" i="7" s="1"/>
  <c r="O11" i="7"/>
  <c r="P11" i="7" s="1"/>
  <c r="H11" i="7" s="1"/>
  <c r="K11" i="7"/>
  <c r="L11" i="7" s="1"/>
  <c r="M11" i="7" s="1"/>
  <c r="N11" i="7" s="1"/>
  <c r="Q10" i="7"/>
  <c r="R10" i="7" s="1"/>
  <c r="I10" i="7" s="1"/>
  <c r="O10" i="7"/>
  <c r="P10" i="7" s="1"/>
  <c r="H10" i="7" s="1"/>
  <c r="K10" i="7"/>
  <c r="L10" i="7" s="1"/>
  <c r="M10" i="7" s="1"/>
  <c r="N10" i="7" s="1"/>
  <c r="Q9" i="7"/>
  <c r="R9" i="7" s="1"/>
  <c r="I9" i="7" s="1"/>
  <c r="O9" i="7"/>
  <c r="P9" i="7" s="1"/>
  <c r="H9" i="7" s="1"/>
  <c r="K9" i="7"/>
  <c r="L9" i="7" s="1"/>
  <c r="M9" i="7" s="1"/>
  <c r="N9" i="7" s="1"/>
  <c r="Q8" i="7"/>
  <c r="R8" i="7" s="1"/>
  <c r="O8" i="7"/>
  <c r="P8" i="7" s="1"/>
  <c r="K8" i="7"/>
  <c r="L8" i="7" s="1"/>
  <c r="M8" i="7" s="1"/>
  <c r="N8" i="7" s="1"/>
  <c r="Q7" i="7"/>
  <c r="R7" i="7" s="1"/>
  <c r="O7" i="7"/>
  <c r="P7" i="7" s="1"/>
  <c r="K7" i="7"/>
  <c r="L7" i="7" s="1"/>
  <c r="M7" i="7" s="1"/>
  <c r="N7" i="7" s="1"/>
  <c r="Q6" i="7"/>
  <c r="R6" i="7" s="1"/>
  <c r="O6" i="7"/>
  <c r="P6" i="7" s="1"/>
  <c r="K6" i="7"/>
  <c r="L6" i="7" s="1"/>
  <c r="M6" i="7" s="1"/>
  <c r="N6" i="7" s="1"/>
  <c r="Q5" i="7"/>
  <c r="R5" i="7" s="1"/>
  <c r="O5" i="7"/>
  <c r="P5" i="7" s="1"/>
  <c r="K5" i="7"/>
  <c r="L5" i="7" s="1"/>
  <c r="M5" i="7" s="1"/>
  <c r="N5" i="7" s="1"/>
  <c r="Q4" i="7"/>
  <c r="H8" i="7" l="1"/>
  <c r="H7" i="7"/>
  <c r="H6" i="7"/>
  <c r="H5" i="7"/>
  <c r="I8" i="7"/>
  <c r="I7" i="7"/>
  <c r="I6" i="7"/>
  <c r="I5" i="7"/>
  <c r="O4" i="7"/>
  <c r="K4" i="7"/>
  <c r="L4" i="7" l="1"/>
  <c r="M4" i="7" s="1"/>
  <c r="N4" i="7" s="1"/>
  <c r="G4" i="7" s="1"/>
  <c r="P4" i="7"/>
  <c r="H4" i="7" s="1"/>
  <c r="R4" i="7" l="1"/>
  <c r="I4" i="7" s="1"/>
</calcChain>
</file>

<file path=xl/sharedStrings.xml><?xml version="1.0" encoding="utf-8"?>
<sst xmlns="http://schemas.openxmlformats.org/spreadsheetml/2006/main" count="75" uniqueCount="52">
  <si>
    <t>Name</t>
  </si>
  <si>
    <t>Applicant Information</t>
  </si>
  <si>
    <t>Verbal Reasoning</t>
  </si>
  <si>
    <t>Quantitative Reasoning</t>
  </si>
  <si>
    <t xml:space="preserve">To save as a PDF, click the Office Button (top left corner), select "Save As" on the menu and select "PDF or XPS". </t>
  </si>
  <si>
    <t>For more information on the Comparison Tool:</t>
  </si>
  <si>
    <t>www.ets.org/gre/comparison</t>
  </si>
  <si>
    <r>
      <rPr>
        <b/>
        <i/>
        <sz val="9"/>
        <color indexed="62"/>
        <rFont val="Verdana"/>
        <family val="2"/>
      </rPr>
      <t>GRE</t>
    </r>
    <r>
      <rPr>
        <b/>
        <vertAlign val="superscript"/>
        <sz val="9"/>
        <color indexed="62"/>
        <rFont val="Verdana"/>
        <family val="2"/>
      </rPr>
      <t>®</t>
    </r>
    <r>
      <rPr>
        <b/>
        <sz val="9"/>
        <color indexed="62"/>
        <rFont val="Verdana"/>
        <family val="2"/>
      </rPr>
      <t xml:space="preserve"> Scores</t>
    </r>
  </si>
  <si>
    <r>
      <t>Predicted GMAT</t>
    </r>
    <r>
      <rPr>
        <b/>
        <vertAlign val="superscript"/>
        <sz val="9"/>
        <color indexed="62"/>
        <rFont val="Verdana"/>
        <family val="2"/>
      </rPr>
      <t>®</t>
    </r>
    <r>
      <rPr>
        <b/>
        <sz val="9"/>
        <color indexed="62"/>
        <rFont val="Verdana"/>
        <family val="2"/>
      </rPr>
      <t xml:space="preserve"> Scores</t>
    </r>
  </si>
  <si>
    <t>The predicted GMAT Total, Verbal and Quantitative scores are based on the empirical comparison of 472 test takers who took both tests.  The predicted GMAT scores may not be perfectly equivalent to an applicant’s actual performance on the GMAT exam due to the measurement error inherent in both tests. The predicted score range is approximately +/- 50 points for the total GMAT score and +/- 6 points on the Verbal and Quantitative scores.</t>
  </si>
  <si>
    <t>Total Score</t>
  </si>
  <si>
    <t>Verbal Score</t>
  </si>
  <si>
    <t>Quantitative Score</t>
  </si>
  <si>
    <t>Copyright © 2017 by Educational Testing Service. All rights reserved. ETS, the ETS logo, and GRE are registered trademarks of Educational Testing Service (ETS) in the United States and  other countries. GMAT is a registered trademark of the Graduate Management Admission Council, which neither sponsors nor endorses this comparison tool. 22047</t>
  </si>
  <si>
    <r>
      <rPr>
        <i/>
        <sz val="16"/>
        <color rgb="FF1E497C"/>
        <rFont val="Verdana"/>
        <family val="2"/>
      </rPr>
      <t>GRE</t>
    </r>
    <r>
      <rPr>
        <i/>
        <vertAlign val="superscript"/>
        <sz val="16"/>
        <color indexed="62"/>
        <rFont val="Verdana"/>
        <family val="2"/>
      </rPr>
      <t xml:space="preserve">® </t>
    </r>
    <r>
      <rPr>
        <sz val="16"/>
        <color indexed="62"/>
        <rFont val="Verdana"/>
        <family val="2"/>
      </rPr>
      <t>Comparison Tool for Business Schools - 2017</t>
    </r>
  </si>
  <si>
    <t>Verbal 
Score</t>
  </si>
  <si>
    <t>Total 
Score</t>
  </si>
  <si>
    <t>Verbal.Reasoning</t>
  </si>
  <si>
    <t>Quantitative.Reasoning</t>
  </si>
  <si>
    <t>GRE</t>
  </si>
  <si>
    <t>Verbal.Score</t>
  </si>
  <si>
    <t>Quantitative.Score</t>
  </si>
  <si>
    <t>ID</t>
  </si>
  <si>
    <t>C170-170</t>
  </si>
  <si>
    <t>admit</t>
  </si>
  <si>
    <t>gre</t>
  </si>
  <si>
    <t>gpa</t>
  </si>
  <si>
    <t>rank</t>
  </si>
  <si>
    <t>Admit</t>
  </si>
  <si>
    <t>AdmitA</t>
  </si>
  <si>
    <t>AdmitB</t>
  </si>
  <si>
    <t>Grade</t>
  </si>
  <si>
    <t>GPA</t>
  </si>
  <si>
    <t>A+</t>
  </si>
  <si>
    <t>A</t>
  </si>
  <si>
    <t>A-</t>
  </si>
  <si>
    <t>B+</t>
  </si>
  <si>
    <t>B</t>
  </si>
  <si>
    <t>B-</t>
  </si>
  <si>
    <t>C+</t>
  </si>
  <si>
    <t>C</t>
  </si>
  <si>
    <t>C-</t>
  </si>
  <si>
    <t>D+</t>
  </si>
  <si>
    <t>D</t>
  </si>
  <si>
    <t>D-</t>
  </si>
  <si>
    <t>F</t>
  </si>
  <si>
    <t>Weight</t>
  </si>
  <si>
    <t>Wi</t>
  </si>
  <si>
    <t>Gi</t>
  </si>
  <si>
    <t>Wi×Gi</t>
  </si>
  <si>
    <t>Hours.Week</t>
  </si>
  <si>
    <t>C170-171</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</si>
</sst>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sz val="10"/>
      <name val="Arial"/>
      <family val="2"/>
    </font>
    <font>
      <sz val="8"/>
      <name val="Arial"/>
      <family val="2"/>
    </font>
    <font>
      <sz val="8"/>
      <color indexed="16"/>
      <name val="Arial"/>
      <family val="2"/>
    </font>
    <font>
      <sz val="10"/>
      <name val="Verdana"/>
      <family val="2"/>
    </font>
    <font>
      <b/>
      <sz val="9"/>
      <name val="Verdana"/>
      <family val="2"/>
    </font>
    <font>
      <sz val="9"/>
      <name val="Verdana"/>
      <family val="2"/>
    </font>
    <font>
      <sz val="8"/>
      <name val="Verdana"/>
      <family val="2"/>
    </font>
    <font>
      <b/>
      <sz val="9"/>
      <color indexed="62"/>
      <name val="Verdana"/>
      <family val="2"/>
    </font>
    <font>
      <i/>
      <vertAlign val="superscript"/>
      <sz val="16"/>
      <color indexed="62"/>
      <name val="Verdana"/>
      <family val="2"/>
    </font>
    <font>
      <sz val="16"/>
      <color indexed="62"/>
      <name val="Verdana"/>
      <family val="2"/>
    </font>
    <font>
      <b/>
      <vertAlign val="superscript"/>
      <sz val="9"/>
      <color indexed="62"/>
      <name val="Verdana"/>
      <family val="2"/>
    </font>
    <font>
      <b/>
      <i/>
      <sz val="9"/>
      <color indexed="62"/>
      <name val="Verdana"/>
      <family val="2"/>
    </font>
    <font>
      <u/>
      <sz val="10"/>
      <color theme="10"/>
      <name val="Arial"/>
      <family val="2"/>
    </font>
    <font>
      <sz val="10"/>
      <color rgb="FF0070C0"/>
      <name val="Arial"/>
      <family val="2"/>
    </font>
    <font>
      <b/>
      <sz val="8"/>
      <color rgb="FF1E497C"/>
      <name val="Verdana"/>
      <family val="2"/>
    </font>
    <font>
      <sz val="10"/>
      <name val="Calibri"/>
      <family val="2"/>
      <scheme val="minor"/>
    </font>
    <font>
      <sz val="10"/>
      <color theme="1"/>
      <name val="Calibri"/>
      <family val="2"/>
      <scheme val="minor"/>
    </font>
    <font>
      <sz val="9"/>
      <color rgb="FF1E497C"/>
      <name val="Verdana"/>
      <family val="2"/>
    </font>
    <font>
      <u/>
      <sz val="9"/>
      <color theme="10"/>
      <name val="Verdana"/>
      <family val="2"/>
    </font>
    <font>
      <b/>
      <sz val="9"/>
      <color rgb="FF1E497C"/>
      <name val="Verdana"/>
      <family val="2"/>
    </font>
    <font>
      <b/>
      <i/>
      <sz val="16"/>
      <color rgb="FF1E497C"/>
      <name val="Verdana"/>
      <family val="2"/>
    </font>
    <font>
      <i/>
      <sz val="16"/>
      <color rgb="FF1E497C"/>
      <name val="Verdana"/>
      <family val="2"/>
    </font>
    <font>
      <sz val="11"/>
      <color rgb="FF006100"/>
      <name val="Calibri"/>
      <family val="2"/>
      <scheme val="minor"/>
    </font>
    <font>
      <sz val="8"/>
      <color rgb="FF333333"/>
      <name val="Helvetic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C6EFCE"/>
      </patternFill>
    </fill>
    <fill>
      <patternFill patternType="solid">
        <fgColor rgb="FFFFFFF8"/>
        <bgColor indexed="64"/>
      </patternFill>
    </fill>
    <fill>
      <patternFill patternType="solid">
        <fgColor rgb="FFE0E0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3" fillId="0" borderId="0" applyNumberFormat="0" applyFill="0" applyBorder="0" applyAlignment="0" applyProtection="0">
      <alignment vertical="top"/>
      <protection locked="0"/>
    </xf>
    <xf numFmtId="0" fontId="1" fillId="0" borderId="0"/>
    <xf numFmtId="0" fontId="23" fillId="4" borderId="0" applyNumberFormat="0" applyBorder="0" applyAlignment="0" applyProtection="0"/>
  </cellStyleXfs>
  <cellXfs count="92">
    <xf numFmtId="0" fontId="0" fillId="0" borderId="0" xfId="0"/>
    <xf numFmtId="0" fontId="0" fillId="2" borderId="0" xfId="0" applyFill="1" applyBorder="1" applyAlignment="1">
      <alignment vertical="center"/>
    </xf>
    <xf numFmtId="0" fontId="0" fillId="2" borderId="0" xfId="0" applyFill="1" applyBorder="1"/>
    <xf numFmtId="0" fontId="14" fillId="2" borderId="0" xfId="0" applyFont="1" applyFill="1" applyBorder="1" applyAlignment="1">
      <alignment vertical="center"/>
    </xf>
    <xf numFmtId="0" fontId="14" fillId="2" borderId="0" xfId="0" applyFont="1" applyFill="1" applyBorder="1" applyAlignment="1">
      <alignment horizontal="center" vertical="center"/>
    </xf>
    <xf numFmtId="0" fontId="4" fillId="2" borderId="0" xfId="0" applyFont="1" applyFill="1" applyBorder="1"/>
    <xf numFmtId="0" fontId="4" fillId="3" borderId="0" xfId="0" applyFont="1" applyFill="1" applyBorder="1" applyAlignment="1">
      <alignment horizontal="center" vertical="center"/>
    </xf>
    <xf numFmtId="0" fontId="7" fillId="3" borderId="0" xfId="0" applyFont="1" applyFill="1" applyBorder="1" applyAlignment="1">
      <alignment horizontal="right" vertical="center"/>
    </xf>
    <xf numFmtId="0" fontId="6" fillId="2" borderId="1" xfId="0" applyFont="1" applyFill="1" applyBorder="1" applyAlignment="1" applyProtection="1">
      <alignment horizontal="center" vertical="center" wrapText="1"/>
      <protection locked="0"/>
    </xf>
    <xf numFmtId="0" fontId="7" fillId="2" borderId="0" xfId="0" applyFont="1" applyFill="1" applyBorder="1" applyAlignment="1">
      <alignment horizontal="center" vertical="center" wrapText="1"/>
    </xf>
    <xf numFmtId="0" fontId="6" fillId="2" borderId="2" xfId="0" applyFont="1" applyFill="1" applyBorder="1" applyAlignment="1" applyProtection="1">
      <alignment horizontal="center" vertical="center" wrapText="1"/>
      <protection locked="0"/>
    </xf>
    <xf numFmtId="0" fontId="5" fillId="2" borderId="2" xfId="0" applyFont="1" applyFill="1" applyBorder="1" applyAlignment="1">
      <alignment horizontal="center" vertical="center"/>
    </xf>
    <xf numFmtId="0" fontId="15" fillId="2" borderId="3" xfId="0" applyFont="1" applyFill="1" applyBorder="1" applyAlignment="1">
      <alignment horizontal="center" vertical="center" wrapText="1"/>
    </xf>
    <xf numFmtId="0" fontId="15" fillId="0" borderId="3" xfId="0" applyFont="1" applyBorder="1" applyAlignment="1">
      <alignment horizontal="center" vertical="center" wrapText="1" readingOrder="1"/>
    </xf>
    <xf numFmtId="0" fontId="16" fillId="0" borderId="0" xfId="2" applyFont="1" applyBorder="1" applyAlignment="1">
      <alignment horizontal="left"/>
    </xf>
    <xf numFmtId="0" fontId="17" fillId="0" borderId="0" xfId="0" applyFont="1" applyBorder="1" applyAlignment="1">
      <alignment horizontal="center"/>
    </xf>
    <xf numFmtId="0" fontId="16" fillId="0" borderId="0" xfId="2" applyFont="1" applyBorder="1" applyAlignment="1">
      <alignment horizontal="center"/>
    </xf>
    <xf numFmtId="0" fontId="18" fillId="2" borderId="4" xfId="0" applyFont="1" applyFill="1" applyBorder="1" applyAlignment="1">
      <alignment horizontal="center" vertical="center"/>
    </xf>
    <xf numFmtId="0" fontId="18" fillId="2" borderId="5" xfId="0" applyFont="1" applyFill="1" applyBorder="1" applyAlignment="1">
      <alignment horizontal="center" vertical="center"/>
    </xf>
    <xf numFmtId="0" fontId="18" fillId="2" borderId="0" xfId="0" applyFont="1" applyFill="1" applyBorder="1" applyAlignment="1">
      <alignment horizontal="center" vertical="center" wrapText="1"/>
    </xf>
    <xf numFmtId="0" fontId="7" fillId="2" borderId="0" xfId="0" applyNumberFormat="1" applyFont="1" applyFill="1" applyBorder="1" applyAlignment="1">
      <alignment horizontal="left" wrapText="1"/>
    </xf>
    <xf numFmtId="0" fontId="7" fillId="2" borderId="0" xfId="0" applyFont="1" applyFill="1" applyBorder="1" applyAlignment="1">
      <alignment horizontal="right" vertical="top" wrapText="1"/>
    </xf>
    <xf numFmtId="0" fontId="19" fillId="2" borderId="0" xfId="1" applyFont="1" applyFill="1" applyBorder="1" applyAlignment="1" applyProtection="1">
      <alignment horizontal="left" vertical="center"/>
      <protection locked="0"/>
    </xf>
    <xf numFmtId="0" fontId="20" fillId="0" borderId="0" xfId="0" applyFont="1" applyBorder="1" applyAlignment="1">
      <alignment horizontal="center" vertical="center" wrapText="1" readingOrder="1"/>
    </xf>
    <xf numFmtId="0" fontId="15" fillId="0" borderId="0" xfId="0" applyFont="1" applyBorder="1" applyAlignment="1">
      <alignment horizontal="center" vertical="center" wrapText="1" readingOrder="1"/>
    </xf>
    <xf numFmtId="0" fontId="5" fillId="2" borderId="0" xfId="0" applyFont="1" applyFill="1" applyBorder="1" applyAlignment="1">
      <alignment horizontal="center" vertical="center"/>
    </xf>
    <xf numFmtId="0" fontId="7" fillId="3" borderId="0" xfId="0" applyFont="1" applyFill="1" applyBorder="1" applyAlignment="1">
      <alignment horizontal="center" vertical="center" wrapText="1"/>
    </xf>
    <xf numFmtId="0" fontId="7" fillId="2" borderId="0" xfId="0" applyNumberFormat="1" applyFont="1" applyFill="1" applyBorder="1" applyAlignment="1">
      <alignment horizontal="center" wrapText="1"/>
    </xf>
    <xf numFmtId="0" fontId="5" fillId="2" borderId="2" xfId="0" applyFont="1" applyFill="1" applyBorder="1" applyAlignment="1" applyProtection="1">
      <alignment horizontal="center" vertical="center"/>
    </xf>
    <xf numFmtId="0" fontId="6" fillId="2" borderId="0" xfId="0" applyFont="1" applyFill="1" applyBorder="1" applyAlignment="1" applyProtection="1">
      <alignment horizontal="right" vertical="center"/>
    </xf>
    <xf numFmtId="0" fontId="19" fillId="2" borderId="0" xfId="1" applyFont="1" applyFill="1" applyBorder="1" applyAlignment="1" applyProtection="1">
      <alignment horizontal="left" vertical="center"/>
    </xf>
    <xf numFmtId="0" fontId="15" fillId="2" borderId="3" xfId="0" applyFont="1" applyFill="1" applyBorder="1" applyAlignment="1" applyProtection="1">
      <alignment horizontal="center" vertical="center" wrapText="1"/>
    </xf>
    <xf numFmtId="0" fontId="15" fillId="0" borderId="3" xfId="0" applyFont="1" applyBorder="1" applyAlignment="1" applyProtection="1">
      <alignment horizontal="center" vertical="center" wrapText="1" readingOrder="1"/>
    </xf>
    <xf numFmtId="0" fontId="5" fillId="2" borderId="17" xfId="0" applyFont="1" applyFill="1" applyBorder="1" applyAlignment="1">
      <alignment horizontal="center" vertical="center"/>
    </xf>
    <xf numFmtId="0" fontId="6" fillId="2" borderId="19" xfId="0" applyFont="1" applyFill="1" applyBorder="1" applyAlignment="1" applyProtection="1">
      <alignment horizontal="center" vertical="center" wrapText="1"/>
      <protection locked="0"/>
    </xf>
    <xf numFmtId="0" fontId="5" fillId="2" borderId="19" xfId="0" applyFont="1" applyFill="1" applyBorder="1" applyAlignment="1">
      <alignment horizontal="center" vertical="center"/>
    </xf>
    <xf numFmtId="0" fontId="5" fillId="2" borderId="20" xfId="0" applyFont="1" applyFill="1" applyBorder="1" applyAlignment="1">
      <alignment horizontal="center" vertical="center"/>
    </xf>
    <xf numFmtId="0" fontId="5" fillId="2" borderId="17" xfId="0" applyFont="1" applyFill="1" applyBorder="1" applyAlignment="1" applyProtection="1">
      <alignment horizontal="center" vertical="center"/>
    </xf>
    <xf numFmtId="0" fontId="18" fillId="2" borderId="21" xfId="0" applyFont="1" applyFill="1" applyBorder="1" applyAlignment="1">
      <alignment horizontal="center" vertical="center"/>
    </xf>
    <xf numFmtId="0" fontId="5" fillId="2" borderId="19" xfId="0" applyFont="1" applyFill="1" applyBorder="1" applyAlignment="1" applyProtection="1">
      <alignment horizontal="center" vertical="center"/>
    </xf>
    <xf numFmtId="0" fontId="5" fillId="2" borderId="20" xfId="0" applyFont="1" applyFill="1" applyBorder="1" applyAlignment="1" applyProtection="1">
      <alignment horizontal="center" vertical="center"/>
    </xf>
    <xf numFmtId="0" fontId="18" fillId="2" borderId="0" xfId="0" applyFont="1" applyFill="1" applyBorder="1" applyAlignment="1">
      <alignment horizontal="center" vertical="center"/>
    </xf>
    <xf numFmtId="0" fontId="6" fillId="2" borderId="0" xfId="0" applyFont="1" applyFill="1" applyBorder="1" applyAlignment="1" applyProtection="1">
      <alignment horizontal="center" vertical="center"/>
      <protection locked="0"/>
    </xf>
    <xf numFmtId="0" fontId="6" fillId="2" borderId="0" xfId="0" applyFont="1" applyFill="1" applyBorder="1" applyAlignment="1" applyProtection="1">
      <alignment horizontal="center" vertical="center" wrapText="1"/>
      <protection locked="0"/>
    </xf>
    <xf numFmtId="0" fontId="7" fillId="3" borderId="0" xfId="0" applyFont="1" applyFill="1" applyBorder="1" applyAlignment="1" applyProtection="1">
      <alignment horizontal="center" vertical="center" wrapText="1"/>
    </xf>
    <xf numFmtId="0" fontId="0" fillId="2" borderId="0" xfId="0" applyFill="1" applyBorder="1" applyAlignment="1">
      <alignment vertical="top"/>
    </xf>
    <xf numFmtId="0" fontId="21" fillId="0" borderId="0" xfId="0" applyFont="1" applyBorder="1" applyAlignment="1">
      <alignment horizontal="center" vertical="top"/>
    </xf>
    <xf numFmtId="0" fontId="3" fillId="2" borderId="0" xfId="0" applyFont="1" applyFill="1" applyBorder="1" applyAlignment="1">
      <alignment vertical="top" wrapText="1"/>
    </xf>
    <xf numFmtId="0" fontId="1" fillId="0" borderId="0" xfId="0" applyFont="1"/>
    <xf numFmtId="0" fontId="0" fillId="0" borderId="0" xfId="0" applyNumberFormat="1"/>
    <xf numFmtId="0" fontId="24" fillId="6" borderId="22" xfId="0" applyFont="1" applyFill="1" applyBorder="1" applyAlignment="1">
      <alignment horizontal="center" vertical="center" wrapText="1"/>
    </xf>
    <xf numFmtId="0" fontId="24" fillId="5" borderId="22" xfId="0" applyFont="1" applyFill="1" applyBorder="1" applyAlignment="1">
      <alignment vertical="center" wrapText="1"/>
    </xf>
    <xf numFmtId="0" fontId="1" fillId="0" borderId="0" xfId="0" applyFont="1" applyFill="1" applyBorder="1"/>
    <xf numFmtId="0" fontId="23" fillId="4" borderId="0" xfId="3"/>
    <xf numFmtId="0" fontId="7" fillId="2" borderId="0" xfId="0" applyNumberFormat="1" applyFont="1" applyFill="1" applyBorder="1" applyAlignment="1">
      <alignment horizontal="center" wrapText="1"/>
    </xf>
    <xf numFmtId="0" fontId="6" fillId="2" borderId="1" xfId="0" applyFont="1" applyFill="1" applyBorder="1" applyAlignment="1" applyProtection="1">
      <alignment horizontal="center" vertical="center"/>
      <protection locked="0"/>
    </xf>
    <xf numFmtId="0" fontId="6" fillId="2" borderId="18" xfId="0" applyFont="1" applyFill="1" applyBorder="1" applyAlignment="1" applyProtection="1">
      <alignment horizontal="center" vertical="center"/>
      <protection locked="0"/>
    </xf>
    <xf numFmtId="0" fontId="6" fillId="2" borderId="6" xfId="0" applyFont="1" applyFill="1" applyBorder="1" applyAlignment="1" applyProtection="1">
      <alignment horizontal="center" vertical="center"/>
      <protection locked="0"/>
    </xf>
    <xf numFmtId="0" fontId="6" fillId="2" borderId="7" xfId="0" applyFont="1" applyFill="1" applyBorder="1" applyAlignment="1" applyProtection="1">
      <alignment horizontal="center" vertical="center"/>
      <protection locked="0"/>
    </xf>
    <xf numFmtId="0" fontId="6" fillId="2" borderId="2" xfId="0" applyFont="1" applyFill="1" applyBorder="1" applyAlignment="1" applyProtection="1">
      <alignment horizontal="center" vertical="center"/>
      <protection locked="0"/>
    </xf>
    <xf numFmtId="0" fontId="18" fillId="2" borderId="0" xfId="0" applyFont="1" applyFill="1" applyBorder="1" applyAlignment="1">
      <alignment horizontal="center" vertical="center" wrapText="1"/>
    </xf>
    <xf numFmtId="0" fontId="20" fillId="2" borderId="8" xfId="0" applyFont="1" applyFill="1" applyBorder="1" applyAlignment="1">
      <alignment horizontal="center" vertical="center"/>
    </xf>
    <xf numFmtId="0" fontId="20" fillId="2" borderId="9" xfId="0" applyFont="1" applyFill="1" applyBorder="1" applyAlignment="1">
      <alignment horizontal="center" vertical="center"/>
    </xf>
    <xf numFmtId="0" fontId="20" fillId="2" borderId="10" xfId="0" applyFont="1" applyFill="1" applyBorder="1" applyAlignment="1">
      <alignment horizontal="center" vertical="center"/>
    </xf>
    <xf numFmtId="0" fontId="20" fillId="0" borderId="8" xfId="0" applyFont="1" applyBorder="1" applyAlignment="1">
      <alignment horizontal="center" vertical="center" wrapText="1" readingOrder="1"/>
    </xf>
    <xf numFmtId="0" fontId="20" fillId="0" borderId="9" xfId="0" applyFont="1" applyBorder="1" applyAlignment="1">
      <alignment horizontal="center" vertical="center" wrapText="1" readingOrder="1"/>
    </xf>
    <xf numFmtId="0" fontId="20" fillId="0" borderId="10" xfId="0" applyFont="1" applyBorder="1" applyAlignment="1">
      <alignment horizontal="center" vertical="center" wrapText="1" readingOrder="1"/>
    </xf>
    <xf numFmtId="0" fontId="15" fillId="2" borderId="8"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10" xfId="0" applyFont="1" applyFill="1" applyBorder="1" applyAlignment="1">
      <alignment horizontal="center" vertical="center"/>
    </xf>
    <xf numFmtId="0" fontId="6" fillId="2" borderId="11" xfId="0" applyFont="1" applyFill="1" applyBorder="1" applyAlignment="1" applyProtection="1">
      <alignment horizontal="center" vertical="center"/>
      <protection locked="0"/>
    </xf>
    <xf numFmtId="0" fontId="6" fillId="2" borderId="12" xfId="0" applyFont="1" applyFill="1" applyBorder="1" applyAlignment="1" applyProtection="1">
      <alignment horizontal="center" vertical="center"/>
      <protection locked="0"/>
    </xf>
    <xf numFmtId="0" fontId="20" fillId="2" borderId="3" xfId="0" applyFont="1" applyFill="1" applyBorder="1" applyAlignment="1">
      <alignment horizontal="center" vertical="center"/>
    </xf>
    <xf numFmtId="0" fontId="20" fillId="2" borderId="8" xfId="0" applyFont="1" applyFill="1" applyBorder="1" applyAlignment="1" applyProtection="1">
      <alignment horizontal="center" vertical="center"/>
    </xf>
    <xf numFmtId="0" fontId="20" fillId="2" borderId="9" xfId="0" applyFont="1" applyFill="1" applyBorder="1" applyAlignment="1" applyProtection="1">
      <alignment horizontal="center" vertical="center"/>
    </xf>
    <xf numFmtId="0" fontId="20" fillId="2" borderId="10" xfId="0" applyFont="1" applyFill="1" applyBorder="1" applyAlignment="1" applyProtection="1">
      <alignment horizontal="center" vertical="center"/>
    </xf>
    <xf numFmtId="0" fontId="7" fillId="3" borderId="14" xfId="0" applyFont="1" applyFill="1" applyBorder="1" applyAlignment="1" applyProtection="1">
      <alignment horizontal="center" vertical="center" wrapText="1"/>
    </xf>
    <xf numFmtId="0" fontId="7" fillId="3" borderId="15" xfId="0" applyFont="1" applyFill="1" applyBorder="1" applyAlignment="1" applyProtection="1">
      <alignment horizontal="center" vertical="center" wrapText="1"/>
    </xf>
    <xf numFmtId="0" fontId="7" fillId="3" borderId="16" xfId="0" applyFont="1" applyFill="1" applyBorder="1" applyAlignment="1" applyProtection="1">
      <alignment horizontal="center" vertical="center" wrapText="1"/>
    </xf>
    <xf numFmtId="0" fontId="19" fillId="2" borderId="0" xfId="1" applyFont="1" applyFill="1" applyBorder="1" applyAlignment="1" applyProtection="1">
      <alignment horizontal="left" vertical="center"/>
    </xf>
    <xf numFmtId="0" fontId="6" fillId="2" borderId="0" xfId="0" applyFont="1" applyFill="1" applyBorder="1" applyAlignment="1" applyProtection="1">
      <alignment horizontal="right" vertical="center"/>
    </xf>
    <xf numFmtId="0" fontId="7" fillId="2" borderId="0" xfId="0" applyNumberFormat="1" applyFont="1" applyFill="1" applyBorder="1" applyAlignment="1" applyProtection="1">
      <alignment horizontal="center" wrapText="1"/>
    </xf>
    <xf numFmtId="0" fontId="22" fillId="0" borderId="13" xfId="0" applyFont="1" applyBorder="1" applyAlignment="1" applyProtection="1">
      <alignment horizontal="center" vertical="top"/>
    </xf>
    <xf numFmtId="0" fontId="21" fillId="0" borderId="13" xfId="0" applyFont="1" applyBorder="1" applyAlignment="1" applyProtection="1">
      <alignment horizontal="center" vertical="top"/>
    </xf>
    <xf numFmtId="0" fontId="20" fillId="0" borderId="8" xfId="0" applyFont="1" applyBorder="1" applyAlignment="1" applyProtection="1">
      <alignment horizontal="center" vertical="center" wrapText="1" readingOrder="1"/>
    </xf>
    <xf numFmtId="0" fontId="20" fillId="0" borderId="9" xfId="0" applyFont="1" applyBorder="1" applyAlignment="1" applyProtection="1">
      <alignment horizontal="center" vertical="center" wrapText="1" readingOrder="1"/>
    </xf>
    <xf numFmtId="0" fontId="20" fillId="0" borderId="10" xfId="0" applyFont="1" applyBorder="1" applyAlignment="1" applyProtection="1">
      <alignment horizontal="center" vertical="center" wrapText="1" readingOrder="1"/>
    </xf>
    <xf numFmtId="0" fontId="20" fillId="2" borderId="3" xfId="0" applyFont="1" applyFill="1" applyBorder="1" applyAlignment="1" applyProtection="1">
      <alignment horizontal="center" vertical="center"/>
    </xf>
    <xf numFmtId="0" fontId="15" fillId="2" borderId="8" xfId="0" applyFont="1" applyFill="1" applyBorder="1" applyAlignment="1" applyProtection="1">
      <alignment horizontal="center" vertical="center"/>
    </xf>
    <xf numFmtId="0" fontId="15" fillId="2" borderId="9" xfId="0" applyFont="1" applyFill="1" applyBorder="1" applyAlignment="1" applyProtection="1">
      <alignment horizontal="center" vertical="center"/>
    </xf>
    <xf numFmtId="0" fontId="15" fillId="2" borderId="10" xfId="0" applyFont="1" applyFill="1" applyBorder="1" applyAlignment="1" applyProtection="1">
      <alignment horizontal="center" vertical="center"/>
    </xf>
    <xf numFmtId="0" fontId="7" fillId="2" borderId="0" xfId="0" applyFont="1" applyFill="1" applyBorder="1" applyAlignment="1" applyProtection="1">
      <alignment horizontal="right" vertical="top" wrapText="1"/>
    </xf>
  </cellXfs>
  <cellStyles count="4">
    <cellStyle name="Good" xfId="3" builtinId="26"/>
    <cellStyle name="Hyperlink" xfId="1" builtinId="8"/>
    <cellStyle name="Normal" xfId="0" builtinId="0"/>
    <cellStyle name="Normal_Sheet1" xfId="2"/>
  </cellStyles>
  <dxfs count="14">
    <dxf>
      <font>
        <color theme="0"/>
      </font>
      <fill>
        <patternFill>
          <bgColor theme="0"/>
        </patternFill>
      </fill>
    </dxf>
    <dxf>
      <font>
        <color theme="0"/>
      </font>
      <fill>
        <patternFill>
          <f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dxf>
    <dxf>
      <font>
        <color theme="0"/>
      </font>
      <fill>
        <patternFill>
          <bgColor theme="0"/>
        </patternFill>
      </fill>
    </dxf>
    <dxf>
      <font>
        <color theme="0"/>
      </font>
    </dxf>
    <dxf>
      <font>
        <color theme="0"/>
      </font>
      <fill>
        <patternFill>
          <bgColor theme="0"/>
        </patternFill>
      </fill>
    </dxf>
    <dxf>
      <font>
        <color theme="0"/>
      </font>
    </dxf>
    <dxf>
      <font>
        <color theme="0"/>
      </font>
      <fill>
        <patternFill>
          <fgColor theme="0"/>
        </patternFill>
      </fill>
    </dxf>
    <dxf>
      <font>
        <color theme="0"/>
      </font>
      <fill>
        <patternFill>
          <bgColor theme="0"/>
        </patternFill>
      </fill>
    </dxf>
    <dxf>
      <font>
        <color theme="0"/>
      </font>
      <fill>
        <patternFill>
          <bgColor theme="0"/>
        </patternFill>
      </fill>
    </dxf>
    <dxf>
      <font>
        <color theme="0"/>
      </font>
      <fill>
        <patternFill>
          <bgColor theme="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xdr:col>
      <xdr:colOff>9525</xdr:colOff>
      <xdr:row>0</xdr:row>
      <xdr:rowOff>104774</xdr:rowOff>
    </xdr:from>
    <xdr:ext cx="6572250" cy="847725"/>
    <xdr:sp macro="" textlink="">
      <xdr:nvSpPr>
        <xdr:cNvPr id="4" name="TextBox 3">
          <a:extLst>
            <a:ext uri="{FF2B5EF4-FFF2-40B4-BE49-F238E27FC236}">
              <a16:creationId xmlns="" xmlns:a16="http://schemas.microsoft.com/office/drawing/2014/main" id="{00000000-0008-0000-0000-000004000000}"/>
            </a:ext>
          </a:extLst>
        </xdr:cNvPr>
        <xdr:cNvSpPr txBox="1"/>
      </xdr:nvSpPr>
      <xdr:spPr>
        <a:xfrm>
          <a:off x="9525" y="1142999"/>
          <a:ext cx="6572250" cy="847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chorCtr="1">
          <a:noAutofit/>
        </a:bodyPr>
        <a:lstStyle/>
        <a:p>
          <a:pPr algn="ctr"/>
          <a:r>
            <a:rPr lang="en-US" sz="1600" b="0" i="1">
              <a:solidFill>
                <a:srgbClr val="1E497C"/>
              </a:solidFill>
              <a:latin typeface="Verdana" pitchFamily="34" charset="0"/>
              <a:ea typeface="Verdana" pitchFamily="34" charset="0"/>
              <a:cs typeface="Verdana" pitchFamily="34" charset="0"/>
            </a:rPr>
            <a:t>GRE</a:t>
          </a:r>
          <a:r>
            <a:rPr lang="en-US" sz="1600" b="0" i="1" baseline="30000">
              <a:solidFill>
                <a:srgbClr val="1E497C"/>
              </a:solidFill>
              <a:latin typeface="Verdana" pitchFamily="34" charset="0"/>
              <a:ea typeface="Verdana" pitchFamily="34" charset="0"/>
              <a:cs typeface="Verdana" pitchFamily="34" charset="0"/>
            </a:rPr>
            <a:t>®</a:t>
          </a:r>
          <a:r>
            <a:rPr lang="en-US" sz="1600" b="0" i="1">
              <a:solidFill>
                <a:srgbClr val="1E497C"/>
              </a:solidFill>
              <a:latin typeface="Verdana" pitchFamily="34" charset="0"/>
              <a:ea typeface="Verdana" pitchFamily="34" charset="0"/>
              <a:cs typeface="Verdana" pitchFamily="34" charset="0"/>
            </a:rPr>
            <a:t> </a:t>
          </a:r>
          <a:r>
            <a:rPr lang="en-US" sz="1600" b="0" i="0">
              <a:solidFill>
                <a:srgbClr val="1E497C"/>
              </a:solidFill>
              <a:latin typeface="Verdana" pitchFamily="34" charset="0"/>
              <a:ea typeface="Verdana" pitchFamily="34" charset="0"/>
              <a:cs typeface="Verdana" pitchFamily="34" charset="0"/>
            </a:rPr>
            <a:t>Comparison Tool for Business Schools - 2017</a:t>
          </a:r>
        </a:p>
        <a:p>
          <a:pPr algn="ctr"/>
          <a:r>
            <a:rPr lang="en-US" sz="900" b="0" i="0">
              <a:solidFill>
                <a:schemeClr val="tx2"/>
              </a:solidFill>
              <a:latin typeface="Verdana" pitchFamily="34" charset="0"/>
              <a:ea typeface="Verdana" pitchFamily="34" charset="0"/>
              <a:cs typeface="Verdana" pitchFamily="34" charset="0"/>
            </a:rPr>
            <a:t>Enter </a:t>
          </a:r>
          <a:r>
            <a:rPr lang="en-US" sz="900" b="0" i="1">
              <a:solidFill>
                <a:schemeClr val="tx2"/>
              </a:solidFill>
              <a:latin typeface="Verdana" pitchFamily="34" charset="0"/>
              <a:ea typeface="Verdana" pitchFamily="34" charset="0"/>
              <a:cs typeface="Verdana" pitchFamily="34" charset="0"/>
            </a:rPr>
            <a:t>GRE</a:t>
          </a:r>
          <a:r>
            <a:rPr lang="en-US" sz="1100" b="0" i="1" baseline="0">
              <a:solidFill>
                <a:schemeClr val="tx1"/>
              </a:solidFill>
              <a:latin typeface="+mn-lt"/>
              <a:ea typeface="+mn-ea"/>
              <a:cs typeface="+mn-cs"/>
            </a:rPr>
            <a:t>®</a:t>
          </a:r>
          <a:r>
            <a:rPr lang="en-US" sz="900" b="0" i="0">
              <a:solidFill>
                <a:schemeClr val="tx2"/>
              </a:solidFill>
              <a:latin typeface="Verdana" pitchFamily="34" charset="0"/>
              <a:ea typeface="Verdana" pitchFamily="34" charset="0"/>
              <a:cs typeface="Verdana" pitchFamily="34" charset="0"/>
            </a:rPr>
            <a:t> Verbal Reasoning and Quantitative Reasoning scores to calculate </a:t>
          </a:r>
        </a:p>
        <a:p>
          <a:pPr algn="ctr"/>
          <a:r>
            <a:rPr lang="en-US" sz="900" b="0" i="0">
              <a:solidFill>
                <a:schemeClr val="tx2"/>
              </a:solidFill>
              <a:latin typeface="Verdana" pitchFamily="34" charset="0"/>
              <a:ea typeface="Verdana" pitchFamily="34" charset="0"/>
              <a:cs typeface="Verdana" pitchFamily="34" charset="0"/>
            </a:rPr>
            <a:t>the predicted GMAT</a:t>
          </a:r>
          <a:r>
            <a:rPr lang="en-US" sz="1100" b="0" i="1" baseline="0">
              <a:solidFill>
                <a:schemeClr val="tx1"/>
              </a:solidFill>
              <a:latin typeface="+mn-lt"/>
              <a:ea typeface="+mn-ea"/>
              <a:cs typeface="+mn-cs"/>
            </a:rPr>
            <a:t>®</a:t>
          </a:r>
          <a:r>
            <a:rPr lang="en-US" sz="900" b="0" i="0">
              <a:solidFill>
                <a:schemeClr val="tx2"/>
              </a:solidFill>
              <a:latin typeface="Verdana" pitchFamily="34" charset="0"/>
              <a:ea typeface="Verdana" pitchFamily="34" charset="0"/>
              <a:cs typeface="Verdana" pitchFamily="34" charset="0"/>
            </a:rPr>
            <a:t> Total, Verbal and Quantitative scores.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ets.org/gre/comparis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A5F9E"/>
  </sheetPr>
  <dimension ref="A1:BC69"/>
  <sheetViews>
    <sheetView zoomScaleNormal="100" zoomScaleSheetLayoutView="100" workbookViewId="0">
      <selection activeCell="R4" sqref="C4:R4"/>
    </sheetView>
  </sheetViews>
  <sheetFormatPr defaultColWidth="10.33203125" defaultRowHeight="13.2" x14ac:dyDescent="0.25"/>
  <cols>
    <col min="1" max="1" width="3.33203125" style="2" customWidth="1"/>
    <col min="2" max="2" width="3.109375" style="2" customWidth="1"/>
    <col min="3" max="3" width="26.6640625" style="2" customWidth="1"/>
    <col min="4" max="4" width="7.33203125" style="2" customWidth="1"/>
    <col min="5" max="10" width="12.33203125" style="2" customWidth="1"/>
    <col min="11" max="19" width="10.33203125" style="2" customWidth="1"/>
    <col min="20" max="16384" width="10.33203125" style="2"/>
  </cols>
  <sheetData>
    <row r="1" spans="1:18" ht="82.5" customHeight="1" thickBot="1" x14ac:dyDescent="0.3">
      <c r="A1" s="60"/>
      <c r="B1" s="60"/>
      <c r="C1" s="60"/>
      <c r="D1" s="60"/>
      <c r="E1" s="60"/>
      <c r="F1" s="60"/>
      <c r="G1" s="60"/>
      <c r="H1" s="60"/>
      <c r="I1" s="60"/>
      <c r="J1" s="19"/>
    </row>
    <row r="2" spans="1:18" ht="22.5" customHeight="1" thickBot="1" x14ac:dyDescent="0.35">
      <c r="A2" s="5"/>
      <c r="B2" s="61" t="s">
        <v>1</v>
      </c>
      <c r="C2" s="62"/>
      <c r="D2" s="63"/>
      <c r="E2" s="72" t="s">
        <v>7</v>
      </c>
      <c r="F2" s="72"/>
      <c r="G2" s="64" t="s">
        <v>8</v>
      </c>
      <c r="H2" s="65"/>
      <c r="I2" s="66"/>
      <c r="J2" s="23"/>
      <c r="K2" s="14"/>
      <c r="L2" s="15"/>
      <c r="M2" s="15"/>
      <c r="N2" s="15"/>
    </row>
    <row r="3" spans="1:18" s="1" customFormat="1" ht="31.5" customHeight="1" thickBot="1" x14ac:dyDescent="0.35">
      <c r="A3" s="5"/>
      <c r="B3" s="67" t="s">
        <v>0</v>
      </c>
      <c r="C3" s="68"/>
      <c r="D3" s="69"/>
      <c r="E3" s="12" t="s">
        <v>2</v>
      </c>
      <c r="F3" s="12" t="s">
        <v>3</v>
      </c>
      <c r="G3" s="13" t="s">
        <v>16</v>
      </c>
      <c r="H3" s="13" t="s">
        <v>15</v>
      </c>
      <c r="I3" s="13" t="s">
        <v>12</v>
      </c>
      <c r="J3" s="24"/>
      <c r="K3" s="14"/>
      <c r="L3" s="16"/>
      <c r="M3" s="16"/>
      <c r="N3" s="16"/>
      <c r="O3" s="2"/>
      <c r="P3" s="2"/>
      <c r="Q3" s="2"/>
      <c r="R3" s="2"/>
    </row>
    <row r="4" spans="1:18" s="1" customFormat="1" ht="17.25" customHeight="1" x14ac:dyDescent="0.25">
      <c r="B4" s="17">
        <v>1</v>
      </c>
      <c r="C4" s="70"/>
      <c r="D4" s="71"/>
      <c r="E4" s="10">
        <v>170</v>
      </c>
      <c r="F4" s="10">
        <v>170</v>
      </c>
      <c r="G4" s="28">
        <f>IF((E4+F4)&gt;259,N4," ")</f>
        <v>800</v>
      </c>
      <c r="H4" s="28">
        <f>P4</f>
        <v>46</v>
      </c>
      <c r="I4" s="37">
        <f>R4</f>
        <v>53</v>
      </c>
      <c r="J4" s="25"/>
      <c r="K4" s="4">
        <f>SUM(-2080.74559330863+(E4*6.38369593312407)+(F4*10.6230921641945))</f>
        <v>810.40838323552703</v>
      </c>
      <c r="L4" s="4">
        <f>TRUNC((K4+5)/10)*10</f>
        <v>810</v>
      </c>
      <c r="M4" s="3">
        <f>IF(L4&lt;200,200,L4)</f>
        <v>810</v>
      </c>
      <c r="N4" s="3">
        <f>IF(M4&gt;800,800,M4)</f>
        <v>800</v>
      </c>
      <c r="O4" s="3">
        <f>SUM(-109.493972390779+(E4*0.911896551285247))</f>
        <v>45.528441327712997</v>
      </c>
      <c r="P4" s="3">
        <f>IF(O4&gt;0,(ROUND(O4,0)),0)</f>
        <v>46</v>
      </c>
      <c r="Q4" s="3">
        <f>SUM(-158.418743409747+(F4*1.24338698204798))</f>
        <v>52.957043538409579</v>
      </c>
      <c r="R4" s="3">
        <f t="shared" ref="R4" si="0">IF(Q4&gt;0,(ROUND(Q4,0)),0)</f>
        <v>53</v>
      </c>
    </row>
    <row r="5" spans="1:18" s="1" customFormat="1" ht="17.25" customHeight="1" x14ac:dyDescent="0.25">
      <c r="B5" s="18">
        <v>2</v>
      </c>
      <c r="C5" s="57"/>
      <c r="D5" s="58"/>
      <c r="E5" s="8"/>
      <c r="F5" s="8"/>
      <c r="G5" s="28" t="str">
        <f t="shared" ref="G5:G28" si="1">IF((E5+F5)&gt;259,N5," ")</f>
        <v xml:space="preserve"> </v>
      </c>
      <c r="H5" s="28">
        <f t="shared" ref="H5:H8" si="2">P5</f>
        <v>0</v>
      </c>
      <c r="I5" s="37">
        <f t="shared" ref="I5:I8" si="3">R5</f>
        <v>0</v>
      </c>
      <c r="J5" s="25"/>
      <c r="K5" s="4">
        <f t="shared" ref="K5:K28" si="4">SUM(-2080.74559330863+(E5*6.38369593312407)+(F5*10.6230921641945))</f>
        <v>-2080.7455933086299</v>
      </c>
      <c r="L5" s="4">
        <f t="shared" ref="L5:L28" si="5">TRUNC((K5+5)/10)*10</f>
        <v>-2070</v>
      </c>
      <c r="M5" s="3">
        <f t="shared" ref="M5:M28" si="6">IF(L5&lt;200,200,L5)</f>
        <v>200</v>
      </c>
      <c r="N5" s="3">
        <f t="shared" ref="N5:N28" si="7">IF(M5&gt;800,800,M5)</f>
        <v>200</v>
      </c>
      <c r="O5" s="3">
        <f t="shared" ref="O5:O28" si="8">SUM(-109.493972390779+(E5*0.911896551285247))</f>
        <v>-109.49397239077901</v>
      </c>
      <c r="P5" s="3">
        <f t="shared" ref="P5:P28" si="9">IF(O5&gt;0,(ROUND(O5,0)),0)</f>
        <v>0</v>
      </c>
      <c r="Q5" s="3">
        <f t="shared" ref="Q5:Q28" si="10">SUM(-158.418743409747+(F5*1.24338698204798))</f>
        <v>-158.41874340974701</v>
      </c>
      <c r="R5" s="3">
        <f t="shared" ref="R5:R28" si="11">IF(Q5&gt;0,(ROUND(Q5,0)),0)</f>
        <v>0</v>
      </c>
    </row>
    <row r="6" spans="1:18" s="1" customFormat="1" ht="17.25" customHeight="1" x14ac:dyDescent="0.25">
      <c r="B6" s="18">
        <v>3</v>
      </c>
      <c r="C6" s="57"/>
      <c r="D6" s="58"/>
      <c r="E6" s="8"/>
      <c r="F6" s="8"/>
      <c r="G6" s="28" t="str">
        <f t="shared" si="1"/>
        <v xml:space="preserve"> </v>
      </c>
      <c r="H6" s="28">
        <f t="shared" si="2"/>
        <v>0</v>
      </c>
      <c r="I6" s="37">
        <f t="shared" si="3"/>
        <v>0</v>
      </c>
      <c r="J6" s="25"/>
      <c r="K6" s="4">
        <f t="shared" si="4"/>
        <v>-2080.7455933086299</v>
      </c>
      <c r="L6" s="4">
        <f t="shared" si="5"/>
        <v>-2070</v>
      </c>
      <c r="M6" s="3">
        <f t="shared" si="6"/>
        <v>200</v>
      </c>
      <c r="N6" s="3">
        <f t="shared" si="7"/>
        <v>200</v>
      </c>
      <c r="O6" s="3">
        <f t="shared" si="8"/>
        <v>-109.49397239077901</v>
      </c>
      <c r="P6" s="3">
        <f t="shared" si="9"/>
        <v>0</v>
      </c>
      <c r="Q6" s="3">
        <f t="shared" si="10"/>
        <v>-158.41874340974701</v>
      </c>
      <c r="R6" s="3">
        <f t="shared" si="11"/>
        <v>0</v>
      </c>
    </row>
    <row r="7" spans="1:18" s="1" customFormat="1" ht="17.25" customHeight="1" x14ac:dyDescent="0.25">
      <c r="B7" s="18">
        <v>4</v>
      </c>
      <c r="C7" s="57"/>
      <c r="D7" s="58"/>
      <c r="E7" s="8"/>
      <c r="F7" s="8"/>
      <c r="G7" s="28"/>
      <c r="H7" s="28">
        <f t="shared" si="2"/>
        <v>0</v>
      </c>
      <c r="I7" s="37">
        <f t="shared" si="3"/>
        <v>0</v>
      </c>
      <c r="J7" s="25"/>
      <c r="K7" s="4">
        <f t="shared" si="4"/>
        <v>-2080.7455933086299</v>
      </c>
      <c r="L7" s="4">
        <f t="shared" si="5"/>
        <v>-2070</v>
      </c>
      <c r="M7" s="3">
        <f t="shared" si="6"/>
        <v>200</v>
      </c>
      <c r="N7" s="3">
        <f t="shared" si="7"/>
        <v>200</v>
      </c>
      <c r="O7" s="3">
        <f t="shared" si="8"/>
        <v>-109.49397239077901</v>
      </c>
      <c r="P7" s="3">
        <f t="shared" si="9"/>
        <v>0</v>
      </c>
      <c r="Q7" s="3">
        <f t="shared" si="10"/>
        <v>-158.41874340974701</v>
      </c>
      <c r="R7" s="3">
        <f t="shared" si="11"/>
        <v>0</v>
      </c>
    </row>
    <row r="8" spans="1:18" s="1" customFormat="1" ht="17.25" customHeight="1" x14ac:dyDescent="0.25">
      <c r="B8" s="18">
        <v>5</v>
      </c>
      <c r="C8" s="57"/>
      <c r="D8" s="58"/>
      <c r="E8" s="8"/>
      <c r="F8" s="8"/>
      <c r="G8" s="28" t="str">
        <f t="shared" si="1"/>
        <v xml:space="preserve"> </v>
      </c>
      <c r="H8" s="28">
        <f t="shared" si="2"/>
        <v>0</v>
      </c>
      <c r="I8" s="37">
        <f t="shared" si="3"/>
        <v>0</v>
      </c>
      <c r="J8" s="25"/>
      <c r="K8" s="4">
        <f t="shared" si="4"/>
        <v>-2080.7455933086299</v>
      </c>
      <c r="L8" s="4">
        <f t="shared" si="5"/>
        <v>-2070</v>
      </c>
      <c r="M8" s="3">
        <f t="shared" si="6"/>
        <v>200</v>
      </c>
      <c r="N8" s="3">
        <f t="shared" si="7"/>
        <v>200</v>
      </c>
      <c r="O8" s="3">
        <f t="shared" si="8"/>
        <v>-109.49397239077901</v>
      </c>
      <c r="P8" s="3">
        <f t="shared" si="9"/>
        <v>0</v>
      </c>
      <c r="Q8" s="3">
        <f t="shared" si="10"/>
        <v>-158.41874340974701</v>
      </c>
      <c r="R8" s="3">
        <f t="shared" si="11"/>
        <v>0</v>
      </c>
    </row>
    <row r="9" spans="1:18" s="1" customFormat="1" ht="17.25" customHeight="1" x14ac:dyDescent="0.25">
      <c r="B9" s="18">
        <v>6</v>
      </c>
      <c r="C9" s="57"/>
      <c r="D9" s="58"/>
      <c r="E9" s="8"/>
      <c r="F9" s="8"/>
      <c r="G9" s="28" t="str">
        <f t="shared" si="1"/>
        <v xml:space="preserve"> </v>
      </c>
      <c r="H9" s="28">
        <f t="shared" ref="H9:H28" si="12">P9</f>
        <v>0</v>
      </c>
      <c r="I9" s="37">
        <f t="shared" ref="I9:I28" si="13">R9</f>
        <v>0</v>
      </c>
      <c r="J9" s="25"/>
      <c r="K9" s="4">
        <f t="shared" si="4"/>
        <v>-2080.7455933086299</v>
      </c>
      <c r="L9" s="4">
        <f t="shared" si="5"/>
        <v>-2070</v>
      </c>
      <c r="M9" s="3">
        <f t="shared" si="6"/>
        <v>200</v>
      </c>
      <c r="N9" s="3">
        <f t="shared" si="7"/>
        <v>200</v>
      </c>
      <c r="O9" s="3">
        <f t="shared" si="8"/>
        <v>-109.49397239077901</v>
      </c>
      <c r="P9" s="3">
        <f t="shared" si="9"/>
        <v>0</v>
      </c>
      <c r="Q9" s="3">
        <f t="shared" si="10"/>
        <v>-158.41874340974701</v>
      </c>
      <c r="R9" s="3">
        <f t="shared" si="11"/>
        <v>0</v>
      </c>
    </row>
    <row r="10" spans="1:18" s="1" customFormat="1" ht="17.25" customHeight="1" x14ac:dyDescent="0.25">
      <c r="B10" s="18">
        <v>7</v>
      </c>
      <c r="C10" s="57"/>
      <c r="D10" s="58"/>
      <c r="E10" s="8"/>
      <c r="F10" s="8"/>
      <c r="G10" s="28" t="str">
        <f t="shared" si="1"/>
        <v xml:space="preserve"> </v>
      </c>
      <c r="H10" s="28">
        <f t="shared" si="12"/>
        <v>0</v>
      </c>
      <c r="I10" s="37">
        <f t="shared" si="13"/>
        <v>0</v>
      </c>
      <c r="J10" s="25"/>
      <c r="K10" s="4">
        <f t="shared" si="4"/>
        <v>-2080.7455933086299</v>
      </c>
      <c r="L10" s="4">
        <f t="shared" si="5"/>
        <v>-2070</v>
      </c>
      <c r="M10" s="3">
        <f t="shared" si="6"/>
        <v>200</v>
      </c>
      <c r="N10" s="3">
        <f t="shared" si="7"/>
        <v>200</v>
      </c>
      <c r="O10" s="3">
        <f t="shared" si="8"/>
        <v>-109.49397239077901</v>
      </c>
      <c r="P10" s="3">
        <f t="shared" si="9"/>
        <v>0</v>
      </c>
      <c r="Q10" s="3">
        <f t="shared" si="10"/>
        <v>-158.41874340974701</v>
      </c>
      <c r="R10" s="3">
        <f t="shared" si="11"/>
        <v>0</v>
      </c>
    </row>
    <row r="11" spans="1:18" s="1" customFormat="1" ht="17.25" customHeight="1" x14ac:dyDescent="0.25">
      <c r="B11" s="18">
        <v>8</v>
      </c>
      <c r="C11" s="57"/>
      <c r="D11" s="58"/>
      <c r="E11" s="8"/>
      <c r="F11" s="8"/>
      <c r="G11" s="28" t="str">
        <f t="shared" si="1"/>
        <v xml:space="preserve"> </v>
      </c>
      <c r="H11" s="28">
        <f t="shared" si="12"/>
        <v>0</v>
      </c>
      <c r="I11" s="37">
        <f t="shared" si="13"/>
        <v>0</v>
      </c>
      <c r="J11" s="25"/>
      <c r="K11" s="4">
        <f t="shared" si="4"/>
        <v>-2080.7455933086299</v>
      </c>
      <c r="L11" s="4">
        <f t="shared" si="5"/>
        <v>-2070</v>
      </c>
      <c r="M11" s="3">
        <f t="shared" si="6"/>
        <v>200</v>
      </c>
      <c r="N11" s="3">
        <f t="shared" si="7"/>
        <v>200</v>
      </c>
      <c r="O11" s="3">
        <f t="shared" si="8"/>
        <v>-109.49397239077901</v>
      </c>
      <c r="P11" s="3">
        <f t="shared" si="9"/>
        <v>0</v>
      </c>
      <c r="Q11" s="3">
        <f t="shared" si="10"/>
        <v>-158.41874340974701</v>
      </c>
      <c r="R11" s="3">
        <f t="shared" si="11"/>
        <v>0</v>
      </c>
    </row>
    <row r="12" spans="1:18" s="1" customFormat="1" ht="17.25" customHeight="1" x14ac:dyDescent="0.25">
      <c r="B12" s="18">
        <v>9</v>
      </c>
      <c r="C12" s="57"/>
      <c r="D12" s="58"/>
      <c r="E12" s="8"/>
      <c r="F12" s="8"/>
      <c r="G12" s="28" t="str">
        <f t="shared" si="1"/>
        <v xml:space="preserve"> </v>
      </c>
      <c r="H12" s="28">
        <f t="shared" si="12"/>
        <v>0</v>
      </c>
      <c r="I12" s="37">
        <f t="shared" si="13"/>
        <v>0</v>
      </c>
      <c r="J12" s="25"/>
      <c r="K12" s="4">
        <f t="shared" si="4"/>
        <v>-2080.7455933086299</v>
      </c>
      <c r="L12" s="4">
        <f t="shared" si="5"/>
        <v>-2070</v>
      </c>
      <c r="M12" s="3">
        <f t="shared" si="6"/>
        <v>200</v>
      </c>
      <c r="N12" s="3">
        <f t="shared" si="7"/>
        <v>200</v>
      </c>
      <c r="O12" s="3">
        <f t="shared" si="8"/>
        <v>-109.49397239077901</v>
      </c>
      <c r="P12" s="3">
        <f t="shared" si="9"/>
        <v>0</v>
      </c>
      <c r="Q12" s="3">
        <f t="shared" si="10"/>
        <v>-158.41874340974701</v>
      </c>
      <c r="R12" s="3">
        <f t="shared" si="11"/>
        <v>0</v>
      </c>
    </row>
    <row r="13" spans="1:18" s="1" customFormat="1" ht="17.25" customHeight="1" x14ac:dyDescent="0.25">
      <c r="B13" s="18">
        <v>10</v>
      </c>
      <c r="C13" s="57"/>
      <c r="D13" s="58"/>
      <c r="E13" s="8"/>
      <c r="F13" s="8"/>
      <c r="G13" s="28" t="str">
        <f t="shared" si="1"/>
        <v xml:space="preserve"> </v>
      </c>
      <c r="H13" s="28">
        <f t="shared" si="12"/>
        <v>0</v>
      </c>
      <c r="I13" s="37">
        <f t="shared" si="13"/>
        <v>0</v>
      </c>
      <c r="J13" s="25"/>
      <c r="K13" s="4">
        <f t="shared" si="4"/>
        <v>-2080.7455933086299</v>
      </c>
      <c r="L13" s="4">
        <f t="shared" si="5"/>
        <v>-2070</v>
      </c>
      <c r="M13" s="3">
        <f t="shared" si="6"/>
        <v>200</v>
      </c>
      <c r="N13" s="3">
        <f t="shared" si="7"/>
        <v>200</v>
      </c>
      <c r="O13" s="3">
        <f t="shared" si="8"/>
        <v>-109.49397239077901</v>
      </c>
      <c r="P13" s="3">
        <f t="shared" si="9"/>
        <v>0</v>
      </c>
      <c r="Q13" s="3">
        <f t="shared" si="10"/>
        <v>-158.41874340974701</v>
      </c>
      <c r="R13" s="3">
        <f t="shared" si="11"/>
        <v>0</v>
      </c>
    </row>
    <row r="14" spans="1:18" s="1" customFormat="1" ht="17.25" customHeight="1" x14ac:dyDescent="0.25">
      <c r="B14" s="18">
        <v>11</v>
      </c>
      <c r="C14" s="57"/>
      <c r="D14" s="58"/>
      <c r="E14" s="8"/>
      <c r="F14" s="8"/>
      <c r="G14" s="28" t="str">
        <f t="shared" si="1"/>
        <v xml:space="preserve"> </v>
      </c>
      <c r="H14" s="28">
        <f t="shared" si="12"/>
        <v>0</v>
      </c>
      <c r="I14" s="37">
        <f t="shared" si="13"/>
        <v>0</v>
      </c>
      <c r="J14" s="25"/>
      <c r="K14" s="4">
        <f t="shared" si="4"/>
        <v>-2080.7455933086299</v>
      </c>
      <c r="L14" s="4">
        <f t="shared" si="5"/>
        <v>-2070</v>
      </c>
      <c r="M14" s="3">
        <f t="shared" si="6"/>
        <v>200</v>
      </c>
      <c r="N14" s="3">
        <f t="shared" si="7"/>
        <v>200</v>
      </c>
      <c r="O14" s="3">
        <f t="shared" si="8"/>
        <v>-109.49397239077901</v>
      </c>
      <c r="P14" s="3">
        <f t="shared" si="9"/>
        <v>0</v>
      </c>
      <c r="Q14" s="3">
        <f t="shared" si="10"/>
        <v>-158.41874340974701</v>
      </c>
      <c r="R14" s="3">
        <f t="shared" si="11"/>
        <v>0</v>
      </c>
    </row>
    <row r="15" spans="1:18" s="1" customFormat="1" ht="17.25" customHeight="1" x14ac:dyDescent="0.25">
      <c r="B15" s="18">
        <v>12</v>
      </c>
      <c r="C15" s="57"/>
      <c r="D15" s="58"/>
      <c r="E15" s="8"/>
      <c r="F15" s="8"/>
      <c r="G15" s="28" t="str">
        <f t="shared" si="1"/>
        <v xml:space="preserve"> </v>
      </c>
      <c r="H15" s="28">
        <f t="shared" si="12"/>
        <v>0</v>
      </c>
      <c r="I15" s="37">
        <f t="shared" si="13"/>
        <v>0</v>
      </c>
      <c r="J15" s="25"/>
      <c r="K15" s="4">
        <f t="shared" si="4"/>
        <v>-2080.7455933086299</v>
      </c>
      <c r="L15" s="4">
        <f t="shared" si="5"/>
        <v>-2070</v>
      </c>
      <c r="M15" s="3">
        <f t="shared" si="6"/>
        <v>200</v>
      </c>
      <c r="N15" s="3">
        <f t="shared" si="7"/>
        <v>200</v>
      </c>
      <c r="O15" s="3">
        <f t="shared" si="8"/>
        <v>-109.49397239077901</v>
      </c>
      <c r="P15" s="3">
        <f t="shared" si="9"/>
        <v>0</v>
      </c>
      <c r="Q15" s="3">
        <f t="shared" si="10"/>
        <v>-158.41874340974701</v>
      </c>
      <c r="R15" s="3">
        <f t="shared" si="11"/>
        <v>0</v>
      </c>
    </row>
    <row r="16" spans="1:18" s="1" customFormat="1" ht="17.25" customHeight="1" x14ac:dyDescent="0.25">
      <c r="B16" s="17">
        <v>13</v>
      </c>
      <c r="C16" s="59"/>
      <c r="D16" s="59"/>
      <c r="E16" s="10"/>
      <c r="F16" s="10"/>
      <c r="G16" s="28" t="str">
        <f t="shared" si="1"/>
        <v xml:space="preserve"> </v>
      </c>
      <c r="H16" s="28">
        <f t="shared" si="12"/>
        <v>0</v>
      </c>
      <c r="I16" s="37">
        <f t="shared" si="13"/>
        <v>0</v>
      </c>
      <c r="J16" s="25"/>
      <c r="K16" s="4">
        <f t="shared" si="4"/>
        <v>-2080.7455933086299</v>
      </c>
      <c r="L16" s="4">
        <f t="shared" si="5"/>
        <v>-2070</v>
      </c>
      <c r="M16" s="3">
        <f t="shared" si="6"/>
        <v>200</v>
      </c>
      <c r="N16" s="3">
        <f t="shared" si="7"/>
        <v>200</v>
      </c>
      <c r="O16" s="3">
        <f t="shared" si="8"/>
        <v>-109.49397239077901</v>
      </c>
      <c r="P16" s="3">
        <f t="shared" si="9"/>
        <v>0</v>
      </c>
      <c r="Q16" s="3">
        <f t="shared" si="10"/>
        <v>-158.41874340974701</v>
      </c>
      <c r="R16" s="3">
        <f t="shared" si="11"/>
        <v>0</v>
      </c>
    </row>
    <row r="17" spans="1:55" ht="17.25" customHeight="1" x14ac:dyDescent="0.25">
      <c r="A17" s="1"/>
      <c r="B17" s="18">
        <v>14</v>
      </c>
      <c r="C17" s="55"/>
      <c r="D17" s="55"/>
      <c r="E17" s="10"/>
      <c r="F17" s="10"/>
      <c r="G17" s="28" t="str">
        <f t="shared" si="1"/>
        <v xml:space="preserve"> </v>
      </c>
      <c r="H17" s="28">
        <f t="shared" si="12"/>
        <v>0</v>
      </c>
      <c r="I17" s="37">
        <f t="shared" si="13"/>
        <v>0</v>
      </c>
      <c r="J17" s="25"/>
      <c r="K17" s="4">
        <f t="shared" si="4"/>
        <v>-2080.7455933086299</v>
      </c>
      <c r="L17" s="4">
        <f t="shared" si="5"/>
        <v>-2070</v>
      </c>
      <c r="M17" s="3">
        <f t="shared" si="6"/>
        <v>200</v>
      </c>
      <c r="N17" s="3">
        <f t="shared" si="7"/>
        <v>200</v>
      </c>
      <c r="O17" s="3">
        <f t="shared" si="8"/>
        <v>-109.49397239077901</v>
      </c>
      <c r="P17" s="3">
        <f t="shared" si="9"/>
        <v>0</v>
      </c>
      <c r="Q17" s="3">
        <f t="shared" si="10"/>
        <v>-158.41874340974701</v>
      </c>
      <c r="R17" s="3">
        <f t="shared" si="11"/>
        <v>0</v>
      </c>
    </row>
    <row r="18" spans="1:55" s="1" customFormat="1" ht="17.25" customHeight="1" x14ac:dyDescent="0.25">
      <c r="B18" s="17">
        <v>15</v>
      </c>
      <c r="C18" s="55"/>
      <c r="D18" s="55"/>
      <c r="E18" s="10"/>
      <c r="F18" s="10"/>
      <c r="G18" s="28" t="str">
        <f t="shared" si="1"/>
        <v xml:space="preserve"> </v>
      </c>
      <c r="H18" s="28">
        <f t="shared" si="12"/>
        <v>0</v>
      </c>
      <c r="I18" s="37">
        <f t="shared" si="13"/>
        <v>0</v>
      </c>
      <c r="J18" s="25"/>
      <c r="K18" s="4">
        <f t="shared" si="4"/>
        <v>-2080.7455933086299</v>
      </c>
      <c r="L18" s="4">
        <f t="shared" si="5"/>
        <v>-2070</v>
      </c>
      <c r="M18" s="3">
        <f t="shared" si="6"/>
        <v>200</v>
      </c>
      <c r="N18" s="3">
        <f t="shared" si="7"/>
        <v>200</v>
      </c>
      <c r="O18" s="3">
        <f t="shared" si="8"/>
        <v>-109.49397239077901</v>
      </c>
      <c r="P18" s="3">
        <f t="shared" si="9"/>
        <v>0</v>
      </c>
      <c r="Q18" s="3">
        <f t="shared" si="10"/>
        <v>-158.41874340974701</v>
      </c>
      <c r="R18" s="3">
        <f t="shared" si="11"/>
        <v>0</v>
      </c>
    </row>
    <row r="19" spans="1:55" s="1" customFormat="1" ht="17.25" customHeight="1" x14ac:dyDescent="0.25">
      <c r="B19" s="18">
        <v>16</v>
      </c>
      <c r="C19" s="55"/>
      <c r="D19" s="55"/>
      <c r="E19" s="10"/>
      <c r="F19" s="10"/>
      <c r="G19" s="28" t="str">
        <f t="shared" si="1"/>
        <v xml:space="preserve"> </v>
      </c>
      <c r="H19" s="28">
        <f t="shared" si="12"/>
        <v>0</v>
      </c>
      <c r="I19" s="37">
        <f t="shared" si="13"/>
        <v>0</v>
      </c>
      <c r="J19" s="25"/>
      <c r="K19" s="4">
        <f t="shared" si="4"/>
        <v>-2080.7455933086299</v>
      </c>
      <c r="L19" s="4">
        <f t="shared" si="5"/>
        <v>-2070</v>
      </c>
      <c r="M19" s="3">
        <f t="shared" si="6"/>
        <v>200</v>
      </c>
      <c r="N19" s="3">
        <f t="shared" si="7"/>
        <v>200</v>
      </c>
      <c r="O19" s="3">
        <f t="shared" si="8"/>
        <v>-109.49397239077901</v>
      </c>
      <c r="P19" s="3">
        <f t="shared" si="9"/>
        <v>0</v>
      </c>
      <c r="Q19" s="3">
        <f t="shared" si="10"/>
        <v>-158.41874340974701</v>
      </c>
      <c r="R19" s="3">
        <f t="shared" si="11"/>
        <v>0</v>
      </c>
      <c r="AZ19" s="2"/>
      <c r="BA19" s="2"/>
      <c r="BB19" s="2"/>
      <c r="BC19" s="2"/>
    </row>
    <row r="20" spans="1:55" s="1" customFormat="1" ht="17.25" customHeight="1" x14ac:dyDescent="0.25">
      <c r="B20" s="17">
        <v>17</v>
      </c>
      <c r="C20" s="55"/>
      <c r="D20" s="55"/>
      <c r="E20" s="10"/>
      <c r="F20" s="10"/>
      <c r="G20" s="28" t="str">
        <f t="shared" si="1"/>
        <v xml:space="preserve"> </v>
      </c>
      <c r="H20" s="28">
        <f t="shared" si="12"/>
        <v>0</v>
      </c>
      <c r="I20" s="37">
        <f t="shared" si="13"/>
        <v>0</v>
      </c>
      <c r="J20" s="25"/>
      <c r="K20" s="4">
        <f t="shared" si="4"/>
        <v>-2080.7455933086299</v>
      </c>
      <c r="L20" s="4">
        <f t="shared" si="5"/>
        <v>-2070</v>
      </c>
      <c r="M20" s="3">
        <f t="shared" si="6"/>
        <v>200</v>
      </c>
      <c r="N20" s="3">
        <f t="shared" si="7"/>
        <v>200</v>
      </c>
      <c r="O20" s="3">
        <f t="shared" si="8"/>
        <v>-109.49397239077901</v>
      </c>
      <c r="P20" s="3">
        <f t="shared" si="9"/>
        <v>0</v>
      </c>
      <c r="Q20" s="3">
        <f t="shared" si="10"/>
        <v>-158.41874340974701</v>
      </c>
      <c r="R20" s="3">
        <f t="shared" si="11"/>
        <v>0</v>
      </c>
    </row>
    <row r="21" spans="1:55" s="1" customFormat="1" ht="17.25" customHeight="1" x14ac:dyDescent="0.25">
      <c r="B21" s="18">
        <v>18</v>
      </c>
      <c r="C21" s="55"/>
      <c r="D21" s="55"/>
      <c r="E21" s="10"/>
      <c r="F21" s="10"/>
      <c r="G21" s="28" t="str">
        <f t="shared" si="1"/>
        <v xml:space="preserve"> </v>
      </c>
      <c r="H21" s="28">
        <f t="shared" si="12"/>
        <v>0</v>
      </c>
      <c r="I21" s="37">
        <f t="shared" si="13"/>
        <v>0</v>
      </c>
      <c r="J21" s="25"/>
      <c r="K21" s="4">
        <f t="shared" si="4"/>
        <v>-2080.7455933086299</v>
      </c>
      <c r="L21" s="4">
        <f t="shared" si="5"/>
        <v>-2070</v>
      </c>
      <c r="M21" s="3">
        <f t="shared" si="6"/>
        <v>200</v>
      </c>
      <c r="N21" s="3">
        <f t="shared" si="7"/>
        <v>200</v>
      </c>
      <c r="O21" s="3">
        <f t="shared" si="8"/>
        <v>-109.49397239077901</v>
      </c>
      <c r="P21" s="3">
        <f t="shared" si="9"/>
        <v>0</v>
      </c>
      <c r="Q21" s="3">
        <f t="shared" si="10"/>
        <v>-158.41874340974701</v>
      </c>
      <c r="R21" s="3">
        <f t="shared" si="11"/>
        <v>0</v>
      </c>
    </row>
    <row r="22" spans="1:55" s="1" customFormat="1" ht="17.25" customHeight="1" x14ac:dyDescent="0.25">
      <c r="B22" s="17">
        <v>19</v>
      </c>
      <c r="C22" s="55"/>
      <c r="D22" s="55"/>
      <c r="E22" s="10"/>
      <c r="F22" s="10"/>
      <c r="G22" s="28" t="str">
        <f t="shared" si="1"/>
        <v xml:space="preserve"> </v>
      </c>
      <c r="H22" s="28">
        <f t="shared" si="12"/>
        <v>0</v>
      </c>
      <c r="I22" s="37">
        <f t="shared" si="13"/>
        <v>0</v>
      </c>
      <c r="J22" s="25"/>
      <c r="K22" s="4">
        <f t="shared" si="4"/>
        <v>-2080.7455933086299</v>
      </c>
      <c r="L22" s="4">
        <f t="shared" si="5"/>
        <v>-2070</v>
      </c>
      <c r="M22" s="3">
        <f t="shared" si="6"/>
        <v>200</v>
      </c>
      <c r="N22" s="3">
        <f t="shared" si="7"/>
        <v>200</v>
      </c>
      <c r="O22" s="3">
        <f t="shared" si="8"/>
        <v>-109.49397239077901</v>
      </c>
      <c r="P22" s="3">
        <f t="shared" si="9"/>
        <v>0</v>
      </c>
      <c r="Q22" s="3">
        <f t="shared" si="10"/>
        <v>-158.41874340974701</v>
      </c>
      <c r="R22" s="3">
        <f t="shared" si="11"/>
        <v>0</v>
      </c>
    </row>
    <row r="23" spans="1:55" s="1" customFormat="1" ht="17.25" customHeight="1" x14ac:dyDescent="0.25">
      <c r="B23" s="18">
        <v>20</v>
      </c>
      <c r="C23" s="55"/>
      <c r="D23" s="55"/>
      <c r="E23" s="10"/>
      <c r="F23" s="10"/>
      <c r="G23" s="28" t="str">
        <f t="shared" si="1"/>
        <v xml:space="preserve"> </v>
      </c>
      <c r="H23" s="28">
        <f t="shared" si="12"/>
        <v>0</v>
      </c>
      <c r="I23" s="37">
        <f t="shared" si="13"/>
        <v>0</v>
      </c>
      <c r="J23" s="25"/>
      <c r="K23" s="4">
        <f t="shared" si="4"/>
        <v>-2080.7455933086299</v>
      </c>
      <c r="L23" s="4">
        <f t="shared" si="5"/>
        <v>-2070</v>
      </c>
      <c r="M23" s="3">
        <f t="shared" si="6"/>
        <v>200</v>
      </c>
      <c r="N23" s="3">
        <f t="shared" si="7"/>
        <v>200</v>
      </c>
      <c r="O23" s="3">
        <f t="shared" si="8"/>
        <v>-109.49397239077901</v>
      </c>
      <c r="P23" s="3">
        <f t="shared" si="9"/>
        <v>0</v>
      </c>
      <c r="Q23" s="3">
        <f t="shared" si="10"/>
        <v>-158.41874340974701</v>
      </c>
      <c r="R23" s="3">
        <f t="shared" si="11"/>
        <v>0</v>
      </c>
    </row>
    <row r="24" spans="1:55" s="1" customFormat="1" ht="17.25" customHeight="1" x14ac:dyDescent="0.25">
      <c r="B24" s="17">
        <v>21</v>
      </c>
      <c r="C24" s="55"/>
      <c r="D24" s="55"/>
      <c r="E24" s="10"/>
      <c r="F24" s="10"/>
      <c r="G24" s="28" t="str">
        <f t="shared" si="1"/>
        <v xml:space="preserve"> </v>
      </c>
      <c r="H24" s="28">
        <f t="shared" si="12"/>
        <v>0</v>
      </c>
      <c r="I24" s="37">
        <f t="shared" si="13"/>
        <v>0</v>
      </c>
      <c r="J24" s="25"/>
      <c r="K24" s="4">
        <f t="shared" si="4"/>
        <v>-2080.7455933086299</v>
      </c>
      <c r="L24" s="4">
        <f t="shared" si="5"/>
        <v>-2070</v>
      </c>
      <c r="M24" s="3">
        <f t="shared" si="6"/>
        <v>200</v>
      </c>
      <c r="N24" s="3">
        <f t="shared" si="7"/>
        <v>200</v>
      </c>
      <c r="O24" s="3">
        <f t="shared" si="8"/>
        <v>-109.49397239077901</v>
      </c>
      <c r="P24" s="3">
        <f t="shared" si="9"/>
        <v>0</v>
      </c>
      <c r="Q24" s="3">
        <f t="shared" si="10"/>
        <v>-158.41874340974701</v>
      </c>
      <c r="R24" s="3">
        <f t="shared" si="11"/>
        <v>0</v>
      </c>
    </row>
    <row r="25" spans="1:55" s="1" customFormat="1" ht="17.25" customHeight="1" x14ac:dyDescent="0.25">
      <c r="B25" s="18">
        <v>22</v>
      </c>
      <c r="C25" s="55"/>
      <c r="D25" s="55"/>
      <c r="E25" s="10"/>
      <c r="F25" s="10"/>
      <c r="G25" s="28" t="str">
        <f t="shared" si="1"/>
        <v xml:space="preserve"> </v>
      </c>
      <c r="H25" s="28">
        <f t="shared" si="12"/>
        <v>0</v>
      </c>
      <c r="I25" s="37">
        <f t="shared" si="13"/>
        <v>0</v>
      </c>
      <c r="J25" s="25"/>
      <c r="K25" s="4">
        <f t="shared" si="4"/>
        <v>-2080.7455933086299</v>
      </c>
      <c r="L25" s="4">
        <f t="shared" si="5"/>
        <v>-2070</v>
      </c>
      <c r="M25" s="3">
        <f t="shared" si="6"/>
        <v>200</v>
      </c>
      <c r="N25" s="3">
        <f t="shared" si="7"/>
        <v>200</v>
      </c>
      <c r="O25" s="3">
        <f t="shared" si="8"/>
        <v>-109.49397239077901</v>
      </c>
      <c r="P25" s="3">
        <f t="shared" si="9"/>
        <v>0</v>
      </c>
      <c r="Q25" s="3">
        <f t="shared" si="10"/>
        <v>-158.41874340974701</v>
      </c>
      <c r="R25" s="3">
        <f t="shared" si="11"/>
        <v>0</v>
      </c>
    </row>
    <row r="26" spans="1:55" s="1" customFormat="1" ht="17.25" customHeight="1" x14ac:dyDescent="0.25">
      <c r="B26" s="17">
        <v>23</v>
      </c>
      <c r="C26" s="55"/>
      <c r="D26" s="55"/>
      <c r="E26" s="10"/>
      <c r="F26" s="10"/>
      <c r="G26" s="28" t="str">
        <f t="shared" si="1"/>
        <v xml:space="preserve"> </v>
      </c>
      <c r="H26" s="28">
        <f t="shared" si="12"/>
        <v>0</v>
      </c>
      <c r="I26" s="37">
        <f t="shared" si="13"/>
        <v>0</v>
      </c>
      <c r="J26" s="25"/>
      <c r="K26" s="4">
        <f t="shared" si="4"/>
        <v>-2080.7455933086299</v>
      </c>
      <c r="L26" s="4">
        <f t="shared" si="5"/>
        <v>-2070</v>
      </c>
      <c r="M26" s="3">
        <f t="shared" si="6"/>
        <v>200</v>
      </c>
      <c r="N26" s="3">
        <f t="shared" si="7"/>
        <v>200</v>
      </c>
      <c r="O26" s="3">
        <f t="shared" si="8"/>
        <v>-109.49397239077901</v>
      </c>
      <c r="P26" s="3">
        <f t="shared" si="9"/>
        <v>0</v>
      </c>
      <c r="Q26" s="3">
        <f t="shared" si="10"/>
        <v>-158.41874340974701</v>
      </c>
      <c r="R26" s="3">
        <f t="shared" si="11"/>
        <v>0</v>
      </c>
    </row>
    <row r="27" spans="1:55" s="1" customFormat="1" ht="17.25" customHeight="1" x14ac:dyDescent="0.25">
      <c r="B27" s="18">
        <v>24</v>
      </c>
      <c r="C27" s="55"/>
      <c r="D27" s="55"/>
      <c r="E27" s="10"/>
      <c r="F27" s="10"/>
      <c r="G27" s="28" t="str">
        <f t="shared" si="1"/>
        <v xml:space="preserve"> </v>
      </c>
      <c r="H27" s="28">
        <f t="shared" si="12"/>
        <v>0</v>
      </c>
      <c r="I27" s="37">
        <f t="shared" si="13"/>
        <v>0</v>
      </c>
      <c r="J27" s="25"/>
      <c r="K27" s="4">
        <f t="shared" si="4"/>
        <v>-2080.7455933086299</v>
      </c>
      <c r="L27" s="4">
        <f t="shared" si="5"/>
        <v>-2070</v>
      </c>
      <c r="M27" s="3">
        <f t="shared" si="6"/>
        <v>200</v>
      </c>
      <c r="N27" s="3">
        <f t="shared" si="7"/>
        <v>200</v>
      </c>
      <c r="O27" s="3">
        <f t="shared" si="8"/>
        <v>-109.49397239077901</v>
      </c>
      <c r="P27" s="3">
        <f t="shared" si="9"/>
        <v>0</v>
      </c>
      <c r="Q27" s="3">
        <f t="shared" si="10"/>
        <v>-158.41874340974701</v>
      </c>
      <c r="R27" s="3">
        <f t="shared" si="11"/>
        <v>0</v>
      </c>
    </row>
    <row r="28" spans="1:55" s="1" customFormat="1" ht="17.25" customHeight="1" thickBot="1" x14ac:dyDescent="0.3">
      <c r="B28" s="38">
        <v>25</v>
      </c>
      <c r="C28" s="56"/>
      <c r="D28" s="56"/>
      <c r="E28" s="34"/>
      <c r="F28" s="34"/>
      <c r="G28" s="39" t="str">
        <f t="shared" si="1"/>
        <v xml:space="preserve"> </v>
      </c>
      <c r="H28" s="39">
        <f t="shared" si="12"/>
        <v>0</v>
      </c>
      <c r="I28" s="40">
        <f t="shared" si="13"/>
        <v>0</v>
      </c>
      <c r="J28" s="25"/>
      <c r="K28" s="4">
        <f t="shared" si="4"/>
        <v>-2080.7455933086299</v>
      </c>
      <c r="L28" s="4">
        <f t="shared" si="5"/>
        <v>-2070</v>
      </c>
      <c r="M28" s="3">
        <f t="shared" si="6"/>
        <v>200</v>
      </c>
      <c r="N28" s="3">
        <f t="shared" si="7"/>
        <v>200</v>
      </c>
      <c r="O28" s="3">
        <f t="shared" si="8"/>
        <v>-109.49397239077901</v>
      </c>
      <c r="P28" s="3">
        <f t="shared" si="9"/>
        <v>0</v>
      </c>
      <c r="Q28" s="3">
        <f t="shared" si="10"/>
        <v>-158.41874340974701</v>
      </c>
      <c r="R28" s="3">
        <f t="shared" si="11"/>
        <v>0</v>
      </c>
    </row>
    <row r="29" spans="1:55" s="1" customFormat="1" ht="6.75" customHeight="1" x14ac:dyDescent="0.25">
      <c r="A29" s="9"/>
      <c r="B29" s="91"/>
      <c r="C29" s="91"/>
      <c r="D29" s="91"/>
      <c r="E29" s="91"/>
      <c r="F29" s="91"/>
      <c r="G29" s="91"/>
      <c r="H29" s="91"/>
      <c r="I29" s="91"/>
      <c r="J29" s="21"/>
      <c r="K29" s="4"/>
      <c r="L29" s="4"/>
      <c r="M29" s="3"/>
      <c r="N29" s="3"/>
      <c r="O29" s="3"/>
      <c r="P29" s="3"/>
      <c r="Q29" s="3"/>
      <c r="R29" s="3"/>
    </row>
    <row r="30" spans="1:55" s="1" customFormat="1" ht="14.25" customHeight="1" x14ac:dyDescent="0.25">
      <c r="A30" s="9"/>
      <c r="B30" s="80" t="s">
        <v>5</v>
      </c>
      <c r="C30" s="80"/>
      <c r="D30" s="80"/>
      <c r="E30" s="80"/>
      <c r="F30" s="79" t="s">
        <v>6</v>
      </c>
      <c r="G30" s="79"/>
      <c r="H30" s="79"/>
      <c r="I30" s="79"/>
      <c r="J30" s="22"/>
      <c r="K30" s="4"/>
      <c r="L30" s="4"/>
      <c r="M30" s="3"/>
      <c r="N30" s="3"/>
      <c r="O30" s="3"/>
      <c r="P30" s="3"/>
      <c r="Q30" s="3"/>
      <c r="R30" s="3"/>
    </row>
    <row r="31" spans="1:55" s="1" customFormat="1" ht="6" customHeight="1" thickBot="1" x14ac:dyDescent="0.3">
      <c r="A31" s="9"/>
      <c r="B31" s="29"/>
      <c r="C31" s="29"/>
      <c r="D31" s="29"/>
      <c r="E31" s="29"/>
      <c r="F31" s="30"/>
      <c r="G31" s="30"/>
      <c r="H31" s="30"/>
      <c r="I31" s="30"/>
      <c r="J31" s="22"/>
      <c r="K31" s="4"/>
      <c r="L31" s="4"/>
      <c r="M31" s="3"/>
      <c r="N31" s="3"/>
      <c r="O31" s="3"/>
      <c r="P31" s="3"/>
      <c r="Q31" s="3"/>
      <c r="R31" s="3"/>
    </row>
    <row r="32" spans="1:55" s="1" customFormat="1" ht="75" customHeight="1" thickBot="1" x14ac:dyDescent="0.3">
      <c r="A32" s="7"/>
      <c r="B32" s="76" t="s">
        <v>9</v>
      </c>
      <c r="C32" s="77"/>
      <c r="D32" s="77"/>
      <c r="E32" s="77"/>
      <c r="F32" s="77"/>
      <c r="G32" s="77"/>
      <c r="H32" s="77"/>
      <c r="I32" s="78"/>
      <c r="J32" s="26"/>
      <c r="K32" s="4"/>
      <c r="L32" s="3"/>
      <c r="M32" s="3"/>
      <c r="N32" s="3"/>
      <c r="O32" s="3"/>
      <c r="P32" s="3"/>
      <c r="Q32" s="3"/>
      <c r="R32" s="3"/>
    </row>
    <row r="33" spans="1:55" s="1" customFormat="1" ht="9.75" customHeight="1" x14ac:dyDescent="0.25">
      <c r="A33" s="7"/>
      <c r="B33" s="44"/>
      <c r="C33" s="44"/>
      <c r="D33" s="44"/>
      <c r="E33" s="44"/>
      <c r="F33" s="44"/>
      <c r="G33" s="44"/>
      <c r="H33" s="44"/>
      <c r="I33" s="44"/>
      <c r="J33" s="26"/>
      <c r="K33" s="4"/>
      <c r="L33" s="3"/>
      <c r="M33" s="3"/>
      <c r="N33" s="3"/>
      <c r="O33" s="3"/>
      <c r="P33" s="3"/>
      <c r="Q33" s="3"/>
      <c r="R33" s="3"/>
    </row>
    <row r="34" spans="1:55" s="1" customFormat="1" ht="45.75" customHeight="1" x14ac:dyDescent="0.2">
      <c r="A34" s="6"/>
      <c r="B34" s="81" t="s">
        <v>13</v>
      </c>
      <c r="C34" s="81"/>
      <c r="D34" s="81"/>
      <c r="E34" s="81"/>
      <c r="F34" s="81"/>
      <c r="G34" s="81"/>
      <c r="H34" s="81"/>
      <c r="I34" s="81"/>
      <c r="J34" s="27"/>
      <c r="K34" s="4"/>
      <c r="L34" s="4"/>
      <c r="M34" s="3"/>
      <c r="N34" s="3"/>
      <c r="O34" s="3"/>
      <c r="P34" s="3"/>
      <c r="Q34" s="3"/>
      <c r="R34" s="3"/>
    </row>
    <row r="35" spans="1:55" s="45" customFormat="1" ht="46.95" customHeight="1" thickBot="1" x14ac:dyDescent="0.3">
      <c r="B35" s="82" t="s">
        <v>14</v>
      </c>
      <c r="C35" s="83"/>
      <c r="D35" s="83"/>
      <c r="E35" s="83"/>
      <c r="F35" s="83"/>
      <c r="G35" s="83"/>
      <c r="H35" s="83"/>
      <c r="I35" s="83"/>
      <c r="J35" s="46"/>
      <c r="K35" s="47"/>
    </row>
    <row r="36" spans="1:55" ht="22.5" customHeight="1" thickBot="1" x14ac:dyDescent="0.35">
      <c r="A36" s="5"/>
      <c r="B36" s="73" t="s">
        <v>1</v>
      </c>
      <c r="C36" s="74"/>
      <c r="D36" s="75"/>
      <c r="E36" s="87" t="s">
        <v>7</v>
      </c>
      <c r="F36" s="87"/>
      <c r="G36" s="84" t="s">
        <v>8</v>
      </c>
      <c r="H36" s="85"/>
      <c r="I36" s="86"/>
      <c r="J36" s="23"/>
      <c r="K36" s="14"/>
      <c r="L36" s="15"/>
      <c r="M36" s="15"/>
      <c r="N36" s="15"/>
    </row>
    <row r="37" spans="1:55" s="1" customFormat="1" ht="31.5" customHeight="1" thickBot="1" x14ac:dyDescent="0.35">
      <c r="A37" s="5"/>
      <c r="B37" s="88" t="s">
        <v>0</v>
      </c>
      <c r="C37" s="89"/>
      <c r="D37" s="90"/>
      <c r="E37" s="31" t="s">
        <v>2</v>
      </c>
      <c r="F37" s="31" t="s">
        <v>3</v>
      </c>
      <c r="G37" s="32" t="s">
        <v>10</v>
      </c>
      <c r="H37" s="32" t="s">
        <v>11</v>
      </c>
      <c r="I37" s="32" t="s">
        <v>12</v>
      </c>
      <c r="J37" s="24"/>
      <c r="K37" s="14"/>
      <c r="L37" s="16"/>
      <c r="M37" s="16"/>
      <c r="N37" s="16"/>
      <c r="O37" s="2"/>
      <c r="P37" s="2"/>
      <c r="Q37" s="2"/>
      <c r="R37" s="2"/>
    </row>
    <row r="38" spans="1:55" s="1" customFormat="1" ht="17.25" customHeight="1" x14ac:dyDescent="0.25">
      <c r="B38" s="18">
        <v>26</v>
      </c>
      <c r="C38" s="57"/>
      <c r="D38" s="58"/>
      <c r="E38" s="10"/>
      <c r="F38" s="10"/>
      <c r="G38" s="11" t="str">
        <f t="shared" ref="G38:G67" si="14">IF((E38+F38)&gt;259,N38," ")</f>
        <v xml:space="preserve"> </v>
      </c>
      <c r="H38" s="11">
        <f t="shared" ref="H38:H67" si="15">P38</f>
        <v>0</v>
      </c>
      <c r="I38" s="33">
        <f t="shared" ref="I38:I67" si="16">R38</f>
        <v>0</v>
      </c>
      <c r="J38" s="25"/>
      <c r="K38" s="4">
        <f t="shared" ref="K38:K67" si="17">SUM(-2080.74559330863+(E38*6.38369593312407)+(F38*10.6230921641945))</f>
        <v>-2080.7455933086299</v>
      </c>
      <c r="L38" s="4">
        <f t="shared" ref="L38:L67" si="18">TRUNC((K38+5)/10)*10</f>
        <v>-2070</v>
      </c>
      <c r="M38" s="3">
        <f t="shared" ref="M38:M67" si="19">IF(L38&lt;200,200,L38)</f>
        <v>200</v>
      </c>
      <c r="N38" s="3">
        <f t="shared" ref="N38:N67" si="20">IF(M38&gt;800,800,M38)</f>
        <v>200</v>
      </c>
      <c r="O38" s="3">
        <f t="shared" ref="O38:O67" si="21">SUM(-109.493972390779+(E38*0.911896551285247))</f>
        <v>-109.49397239077901</v>
      </c>
      <c r="P38" s="3">
        <f t="shared" ref="P38:P67" si="22">IF(O38&gt;0,(ROUND(O38,0)),0)</f>
        <v>0</v>
      </c>
      <c r="Q38" s="3">
        <f t="shared" ref="Q38:Q67" si="23">SUM(-158.418743409747+(F38*1.24338698204798))</f>
        <v>-158.41874340974701</v>
      </c>
      <c r="R38" s="3">
        <f t="shared" ref="R38:R67" si="24">IF(Q38&gt;0,(ROUND(Q38,0)),0)</f>
        <v>0</v>
      </c>
    </row>
    <row r="39" spans="1:55" s="1" customFormat="1" ht="17.25" customHeight="1" x14ac:dyDescent="0.25">
      <c r="A39" s="9" t="s">
        <v>4</v>
      </c>
      <c r="B39" s="17">
        <v>27</v>
      </c>
      <c r="C39" s="55"/>
      <c r="D39" s="55"/>
      <c r="E39" s="10"/>
      <c r="F39" s="10"/>
      <c r="G39" s="11" t="str">
        <f t="shared" si="14"/>
        <v xml:space="preserve"> </v>
      </c>
      <c r="H39" s="11">
        <f t="shared" si="15"/>
        <v>0</v>
      </c>
      <c r="I39" s="33">
        <f t="shared" si="16"/>
        <v>0</v>
      </c>
      <c r="J39" s="25"/>
      <c r="K39" s="4">
        <f t="shared" si="17"/>
        <v>-2080.7455933086299</v>
      </c>
      <c r="L39" s="4">
        <f t="shared" si="18"/>
        <v>-2070</v>
      </c>
      <c r="M39" s="3">
        <f t="shared" si="19"/>
        <v>200</v>
      </c>
      <c r="N39" s="3">
        <f t="shared" si="20"/>
        <v>200</v>
      </c>
      <c r="O39" s="3">
        <f t="shared" si="21"/>
        <v>-109.49397239077901</v>
      </c>
      <c r="P39" s="3">
        <f t="shared" si="22"/>
        <v>0</v>
      </c>
      <c r="Q39" s="3">
        <f t="shared" si="23"/>
        <v>-158.41874340974701</v>
      </c>
      <c r="R39" s="3">
        <f t="shared" si="24"/>
        <v>0</v>
      </c>
    </row>
    <row r="40" spans="1:55" s="1" customFormat="1" ht="17.25" customHeight="1" x14ac:dyDescent="0.25">
      <c r="B40" s="18">
        <v>28</v>
      </c>
      <c r="C40" s="55"/>
      <c r="D40" s="55"/>
      <c r="E40" s="10"/>
      <c r="F40" s="10"/>
      <c r="G40" s="11" t="str">
        <f t="shared" si="14"/>
        <v xml:space="preserve"> </v>
      </c>
      <c r="H40" s="11">
        <f t="shared" si="15"/>
        <v>0</v>
      </c>
      <c r="I40" s="33">
        <f t="shared" si="16"/>
        <v>0</v>
      </c>
      <c r="J40" s="25"/>
      <c r="K40" s="4">
        <f t="shared" si="17"/>
        <v>-2080.7455933086299</v>
      </c>
      <c r="L40" s="4">
        <f t="shared" si="18"/>
        <v>-2070</v>
      </c>
      <c r="M40" s="3">
        <f t="shared" si="19"/>
        <v>200</v>
      </c>
      <c r="N40" s="3">
        <f t="shared" si="20"/>
        <v>200</v>
      </c>
      <c r="O40" s="3">
        <f t="shared" si="21"/>
        <v>-109.49397239077901</v>
      </c>
      <c r="P40" s="3">
        <f t="shared" si="22"/>
        <v>0</v>
      </c>
      <c r="Q40" s="3">
        <f t="shared" si="23"/>
        <v>-158.41874340974701</v>
      </c>
      <c r="R40" s="3">
        <f t="shared" si="24"/>
        <v>0</v>
      </c>
    </row>
    <row r="41" spans="1:55" s="1" customFormat="1" ht="17.25" customHeight="1" x14ac:dyDescent="0.25">
      <c r="B41" s="17">
        <v>29</v>
      </c>
      <c r="C41" s="55"/>
      <c r="D41" s="55"/>
      <c r="E41" s="10"/>
      <c r="F41" s="10"/>
      <c r="G41" s="11" t="str">
        <f t="shared" si="14"/>
        <v xml:space="preserve"> </v>
      </c>
      <c r="H41" s="11">
        <f t="shared" si="15"/>
        <v>0</v>
      </c>
      <c r="I41" s="33">
        <f t="shared" si="16"/>
        <v>0</v>
      </c>
      <c r="J41" s="25"/>
      <c r="K41" s="4">
        <f t="shared" si="17"/>
        <v>-2080.7455933086299</v>
      </c>
      <c r="L41" s="4">
        <f t="shared" si="18"/>
        <v>-2070</v>
      </c>
      <c r="M41" s="3">
        <f t="shared" si="19"/>
        <v>200</v>
      </c>
      <c r="N41" s="3">
        <f t="shared" si="20"/>
        <v>200</v>
      </c>
      <c r="O41" s="3">
        <f t="shared" si="21"/>
        <v>-109.49397239077901</v>
      </c>
      <c r="P41" s="3">
        <f t="shared" si="22"/>
        <v>0</v>
      </c>
      <c r="Q41" s="3">
        <f t="shared" si="23"/>
        <v>-158.41874340974701</v>
      </c>
      <c r="R41" s="3">
        <f t="shared" si="24"/>
        <v>0</v>
      </c>
    </row>
    <row r="42" spans="1:55" s="1" customFormat="1" ht="17.25" customHeight="1" x14ac:dyDescent="0.25">
      <c r="B42" s="18">
        <v>30</v>
      </c>
      <c r="C42" s="55"/>
      <c r="D42" s="55"/>
      <c r="E42" s="10"/>
      <c r="F42" s="10"/>
      <c r="G42" s="11" t="str">
        <f t="shared" si="14"/>
        <v xml:space="preserve"> </v>
      </c>
      <c r="H42" s="11">
        <f t="shared" si="15"/>
        <v>0</v>
      </c>
      <c r="I42" s="33">
        <f t="shared" si="16"/>
        <v>0</v>
      </c>
      <c r="J42" s="25"/>
      <c r="K42" s="4">
        <f t="shared" si="17"/>
        <v>-2080.7455933086299</v>
      </c>
      <c r="L42" s="4">
        <f t="shared" si="18"/>
        <v>-2070</v>
      </c>
      <c r="M42" s="3">
        <f t="shared" si="19"/>
        <v>200</v>
      </c>
      <c r="N42" s="3">
        <f t="shared" si="20"/>
        <v>200</v>
      </c>
      <c r="O42" s="3">
        <f t="shared" si="21"/>
        <v>-109.49397239077901</v>
      </c>
      <c r="P42" s="3">
        <f t="shared" si="22"/>
        <v>0</v>
      </c>
      <c r="Q42" s="3">
        <f t="shared" si="23"/>
        <v>-158.41874340974701</v>
      </c>
      <c r="R42" s="3">
        <f t="shared" si="24"/>
        <v>0</v>
      </c>
    </row>
    <row r="43" spans="1:55" s="1" customFormat="1" ht="17.25" customHeight="1" x14ac:dyDescent="0.25">
      <c r="B43" s="17">
        <v>31</v>
      </c>
      <c r="C43" s="55"/>
      <c r="D43" s="55"/>
      <c r="E43" s="10"/>
      <c r="F43" s="10"/>
      <c r="G43" s="11" t="str">
        <f t="shared" si="14"/>
        <v xml:space="preserve"> </v>
      </c>
      <c r="H43" s="11">
        <f t="shared" si="15"/>
        <v>0</v>
      </c>
      <c r="I43" s="33">
        <f t="shared" si="16"/>
        <v>0</v>
      </c>
      <c r="J43" s="25"/>
      <c r="K43" s="4">
        <f t="shared" si="17"/>
        <v>-2080.7455933086299</v>
      </c>
      <c r="L43" s="4">
        <f t="shared" si="18"/>
        <v>-2070</v>
      </c>
      <c r="M43" s="3">
        <f t="shared" si="19"/>
        <v>200</v>
      </c>
      <c r="N43" s="3">
        <f t="shared" si="20"/>
        <v>200</v>
      </c>
      <c r="O43" s="3">
        <f t="shared" si="21"/>
        <v>-109.49397239077901</v>
      </c>
      <c r="P43" s="3">
        <f t="shared" si="22"/>
        <v>0</v>
      </c>
      <c r="Q43" s="3">
        <f t="shared" si="23"/>
        <v>-158.41874340974701</v>
      </c>
      <c r="R43" s="3">
        <f t="shared" si="24"/>
        <v>0</v>
      </c>
      <c r="AZ43" s="2"/>
      <c r="BA43" s="2"/>
      <c r="BB43" s="2"/>
      <c r="BC43" s="2"/>
    </row>
    <row r="44" spans="1:55" s="1" customFormat="1" ht="17.25" customHeight="1" x14ac:dyDescent="0.25">
      <c r="B44" s="18">
        <v>32</v>
      </c>
      <c r="C44" s="55"/>
      <c r="D44" s="55"/>
      <c r="E44" s="10"/>
      <c r="F44" s="10"/>
      <c r="G44" s="11" t="str">
        <f t="shared" si="14"/>
        <v xml:space="preserve"> </v>
      </c>
      <c r="H44" s="11">
        <f t="shared" si="15"/>
        <v>0</v>
      </c>
      <c r="I44" s="33">
        <f t="shared" si="16"/>
        <v>0</v>
      </c>
      <c r="J44" s="25"/>
      <c r="K44" s="4">
        <f t="shared" si="17"/>
        <v>-2080.7455933086299</v>
      </c>
      <c r="L44" s="4">
        <f t="shared" si="18"/>
        <v>-2070</v>
      </c>
      <c r="M44" s="3">
        <f t="shared" si="19"/>
        <v>200</v>
      </c>
      <c r="N44" s="3">
        <f t="shared" si="20"/>
        <v>200</v>
      </c>
      <c r="O44" s="3">
        <f t="shared" si="21"/>
        <v>-109.49397239077901</v>
      </c>
      <c r="P44" s="3">
        <f t="shared" si="22"/>
        <v>0</v>
      </c>
      <c r="Q44" s="3">
        <f t="shared" si="23"/>
        <v>-158.41874340974701</v>
      </c>
      <c r="R44" s="3">
        <f t="shared" si="24"/>
        <v>0</v>
      </c>
    </row>
    <row r="45" spans="1:55" s="1" customFormat="1" ht="17.25" customHeight="1" x14ac:dyDescent="0.25">
      <c r="B45" s="17">
        <v>33</v>
      </c>
      <c r="C45" s="55"/>
      <c r="D45" s="55"/>
      <c r="E45" s="10"/>
      <c r="F45" s="10"/>
      <c r="G45" s="11" t="str">
        <f t="shared" si="14"/>
        <v xml:space="preserve"> </v>
      </c>
      <c r="H45" s="11">
        <f t="shared" si="15"/>
        <v>0</v>
      </c>
      <c r="I45" s="33">
        <f t="shared" si="16"/>
        <v>0</v>
      </c>
      <c r="J45" s="25"/>
      <c r="K45" s="4">
        <f t="shared" si="17"/>
        <v>-2080.7455933086299</v>
      </c>
      <c r="L45" s="4">
        <f t="shared" si="18"/>
        <v>-2070</v>
      </c>
      <c r="M45" s="3">
        <f t="shared" si="19"/>
        <v>200</v>
      </c>
      <c r="N45" s="3">
        <f t="shared" si="20"/>
        <v>200</v>
      </c>
      <c r="O45" s="3">
        <f t="shared" si="21"/>
        <v>-109.49397239077901</v>
      </c>
      <c r="P45" s="3">
        <f t="shared" si="22"/>
        <v>0</v>
      </c>
      <c r="Q45" s="3">
        <f t="shared" si="23"/>
        <v>-158.41874340974701</v>
      </c>
      <c r="R45" s="3">
        <f t="shared" si="24"/>
        <v>0</v>
      </c>
    </row>
    <row r="46" spans="1:55" s="1" customFormat="1" ht="17.25" customHeight="1" x14ac:dyDescent="0.25">
      <c r="B46" s="18">
        <v>34</v>
      </c>
      <c r="C46" s="55"/>
      <c r="D46" s="55"/>
      <c r="E46" s="10"/>
      <c r="F46" s="10"/>
      <c r="G46" s="11" t="str">
        <f t="shared" si="14"/>
        <v xml:space="preserve"> </v>
      </c>
      <c r="H46" s="11">
        <f t="shared" si="15"/>
        <v>0</v>
      </c>
      <c r="I46" s="33">
        <f t="shared" si="16"/>
        <v>0</v>
      </c>
      <c r="J46" s="25"/>
      <c r="K46" s="4">
        <f t="shared" si="17"/>
        <v>-2080.7455933086299</v>
      </c>
      <c r="L46" s="4">
        <f t="shared" si="18"/>
        <v>-2070</v>
      </c>
      <c r="M46" s="3">
        <f t="shared" si="19"/>
        <v>200</v>
      </c>
      <c r="N46" s="3">
        <f t="shared" si="20"/>
        <v>200</v>
      </c>
      <c r="O46" s="3">
        <f t="shared" si="21"/>
        <v>-109.49397239077901</v>
      </c>
      <c r="P46" s="3">
        <f t="shared" si="22"/>
        <v>0</v>
      </c>
      <c r="Q46" s="3">
        <f t="shared" si="23"/>
        <v>-158.41874340974701</v>
      </c>
      <c r="R46" s="3">
        <f t="shared" si="24"/>
        <v>0</v>
      </c>
    </row>
    <row r="47" spans="1:55" s="1" customFormat="1" ht="17.25" customHeight="1" x14ac:dyDescent="0.25">
      <c r="B47" s="17">
        <v>35</v>
      </c>
      <c r="C47" s="55"/>
      <c r="D47" s="55"/>
      <c r="E47" s="10"/>
      <c r="F47" s="10"/>
      <c r="G47" s="11" t="str">
        <f t="shared" si="14"/>
        <v xml:space="preserve"> </v>
      </c>
      <c r="H47" s="11">
        <f t="shared" si="15"/>
        <v>0</v>
      </c>
      <c r="I47" s="33">
        <f t="shared" si="16"/>
        <v>0</v>
      </c>
      <c r="J47" s="25"/>
      <c r="K47" s="4">
        <f t="shared" si="17"/>
        <v>-2080.7455933086299</v>
      </c>
      <c r="L47" s="4">
        <f t="shared" si="18"/>
        <v>-2070</v>
      </c>
      <c r="M47" s="3">
        <f t="shared" si="19"/>
        <v>200</v>
      </c>
      <c r="N47" s="3">
        <f t="shared" si="20"/>
        <v>200</v>
      </c>
      <c r="O47" s="3">
        <f t="shared" si="21"/>
        <v>-109.49397239077901</v>
      </c>
      <c r="P47" s="3">
        <f t="shared" si="22"/>
        <v>0</v>
      </c>
      <c r="Q47" s="3">
        <f t="shared" si="23"/>
        <v>-158.41874340974701</v>
      </c>
      <c r="R47" s="3">
        <f t="shared" si="24"/>
        <v>0</v>
      </c>
    </row>
    <row r="48" spans="1:55" s="1" customFormat="1" ht="17.25" customHeight="1" x14ac:dyDescent="0.25">
      <c r="B48" s="18">
        <v>36</v>
      </c>
      <c r="C48" s="55"/>
      <c r="D48" s="55"/>
      <c r="E48" s="10"/>
      <c r="F48" s="10"/>
      <c r="G48" s="11" t="str">
        <f t="shared" si="14"/>
        <v xml:space="preserve"> </v>
      </c>
      <c r="H48" s="11">
        <f t="shared" si="15"/>
        <v>0</v>
      </c>
      <c r="I48" s="33">
        <f t="shared" si="16"/>
        <v>0</v>
      </c>
      <c r="J48" s="25"/>
      <c r="K48" s="4">
        <f t="shared" si="17"/>
        <v>-2080.7455933086299</v>
      </c>
      <c r="L48" s="4">
        <f t="shared" si="18"/>
        <v>-2070</v>
      </c>
      <c r="M48" s="3">
        <f t="shared" si="19"/>
        <v>200</v>
      </c>
      <c r="N48" s="3">
        <f t="shared" si="20"/>
        <v>200</v>
      </c>
      <c r="O48" s="3">
        <f t="shared" si="21"/>
        <v>-109.49397239077901</v>
      </c>
      <c r="P48" s="3">
        <f t="shared" si="22"/>
        <v>0</v>
      </c>
      <c r="Q48" s="3">
        <f t="shared" si="23"/>
        <v>-158.41874340974701</v>
      </c>
      <c r="R48" s="3">
        <f t="shared" si="24"/>
        <v>0</v>
      </c>
    </row>
    <row r="49" spans="1:55" s="1" customFormat="1" ht="17.25" customHeight="1" x14ac:dyDescent="0.25">
      <c r="B49" s="17">
        <v>37</v>
      </c>
      <c r="C49" s="59"/>
      <c r="D49" s="59"/>
      <c r="E49" s="10"/>
      <c r="F49" s="10"/>
      <c r="G49" s="11" t="str">
        <f t="shared" si="14"/>
        <v xml:space="preserve"> </v>
      </c>
      <c r="H49" s="11">
        <f t="shared" si="15"/>
        <v>0</v>
      </c>
      <c r="I49" s="33">
        <f t="shared" si="16"/>
        <v>0</v>
      </c>
      <c r="J49" s="25"/>
      <c r="K49" s="4">
        <f t="shared" si="17"/>
        <v>-2080.7455933086299</v>
      </c>
      <c r="L49" s="4">
        <f t="shared" si="18"/>
        <v>-2070</v>
      </c>
      <c r="M49" s="3">
        <f t="shared" si="19"/>
        <v>200</v>
      </c>
      <c r="N49" s="3">
        <f t="shared" si="20"/>
        <v>200</v>
      </c>
      <c r="O49" s="3">
        <f t="shared" si="21"/>
        <v>-109.49397239077901</v>
      </c>
      <c r="P49" s="3">
        <f t="shared" si="22"/>
        <v>0</v>
      </c>
      <c r="Q49" s="3">
        <f t="shared" si="23"/>
        <v>-158.41874340974701</v>
      </c>
      <c r="R49" s="3">
        <f t="shared" si="24"/>
        <v>0</v>
      </c>
    </row>
    <row r="50" spans="1:55" ht="17.25" customHeight="1" x14ac:dyDescent="0.25">
      <c r="A50" s="1"/>
      <c r="B50" s="18">
        <v>38</v>
      </c>
      <c r="C50" s="55"/>
      <c r="D50" s="55"/>
      <c r="E50" s="10"/>
      <c r="F50" s="10"/>
      <c r="G50" s="11" t="str">
        <f t="shared" si="14"/>
        <v xml:space="preserve"> </v>
      </c>
      <c r="H50" s="11">
        <f t="shared" si="15"/>
        <v>0</v>
      </c>
      <c r="I50" s="33">
        <f t="shared" si="16"/>
        <v>0</v>
      </c>
      <c r="J50" s="25"/>
      <c r="K50" s="4">
        <f t="shared" si="17"/>
        <v>-2080.7455933086299</v>
      </c>
      <c r="L50" s="4">
        <f t="shared" si="18"/>
        <v>-2070</v>
      </c>
      <c r="M50" s="3">
        <f t="shared" si="19"/>
        <v>200</v>
      </c>
      <c r="N50" s="3">
        <f t="shared" si="20"/>
        <v>200</v>
      </c>
      <c r="O50" s="3">
        <f t="shared" si="21"/>
        <v>-109.49397239077901</v>
      </c>
      <c r="P50" s="3">
        <f t="shared" si="22"/>
        <v>0</v>
      </c>
      <c r="Q50" s="3">
        <f t="shared" si="23"/>
        <v>-158.41874340974701</v>
      </c>
      <c r="R50" s="3">
        <f t="shared" si="24"/>
        <v>0</v>
      </c>
    </row>
    <row r="51" spans="1:55" s="1" customFormat="1" ht="17.25" customHeight="1" x14ac:dyDescent="0.25">
      <c r="B51" s="17">
        <v>39</v>
      </c>
      <c r="C51" s="55"/>
      <c r="D51" s="55"/>
      <c r="E51" s="10"/>
      <c r="F51" s="10"/>
      <c r="G51" s="11" t="str">
        <f t="shared" si="14"/>
        <v xml:space="preserve"> </v>
      </c>
      <c r="H51" s="11">
        <f t="shared" si="15"/>
        <v>0</v>
      </c>
      <c r="I51" s="33">
        <f t="shared" si="16"/>
        <v>0</v>
      </c>
      <c r="J51" s="25"/>
      <c r="K51" s="4">
        <f t="shared" si="17"/>
        <v>-2080.7455933086299</v>
      </c>
      <c r="L51" s="4">
        <f t="shared" si="18"/>
        <v>-2070</v>
      </c>
      <c r="M51" s="3">
        <f t="shared" si="19"/>
        <v>200</v>
      </c>
      <c r="N51" s="3">
        <f t="shared" si="20"/>
        <v>200</v>
      </c>
      <c r="O51" s="3">
        <f t="shared" si="21"/>
        <v>-109.49397239077901</v>
      </c>
      <c r="P51" s="3">
        <f t="shared" si="22"/>
        <v>0</v>
      </c>
      <c r="Q51" s="3">
        <f t="shared" si="23"/>
        <v>-158.41874340974701</v>
      </c>
      <c r="R51" s="3">
        <f t="shared" si="24"/>
        <v>0</v>
      </c>
    </row>
    <row r="52" spans="1:55" s="1" customFormat="1" ht="17.25" customHeight="1" x14ac:dyDescent="0.25">
      <c r="B52" s="18">
        <v>40</v>
      </c>
      <c r="C52" s="55"/>
      <c r="D52" s="55"/>
      <c r="E52" s="10"/>
      <c r="F52" s="10"/>
      <c r="G52" s="11" t="str">
        <f t="shared" si="14"/>
        <v xml:space="preserve"> </v>
      </c>
      <c r="H52" s="11">
        <f t="shared" si="15"/>
        <v>0</v>
      </c>
      <c r="I52" s="33">
        <f t="shared" si="16"/>
        <v>0</v>
      </c>
      <c r="J52" s="25"/>
      <c r="K52" s="4">
        <f t="shared" si="17"/>
        <v>-2080.7455933086299</v>
      </c>
      <c r="L52" s="4">
        <f t="shared" si="18"/>
        <v>-2070</v>
      </c>
      <c r="M52" s="3">
        <f t="shared" si="19"/>
        <v>200</v>
      </c>
      <c r="N52" s="3">
        <f t="shared" si="20"/>
        <v>200</v>
      </c>
      <c r="O52" s="3">
        <f t="shared" si="21"/>
        <v>-109.49397239077901</v>
      </c>
      <c r="P52" s="3">
        <f t="shared" si="22"/>
        <v>0</v>
      </c>
      <c r="Q52" s="3">
        <f t="shared" si="23"/>
        <v>-158.41874340974701</v>
      </c>
      <c r="R52" s="3">
        <f t="shared" si="24"/>
        <v>0</v>
      </c>
      <c r="AZ52" s="2"/>
      <c r="BA52" s="2"/>
      <c r="BB52" s="2"/>
      <c r="BC52" s="2"/>
    </row>
    <row r="53" spans="1:55" s="1" customFormat="1" ht="17.25" customHeight="1" x14ac:dyDescent="0.25">
      <c r="B53" s="17">
        <v>41</v>
      </c>
      <c r="C53" s="55"/>
      <c r="D53" s="55"/>
      <c r="E53" s="10"/>
      <c r="F53" s="10"/>
      <c r="G53" s="11" t="str">
        <f t="shared" si="14"/>
        <v xml:space="preserve"> </v>
      </c>
      <c r="H53" s="11">
        <f t="shared" si="15"/>
        <v>0</v>
      </c>
      <c r="I53" s="33">
        <f t="shared" si="16"/>
        <v>0</v>
      </c>
      <c r="J53" s="25"/>
      <c r="K53" s="4">
        <f t="shared" si="17"/>
        <v>-2080.7455933086299</v>
      </c>
      <c r="L53" s="4">
        <f t="shared" si="18"/>
        <v>-2070</v>
      </c>
      <c r="M53" s="3">
        <f t="shared" si="19"/>
        <v>200</v>
      </c>
      <c r="N53" s="3">
        <f t="shared" si="20"/>
        <v>200</v>
      </c>
      <c r="O53" s="3">
        <f t="shared" si="21"/>
        <v>-109.49397239077901</v>
      </c>
      <c r="P53" s="3">
        <f t="shared" si="22"/>
        <v>0</v>
      </c>
      <c r="Q53" s="3">
        <f t="shared" si="23"/>
        <v>-158.41874340974701</v>
      </c>
      <c r="R53" s="3">
        <f t="shared" si="24"/>
        <v>0</v>
      </c>
    </row>
    <row r="54" spans="1:55" s="1" customFormat="1" ht="17.25" customHeight="1" x14ac:dyDescent="0.25">
      <c r="B54" s="18">
        <v>42</v>
      </c>
      <c r="C54" s="55"/>
      <c r="D54" s="55"/>
      <c r="E54" s="10"/>
      <c r="F54" s="10"/>
      <c r="G54" s="11" t="str">
        <f t="shared" si="14"/>
        <v xml:space="preserve"> </v>
      </c>
      <c r="H54" s="11">
        <f t="shared" si="15"/>
        <v>0</v>
      </c>
      <c r="I54" s="33">
        <f t="shared" si="16"/>
        <v>0</v>
      </c>
      <c r="J54" s="25"/>
      <c r="K54" s="4">
        <f t="shared" si="17"/>
        <v>-2080.7455933086299</v>
      </c>
      <c r="L54" s="4">
        <f t="shared" si="18"/>
        <v>-2070</v>
      </c>
      <c r="M54" s="3">
        <f t="shared" si="19"/>
        <v>200</v>
      </c>
      <c r="N54" s="3">
        <f t="shared" si="20"/>
        <v>200</v>
      </c>
      <c r="O54" s="3">
        <f t="shared" si="21"/>
        <v>-109.49397239077901</v>
      </c>
      <c r="P54" s="3">
        <f t="shared" si="22"/>
        <v>0</v>
      </c>
      <c r="Q54" s="3">
        <f t="shared" si="23"/>
        <v>-158.41874340974701</v>
      </c>
      <c r="R54" s="3">
        <f t="shared" si="24"/>
        <v>0</v>
      </c>
    </row>
    <row r="55" spans="1:55" s="1" customFormat="1" ht="17.25" customHeight="1" x14ac:dyDescent="0.25">
      <c r="B55" s="17">
        <v>43</v>
      </c>
      <c r="C55" s="55"/>
      <c r="D55" s="55"/>
      <c r="E55" s="10"/>
      <c r="F55" s="10"/>
      <c r="G55" s="11" t="str">
        <f t="shared" si="14"/>
        <v xml:space="preserve"> </v>
      </c>
      <c r="H55" s="11">
        <f t="shared" si="15"/>
        <v>0</v>
      </c>
      <c r="I55" s="33">
        <f t="shared" si="16"/>
        <v>0</v>
      </c>
      <c r="J55" s="25"/>
      <c r="K55" s="4">
        <f t="shared" si="17"/>
        <v>-2080.7455933086299</v>
      </c>
      <c r="L55" s="4">
        <f t="shared" si="18"/>
        <v>-2070</v>
      </c>
      <c r="M55" s="3">
        <f t="shared" si="19"/>
        <v>200</v>
      </c>
      <c r="N55" s="3">
        <f t="shared" si="20"/>
        <v>200</v>
      </c>
      <c r="O55" s="3">
        <f t="shared" si="21"/>
        <v>-109.49397239077901</v>
      </c>
      <c r="P55" s="3">
        <f t="shared" si="22"/>
        <v>0</v>
      </c>
      <c r="Q55" s="3">
        <f t="shared" si="23"/>
        <v>-158.41874340974701</v>
      </c>
      <c r="R55" s="3">
        <f t="shared" si="24"/>
        <v>0</v>
      </c>
    </row>
    <row r="56" spans="1:55" s="1" customFormat="1" ht="17.25" customHeight="1" x14ac:dyDescent="0.25">
      <c r="B56" s="18">
        <v>44</v>
      </c>
      <c r="C56" s="55"/>
      <c r="D56" s="55"/>
      <c r="E56" s="10"/>
      <c r="F56" s="10"/>
      <c r="G56" s="11" t="str">
        <f t="shared" si="14"/>
        <v xml:space="preserve"> </v>
      </c>
      <c r="H56" s="11">
        <f t="shared" si="15"/>
        <v>0</v>
      </c>
      <c r="I56" s="33">
        <f t="shared" si="16"/>
        <v>0</v>
      </c>
      <c r="J56" s="25"/>
      <c r="K56" s="4">
        <f t="shared" si="17"/>
        <v>-2080.7455933086299</v>
      </c>
      <c r="L56" s="4">
        <f t="shared" si="18"/>
        <v>-2070</v>
      </c>
      <c r="M56" s="3">
        <f t="shared" si="19"/>
        <v>200</v>
      </c>
      <c r="N56" s="3">
        <f t="shared" si="20"/>
        <v>200</v>
      </c>
      <c r="O56" s="3">
        <f t="shared" si="21"/>
        <v>-109.49397239077901</v>
      </c>
      <c r="P56" s="3">
        <f t="shared" si="22"/>
        <v>0</v>
      </c>
      <c r="Q56" s="3">
        <f t="shared" si="23"/>
        <v>-158.41874340974701</v>
      </c>
      <c r="R56" s="3">
        <f t="shared" si="24"/>
        <v>0</v>
      </c>
    </row>
    <row r="57" spans="1:55" s="1" customFormat="1" ht="17.25" customHeight="1" x14ac:dyDescent="0.25">
      <c r="B57" s="17">
        <v>45</v>
      </c>
      <c r="C57" s="55"/>
      <c r="D57" s="55"/>
      <c r="E57" s="10"/>
      <c r="F57" s="10"/>
      <c r="G57" s="11" t="str">
        <f t="shared" si="14"/>
        <v xml:space="preserve"> </v>
      </c>
      <c r="H57" s="11">
        <f t="shared" si="15"/>
        <v>0</v>
      </c>
      <c r="I57" s="33">
        <f t="shared" si="16"/>
        <v>0</v>
      </c>
      <c r="J57" s="25"/>
      <c r="K57" s="4">
        <f t="shared" si="17"/>
        <v>-2080.7455933086299</v>
      </c>
      <c r="L57" s="4">
        <f t="shared" si="18"/>
        <v>-2070</v>
      </c>
      <c r="M57" s="3">
        <f t="shared" si="19"/>
        <v>200</v>
      </c>
      <c r="N57" s="3">
        <f t="shared" si="20"/>
        <v>200</v>
      </c>
      <c r="O57" s="3">
        <f t="shared" si="21"/>
        <v>-109.49397239077901</v>
      </c>
      <c r="P57" s="3">
        <f t="shared" si="22"/>
        <v>0</v>
      </c>
      <c r="Q57" s="3">
        <f t="shared" si="23"/>
        <v>-158.41874340974701</v>
      </c>
      <c r="R57" s="3">
        <f t="shared" si="24"/>
        <v>0</v>
      </c>
    </row>
    <row r="58" spans="1:55" s="1" customFormat="1" ht="17.25" customHeight="1" x14ac:dyDescent="0.25">
      <c r="B58" s="18">
        <v>46</v>
      </c>
      <c r="C58" s="55"/>
      <c r="D58" s="55"/>
      <c r="E58" s="10"/>
      <c r="F58" s="10"/>
      <c r="G58" s="11" t="str">
        <f t="shared" si="14"/>
        <v xml:space="preserve"> </v>
      </c>
      <c r="H58" s="11">
        <f t="shared" si="15"/>
        <v>0</v>
      </c>
      <c r="I58" s="33">
        <f t="shared" si="16"/>
        <v>0</v>
      </c>
      <c r="J58" s="25"/>
      <c r="K58" s="4">
        <f t="shared" si="17"/>
        <v>-2080.7455933086299</v>
      </c>
      <c r="L58" s="4">
        <f t="shared" si="18"/>
        <v>-2070</v>
      </c>
      <c r="M58" s="3">
        <f t="shared" si="19"/>
        <v>200</v>
      </c>
      <c r="N58" s="3">
        <f t="shared" si="20"/>
        <v>200</v>
      </c>
      <c r="O58" s="3">
        <f t="shared" si="21"/>
        <v>-109.49397239077901</v>
      </c>
      <c r="P58" s="3">
        <f t="shared" si="22"/>
        <v>0</v>
      </c>
      <c r="Q58" s="3">
        <f t="shared" si="23"/>
        <v>-158.41874340974701</v>
      </c>
      <c r="R58" s="3">
        <f t="shared" si="24"/>
        <v>0</v>
      </c>
    </row>
    <row r="59" spans="1:55" s="1" customFormat="1" ht="17.25" customHeight="1" x14ac:dyDescent="0.25">
      <c r="B59" s="17">
        <v>47</v>
      </c>
      <c r="C59" s="55"/>
      <c r="D59" s="55"/>
      <c r="E59" s="10"/>
      <c r="F59" s="10"/>
      <c r="G59" s="11" t="str">
        <f t="shared" si="14"/>
        <v xml:space="preserve"> </v>
      </c>
      <c r="H59" s="11">
        <f t="shared" si="15"/>
        <v>0</v>
      </c>
      <c r="I59" s="33">
        <f t="shared" si="16"/>
        <v>0</v>
      </c>
      <c r="J59" s="25"/>
      <c r="K59" s="4">
        <f t="shared" si="17"/>
        <v>-2080.7455933086299</v>
      </c>
      <c r="L59" s="4">
        <f t="shared" si="18"/>
        <v>-2070</v>
      </c>
      <c r="M59" s="3">
        <f t="shared" si="19"/>
        <v>200</v>
      </c>
      <c r="N59" s="3">
        <f t="shared" si="20"/>
        <v>200</v>
      </c>
      <c r="O59" s="3">
        <f t="shared" si="21"/>
        <v>-109.49397239077901</v>
      </c>
      <c r="P59" s="3">
        <f t="shared" si="22"/>
        <v>0</v>
      </c>
      <c r="Q59" s="3">
        <f t="shared" si="23"/>
        <v>-158.41874340974701</v>
      </c>
      <c r="R59" s="3">
        <f t="shared" si="24"/>
        <v>0</v>
      </c>
    </row>
    <row r="60" spans="1:55" s="1" customFormat="1" ht="17.25" customHeight="1" x14ac:dyDescent="0.25">
      <c r="B60" s="18">
        <v>48</v>
      </c>
      <c r="C60" s="55"/>
      <c r="D60" s="55"/>
      <c r="E60" s="10"/>
      <c r="F60" s="10"/>
      <c r="G60" s="11" t="str">
        <f t="shared" si="14"/>
        <v xml:space="preserve"> </v>
      </c>
      <c r="H60" s="11">
        <f t="shared" si="15"/>
        <v>0</v>
      </c>
      <c r="I60" s="33">
        <f t="shared" si="16"/>
        <v>0</v>
      </c>
      <c r="J60" s="25"/>
      <c r="K60" s="4">
        <f t="shared" si="17"/>
        <v>-2080.7455933086299</v>
      </c>
      <c r="L60" s="4">
        <f t="shared" si="18"/>
        <v>-2070</v>
      </c>
      <c r="M60" s="3">
        <f t="shared" si="19"/>
        <v>200</v>
      </c>
      <c r="N60" s="3">
        <f t="shared" si="20"/>
        <v>200</v>
      </c>
      <c r="O60" s="3">
        <f t="shared" si="21"/>
        <v>-109.49397239077901</v>
      </c>
      <c r="P60" s="3">
        <f t="shared" si="22"/>
        <v>0</v>
      </c>
      <c r="Q60" s="3">
        <f t="shared" si="23"/>
        <v>-158.41874340974701</v>
      </c>
      <c r="R60" s="3">
        <f t="shared" si="24"/>
        <v>0</v>
      </c>
    </row>
    <row r="61" spans="1:55" s="1" customFormat="1" ht="17.25" customHeight="1" x14ac:dyDescent="0.25">
      <c r="B61" s="17">
        <v>49</v>
      </c>
      <c r="C61" s="55"/>
      <c r="D61" s="55"/>
      <c r="E61" s="10"/>
      <c r="F61" s="10"/>
      <c r="G61" s="11" t="str">
        <f t="shared" si="14"/>
        <v xml:space="preserve"> </v>
      </c>
      <c r="H61" s="11">
        <f t="shared" si="15"/>
        <v>0</v>
      </c>
      <c r="I61" s="33">
        <f t="shared" si="16"/>
        <v>0</v>
      </c>
      <c r="J61" s="25"/>
      <c r="K61" s="4">
        <f t="shared" si="17"/>
        <v>-2080.7455933086299</v>
      </c>
      <c r="L61" s="4">
        <f t="shared" si="18"/>
        <v>-2070</v>
      </c>
      <c r="M61" s="3">
        <f t="shared" si="19"/>
        <v>200</v>
      </c>
      <c r="N61" s="3">
        <f t="shared" si="20"/>
        <v>200</v>
      </c>
      <c r="O61" s="3">
        <f t="shared" si="21"/>
        <v>-109.49397239077901</v>
      </c>
      <c r="P61" s="3">
        <f t="shared" si="22"/>
        <v>0</v>
      </c>
      <c r="Q61" s="3">
        <f t="shared" si="23"/>
        <v>-158.41874340974701</v>
      </c>
      <c r="R61" s="3">
        <f t="shared" si="24"/>
        <v>0</v>
      </c>
    </row>
    <row r="62" spans="1:55" s="1" customFormat="1" ht="17.25" customHeight="1" x14ac:dyDescent="0.25">
      <c r="B62" s="18">
        <v>50</v>
      </c>
      <c r="C62" s="57"/>
      <c r="D62" s="58"/>
      <c r="E62" s="10"/>
      <c r="F62" s="10"/>
      <c r="G62" s="11" t="str">
        <f t="shared" si="14"/>
        <v xml:space="preserve"> </v>
      </c>
      <c r="H62" s="11">
        <f t="shared" si="15"/>
        <v>0</v>
      </c>
      <c r="I62" s="33">
        <f t="shared" si="16"/>
        <v>0</v>
      </c>
      <c r="J62" s="25"/>
      <c r="K62" s="4">
        <f t="shared" si="17"/>
        <v>-2080.7455933086299</v>
      </c>
      <c r="L62" s="4">
        <f t="shared" si="18"/>
        <v>-2070</v>
      </c>
      <c r="M62" s="3">
        <f t="shared" si="19"/>
        <v>200</v>
      </c>
      <c r="N62" s="3">
        <f t="shared" si="20"/>
        <v>200</v>
      </c>
      <c r="O62" s="3">
        <f t="shared" si="21"/>
        <v>-109.49397239077901</v>
      </c>
      <c r="P62" s="3">
        <f t="shared" si="22"/>
        <v>0</v>
      </c>
      <c r="Q62" s="3">
        <f t="shared" si="23"/>
        <v>-158.41874340974701</v>
      </c>
      <c r="R62" s="3">
        <f t="shared" si="24"/>
        <v>0</v>
      </c>
    </row>
    <row r="63" spans="1:55" s="1" customFormat="1" ht="17.25" customHeight="1" x14ac:dyDescent="0.25">
      <c r="A63" s="9"/>
      <c r="B63" s="17">
        <v>51</v>
      </c>
      <c r="C63" s="55"/>
      <c r="D63" s="55"/>
      <c r="E63" s="10"/>
      <c r="F63" s="10"/>
      <c r="G63" s="11" t="str">
        <f t="shared" si="14"/>
        <v xml:space="preserve"> </v>
      </c>
      <c r="H63" s="11">
        <f t="shared" si="15"/>
        <v>0</v>
      </c>
      <c r="I63" s="33">
        <f t="shared" si="16"/>
        <v>0</v>
      </c>
      <c r="J63" s="25"/>
      <c r="K63" s="4">
        <f t="shared" si="17"/>
        <v>-2080.7455933086299</v>
      </c>
      <c r="L63" s="4">
        <f t="shared" si="18"/>
        <v>-2070</v>
      </c>
      <c r="M63" s="3">
        <f t="shared" si="19"/>
        <v>200</v>
      </c>
      <c r="N63" s="3">
        <f t="shared" si="20"/>
        <v>200</v>
      </c>
      <c r="O63" s="3">
        <f t="shared" si="21"/>
        <v>-109.49397239077901</v>
      </c>
      <c r="P63" s="3">
        <f t="shared" si="22"/>
        <v>0</v>
      </c>
      <c r="Q63" s="3">
        <f t="shared" si="23"/>
        <v>-158.41874340974701</v>
      </c>
      <c r="R63" s="3">
        <f t="shared" si="24"/>
        <v>0</v>
      </c>
    </row>
    <row r="64" spans="1:55" s="1" customFormat="1" ht="17.25" customHeight="1" x14ac:dyDescent="0.25">
      <c r="B64" s="18">
        <v>52</v>
      </c>
      <c r="C64" s="55"/>
      <c r="D64" s="55"/>
      <c r="E64" s="10"/>
      <c r="F64" s="10"/>
      <c r="G64" s="11" t="str">
        <f t="shared" si="14"/>
        <v xml:space="preserve"> </v>
      </c>
      <c r="H64" s="11">
        <f t="shared" si="15"/>
        <v>0</v>
      </c>
      <c r="I64" s="33">
        <f t="shared" si="16"/>
        <v>0</v>
      </c>
      <c r="J64" s="25"/>
      <c r="K64" s="4">
        <f t="shared" si="17"/>
        <v>-2080.7455933086299</v>
      </c>
      <c r="L64" s="4">
        <f t="shared" si="18"/>
        <v>-2070</v>
      </c>
      <c r="M64" s="3">
        <f t="shared" si="19"/>
        <v>200</v>
      </c>
      <c r="N64" s="3">
        <f t="shared" si="20"/>
        <v>200</v>
      </c>
      <c r="O64" s="3">
        <f t="shared" si="21"/>
        <v>-109.49397239077901</v>
      </c>
      <c r="P64" s="3">
        <f t="shared" si="22"/>
        <v>0</v>
      </c>
      <c r="Q64" s="3">
        <f t="shared" si="23"/>
        <v>-158.41874340974701</v>
      </c>
      <c r="R64" s="3">
        <f t="shared" si="24"/>
        <v>0</v>
      </c>
    </row>
    <row r="65" spans="1:55" s="1" customFormat="1" ht="17.25" customHeight="1" x14ac:dyDescent="0.25">
      <c r="B65" s="17">
        <v>53</v>
      </c>
      <c r="C65" s="55"/>
      <c r="D65" s="55"/>
      <c r="E65" s="10"/>
      <c r="F65" s="10"/>
      <c r="G65" s="11" t="str">
        <f t="shared" si="14"/>
        <v xml:space="preserve"> </v>
      </c>
      <c r="H65" s="11">
        <f t="shared" si="15"/>
        <v>0</v>
      </c>
      <c r="I65" s="33">
        <f t="shared" si="16"/>
        <v>0</v>
      </c>
      <c r="J65" s="25"/>
      <c r="K65" s="4">
        <f t="shared" si="17"/>
        <v>-2080.7455933086299</v>
      </c>
      <c r="L65" s="4">
        <f t="shared" si="18"/>
        <v>-2070</v>
      </c>
      <c r="M65" s="3">
        <f t="shared" si="19"/>
        <v>200</v>
      </c>
      <c r="N65" s="3">
        <f t="shared" si="20"/>
        <v>200</v>
      </c>
      <c r="O65" s="3">
        <f t="shared" si="21"/>
        <v>-109.49397239077901</v>
      </c>
      <c r="P65" s="3">
        <f t="shared" si="22"/>
        <v>0</v>
      </c>
      <c r="Q65" s="3">
        <f t="shared" si="23"/>
        <v>-158.41874340974701</v>
      </c>
      <c r="R65" s="3">
        <f t="shared" si="24"/>
        <v>0</v>
      </c>
    </row>
    <row r="66" spans="1:55" s="1" customFormat="1" ht="17.25" customHeight="1" x14ac:dyDescent="0.25">
      <c r="B66" s="18">
        <v>54</v>
      </c>
      <c r="C66" s="55"/>
      <c r="D66" s="55"/>
      <c r="E66" s="10"/>
      <c r="F66" s="10"/>
      <c r="G66" s="11" t="str">
        <f t="shared" si="14"/>
        <v xml:space="preserve"> </v>
      </c>
      <c r="H66" s="11">
        <f t="shared" si="15"/>
        <v>0</v>
      </c>
      <c r="I66" s="33">
        <f t="shared" si="16"/>
        <v>0</v>
      </c>
      <c r="J66" s="25"/>
      <c r="K66" s="4">
        <f t="shared" si="17"/>
        <v>-2080.7455933086299</v>
      </c>
      <c r="L66" s="4">
        <f t="shared" si="18"/>
        <v>-2070</v>
      </c>
      <c r="M66" s="3">
        <f t="shared" si="19"/>
        <v>200</v>
      </c>
      <c r="N66" s="3">
        <f t="shared" si="20"/>
        <v>200</v>
      </c>
      <c r="O66" s="3">
        <f t="shared" si="21"/>
        <v>-109.49397239077901</v>
      </c>
      <c r="P66" s="3">
        <f t="shared" si="22"/>
        <v>0</v>
      </c>
      <c r="Q66" s="3">
        <f t="shared" si="23"/>
        <v>-158.41874340974701</v>
      </c>
      <c r="R66" s="3">
        <f t="shared" si="24"/>
        <v>0</v>
      </c>
    </row>
    <row r="67" spans="1:55" s="1" customFormat="1" ht="17.25" customHeight="1" thickBot="1" x14ac:dyDescent="0.3">
      <c r="B67" s="38">
        <v>55</v>
      </c>
      <c r="C67" s="56"/>
      <c r="D67" s="56"/>
      <c r="E67" s="34"/>
      <c r="F67" s="34"/>
      <c r="G67" s="35" t="str">
        <f t="shared" si="14"/>
        <v xml:space="preserve"> </v>
      </c>
      <c r="H67" s="35">
        <f t="shared" si="15"/>
        <v>0</v>
      </c>
      <c r="I67" s="36">
        <f t="shared" si="16"/>
        <v>0</v>
      </c>
      <c r="J67" s="25"/>
      <c r="K67" s="4">
        <f t="shared" si="17"/>
        <v>-2080.7455933086299</v>
      </c>
      <c r="L67" s="4">
        <f t="shared" si="18"/>
        <v>-2070</v>
      </c>
      <c r="M67" s="3">
        <f t="shared" si="19"/>
        <v>200</v>
      </c>
      <c r="N67" s="3">
        <f t="shared" si="20"/>
        <v>200</v>
      </c>
      <c r="O67" s="3">
        <f t="shared" si="21"/>
        <v>-109.49397239077901</v>
      </c>
      <c r="P67" s="3">
        <f t="shared" si="22"/>
        <v>0</v>
      </c>
      <c r="Q67" s="3">
        <f t="shared" si="23"/>
        <v>-158.41874340974701</v>
      </c>
      <c r="R67" s="3">
        <f t="shared" si="24"/>
        <v>0</v>
      </c>
      <c r="AZ67" s="2"/>
      <c r="BA67" s="2"/>
      <c r="BB67" s="2"/>
      <c r="BC67" s="2"/>
    </row>
    <row r="68" spans="1:55" s="1" customFormat="1" ht="17.25" customHeight="1" x14ac:dyDescent="0.25">
      <c r="B68" s="41"/>
      <c r="C68" s="42"/>
      <c r="D68" s="42"/>
      <c r="E68" s="43"/>
      <c r="F68" s="43"/>
      <c r="G68" s="25"/>
      <c r="H68" s="25"/>
      <c r="I68" s="25"/>
      <c r="J68" s="25"/>
      <c r="K68" s="4"/>
      <c r="L68" s="4"/>
      <c r="M68" s="3"/>
      <c r="N68" s="3"/>
      <c r="O68" s="3"/>
      <c r="P68" s="3"/>
      <c r="Q68" s="3"/>
      <c r="R68" s="3"/>
      <c r="AZ68" s="2"/>
      <c r="BA68" s="2"/>
      <c r="BB68" s="2"/>
      <c r="BC68" s="2"/>
    </row>
    <row r="69" spans="1:55" s="1" customFormat="1" ht="75.599999999999994" customHeight="1" x14ac:dyDescent="0.25">
      <c r="A69" s="2"/>
      <c r="B69" s="54" t="s">
        <v>13</v>
      </c>
      <c r="C69" s="54"/>
      <c r="D69" s="54"/>
      <c r="E69" s="54"/>
      <c r="F69" s="54"/>
      <c r="G69" s="54"/>
      <c r="H69" s="54"/>
      <c r="I69" s="54"/>
      <c r="J69" s="20"/>
      <c r="K69" s="2"/>
      <c r="L69" s="2"/>
      <c r="M69" s="2"/>
      <c r="N69" s="2"/>
      <c r="O69" s="2"/>
      <c r="P69" s="2"/>
      <c r="Q69" s="2"/>
      <c r="R69" s="2"/>
    </row>
  </sheetData>
  <sheetProtection selectLockedCells="1"/>
  <mergeCells count="71">
    <mergeCell ref="C48:D48"/>
    <mergeCell ref="C42:D42"/>
    <mergeCell ref="C43:D43"/>
    <mergeCell ref="C44:D44"/>
    <mergeCell ref="C45:D45"/>
    <mergeCell ref="C46:D46"/>
    <mergeCell ref="C47:D47"/>
    <mergeCell ref="C40:D40"/>
    <mergeCell ref="C41:D41"/>
    <mergeCell ref="C38:D38"/>
    <mergeCell ref="B37:D37"/>
    <mergeCell ref="B29:I29"/>
    <mergeCell ref="C24:D24"/>
    <mergeCell ref="C25:D25"/>
    <mergeCell ref="C27:D27"/>
    <mergeCell ref="C28:D28"/>
    <mergeCell ref="C39:D39"/>
    <mergeCell ref="C20:D20"/>
    <mergeCell ref="C16:D16"/>
    <mergeCell ref="C21:D21"/>
    <mergeCell ref="C22:D22"/>
    <mergeCell ref="C23:D23"/>
    <mergeCell ref="C12:D12"/>
    <mergeCell ref="B36:D36"/>
    <mergeCell ref="C15:D15"/>
    <mergeCell ref="B32:I32"/>
    <mergeCell ref="F30:I30"/>
    <mergeCell ref="B30:E30"/>
    <mergeCell ref="B34:I34"/>
    <mergeCell ref="B35:I35"/>
    <mergeCell ref="G36:I36"/>
    <mergeCell ref="E36:F36"/>
    <mergeCell ref="C26:D26"/>
    <mergeCell ref="C13:D13"/>
    <mergeCell ref="C14:D14"/>
    <mergeCell ref="C17:D17"/>
    <mergeCell ref="C18:D18"/>
    <mergeCell ref="C19:D19"/>
    <mergeCell ref="A1:I1"/>
    <mergeCell ref="C6:D6"/>
    <mergeCell ref="C7:D7"/>
    <mergeCell ref="C8:D8"/>
    <mergeCell ref="C11:D11"/>
    <mergeCell ref="C9:D9"/>
    <mergeCell ref="C10:D10"/>
    <mergeCell ref="B2:D2"/>
    <mergeCell ref="G2:I2"/>
    <mergeCell ref="B3:D3"/>
    <mergeCell ref="C4:D4"/>
    <mergeCell ref="C5:D5"/>
    <mergeCell ref="E2:F2"/>
    <mergeCell ref="C54:D54"/>
    <mergeCell ref="C55:D55"/>
    <mergeCell ref="C56:D56"/>
    <mergeCell ref="C57:D57"/>
    <mergeCell ref="C58:D58"/>
    <mergeCell ref="C49:D49"/>
    <mergeCell ref="C50:D50"/>
    <mergeCell ref="C51:D51"/>
    <mergeCell ref="C52:D52"/>
    <mergeCell ref="C53:D53"/>
    <mergeCell ref="C59:D59"/>
    <mergeCell ref="C60:D60"/>
    <mergeCell ref="C61:D61"/>
    <mergeCell ref="C62:D62"/>
    <mergeCell ref="C63:D63"/>
    <mergeCell ref="B69:I69"/>
    <mergeCell ref="C64:D64"/>
    <mergeCell ref="C65:D65"/>
    <mergeCell ref="C66:D66"/>
    <mergeCell ref="C67:D67"/>
  </mergeCells>
  <phoneticPr fontId="2" type="noConversion"/>
  <conditionalFormatting sqref="J38:J48 G4:J28">
    <cfRule type="cellIs" dxfId="13" priority="57" operator="equal">
      <formula>0</formula>
    </cfRule>
  </conditionalFormatting>
  <conditionalFormatting sqref="J38:J68 H4:J28">
    <cfRule type="containsText" dxfId="12" priority="52" operator="containsText" text="0-0">
      <formula>NOT(ISERROR(SEARCH("0-0",H4)))</formula>
    </cfRule>
    <cfRule type="expression" dxfId="11" priority="54" stopIfTrue="1">
      <formula>"if(H13=0)"</formula>
    </cfRule>
  </conditionalFormatting>
  <conditionalFormatting sqref="J38:J68 H4:J28">
    <cfRule type="cellIs" dxfId="10" priority="53" operator="equal">
      <formula>"""0-0"""</formula>
    </cfRule>
  </conditionalFormatting>
  <conditionalFormatting sqref="G18:J18 J42 G6:J6">
    <cfRule type="cellIs" dxfId="9" priority="41" operator="equal">
      <formula>#N/A</formula>
    </cfRule>
  </conditionalFormatting>
  <conditionalFormatting sqref="J49:J68">
    <cfRule type="cellIs" dxfId="8" priority="29" operator="equal">
      <formula>0</formula>
    </cfRule>
  </conditionalFormatting>
  <conditionalFormatting sqref="J51 J66">
    <cfRule type="cellIs" dxfId="7" priority="25" operator="equal">
      <formula>#N/A</formula>
    </cfRule>
  </conditionalFormatting>
  <conditionalFormatting sqref="J49:J68">
    <cfRule type="cellIs" dxfId="6" priority="24" operator="equal">
      <formula>0</formula>
    </cfRule>
  </conditionalFormatting>
  <conditionalFormatting sqref="J51 J66">
    <cfRule type="cellIs" dxfId="5" priority="20" operator="equal">
      <formula>#N/A</formula>
    </cfRule>
  </conditionalFormatting>
  <conditionalFormatting sqref="H38:I68">
    <cfRule type="cellIs" dxfId="4" priority="10" operator="equal">
      <formula>0</formula>
    </cfRule>
  </conditionalFormatting>
  <conditionalFormatting sqref="H38:I68">
    <cfRule type="containsText" dxfId="3" priority="7" operator="containsText" text="0-0">
      <formula>NOT(ISERROR(SEARCH("0-0",H38)))</formula>
    </cfRule>
    <cfRule type="expression" dxfId="2" priority="9" stopIfTrue="1">
      <formula>"if(H13=0)"</formula>
    </cfRule>
  </conditionalFormatting>
  <conditionalFormatting sqref="H38:I68">
    <cfRule type="cellIs" dxfId="1" priority="8" operator="equal">
      <formula>"""0-0"""</formula>
    </cfRule>
  </conditionalFormatting>
  <conditionalFormatting sqref="G38:G68">
    <cfRule type="cellIs" dxfId="0" priority="2" operator="equal">
      <formula>0</formula>
    </cfRule>
  </conditionalFormatting>
  <dataValidations disablePrompts="1" count="1">
    <dataValidation type="whole" allowBlank="1" showDropDown="1" showInputMessage="1" showErrorMessage="1" errorTitle="Invalid GRE Score" error="Please enter a GRE score that is either between 130 and 170." sqref="E4:F28 E38:F68">
      <formula1>130</formula1>
      <formula2>170</formula2>
    </dataValidation>
  </dataValidations>
  <hyperlinks>
    <hyperlink ref="F30" r:id="rId1"/>
  </hyperlinks>
  <printOptions horizontalCentered="1"/>
  <pageMargins left="0.25" right="0.25" top="0.75" bottom="0.75" header="0.3" footer="0.3"/>
  <pageSetup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tabSelected="1" workbookViewId="0">
      <selection activeCell="R2" sqref="R2"/>
    </sheetView>
  </sheetViews>
  <sheetFormatPr defaultRowHeight="13.2" x14ac:dyDescent="0.25"/>
  <cols>
    <col min="1" max="1" width="5.6640625" bestFit="1" customWidth="1"/>
    <col min="2" max="2" width="20" customWidth="1"/>
    <col min="3" max="3" width="15.44140625" bestFit="1" customWidth="1"/>
    <col min="4" max="4" width="19.6640625" bestFit="1" customWidth="1"/>
    <col min="5" max="5" width="4.77734375" bestFit="1" customWidth="1"/>
    <col min="6" max="6" width="11.6640625" bestFit="1" customWidth="1"/>
    <col min="7" max="7" width="15.88671875" bestFit="1" customWidth="1"/>
    <col min="9" max="9" width="12" bestFit="1" customWidth="1"/>
    <col min="10" max="12" width="4" bestFit="1" customWidth="1"/>
    <col min="13" max="13" width="12" bestFit="1" customWidth="1"/>
    <col min="14" max="14" width="2" bestFit="1" customWidth="1"/>
    <col min="15" max="15" width="12" bestFit="1" customWidth="1"/>
    <col min="16" max="16" width="2" bestFit="1" customWidth="1"/>
  </cols>
  <sheetData>
    <row r="1" spans="1:20" x14ac:dyDescent="0.25">
      <c r="A1" s="48" t="s">
        <v>22</v>
      </c>
      <c r="B1" t="s">
        <v>0</v>
      </c>
      <c r="C1" t="s">
        <v>17</v>
      </c>
      <c r="D1" t="s">
        <v>18</v>
      </c>
      <c r="E1" t="s">
        <v>19</v>
      </c>
      <c r="F1" t="s">
        <v>20</v>
      </c>
      <c r="G1" t="s">
        <v>21</v>
      </c>
      <c r="R1" t="s">
        <v>29</v>
      </c>
      <c r="S1" t="s">
        <v>30</v>
      </c>
      <c r="T1" t="s">
        <v>28</v>
      </c>
    </row>
    <row r="2" spans="1:20" ht="14.4" x14ac:dyDescent="0.3">
      <c r="A2">
        <v>1</v>
      </c>
      <c r="B2" s="48" t="s">
        <v>23</v>
      </c>
      <c r="C2">
        <v>130</v>
      </c>
      <c r="D2">
        <v>130</v>
      </c>
      <c r="E2" s="53">
        <f>IF((C2+D2)&gt;259,L2," ")</f>
        <v>200</v>
      </c>
      <c r="F2">
        <f>N2</f>
        <v>9</v>
      </c>
      <c r="G2">
        <f>P2</f>
        <v>3</v>
      </c>
      <c r="I2">
        <f>SUM(-2080.74559330863+(C2*6.38369593312407)+(D2*10.6230921641945))</f>
        <v>130.13685934278419</v>
      </c>
      <c r="J2">
        <f>TRUNC((I2+5)/10)*10</f>
        <v>130</v>
      </c>
      <c r="K2">
        <f>IF(J2&lt;200,200,J2)</f>
        <v>200</v>
      </c>
      <c r="L2">
        <f>IF(K2&gt;800,800,K2)</f>
        <v>200</v>
      </c>
      <c r="M2">
        <f>SUM(-109.493972390779+(C2*0.911896551285247))</f>
        <v>9.0525792763031063</v>
      </c>
      <c r="N2">
        <f>IF(M2&gt;0,(ROUND(M2,0)),0)</f>
        <v>9</v>
      </c>
      <c r="O2">
        <f>SUM(-158.418743409747+(D2*1.24338698204798))</f>
        <v>3.2215642564903817</v>
      </c>
      <c r="P2">
        <f t="shared" ref="P2" si="0">IF(O2&gt;0,(ROUND(O2,0)),0)</f>
        <v>3</v>
      </c>
      <c r="R2">
        <f>IF(C2&gt;=165,1,0)</f>
        <v>0</v>
      </c>
      <c r="S2">
        <f>IF(D2&gt;=164,1,0)</f>
        <v>0</v>
      </c>
      <c r="T2" s="53">
        <f>IF(R2+S2=2,1,0)</f>
        <v>0</v>
      </c>
    </row>
    <row r="3" spans="1:20" ht="14.4" x14ac:dyDescent="0.3">
      <c r="A3">
        <v>2</v>
      </c>
      <c r="B3" s="48" t="s">
        <v>51</v>
      </c>
      <c r="C3">
        <v>170</v>
      </c>
      <c r="D3">
        <v>170</v>
      </c>
      <c r="E3" s="53">
        <f>IF((C3+D3)&gt;259,L3," ")</f>
        <v>800</v>
      </c>
      <c r="F3">
        <f>N3</f>
        <v>46</v>
      </c>
      <c r="G3">
        <f>P3</f>
        <v>53</v>
      </c>
      <c r="I3">
        <f>SUM(-2080.74559330863+(C3*6.38369593312407)+(D3*10.6230921641945))</f>
        <v>810.40838323552703</v>
      </c>
      <c r="J3">
        <f>TRUNC((I3+5)/10)*10</f>
        <v>810</v>
      </c>
      <c r="K3">
        <f>IF(J3&lt;200,200,J3)</f>
        <v>810</v>
      </c>
      <c r="L3">
        <f>IF(K3&gt;800,800,K3)</f>
        <v>800</v>
      </c>
      <c r="M3">
        <f>SUM(-109.493972390779+(C3*0.911896551285247))</f>
        <v>45.528441327712997</v>
      </c>
      <c r="N3">
        <f>IF(M3&gt;0,(ROUND(M3,0)),0)</f>
        <v>46</v>
      </c>
      <c r="O3">
        <f>SUM(-158.418743409747+(D3*1.24338698204798))</f>
        <v>52.957043538409579</v>
      </c>
      <c r="P3">
        <f t="shared" ref="P3" si="1">IF(O3&gt;0,(ROUND(O3,0)),0)</f>
        <v>53</v>
      </c>
      <c r="R3">
        <f>IF(C3&gt;=165,1,0)</f>
        <v>1</v>
      </c>
      <c r="S3">
        <f>IF(D3&gt;=165,1,0)</f>
        <v>1</v>
      </c>
      <c r="T3" s="53">
        <f>IF(R3+S3=2,1,0)</f>
        <v>1</v>
      </c>
    </row>
  </sheetData>
  <dataValidations count="1">
    <dataValidation type="whole" allowBlank="1" showDropDown="1" showInputMessage="1" showErrorMessage="1" errorTitle="Invalid GRE Score" error="Please enter a GRE score that is either between 130 and 170." sqref="C2:D3">
      <formula1>130</formula1>
      <formula2>170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M2" sqref="M2"/>
    </sheetView>
  </sheetViews>
  <sheetFormatPr defaultRowHeight="13.2" x14ac:dyDescent="0.25"/>
  <cols>
    <col min="10" max="10" width="11.109375" bestFit="1" customWidth="1"/>
  </cols>
  <sheetData>
    <row r="1" spans="1:11" ht="13.8" thickBot="1" x14ac:dyDescent="0.3">
      <c r="A1" s="50" t="s">
        <v>31</v>
      </c>
      <c r="B1" s="50" t="s">
        <v>32</v>
      </c>
      <c r="E1" s="48" t="s">
        <v>46</v>
      </c>
      <c r="F1" s="52" t="s">
        <v>31</v>
      </c>
      <c r="G1" s="52" t="s">
        <v>48</v>
      </c>
      <c r="H1" s="48" t="s">
        <v>47</v>
      </c>
      <c r="I1" s="48" t="s">
        <v>49</v>
      </c>
      <c r="J1" s="48" t="s">
        <v>32</v>
      </c>
      <c r="K1">
        <f>SUM(I2:I13)</f>
        <v>4.33</v>
      </c>
    </row>
    <row r="2" spans="1:11" ht="13.8" thickBot="1" x14ac:dyDescent="0.3">
      <c r="A2" s="51" t="s">
        <v>33</v>
      </c>
      <c r="B2" s="51">
        <v>4.33</v>
      </c>
      <c r="D2">
        <v>1</v>
      </c>
      <c r="E2">
        <f>30/4</f>
        <v>7.5</v>
      </c>
      <c r="F2" t="s">
        <v>33</v>
      </c>
      <c r="G2">
        <f>VLOOKUP(F2,$A$2:$B$14,2,FALSE)</f>
        <v>4.33</v>
      </c>
      <c r="H2">
        <f>E2/SUM($E$2:$E$13)</f>
        <v>8.3333333333333329E-2</v>
      </c>
      <c r="I2">
        <f>H2*G2</f>
        <v>0.36083333333333334</v>
      </c>
      <c r="J2" s="48" t="s">
        <v>50</v>
      </c>
      <c r="K2">
        <f>SUM(E2:E13)</f>
        <v>90</v>
      </c>
    </row>
    <row r="3" spans="1:11" ht="13.8" thickBot="1" x14ac:dyDescent="0.3">
      <c r="A3" s="51" t="s">
        <v>34</v>
      </c>
      <c r="B3" s="51">
        <v>4</v>
      </c>
      <c r="D3">
        <v>2</v>
      </c>
      <c r="E3">
        <f t="shared" ref="E3:E13" si="0">30/4</f>
        <v>7.5</v>
      </c>
      <c r="F3" t="s">
        <v>33</v>
      </c>
      <c r="G3">
        <f t="shared" ref="G3:G13" si="1">VLOOKUP(F3,$A$2:$B$14,2,FALSE)</f>
        <v>4.33</v>
      </c>
      <c r="H3">
        <f t="shared" ref="H3:H13" si="2">E3/SUM($E$2:$E$13)</f>
        <v>8.3333333333333329E-2</v>
      </c>
      <c r="I3">
        <f t="shared" ref="I3:I13" si="3">H3*G3</f>
        <v>0.36083333333333334</v>
      </c>
    </row>
    <row r="4" spans="1:11" ht="13.8" thickBot="1" x14ac:dyDescent="0.3">
      <c r="A4" s="51" t="s">
        <v>35</v>
      </c>
      <c r="B4" s="51">
        <v>3.67</v>
      </c>
      <c r="D4">
        <v>3</v>
      </c>
      <c r="E4">
        <f t="shared" si="0"/>
        <v>7.5</v>
      </c>
      <c r="F4" t="s">
        <v>33</v>
      </c>
      <c r="G4">
        <f t="shared" si="1"/>
        <v>4.33</v>
      </c>
      <c r="H4">
        <f t="shared" si="2"/>
        <v>8.3333333333333329E-2</v>
      </c>
      <c r="I4">
        <f t="shared" si="3"/>
        <v>0.36083333333333334</v>
      </c>
    </row>
    <row r="5" spans="1:11" ht="13.8" thickBot="1" x14ac:dyDescent="0.3">
      <c r="A5" s="51" t="s">
        <v>36</v>
      </c>
      <c r="B5" s="51">
        <v>3.33</v>
      </c>
      <c r="D5">
        <v>4</v>
      </c>
      <c r="E5">
        <f t="shared" si="0"/>
        <v>7.5</v>
      </c>
      <c r="F5" t="s">
        <v>33</v>
      </c>
      <c r="G5">
        <f t="shared" si="1"/>
        <v>4.33</v>
      </c>
      <c r="H5">
        <f t="shared" si="2"/>
        <v>8.3333333333333329E-2</v>
      </c>
      <c r="I5">
        <f t="shared" si="3"/>
        <v>0.36083333333333334</v>
      </c>
    </row>
    <row r="6" spans="1:11" ht="13.8" thickBot="1" x14ac:dyDescent="0.3">
      <c r="A6" s="51" t="s">
        <v>37</v>
      </c>
      <c r="B6" s="51">
        <v>3</v>
      </c>
      <c r="D6">
        <v>5</v>
      </c>
      <c r="E6">
        <f t="shared" si="0"/>
        <v>7.5</v>
      </c>
      <c r="F6" t="s">
        <v>33</v>
      </c>
      <c r="G6">
        <f t="shared" si="1"/>
        <v>4.33</v>
      </c>
      <c r="H6">
        <f t="shared" si="2"/>
        <v>8.3333333333333329E-2</v>
      </c>
      <c r="I6">
        <f t="shared" si="3"/>
        <v>0.36083333333333334</v>
      </c>
    </row>
    <row r="7" spans="1:11" ht="13.8" thickBot="1" x14ac:dyDescent="0.3">
      <c r="A7" s="51" t="s">
        <v>38</v>
      </c>
      <c r="B7" s="51">
        <v>2.67</v>
      </c>
      <c r="D7">
        <v>6</v>
      </c>
      <c r="E7">
        <f t="shared" si="0"/>
        <v>7.5</v>
      </c>
      <c r="F7" t="s">
        <v>33</v>
      </c>
      <c r="G7">
        <f t="shared" si="1"/>
        <v>4.33</v>
      </c>
      <c r="H7">
        <f t="shared" si="2"/>
        <v>8.3333333333333329E-2</v>
      </c>
      <c r="I7">
        <f t="shared" si="3"/>
        <v>0.36083333333333334</v>
      </c>
    </row>
    <row r="8" spans="1:11" ht="13.8" thickBot="1" x14ac:dyDescent="0.3">
      <c r="A8" s="51" t="s">
        <v>39</v>
      </c>
      <c r="B8" s="51">
        <v>2.33</v>
      </c>
      <c r="D8">
        <v>7</v>
      </c>
      <c r="E8">
        <f t="shared" si="0"/>
        <v>7.5</v>
      </c>
      <c r="F8" t="s">
        <v>33</v>
      </c>
      <c r="G8">
        <f t="shared" si="1"/>
        <v>4.33</v>
      </c>
      <c r="H8">
        <f t="shared" si="2"/>
        <v>8.3333333333333329E-2</v>
      </c>
      <c r="I8">
        <f t="shared" si="3"/>
        <v>0.36083333333333334</v>
      </c>
    </row>
    <row r="9" spans="1:11" ht="13.8" thickBot="1" x14ac:dyDescent="0.3">
      <c r="A9" s="51" t="s">
        <v>40</v>
      </c>
      <c r="B9" s="51">
        <v>2</v>
      </c>
      <c r="D9">
        <v>8</v>
      </c>
      <c r="E9">
        <f t="shared" si="0"/>
        <v>7.5</v>
      </c>
      <c r="F9" t="s">
        <v>33</v>
      </c>
      <c r="G9">
        <f t="shared" si="1"/>
        <v>4.33</v>
      </c>
      <c r="H9">
        <f t="shared" si="2"/>
        <v>8.3333333333333329E-2</v>
      </c>
      <c r="I9">
        <f t="shared" si="3"/>
        <v>0.36083333333333334</v>
      </c>
    </row>
    <row r="10" spans="1:11" ht="13.8" thickBot="1" x14ac:dyDescent="0.3">
      <c r="A10" s="51" t="s">
        <v>41</v>
      </c>
      <c r="B10" s="51">
        <v>1.67</v>
      </c>
      <c r="D10">
        <v>9</v>
      </c>
      <c r="E10">
        <f t="shared" si="0"/>
        <v>7.5</v>
      </c>
      <c r="F10" t="s">
        <v>33</v>
      </c>
      <c r="G10">
        <f t="shared" si="1"/>
        <v>4.33</v>
      </c>
      <c r="H10">
        <f t="shared" si="2"/>
        <v>8.3333333333333329E-2</v>
      </c>
      <c r="I10">
        <f t="shared" si="3"/>
        <v>0.36083333333333334</v>
      </c>
    </row>
    <row r="11" spans="1:11" ht="13.8" thickBot="1" x14ac:dyDescent="0.3">
      <c r="A11" s="51" t="s">
        <v>42</v>
      </c>
      <c r="B11" s="51">
        <v>1.33</v>
      </c>
      <c r="D11">
        <v>10</v>
      </c>
      <c r="E11">
        <f t="shared" si="0"/>
        <v>7.5</v>
      </c>
      <c r="F11" t="s">
        <v>33</v>
      </c>
      <c r="G11">
        <f t="shared" si="1"/>
        <v>4.33</v>
      </c>
      <c r="H11">
        <f t="shared" si="2"/>
        <v>8.3333333333333329E-2</v>
      </c>
      <c r="I11">
        <f t="shared" si="3"/>
        <v>0.36083333333333334</v>
      </c>
    </row>
    <row r="12" spans="1:11" ht="13.8" thickBot="1" x14ac:dyDescent="0.3">
      <c r="A12" s="51" t="s">
        <v>43</v>
      </c>
      <c r="B12" s="51">
        <v>1</v>
      </c>
      <c r="D12">
        <v>11</v>
      </c>
      <c r="E12">
        <f t="shared" si="0"/>
        <v>7.5</v>
      </c>
      <c r="F12" t="s">
        <v>33</v>
      </c>
      <c r="G12">
        <f t="shared" si="1"/>
        <v>4.33</v>
      </c>
      <c r="H12">
        <f t="shared" si="2"/>
        <v>8.3333333333333329E-2</v>
      </c>
      <c r="I12">
        <f t="shared" si="3"/>
        <v>0.36083333333333334</v>
      </c>
    </row>
    <row r="13" spans="1:11" ht="13.8" thickBot="1" x14ac:dyDescent="0.3">
      <c r="A13" s="51" t="s">
        <v>44</v>
      </c>
      <c r="B13" s="51">
        <v>0.67</v>
      </c>
      <c r="D13">
        <v>12</v>
      </c>
      <c r="E13">
        <f t="shared" si="0"/>
        <v>7.5</v>
      </c>
      <c r="F13" t="s">
        <v>33</v>
      </c>
      <c r="G13">
        <f t="shared" si="1"/>
        <v>4.33</v>
      </c>
      <c r="H13">
        <f t="shared" si="2"/>
        <v>8.3333333333333329E-2</v>
      </c>
      <c r="I13">
        <f t="shared" si="3"/>
        <v>0.36083333333333334</v>
      </c>
    </row>
    <row r="14" spans="1:11" ht="13.8" thickBot="1" x14ac:dyDescent="0.3">
      <c r="A14" s="51" t="s">
        <v>45</v>
      </c>
      <c r="B14" s="51">
        <v>0</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A2" sqref="A2"/>
    </sheetView>
  </sheetViews>
  <sheetFormatPr defaultRowHeight="13.2" x14ac:dyDescent="0.25"/>
  <sheetData>
    <row r="1" spans="1:4" x14ac:dyDescent="0.25">
      <c r="A1" s="49" t="s">
        <v>24</v>
      </c>
      <c r="B1" t="s">
        <v>25</v>
      </c>
      <c r="C1" t="s">
        <v>26</v>
      </c>
      <c r="D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GRE Comparison Tool</vt:lpstr>
      <vt:lpstr>DataCalc</vt:lpstr>
      <vt:lpstr>GPA</vt:lpstr>
      <vt:lpstr>ExportData</vt:lpstr>
      <vt:lpstr>ColumnTitleRegion1..i28</vt:lpstr>
      <vt:lpstr>ColumnTitleRegion2..i67</vt:lpstr>
      <vt:lpstr>'GRE Comparison Tool'!Print_Area</vt:lpstr>
    </vt:vector>
  </TitlesOfParts>
  <Company>ETS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FCline</dc:creator>
  <cp:lastModifiedBy>Windows User</cp:lastModifiedBy>
  <cp:lastPrinted>2017-08-03T17:19:41Z</cp:lastPrinted>
  <dcterms:created xsi:type="dcterms:W3CDTF">2008-07-31T19:56:43Z</dcterms:created>
  <dcterms:modified xsi:type="dcterms:W3CDTF">2017-10-16T11:41:44Z</dcterms:modified>
</cp:coreProperties>
</file>