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E\Trabajo\"/>
    </mc:Choice>
  </mc:AlternateContent>
  <xr:revisionPtr revIDLastSave="0" documentId="13_ncr:1_{02581F46-9DA6-4D92-A4B6-98D4DB3449A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strucciones" sheetId="9" r:id="rId1"/>
    <sheet name="0.Diagrama de bloques" sheetId="10" r:id="rId2"/>
    <sheet name="1.Diag.flujo y modos" sheetId="1" r:id="rId3"/>
    <sheet name="2.Consumo bloques" sheetId="2" r:id="rId4"/>
    <sheet name="3.Curvas de energía" sheetId="3" r:id="rId5"/>
    <sheet name="4.Balance energétic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3" l="1"/>
  <c r="J45" i="3"/>
  <c r="I45" i="3"/>
  <c r="J43" i="3"/>
  <c r="I43" i="3"/>
  <c r="K43" i="3"/>
  <c r="C18" i="3"/>
  <c r="E16" i="3"/>
  <c r="C16" i="3"/>
  <c r="D14" i="6" l="1"/>
  <c r="E15" i="3"/>
  <c r="C15" i="3"/>
  <c r="E18" i="3"/>
  <c r="D15" i="6" l="1"/>
  <c r="C15" i="6" s="1"/>
  <c r="D16" i="6"/>
  <c r="C16" i="6" s="1"/>
  <c r="C14" i="6"/>
</calcChain>
</file>

<file path=xl/sharedStrings.xml><?xml version="1.0" encoding="utf-8"?>
<sst xmlns="http://schemas.openxmlformats.org/spreadsheetml/2006/main" count="150" uniqueCount="117">
  <si>
    <t>Elementos</t>
  </si>
  <si>
    <t>Estados del sistema</t>
  </si>
  <si>
    <t>Estado de los elementos del sistema</t>
  </si>
  <si>
    <t>Sleep</t>
  </si>
  <si>
    <t>On</t>
  </si>
  <si>
    <t>PARÁMETROS LIMITANTES</t>
  </si>
  <si>
    <t>Nº ciclos</t>
  </si>
  <si>
    <t>Modelo</t>
  </si>
  <si>
    <t>Tipo de batería</t>
  </si>
  <si>
    <t>Níquel Cadmio</t>
  </si>
  <si>
    <t>Ion Litio</t>
  </si>
  <si>
    <t>Polímero de litio</t>
  </si>
  <si>
    <t>http://es.farnell.com/yuasa/3dh4-0la4/bater-a-nicad-3xd-con-cables/dp/1863689#anchorTechnicalDOCS</t>
  </si>
  <si>
    <t>http://es.farnell.com/ansmann/1307-0000/bater-a-li-ion-3-6v-2600mah/dp/2723326</t>
  </si>
  <si>
    <t>http://es.farnell.com/mikroelektronika/mikroe-1120/bater-a-de-litio-pol-mero-3-7v/dp/2786900</t>
  </si>
  <si>
    <t>Capacidad [mA·h]</t>
  </si>
  <si>
    <t>Voltaje [V]</t>
  </si>
  <si>
    <t>En este apartado se van a presentar los distintos modos de funcionamiento que permiten los elementos principales del diseño así como los consumos En cada modo.</t>
  </si>
  <si>
    <t>También se muestra el rango de alimentación de cada elemento, junto al valor exacto escogido al cual se alimentará en el diseño.</t>
  </si>
  <si>
    <t>Modos de funcionamiento</t>
  </si>
  <si>
    <t>Consumo [mA]</t>
  </si>
  <si>
    <r>
      <t>Consumo [</t>
    </r>
    <r>
      <rPr>
        <b/>
        <sz val="12"/>
        <color theme="1"/>
        <rFont val="Calibri"/>
        <family val="2"/>
      </rPr>
      <t>µ</t>
    </r>
    <r>
      <rPr>
        <b/>
        <sz val="12"/>
        <color theme="1"/>
        <rFont val="Times New Roman"/>
        <family val="1"/>
      </rPr>
      <t>A]</t>
    </r>
  </si>
  <si>
    <t>Valor de alimentación escogido</t>
  </si>
  <si>
    <t>En este apartado se van a presentar los distintos estados que presentará el dispositivo final, para los cuales se va a definir como se encontrará cada uno de los elementos del diseño.</t>
  </si>
  <si>
    <t>También se muestra el tiempo activo por cada ciclo de cada uno de los estados, y para terminar, se visualiza también el diagrama de flujo de la aplicación.</t>
  </si>
  <si>
    <t>Tiempos/ciclo [s]:</t>
  </si>
  <si>
    <t>3. Calcular las curvas de potencia / tiempo correspondientes a los diferentes estados de funcionamiento. Esto determina la energía consumida</t>
  </si>
  <si>
    <t xml:space="preserve">    por ciclo de operación y las potencias máximas demandadas</t>
  </si>
  <si>
    <t>Consumos y alimentación por estado</t>
  </si>
  <si>
    <t>Energía Total [J]:</t>
  </si>
  <si>
    <t>Potencias por estado [mW]</t>
  </si>
  <si>
    <t>Tiempos en estado [s]</t>
  </si>
  <si>
    <t>Imax [mA]:</t>
  </si>
  <si>
    <t>Vout [V]:</t>
  </si>
  <si>
    <t>Imin [mA]:</t>
  </si>
  <si>
    <t>Pout max [mW]:</t>
  </si>
  <si>
    <t>Energía Total por ciclo [J]:</t>
  </si>
  <si>
    <t>Inicialmente, antes de hacer el cálculo de las potencias, conviene tener tabulados los consumos y la alimentación para cada uno de los estados y los elementos de la aplicación:</t>
  </si>
  <si>
    <t>Para finalizar este apartado se muestran valores de importancia que son los limitantes de la operación del dispositivo:</t>
  </si>
  <si>
    <t>4. Especificar la(s) fuente(s) de energía a utilizar. En el caso de baterías definir las tecnologías, capacidades y agrupamientos serie o paralelo.</t>
  </si>
  <si>
    <t xml:space="preserve">    Esto determina la energía disponible.</t>
  </si>
  <si>
    <t>Precio [Eur]</t>
  </si>
  <si>
    <t>Peso [g] / Dimensiones [mm]</t>
  </si>
  <si>
    <t>400 / 177x32.5x32.3</t>
  </si>
  <si>
    <t>45 / D18.5x70</t>
  </si>
  <si>
    <t>38 / 6x44x63</t>
  </si>
  <si>
    <t>Energía disponible [J]</t>
  </si>
  <si>
    <t>La batería de níquel cadmio es pesada y grande para el dispositivo por lo que se descarta la opción de utilizarla en el diseño.</t>
  </si>
  <si>
    <t>La batería de ion litio se descarta porque es una pila y es más complejo manejarla.</t>
  </si>
  <si>
    <t>Por lo tanto, por descarte, se ha escogido la batería de tecnología de polímero de litio:</t>
  </si>
  <si>
    <t xml:space="preserve">Además es la tecnología que mejor uso hace de su capacidad, ya que observando las curvas de funcionamiento, </t>
  </si>
  <si>
    <t>da un valor casi constante de tensión hasta que queda poco menos del 10% de su capacidad.</t>
  </si>
  <si>
    <t>·</t>
  </si>
  <si>
    <t>3.Calcular (recomendable hacer una excel) las curvas de potencia / tiempo correspondientes a los diferentes estados de funcionamiento. Esto determina la energía consumida por ciclo de operación y las potencias máximas demandas.</t>
  </si>
  <si>
    <t>4.Especificar la(s) fuentes de energía a utilizar. En el caso de baterías definir las tecnologías, capacidad y agrupamientos serie o paralelo. Esto determina la energía disponible.</t>
  </si>
  <si>
    <t>1.Definir diagramas de flujo del microcontrolador. Para cada estado, estimar modos y tiempos de funcionamiento de cada uno de los componentes.</t>
  </si>
  <si>
    <t>2.Caracterizar consumo en los diferentes modos de funcionamiento y rangos de tensión de todos los componentes (microcontrolador, módulo de comunicaciones, memoria, sensores, LEDs, etc.)</t>
  </si>
  <si>
    <t>1. Definir diagramas de flujo del microcontrolador. Para cada estado estimar modos y tiempos de funcionamiento de cada uno de los componentes:</t>
  </si>
  <si>
    <t>V  [V]</t>
  </si>
  <si>
    <t>Estado 1</t>
  </si>
  <si>
    <t>Estado 2</t>
  </si>
  <si>
    <t>Columna1</t>
  </si>
  <si>
    <t>Columna2</t>
  </si>
  <si>
    <t>Columna3</t>
  </si>
  <si>
    <t>Columna4</t>
  </si>
  <si>
    <t>Columna5</t>
  </si>
  <si>
    <t>Tiempo [s]:</t>
  </si>
  <si>
    <t>Potencia [mW]:</t>
  </si>
  <si>
    <t>Energía [J]</t>
  </si>
  <si>
    <t>Modos de los elementos del sistema</t>
  </si>
  <si>
    <t>0. Definir diagrama de bloques del sistema</t>
  </si>
  <si>
    <t>2. Caracterizar consumo en los diferentes modos de funcionamiento y rangos de tensión de todos los componentes:</t>
  </si>
  <si>
    <t>b) FINAL DEPLOYMENT</t>
  </si>
  <si>
    <t>Accelerometer</t>
  </si>
  <si>
    <t>ON</t>
  </si>
  <si>
    <t>BLE</t>
  </si>
  <si>
    <t>WIFI</t>
  </si>
  <si>
    <t>¬Accelerometer</t>
  </si>
  <si>
    <t>-</t>
  </si>
  <si>
    <t>NINA-B306</t>
  </si>
  <si>
    <t>NINA-B306 (nRF52840  + BLE)</t>
  </si>
  <si>
    <t>1.1 NINA-B306 (nRF52840  + BLE)</t>
  </si>
  <si>
    <t>Stand By</t>
  </si>
  <si>
    <t>RTC and 64 kB RAM data retention. System running on 32.768 kHz clock from
crystal.</t>
  </si>
  <si>
    <t>Active</t>
  </si>
  <si>
    <t>CPU running benchmarking tests @ 64 MHz clock speed, all interfaces idle</t>
  </si>
  <si>
    <t>Active + Radio</t>
  </si>
  <si>
    <t>Radio TX only, 0 dBm output power</t>
  </si>
  <si>
    <t>Active + Radio + CPU</t>
  </si>
  <si>
    <t>CPU running benchmarking tests @ 64 MHz clock speed, Radio TX 0 dBm output
power</t>
  </si>
  <si>
    <t>3,3V</t>
  </si>
  <si>
    <t>2.1 ESP32</t>
  </si>
  <si>
    <r>
      <t xml:space="preserve">Estado </t>
    </r>
    <r>
      <rPr>
        <b/>
        <sz val="12"/>
        <color theme="1"/>
        <rFont val="Calibri"/>
        <family val="2"/>
      </rPr>
      <t>µ</t>
    </r>
    <r>
      <rPr>
        <b/>
        <sz val="12"/>
        <color theme="1"/>
        <rFont val="Times New Roman"/>
        <family val="1"/>
      </rPr>
      <t>C y BLE</t>
    </r>
  </si>
  <si>
    <t>Active (Wi-Fi)</t>
  </si>
  <si>
    <t>Transmit 802.11n, OFDM MCS7, POUT = +14 dBm</t>
  </si>
  <si>
    <t xml:space="preserve">Active (BT/BLE) </t>
  </si>
  <si>
    <t>Receive BT/BLE</t>
  </si>
  <si>
    <t>ONLY FOR DATA AQUISITION PURPOSES</t>
  </si>
  <si>
    <t>State 1 (StandBy)</t>
  </si>
  <si>
    <t>State 2 (ON)</t>
  </si>
  <si>
    <t>a) DATA AQUISITION SCHEME</t>
  </si>
  <si>
    <t>1.3 TPS62162 regulator</t>
  </si>
  <si>
    <t>3V3</t>
  </si>
  <si>
    <t>3V3-5V</t>
  </si>
  <si>
    <t>Quiescent Current</t>
  </si>
  <si>
    <t>Consumo [µA]</t>
  </si>
  <si>
    <t>Shutdown mode</t>
  </si>
  <si>
    <t>TPS62162 regulator</t>
  </si>
  <si>
    <t>Final implementation should consider a low power mode (*SLEEP*)  to reduce chipset consumption when accelerometer detects the racket is still.</t>
  </si>
  <si>
    <t>It is a good asumption to consider that after 10 seconds of no movement detected, the system could switch into StandBy state</t>
  </si>
  <si>
    <t>I [uA]</t>
  </si>
  <si>
    <t>Corriente [uA]</t>
  </si>
  <si>
    <t>Time examples, it depends by user usage</t>
  </si>
  <si>
    <t>TPS62162</t>
  </si>
  <si>
    <t>3.3</t>
  </si>
  <si>
    <t>Asumming time cycles given as examples correct</t>
  </si>
  <si>
    <t>1.2 Accelerometer LSM9DS1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</si>
</sst>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3D71"/>
      <name val="Verdana"/>
      <family val="2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Calibri"/>
      <family val="2"/>
    </font>
    <font>
      <i/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2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12" fillId="0" borderId="0" xfId="0" applyFont="1" applyAlignment="1">
      <alignment vertical="center"/>
    </xf>
    <xf numFmtId="166" fontId="12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8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0" fillId="0" borderId="0" xfId="1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indent="3" readingOrder="1"/>
    </xf>
    <xf numFmtId="0" fontId="0" fillId="0" borderId="0" xfId="0" applyAlignment="1">
      <alignment horizontal="left" vertical="center" indent="8" readingOrder="1"/>
    </xf>
    <xf numFmtId="0" fontId="21" fillId="0" borderId="0" xfId="0" applyFont="1" applyAlignment="1">
      <alignment horizontal="left" vertical="center" indent="8" readingOrder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2" readingOrder="1"/>
    </xf>
    <xf numFmtId="0" fontId="0" fillId="0" borderId="0" xfId="0" applyAlignment="1">
      <alignment horizontal="left" vertical="center" indent="4" readingOrder="1"/>
    </xf>
    <xf numFmtId="165" fontId="12" fillId="2" borderId="4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indent="3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2" fillId="0" borderId="0" xfId="0" applyFont="1" applyAlignment="1">
      <alignment horizontal="center" vertical="center" wrapText="1"/>
    </xf>
    <xf numFmtId="166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0" fillId="5" borderId="0" xfId="0" applyFill="1"/>
    <xf numFmtId="2" fontId="0" fillId="0" borderId="0" xfId="0" applyNumberFormat="1" applyAlignment="1">
      <alignment horizontal="center" vertical="center"/>
    </xf>
    <xf numFmtId="1" fontId="12" fillId="5" borderId="0" xfId="0" applyNumberFormat="1" applyFont="1" applyFill="1" applyAlignment="1">
      <alignment horizontal="center" vertical="center"/>
    </xf>
    <xf numFmtId="165" fontId="12" fillId="0" borderId="0" xfId="0" applyNumberFormat="1" applyFont="1" applyAlignment="1">
      <alignment horizontal="left" vertical="center"/>
    </xf>
    <xf numFmtId="1" fontId="12" fillId="5" borderId="0" xfId="0" applyNumberFormat="1" applyFont="1" applyFill="1" applyAlignment="1">
      <alignment horizontal="left" vertical="center"/>
    </xf>
    <xf numFmtId="167" fontId="12" fillId="0" borderId="0" xfId="0" applyNumberFormat="1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Potencia por estados en mW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'3.Curvas de energía'!$C$9:$D$9</c:f>
              <c:strCache>
                <c:ptCount val="1"/>
                <c:pt idx="0">
                  <c:v>Estado 1</c:v>
                </c:pt>
              </c:strCache>
            </c:strRef>
          </c:tx>
          <c:invertIfNegative val="0"/>
          <c:val>
            <c:numRef>
              <c:f>'3.Curvas de energía'!$C$18</c:f>
              <c:numCache>
                <c:formatCode>0.000000</c:formatCode>
                <c:ptCount val="1"/>
                <c:pt idx="0">
                  <c:v>2.0403899999999999E-2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4-4EF0-8D77-A48A92BBA7E0}"/>
            </c:ext>
          </c:extLst>
        </c:ser>
        <c:ser>
          <c:idx val="1"/>
          <c:order val="1"/>
          <c:tx>
            <c:strRef>
              <c:f>'3.Curvas de energía'!$E$9:$F$9</c:f>
              <c:strCache>
                <c:ptCount val="1"/>
                <c:pt idx="0">
                  <c:v>Estado 2</c:v>
                </c:pt>
              </c:strCache>
            </c:strRef>
          </c:tx>
          <c:invertIfNegative val="0"/>
          <c:val>
            <c:numRef>
              <c:f>'3.Curvas de energía'!$E$18</c:f>
              <c:numCache>
                <c:formatCode>0.0000</c:formatCode>
                <c:ptCount val="1"/>
                <c:pt idx="0">
                  <c:v>1.2826439999999999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4-4EF0-8D77-A48A92BBA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99552"/>
        <c:axId val="170267008"/>
      </c:barChart>
      <c:catAx>
        <c:axId val="168999552"/>
        <c:scaling>
          <c:orientation val="minMax"/>
        </c:scaling>
        <c:delete val="1"/>
        <c:axPos val="b"/>
        <c:majorGridlines/>
        <c:minorGridlines/>
        <c:majorTickMark val="out"/>
        <c:minorTickMark val="none"/>
        <c:tickLblPos val="nextTo"/>
        <c:crossAx val="170267008"/>
        <c:crosses val="autoZero"/>
        <c:auto val="1"/>
        <c:lblAlgn val="ctr"/>
        <c:lblOffset val="100"/>
        <c:noMultiLvlLbl val="0"/>
      </c:catAx>
      <c:valAx>
        <c:axId val="1702670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Potencia [mW]</a:t>
                </a:r>
              </a:p>
            </c:rich>
          </c:tx>
          <c:overlay val="0"/>
        </c:title>
        <c:numFmt formatCode="0.000000" sourceLinked="1"/>
        <c:majorTickMark val="out"/>
        <c:minorTickMark val="none"/>
        <c:tickLblPos val="nextTo"/>
        <c:crossAx val="168999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86000189376409"/>
          <c:y val="0.37223014149093425"/>
          <c:w val="0.13992597297449696"/>
          <c:h val="0.1500558119890186"/>
        </c:manualLayout>
      </c:layout>
      <c:overlay val="0"/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Energía consumida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por aplicación en un ciclo en mJ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Energía en Ciudad</c:v>
          </c:tx>
          <c:xVal>
            <c:numRef>
              <c:f>'3.Curvas de energía'!$N$24:$N$34</c:f>
              <c:numCache>
                <c:formatCode>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50</c:v>
                </c:pt>
              </c:numCache>
            </c:numRef>
          </c:xVal>
          <c:yVal>
            <c:numRef>
              <c:f>'3.Curvas de energía'!$M$24:$M$34</c:f>
              <c:numCache>
                <c:formatCode>0.0000</c:formatCode>
                <c:ptCount val="11"/>
                <c:pt idx="0">
                  <c:v>2.0403899999999999</c:v>
                </c:pt>
                <c:pt idx="1">
                  <c:v>2.0403899999999999</c:v>
                </c:pt>
                <c:pt idx="2">
                  <c:v>32.066099999999999</c:v>
                </c:pt>
                <c:pt idx="3">
                  <c:v>32.066099999999999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28-4A04-BCA6-DAB84B736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1472"/>
        <c:axId val="170683392"/>
      </c:scatterChart>
      <c:valAx>
        <c:axId val="17068147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s-E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Tiempo</a:t>
                </a:r>
                <a:r>
                  <a:rPr lang="es-E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[s]</a:t>
                </a:r>
                <a:endParaRPr lang="es-E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0683392"/>
        <c:crosses val="autoZero"/>
        <c:crossBetween val="midCat"/>
      </c:valAx>
      <c:valAx>
        <c:axId val="17068339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s-E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Potencia [mW]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70681472"/>
        <c:crosses val="autoZero"/>
        <c:crossBetween val="midCat"/>
      </c:valAx>
    </c:plotArea>
    <c:plotVisOnly val="1"/>
    <c:dispBlanksAs val="gap"/>
    <c:showDLblsOverMax 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s-ES">
                <a:latin typeface="Times New Roman" panose="02020603050405020304" pitchFamily="18" charset="0"/>
                <a:cs typeface="Times New Roman" panose="02020603050405020304" pitchFamily="18" charset="0"/>
              </a:rPr>
              <a:t>Energía consumida por aplicación según estado</a:t>
            </a:r>
            <a:r>
              <a:rPr lang="es-E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en mJ</a:t>
            </a:r>
            <a:endParaRPr lang="es-E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372556375479243"/>
          <c:y val="1.388888888888888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015507436570428"/>
          <c:y val="0.14399314668999708"/>
          <c:w val="0.70437733857569373"/>
          <c:h val="0.704732746641963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'3.Curvas de energía'!$I$42</c:f>
              <c:strCache>
                <c:ptCount val="1"/>
                <c:pt idx="0">
                  <c:v>NINA-B306</c:v>
                </c:pt>
              </c:strCache>
            </c:strRef>
          </c:tx>
          <c:xVal>
            <c:numRef>
              <c:f>'3.Curvas de energía'!$H$43:$H$53</c:f>
              <c:numCache>
                <c:formatCode>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50</c:v>
                </c:pt>
              </c:numCache>
            </c:numRef>
          </c:xVal>
          <c:yVal>
            <c:numRef>
              <c:f>'3.Curvas de energía'!$I$43:$I$53</c:f>
              <c:numCache>
                <c:formatCode>0.000</c:formatCode>
                <c:ptCount val="11"/>
                <c:pt idx="0">
                  <c:v>4.2900000000000004E-3</c:v>
                </c:pt>
                <c:pt idx="1">
                  <c:v>4.2900000000000004E-3</c:v>
                </c:pt>
                <c:pt idx="2">
                  <c:v>30.03</c:v>
                </c:pt>
                <c:pt idx="3">
                  <c:v>30.03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D-42C1-9565-E206278202B1}"/>
            </c:ext>
          </c:extLst>
        </c:ser>
        <c:ser>
          <c:idx val="1"/>
          <c:order val="1"/>
          <c:tx>
            <c:strRef>
              <c:f>'3.Curvas de energía'!$J$42</c:f>
              <c:strCache>
                <c:ptCount val="1"/>
                <c:pt idx="0">
                  <c:v>Accelerometer</c:v>
                </c:pt>
              </c:strCache>
            </c:strRef>
          </c:tx>
          <c:xVal>
            <c:numRef>
              <c:f>'3.Curvas de energía'!$H$43:$H$53</c:f>
              <c:numCache>
                <c:formatCode>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50</c:v>
                </c:pt>
              </c:numCache>
            </c:numRef>
          </c:xVal>
          <c:yVal>
            <c:numRef>
              <c:f>'3.Curvas de energía'!$J$43:$J$53</c:f>
              <c:numCache>
                <c:formatCode>0.00</c:formatCode>
                <c:ptCount val="11"/>
                <c:pt idx="0">
                  <c:v>1.98</c:v>
                </c:pt>
                <c:pt idx="1">
                  <c:v>1.98</c:v>
                </c:pt>
                <c:pt idx="2">
                  <c:v>1.98</c:v>
                </c:pt>
                <c:pt idx="3">
                  <c:v>1.98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0D-42C1-9565-E206278202B1}"/>
            </c:ext>
          </c:extLst>
        </c:ser>
        <c:ser>
          <c:idx val="2"/>
          <c:order val="2"/>
          <c:tx>
            <c:strRef>
              <c:f>'3.Curvas de energía'!$K$42</c:f>
              <c:strCache>
                <c:ptCount val="1"/>
                <c:pt idx="0">
                  <c:v>TPS62162</c:v>
                </c:pt>
              </c:strCache>
            </c:strRef>
          </c:tx>
          <c:xVal>
            <c:numRef>
              <c:f>'3.Curvas de energía'!$H$43:$H$53</c:f>
              <c:numCache>
                <c:formatCode>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50</c:v>
                </c:pt>
              </c:numCache>
            </c:numRef>
          </c:xVal>
          <c:yVal>
            <c:numRef>
              <c:f>'3.Curvas de energía'!#REF!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0D-42C1-9565-E20627820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11456"/>
        <c:axId val="170613376"/>
      </c:scatterChart>
      <c:valAx>
        <c:axId val="17061145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s-E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Tiempo [s]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0613376"/>
        <c:crosses val="autoZero"/>
        <c:crossBetween val="midCat"/>
      </c:valAx>
      <c:valAx>
        <c:axId val="17061337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s-E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Potencia [mW]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0611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8</xdr:row>
      <xdr:rowOff>30480</xdr:rowOff>
    </xdr:from>
    <xdr:to>
      <xdr:col>7</xdr:col>
      <xdr:colOff>320040</xdr:colOff>
      <xdr:row>14</xdr:row>
      <xdr:rowOff>60960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E1697AC-E747-43BB-90EC-3F1712258D13}"/>
            </a:ext>
          </a:extLst>
        </xdr:cNvPr>
        <xdr:cNvSpPr/>
      </xdr:nvSpPr>
      <xdr:spPr>
        <a:xfrm>
          <a:off x="2423160" y="1539240"/>
          <a:ext cx="3444240" cy="1127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190500</xdr:colOff>
      <xdr:row>9</xdr:row>
      <xdr:rowOff>129540</xdr:rowOff>
    </xdr:from>
    <xdr:to>
      <xdr:col>5</xdr:col>
      <xdr:colOff>7620</xdr:colOff>
      <xdr:row>12</xdr:row>
      <xdr:rowOff>175260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08D728A-89EE-4B2B-893F-CFBF47E66DA9}"/>
            </a:ext>
          </a:extLst>
        </xdr:cNvPr>
        <xdr:cNvSpPr/>
      </xdr:nvSpPr>
      <xdr:spPr>
        <a:xfrm>
          <a:off x="2567940" y="1821180"/>
          <a:ext cx="140208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Arduino Nano BLE</a:t>
          </a:r>
          <a:r>
            <a:rPr lang="es-ES" sz="1100" baseline="0"/>
            <a:t> 33</a:t>
          </a:r>
          <a:endParaRPr lang="es-ES" sz="1100"/>
        </a:p>
      </xdr:txBody>
    </xdr:sp>
    <xdr:clientData/>
  </xdr:twoCellAnchor>
  <xdr:twoCellAnchor>
    <xdr:from>
      <xdr:col>3</xdr:col>
      <xdr:colOff>198120</xdr:colOff>
      <xdr:row>20</xdr:row>
      <xdr:rowOff>152400</xdr:rowOff>
    </xdr:from>
    <xdr:to>
      <xdr:col>5</xdr:col>
      <xdr:colOff>15240</xdr:colOff>
      <xdr:row>24</xdr:row>
      <xdr:rowOff>15240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1950EAA-76C1-4B55-9BEF-E0346B313D7F}"/>
            </a:ext>
          </a:extLst>
        </xdr:cNvPr>
        <xdr:cNvSpPr/>
      </xdr:nvSpPr>
      <xdr:spPr>
        <a:xfrm>
          <a:off x="2575560" y="3855720"/>
          <a:ext cx="140208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ESP-32 Board</a:t>
          </a:r>
        </a:p>
      </xdr:txBody>
    </xdr:sp>
    <xdr:clientData/>
  </xdr:twoCellAnchor>
  <xdr:twoCellAnchor>
    <xdr:from>
      <xdr:col>5</xdr:col>
      <xdr:colOff>259080</xdr:colOff>
      <xdr:row>9</xdr:row>
      <xdr:rowOff>129540</xdr:rowOff>
    </xdr:from>
    <xdr:to>
      <xdr:col>7</xdr:col>
      <xdr:colOff>76200</xdr:colOff>
      <xdr:row>12</xdr:row>
      <xdr:rowOff>175260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E7AFEB7-7BC1-4603-8AFD-2DDD321278E7}"/>
            </a:ext>
          </a:extLst>
        </xdr:cNvPr>
        <xdr:cNvSpPr/>
      </xdr:nvSpPr>
      <xdr:spPr>
        <a:xfrm>
          <a:off x="4221480" y="1821180"/>
          <a:ext cx="140208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Accelerometer</a:t>
          </a:r>
        </a:p>
        <a:p>
          <a:pPr algn="ctr"/>
          <a:r>
            <a:rPr lang="es-ES" sz="1100"/>
            <a:t>(on</a:t>
          </a:r>
          <a:r>
            <a:rPr lang="es-ES" sz="1100" baseline="0"/>
            <a:t> board)</a:t>
          </a:r>
          <a:endParaRPr lang="es-ES" sz="1100"/>
        </a:p>
      </xdr:txBody>
    </xdr:sp>
    <xdr:clientData/>
  </xdr:twoCellAnchor>
  <xdr:twoCellAnchor>
    <xdr:from>
      <xdr:col>5</xdr:col>
      <xdr:colOff>7620</xdr:colOff>
      <xdr:row>11</xdr:row>
      <xdr:rowOff>60960</xdr:rowOff>
    </xdr:from>
    <xdr:to>
      <xdr:col>5</xdr:col>
      <xdr:colOff>259080</xdr:colOff>
      <xdr:row>11</xdr:row>
      <xdr:rowOff>60960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1B13901-1A58-4A4A-BD15-C52DD84187C5}"/>
            </a:ext>
          </a:extLst>
        </xdr:cNvPr>
        <xdr:cNvCxnSpPr>
          <a:stCxn id="2" idx="3"/>
          <a:endCxn id="4" idx="1"/>
        </xdr:cNvCxnSpPr>
      </xdr:nvCxnSpPr>
      <xdr:spPr>
        <a:xfrm>
          <a:off x="3970020" y="2118360"/>
          <a:ext cx="2514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4</xdr:row>
      <xdr:rowOff>15240</xdr:rowOff>
    </xdr:from>
    <xdr:to>
      <xdr:col>6</xdr:col>
      <xdr:colOff>228600</xdr:colOff>
      <xdr:row>6</xdr:row>
      <xdr:rowOff>38100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E7B6AD46-2F9F-4015-9DF9-F65C0D194688}"/>
            </a:ext>
          </a:extLst>
        </xdr:cNvPr>
        <xdr:cNvSpPr/>
      </xdr:nvSpPr>
      <xdr:spPr>
        <a:xfrm>
          <a:off x="3307080" y="792480"/>
          <a:ext cx="1676400" cy="388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Battery</a:t>
          </a:r>
        </a:p>
      </xdr:txBody>
    </xdr:sp>
    <xdr:clientData/>
  </xdr:twoCellAnchor>
  <xdr:twoCellAnchor>
    <xdr:from>
      <xdr:col>5</xdr:col>
      <xdr:colOff>182880</xdr:colOff>
      <xdr:row>6</xdr:row>
      <xdr:rowOff>38100</xdr:rowOff>
    </xdr:from>
    <xdr:to>
      <xdr:col>5</xdr:col>
      <xdr:colOff>182880</xdr:colOff>
      <xdr:row>8</xdr:row>
      <xdr:rowOff>30480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3C3F419-5192-4ABE-B0E3-79C5A368A231}"/>
            </a:ext>
          </a:extLst>
        </xdr:cNvPr>
        <xdr:cNvCxnSpPr>
          <a:stCxn id="13" idx="2"/>
          <a:endCxn id="11" idx="0"/>
        </xdr:cNvCxnSpPr>
      </xdr:nvCxnSpPr>
      <xdr:spPr>
        <a:xfrm>
          <a:off x="4145280" y="1181100"/>
          <a:ext cx="0" cy="3581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22</xdr:row>
      <xdr:rowOff>129540</xdr:rowOff>
    </xdr:from>
    <xdr:to>
      <xdr:col>5</xdr:col>
      <xdr:colOff>281939</xdr:colOff>
      <xdr:row>23</xdr:row>
      <xdr:rowOff>167640</xdr:rowOff>
    </xdr:to>
    <xdr:sp macro="" textlink="">
      <xdr:nvSpPr>
        <xdr:cNvPr id="21" name="Arco 20">
          <a:extLst>
            <a:ext uri="{FF2B5EF4-FFF2-40B4-BE49-F238E27FC236}">
              <a16:creationId xmlns:a16="http://schemas.microsoft.com/office/drawing/2014/main" id="{C198AA04-E339-602F-AB6D-8A7B8C55D455}"/>
            </a:ext>
          </a:extLst>
        </xdr:cNvPr>
        <xdr:cNvSpPr/>
      </xdr:nvSpPr>
      <xdr:spPr>
        <a:xfrm>
          <a:off x="4198620" y="4198620"/>
          <a:ext cx="45719" cy="22098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236220</xdr:colOff>
      <xdr:row>21</xdr:row>
      <xdr:rowOff>160020</xdr:rowOff>
    </xdr:from>
    <xdr:to>
      <xdr:col>5</xdr:col>
      <xdr:colOff>487680</xdr:colOff>
      <xdr:row>24</xdr:row>
      <xdr:rowOff>121920</xdr:rowOff>
    </xdr:to>
    <xdr:sp macro="" textlink="">
      <xdr:nvSpPr>
        <xdr:cNvPr id="22" name="Arco 21">
          <a:extLst>
            <a:ext uri="{FF2B5EF4-FFF2-40B4-BE49-F238E27FC236}">
              <a16:creationId xmlns:a16="http://schemas.microsoft.com/office/drawing/2014/main" id="{F7A71252-FFBB-4FDD-915C-05AF8E76438F}"/>
            </a:ext>
          </a:extLst>
        </xdr:cNvPr>
        <xdr:cNvSpPr/>
      </xdr:nvSpPr>
      <xdr:spPr>
        <a:xfrm>
          <a:off x="4198620" y="4046220"/>
          <a:ext cx="251460" cy="51054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434340</xdr:colOff>
      <xdr:row>21</xdr:row>
      <xdr:rowOff>15240</xdr:rowOff>
    </xdr:from>
    <xdr:to>
      <xdr:col>5</xdr:col>
      <xdr:colOff>678180</xdr:colOff>
      <xdr:row>25</xdr:row>
      <xdr:rowOff>68580</xdr:rowOff>
    </xdr:to>
    <xdr:sp macro="" textlink="">
      <xdr:nvSpPr>
        <xdr:cNvPr id="23" name="Arco 22">
          <a:extLst>
            <a:ext uri="{FF2B5EF4-FFF2-40B4-BE49-F238E27FC236}">
              <a16:creationId xmlns:a16="http://schemas.microsoft.com/office/drawing/2014/main" id="{BEC93E45-58B6-40D2-A1CB-A3C12994A9E4}"/>
            </a:ext>
          </a:extLst>
        </xdr:cNvPr>
        <xdr:cNvSpPr/>
      </xdr:nvSpPr>
      <xdr:spPr>
        <a:xfrm>
          <a:off x="4396740" y="3901440"/>
          <a:ext cx="243840" cy="78486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556260</xdr:colOff>
      <xdr:row>20</xdr:row>
      <xdr:rowOff>45720</xdr:rowOff>
    </xdr:from>
    <xdr:to>
      <xdr:col>6</xdr:col>
      <xdr:colOff>121920</xdr:colOff>
      <xdr:row>26</xdr:row>
      <xdr:rowOff>7620</xdr:rowOff>
    </xdr:to>
    <xdr:sp macro="" textlink="">
      <xdr:nvSpPr>
        <xdr:cNvPr id="24" name="Arco 23">
          <a:extLst>
            <a:ext uri="{FF2B5EF4-FFF2-40B4-BE49-F238E27FC236}">
              <a16:creationId xmlns:a16="http://schemas.microsoft.com/office/drawing/2014/main" id="{1ED77820-90E4-41FD-B03C-33B01A847822}"/>
            </a:ext>
          </a:extLst>
        </xdr:cNvPr>
        <xdr:cNvSpPr/>
      </xdr:nvSpPr>
      <xdr:spPr>
        <a:xfrm>
          <a:off x="4518660" y="3749040"/>
          <a:ext cx="358140" cy="105918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472440</xdr:colOff>
      <xdr:row>20</xdr:row>
      <xdr:rowOff>30480</xdr:rowOff>
    </xdr:from>
    <xdr:to>
      <xdr:col>8</xdr:col>
      <xdr:colOff>289560</xdr:colOff>
      <xdr:row>23</xdr:row>
      <xdr:rowOff>76200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51016F69-D37F-490C-80BA-103174D0608A}"/>
            </a:ext>
          </a:extLst>
        </xdr:cNvPr>
        <xdr:cNvSpPr/>
      </xdr:nvSpPr>
      <xdr:spPr>
        <a:xfrm>
          <a:off x="5227320" y="3733800"/>
          <a:ext cx="140208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EDGE-</a:t>
          </a:r>
          <a:r>
            <a:rPr lang="es-ES" sz="1100" baseline="0"/>
            <a:t> IMPULSE</a:t>
          </a:r>
        </a:p>
        <a:p>
          <a:pPr algn="ctr"/>
          <a:r>
            <a:rPr lang="es-ES" sz="1100" baseline="0"/>
            <a:t>INGESTION API</a:t>
          </a:r>
          <a:endParaRPr lang="es-ES" sz="1100"/>
        </a:p>
      </xdr:txBody>
    </xdr:sp>
    <xdr:clientData/>
  </xdr:twoCellAnchor>
  <xdr:twoCellAnchor>
    <xdr:from>
      <xdr:col>11</xdr:col>
      <xdr:colOff>304800</xdr:colOff>
      <xdr:row>4</xdr:row>
      <xdr:rowOff>7620</xdr:rowOff>
    </xdr:from>
    <xdr:to>
      <xdr:col>15</xdr:col>
      <xdr:colOff>541020</xdr:colOff>
      <xdr:row>10</xdr:row>
      <xdr:rowOff>68580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2671C091-7D6E-413B-961C-D953C227781F}"/>
            </a:ext>
          </a:extLst>
        </xdr:cNvPr>
        <xdr:cNvSpPr/>
      </xdr:nvSpPr>
      <xdr:spPr>
        <a:xfrm>
          <a:off x="9022080" y="784860"/>
          <a:ext cx="3406140" cy="1158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NINA-B306</a:t>
          </a:r>
          <a:endParaRPr lang="es-ES">
            <a:effectLst/>
          </a:endParaRPr>
        </a:p>
      </xdr:txBody>
    </xdr:sp>
    <xdr:clientData/>
  </xdr:twoCellAnchor>
  <xdr:twoCellAnchor>
    <xdr:from>
      <xdr:col>11</xdr:col>
      <xdr:colOff>449580</xdr:colOff>
      <xdr:row>5</xdr:row>
      <xdr:rowOff>38100</xdr:rowOff>
    </xdr:from>
    <xdr:to>
      <xdr:col>13</xdr:col>
      <xdr:colOff>266700</xdr:colOff>
      <xdr:row>8</xdr:row>
      <xdr:rowOff>83820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D0786C3C-114A-4E14-A0E3-063344661AA5}"/>
            </a:ext>
          </a:extLst>
        </xdr:cNvPr>
        <xdr:cNvSpPr/>
      </xdr:nvSpPr>
      <xdr:spPr>
        <a:xfrm>
          <a:off x="9166860" y="998220"/>
          <a:ext cx="140208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nRF52840</a:t>
          </a:r>
        </a:p>
      </xdr:txBody>
    </xdr:sp>
    <xdr:clientData/>
  </xdr:twoCellAnchor>
  <xdr:twoCellAnchor>
    <xdr:from>
      <xdr:col>12</xdr:col>
      <xdr:colOff>518160</xdr:colOff>
      <xdr:row>14</xdr:row>
      <xdr:rowOff>53340</xdr:rowOff>
    </xdr:from>
    <xdr:to>
      <xdr:col>14</xdr:col>
      <xdr:colOff>335280</xdr:colOff>
      <xdr:row>17</xdr:row>
      <xdr:rowOff>99060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6729DB11-8688-4883-9384-02BDBCD919F0}"/>
            </a:ext>
          </a:extLst>
        </xdr:cNvPr>
        <xdr:cNvSpPr/>
      </xdr:nvSpPr>
      <xdr:spPr>
        <a:xfrm>
          <a:off x="10027920" y="2659380"/>
          <a:ext cx="140208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Accelerometer</a:t>
          </a:r>
        </a:p>
        <a:p>
          <a:pPr algn="ctr"/>
          <a:r>
            <a:rPr lang="es-ES" sz="1100"/>
            <a:t>LSM9DS1</a:t>
          </a:r>
        </a:p>
      </xdr:txBody>
    </xdr:sp>
    <xdr:clientData/>
  </xdr:twoCellAnchor>
  <xdr:twoCellAnchor>
    <xdr:from>
      <xdr:col>13</xdr:col>
      <xdr:colOff>422910</xdr:colOff>
      <xdr:row>10</xdr:row>
      <xdr:rowOff>68580</xdr:rowOff>
    </xdr:from>
    <xdr:to>
      <xdr:col>13</xdr:col>
      <xdr:colOff>426720</xdr:colOff>
      <xdr:row>14</xdr:row>
      <xdr:rowOff>53340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17FB7879-9541-4F1E-89EE-15E671755403}"/>
            </a:ext>
          </a:extLst>
        </xdr:cNvPr>
        <xdr:cNvCxnSpPr>
          <a:cxnSpLocks/>
          <a:stCxn id="27" idx="2"/>
          <a:endCxn id="29" idx="0"/>
        </xdr:cNvCxnSpPr>
      </xdr:nvCxnSpPr>
      <xdr:spPr>
        <a:xfrm>
          <a:off x="10725150" y="1943100"/>
          <a:ext cx="3810" cy="7162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12</xdr:row>
      <xdr:rowOff>106680</xdr:rowOff>
    </xdr:from>
    <xdr:to>
      <xdr:col>10</xdr:col>
      <xdr:colOff>693420</xdr:colOff>
      <xdr:row>14</xdr:row>
      <xdr:rowOff>129540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8709C33F-F3AC-4AD1-B578-3AD63FCB771B}"/>
            </a:ext>
          </a:extLst>
        </xdr:cNvPr>
        <xdr:cNvSpPr/>
      </xdr:nvSpPr>
      <xdr:spPr>
        <a:xfrm>
          <a:off x="6941820" y="2346960"/>
          <a:ext cx="1676400" cy="388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Battery (3V3) &amp; Regulator</a:t>
          </a:r>
        </a:p>
      </xdr:txBody>
    </xdr:sp>
    <xdr:clientData/>
  </xdr:twoCellAnchor>
  <xdr:twoCellAnchor>
    <xdr:from>
      <xdr:col>9</xdr:col>
      <xdr:colOff>647700</xdr:colOff>
      <xdr:row>14</xdr:row>
      <xdr:rowOff>129540</xdr:rowOff>
    </xdr:from>
    <xdr:to>
      <xdr:col>12</xdr:col>
      <xdr:colOff>518160</xdr:colOff>
      <xdr:row>15</xdr:row>
      <xdr:rowOff>167640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50E8ABD6-0AAC-4E56-A246-B835E187D45C}"/>
            </a:ext>
          </a:extLst>
        </xdr:cNvPr>
        <xdr:cNvCxnSpPr>
          <a:cxnSpLocks/>
          <a:stCxn id="31" idx="2"/>
          <a:endCxn id="29" idx="1"/>
        </xdr:cNvCxnSpPr>
      </xdr:nvCxnSpPr>
      <xdr:spPr>
        <a:xfrm>
          <a:off x="7780020" y="2735580"/>
          <a:ext cx="2247900" cy="2209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5</xdr:row>
      <xdr:rowOff>38100</xdr:rowOff>
    </xdr:from>
    <xdr:to>
      <xdr:col>15</xdr:col>
      <xdr:colOff>365760</xdr:colOff>
      <xdr:row>8</xdr:row>
      <xdr:rowOff>83820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D587755D-834B-4D5A-9780-9B6F917D0376}"/>
            </a:ext>
          </a:extLst>
        </xdr:cNvPr>
        <xdr:cNvSpPr/>
      </xdr:nvSpPr>
      <xdr:spPr>
        <a:xfrm>
          <a:off x="10850880" y="998220"/>
          <a:ext cx="140208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BLE module</a:t>
          </a:r>
        </a:p>
      </xdr:txBody>
    </xdr:sp>
    <xdr:clientData/>
  </xdr:twoCellAnchor>
  <xdr:twoCellAnchor>
    <xdr:from>
      <xdr:col>13</xdr:col>
      <xdr:colOff>266700</xdr:colOff>
      <xdr:row>6</xdr:row>
      <xdr:rowOff>152400</xdr:rowOff>
    </xdr:from>
    <xdr:to>
      <xdr:col>13</xdr:col>
      <xdr:colOff>548640</xdr:colOff>
      <xdr:row>6</xdr:row>
      <xdr:rowOff>152400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6717C455-CB1D-451A-B95A-1DD8DDE0EDCD}"/>
            </a:ext>
          </a:extLst>
        </xdr:cNvPr>
        <xdr:cNvCxnSpPr>
          <a:cxnSpLocks/>
          <a:stCxn id="28" idx="3"/>
          <a:endCxn id="34" idx="1"/>
        </xdr:cNvCxnSpPr>
      </xdr:nvCxnSpPr>
      <xdr:spPr>
        <a:xfrm>
          <a:off x="10568940" y="1295400"/>
          <a:ext cx="28194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747236</xdr:colOff>
      <xdr:row>15</xdr:row>
      <xdr:rowOff>112051</xdr:rowOff>
    </xdr:from>
    <xdr:to>
      <xdr:col>4</xdr:col>
      <xdr:colOff>206737</xdr:colOff>
      <xdr:row>16</xdr:row>
      <xdr:rowOff>22476</xdr:rowOff>
    </xdr:to>
    <xdr:sp macro="" textlink="">
      <xdr:nvSpPr>
        <xdr:cNvPr id="37" name="Arco 36">
          <a:extLst>
            <a:ext uri="{FF2B5EF4-FFF2-40B4-BE49-F238E27FC236}">
              <a16:creationId xmlns:a16="http://schemas.microsoft.com/office/drawing/2014/main" id="{8F618052-A5C0-4697-9833-5A8FA2AD01D9}"/>
            </a:ext>
          </a:extLst>
        </xdr:cNvPr>
        <xdr:cNvSpPr/>
      </xdr:nvSpPr>
      <xdr:spPr>
        <a:xfrm rot="6658964">
          <a:off x="3204014" y="2821633"/>
          <a:ext cx="93305" cy="251981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681230</xdr:colOff>
      <xdr:row>14</xdr:row>
      <xdr:rowOff>123208</xdr:rowOff>
    </xdr:from>
    <xdr:to>
      <xdr:col>4</xdr:col>
      <xdr:colOff>312638</xdr:colOff>
      <xdr:row>17</xdr:row>
      <xdr:rowOff>141000</xdr:rowOff>
    </xdr:to>
    <xdr:sp macro="" textlink="">
      <xdr:nvSpPr>
        <xdr:cNvPr id="38" name="Arco 37">
          <a:extLst>
            <a:ext uri="{FF2B5EF4-FFF2-40B4-BE49-F238E27FC236}">
              <a16:creationId xmlns:a16="http://schemas.microsoft.com/office/drawing/2014/main" id="{591258D6-E584-4F4D-AECD-F00C9EAB468B}"/>
            </a:ext>
          </a:extLst>
        </xdr:cNvPr>
        <xdr:cNvSpPr/>
      </xdr:nvSpPr>
      <xdr:spPr>
        <a:xfrm rot="8178676">
          <a:off x="3058670" y="2729248"/>
          <a:ext cx="423888" cy="566432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374273</xdr:colOff>
      <xdr:row>15</xdr:row>
      <xdr:rowOff>123885</xdr:rowOff>
    </xdr:from>
    <xdr:to>
      <xdr:col>4</xdr:col>
      <xdr:colOff>456736</xdr:colOff>
      <xdr:row>18</xdr:row>
      <xdr:rowOff>95636</xdr:rowOff>
    </xdr:to>
    <xdr:sp macro="" textlink="">
      <xdr:nvSpPr>
        <xdr:cNvPr id="39" name="Arco 38">
          <a:extLst>
            <a:ext uri="{FF2B5EF4-FFF2-40B4-BE49-F238E27FC236}">
              <a16:creationId xmlns:a16="http://schemas.microsoft.com/office/drawing/2014/main" id="{7573B3A4-F8B1-460B-99BB-7AF121B4712C}"/>
            </a:ext>
          </a:extLst>
        </xdr:cNvPr>
        <xdr:cNvSpPr/>
      </xdr:nvSpPr>
      <xdr:spPr>
        <a:xfrm rot="7584577">
          <a:off x="2928989" y="2735529"/>
          <a:ext cx="520391" cy="874943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736533</xdr:colOff>
      <xdr:row>16</xdr:row>
      <xdr:rowOff>10945</xdr:rowOff>
    </xdr:from>
    <xdr:to>
      <xdr:col>4</xdr:col>
      <xdr:colOff>558864</xdr:colOff>
      <xdr:row>19</xdr:row>
      <xdr:rowOff>88115</xdr:rowOff>
    </xdr:to>
    <xdr:sp macro="" textlink="">
      <xdr:nvSpPr>
        <xdr:cNvPr id="40" name="Arco 39">
          <a:extLst>
            <a:ext uri="{FF2B5EF4-FFF2-40B4-BE49-F238E27FC236}">
              <a16:creationId xmlns:a16="http://schemas.microsoft.com/office/drawing/2014/main" id="{66B3BEEE-2B56-4D58-A2E6-93396159F786}"/>
            </a:ext>
          </a:extLst>
        </xdr:cNvPr>
        <xdr:cNvSpPr/>
      </xdr:nvSpPr>
      <xdr:spPr>
        <a:xfrm rot="6957540">
          <a:off x="2712234" y="2592004"/>
          <a:ext cx="625810" cy="1407291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647700</xdr:colOff>
      <xdr:row>7</xdr:row>
      <xdr:rowOff>38100</xdr:rowOff>
    </xdr:from>
    <xdr:to>
      <xdr:col>11</xdr:col>
      <xdr:colOff>304800</xdr:colOff>
      <xdr:row>12</xdr:row>
      <xdr:rowOff>106680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4E48A76B-BAA4-4FDC-8219-931DD5F148B8}"/>
            </a:ext>
          </a:extLst>
        </xdr:cNvPr>
        <xdr:cNvCxnSpPr>
          <a:cxnSpLocks/>
          <a:stCxn id="31" idx="0"/>
          <a:endCxn id="27" idx="1"/>
        </xdr:cNvCxnSpPr>
      </xdr:nvCxnSpPr>
      <xdr:spPr>
        <a:xfrm flipV="1">
          <a:off x="7780020" y="1363980"/>
          <a:ext cx="1242060" cy="9829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411480</xdr:colOff>
      <xdr:row>5</xdr:row>
      <xdr:rowOff>38100</xdr:rowOff>
    </xdr:from>
    <xdr:to>
      <xdr:col>15</xdr:col>
      <xdr:colOff>457199</xdr:colOff>
      <xdr:row>6</xdr:row>
      <xdr:rowOff>76200</xdr:rowOff>
    </xdr:to>
    <xdr:sp macro="" textlink="">
      <xdr:nvSpPr>
        <xdr:cNvPr id="73" name="Arco 72">
          <a:extLst>
            <a:ext uri="{FF2B5EF4-FFF2-40B4-BE49-F238E27FC236}">
              <a16:creationId xmlns:a16="http://schemas.microsoft.com/office/drawing/2014/main" id="{5AF03C9F-D273-4D0F-A023-68F65B50D0E6}"/>
            </a:ext>
          </a:extLst>
        </xdr:cNvPr>
        <xdr:cNvSpPr/>
      </xdr:nvSpPr>
      <xdr:spPr>
        <a:xfrm>
          <a:off x="12847320" y="998220"/>
          <a:ext cx="45719" cy="22098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411480</xdr:colOff>
      <xdr:row>4</xdr:row>
      <xdr:rowOff>68580</xdr:rowOff>
    </xdr:from>
    <xdr:to>
      <xdr:col>15</xdr:col>
      <xdr:colOff>662940</xdr:colOff>
      <xdr:row>7</xdr:row>
      <xdr:rowOff>30480</xdr:rowOff>
    </xdr:to>
    <xdr:sp macro="" textlink="">
      <xdr:nvSpPr>
        <xdr:cNvPr id="74" name="Arco 73">
          <a:extLst>
            <a:ext uri="{FF2B5EF4-FFF2-40B4-BE49-F238E27FC236}">
              <a16:creationId xmlns:a16="http://schemas.microsoft.com/office/drawing/2014/main" id="{816702F8-1EEE-473B-A6D5-FD4B0C53CC1A}"/>
            </a:ext>
          </a:extLst>
        </xdr:cNvPr>
        <xdr:cNvSpPr/>
      </xdr:nvSpPr>
      <xdr:spPr>
        <a:xfrm>
          <a:off x="12847320" y="845820"/>
          <a:ext cx="251460" cy="51054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609600</xdr:colOff>
      <xdr:row>3</xdr:row>
      <xdr:rowOff>106680</xdr:rowOff>
    </xdr:from>
    <xdr:to>
      <xdr:col>16</xdr:col>
      <xdr:colOff>60960</xdr:colOff>
      <xdr:row>7</xdr:row>
      <xdr:rowOff>160020</xdr:rowOff>
    </xdr:to>
    <xdr:sp macro="" textlink="">
      <xdr:nvSpPr>
        <xdr:cNvPr id="75" name="Arco 74">
          <a:extLst>
            <a:ext uri="{FF2B5EF4-FFF2-40B4-BE49-F238E27FC236}">
              <a16:creationId xmlns:a16="http://schemas.microsoft.com/office/drawing/2014/main" id="{27B1B229-B526-4459-B12E-B424EBE916C6}"/>
            </a:ext>
          </a:extLst>
        </xdr:cNvPr>
        <xdr:cNvSpPr/>
      </xdr:nvSpPr>
      <xdr:spPr>
        <a:xfrm>
          <a:off x="13045440" y="701040"/>
          <a:ext cx="243840" cy="78486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731520</xdr:colOff>
      <xdr:row>2</xdr:row>
      <xdr:rowOff>137160</xdr:rowOff>
    </xdr:from>
    <xdr:to>
      <xdr:col>16</xdr:col>
      <xdr:colOff>297180</xdr:colOff>
      <xdr:row>8</xdr:row>
      <xdr:rowOff>99060</xdr:rowOff>
    </xdr:to>
    <xdr:sp macro="" textlink="">
      <xdr:nvSpPr>
        <xdr:cNvPr id="76" name="Arco 75">
          <a:extLst>
            <a:ext uri="{FF2B5EF4-FFF2-40B4-BE49-F238E27FC236}">
              <a16:creationId xmlns:a16="http://schemas.microsoft.com/office/drawing/2014/main" id="{5881CF51-70B2-4EC6-BFC3-7A3A64D3A081}"/>
            </a:ext>
          </a:extLst>
        </xdr:cNvPr>
        <xdr:cNvSpPr/>
      </xdr:nvSpPr>
      <xdr:spPr>
        <a:xfrm>
          <a:off x="13167360" y="548640"/>
          <a:ext cx="358140" cy="105918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472440</xdr:colOff>
      <xdr:row>1</xdr:row>
      <xdr:rowOff>152400</xdr:rowOff>
    </xdr:from>
    <xdr:to>
      <xdr:col>18</xdr:col>
      <xdr:colOff>289560</xdr:colOff>
      <xdr:row>4</xdr:row>
      <xdr:rowOff>152400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9AF7EBEF-83DF-4359-85B3-01D4730FBC5A}"/>
            </a:ext>
          </a:extLst>
        </xdr:cNvPr>
        <xdr:cNvSpPr/>
      </xdr:nvSpPr>
      <xdr:spPr>
        <a:xfrm>
          <a:off x="13700760" y="335280"/>
          <a:ext cx="140208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Smartphone</a:t>
          </a:r>
          <a:r>
            <a:rPr lang="es-ES" sz="1100" baseline="0"/>
            <a:t> 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813213</xdr:colOff>
      <xdr:row>18</xdr:row>
      <xdr:rowOff>654434</xdr:rowOff>
    </xdr:from>
    <xdr:to>
      <xdr:col>9</xdr:col>
      <xdr:colOff>629093</xdr:colOff>
      <xdr:row>35</xdr:row>
      <xdr:rowOff>120673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9AD4D9-6C40-F804-B4F3-0B01A9207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5283" y="5253015"/>
          <a:ext cx="4733438" cy="3223077"/>
        </a:xfrm>
        <a:prstGeom prst="rect">
          <a:avLst/>
        </a:prstGeom>
      </xdr:spPr>
    </xdr:pic>
    <xdr:clientData/>
  </xdr:twoCellAnchor>
  <xdr:twoCellAnchor editAs="oneCell">
    <xdr:from>
      <xdr:col>4</xdr:col>
      <xdr:colOff>588686</xdr:colOff>
      <xdr:row>8</xdr:row>
      <xdr:rowOff>137322</xdr:rowOff>
    </xdr:from>
    <xdr:to>
      <xdr:col>9</xdr:col>
      <xdr:colOff>584791</xdr:colOff>
      <xdr:row>18</xdr:row>
      <xdr:rowOff>548710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905C802-88F7-23D6-9E11-215F703AC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0756" y="1714485"/>
          <a:ext cx="4913663" cy="3432806"/>
        </a:xfrm>
        <a:prstGeom prst="rect">
          <a:avLst/>
        </a:prstGeom>
      </xdr:spPr>
    </xdr:pic>
    <xdr:clientData/>
  </xdr:twoCellAnchor>
  <xdr:twoCellAnchor editAs="oneCell">
    <xdr:from>
      <xdr:col>4</xdr:col>
      <xdr:colOff>292396</xdr:colOff>
      <xdr:row>64</xdr:row>
      <xdr:rowOff>97465</xdr:rowOff>
    </xdr:from>
    <xdr:to>
      <xdr:col>12</xdr:col>
      <xdr:colOff>753492</xdr:colOff>
      <xdr:row>80</xdr:row>
      <xdr:rowOff>32600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0CFAFF9-105D-83E1-631F-385195C0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4466" y="12767930"/>
          <a:ext cx="7744398" cy="3612228"/>
        </a:xfrm>
        <a:prstGeom prst="rect">
          <a:avLst/>
        </a:prstGeom>
      </xdr:spPr>
    </xdr:pic>
    <xdr:clientData/>
  </xdr:twoCellAnchor>
  <xdr:twoCellAnchor editAs="oneCell">
    <xdr:from>
      <xdr:col>4</xdr:col>
      <xdr:colOff>682255</xdr:colOff>
      <xdr:row>36</xdr:row>
      <xdr:rowOff>28454</xdr:rowOff>
    </xdr:from>
    <xdr:to>
      <xdr:col>8</xdr:col>
      <xdr:colOff>283534</xdr:colOff>
      <xdr:row>52</xdr:row>
      <xdr:rowOff>43017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F27BB91-3C6C-C2A7-36B9-17B93874C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4325" y="8578803"/>
          <a:ext cx="3730256" cy="300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5</xdr:col>
      <xdr:colOff>866775</xdr:colOff>
      <xdr:row>35</xdr:row>
      <xdr:rowOff>76200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401955</xdr:colOff>
      <xdr:row>20</xdr:row>
      <xdr:rowOff>154304</xdr:rowOff>
    </xdr:from>
    <xdr:to>
      <xdr:col>10</xdr:col>
      <xdr:colOff>1933574</xdr:colOff>
      <xdr:row>35</xdr:row>
      <xdr:rowOff>3809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1112518</xdr:colOff>
      <xdr:row>40</xdr:row>
      <xdr:rowOff>1905</xdr:rowOff>
    </xdr:from>
    <xdr:to>
      <xdr:col>5</xdr:col>
      <xdr:colOff>510540</xdr:colOff>
      <xdr:row>58</xdr:row>
      <xdr:rowOff>169545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190499</xdr:rowOff>
    </xdr:from>
    <xdr:to>
      <xdr:col>3</xdr:col>
      <xdr:colOff>1583690</xdr:colOff>
      <xdr:row>35</xdr:row>
      <xdr:rowOff>60959</xdr:rowOff>
    </xdr:to>
    <xdr:pic>
      <xdr:nvPicPr>
        <xdr:cNvPr id="8" name="7 Imagen" descr="https://cdn.sparkfun.com/assets/6/7/4/7/9/5112a224ce395fb479000003.pn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96249"/>
          <a:ext cx="4483100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B8:D12" totalsRowShown="0" headerRowDxfId="35" dataDxfId="34">
  <autoFilter ref="B8:D12" xr:uid="{00000000-0009-0000-0100-000006000000}"/>
  <tableColumns count="3">
    <tableColumn id="1" xr3:uid="{00000000-0010-0000-0300-000001000000}" name="Estados del sistema" dataDxfId="33"/>
    <tableColumn id="2" xr3:uid="{00000000-0010-0000-0300-000002000000}" name="State 1 (StandBy)" dataDxfId="32"/>
    <tableColumn id="3" xr3:uid="{00000000-0010-0000-0300-000003000000}" name="State 2 (ON)" dataDxfId="3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5:D19" totalsRowShown="0" headerRowDxfId="30">
  <autoFilter ref="B15:D19" xr:uid="{00000000-0009-0000-0100-000001000000}"/>
  <tableColumns count="3">
    <tableColumn id="1" xr3:uid="{00000000-0010-0000-0000-000001000000}" name="Modos de funcionamiento" dataDxfId="29"/>
    <tableColumn id="2" xr3:uid="{00000000-0010-0000-0000-000002000000}" name="Estado µC y BLE" dataDxfId="28"/>
    <tableColumn id="3" xr3:uid="{00000000-0010-0000-0000-000003000000}" name="Consumo [µA]" dataDxfId="2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26:C27" totalsRowShown="0" dataDxfId="26">
  <autoFilter ref="B26:C27" xr:uid="{00000000-0009-0000-0100-000002000000}"/>
  <tableColumns count="2">
    <tableColumn id="1" xr3:uid="{00000000-0010-0000-0100-000001000000}" name="Modos de funcionamiento" dataDxfId="25"/>
    <tableColumn id="2" xr3:uid="{00000000-0010-0000-0100-000002000000}" name="Consumo [µA]" dataDxfId="2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B37:C39" totalsRowShown="0" headerRowDxfId="23" dataDxfId="22">
  <autoFilter ref="B37:C39" xr:uid="{00000000-0009-0000-0100-000003000000}"/>
  <tableColumns count="2">
    <tableColumn id="1" xr3:uid="{00000000-0010-0000-0200-000001000000}" name="Modos de funcionamiento" dataDxfId="21"/>
    <tableColumn id="2" xr3:uid="{00000000-0010-0000-0200-000002000000}" name="Consumo [µA]" dataDxfId="2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8977B-1C7A-4D06-A1DB-B4B9A6A2DB91}" name="Tabla15" displayName="Tabla15" ref="B68:D71" totalsRowShown="0" headerRowDxfId="19">
  <autoFilter ref="B68:D71" xr:uid="{C338977B-1C7A-4D06-A1DB-B4B9A6A2DB91}"/>
  <tableColumns count="3">
    <tableColumn id="1" xr3:uid="{76E6ED48-9B86-49DA-9444-6344D6704618}" name="Modos de funcionamiento" dataDxfId="18"/>
    <tableColumn id="2" xr3:uid="{DBAF9A9A-43B6-4BB1-B27F-47B7C6A41BD8}" name="Estado µC y BLE" dataDxfId="17"/>
    <tableColumn id="3" xr3:uid="{1A1F3E0D-CD62-4002-A527-C543A202F97D}" name="Consumo [mA]" dataDxfId="1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B10:F14" totalsRowShown="0" headerRowDxfId="15" dataDxfId="14">
  <tableColumns count="5">
    <tableColumn id="1" xr3:uid="{00000000-0010-0000-0400-000001000000}" name="Columna1" dataDxfId="13"/>
    <tableColumn id="2" xr3:uid="{00000000-0010-0000-0400-000002000000}" name="Columna2" dataDxfId="12"/>
    <tableColumn id="3" xr3:uid="{00000000-0010-0000-0400-000003000000}" name="Columna3" dataDxfId="11"/>
    <tableColumn id="4" xr3:uid="{00000000-0010-0000-0400-000004000000}" name="Columna4" dataDxfId="10"/>
    <tableColumn id="5" xr3:uid="{00000000-0010-0000-0400-000005000000}" name="Columna5" dataDxfId="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Tabla16" displayName="Tabla16" ref="B13:H16" totalsRowShown="0" headerRowDxfId="8" dataDxfId="7">
  <autoFilter ref="B13:H16" xr:uid="{00000000-0009-0000-0100-000010000000}"/>
  <tableColumns count="7">
    <tableColumn id="1" xr3:uid="{00000000-0010-0000-0C00-000001000000}" name="Tipo de batería" dataDxfId="6"/>
    <tableColumn id="2" xr3:uid="{00000000-0010-0000-0C00-000002000000}" name="Nº ciclos" dataDxfId="5">
      <calculatedColumnFormula>Tabla16[[#This Row],[Energía disponible '[J']]]/$C$11</calculatedColumnFormula>
    </tableColumn>
    <tableColumn id="3" xr3:uid="{00000000-0010-0000-0C00-000003000000}" name="Energía disponible [J]" dataDxfId="4">
      <calculatedColumnFormula>(3600/1000)*E14*F14</calculatedColumnFormula>
    </tableColumn>
    <tableColumn id="4" xr3:uid="{00000000-0010-0000-0C00-000004000000}" name="Capacidad [mA·h]" dataDxfId="3"/>
    <tableColumn id="5" xr3:uid="{00000000-0010-0000-0C00-000005000000}" name="Voltaje [V]" dataDxfId="2"/>
    <tableColumn id="6" xr3:uid="{00000000-0010-0000-0C00-000006000000}" name="Precio [Eur]" dataDxfId="1"/>
    <tableColumn id="7" xr3:uid="{00000000-0010-0000-0C00-000007000000}" name="Peso [g] / Dimensiones [mm]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es.farnell.com/yuasa/3dh4-0la4/bater-a-nicad-3xd-con-cables/dp/1863689" TargetMode="External"/><Relationship Id="rId2" Type="http://schemas.openxmlformats.org/officeDocument/2006/relationships/hyperlink" Target="http://es.farnell.com/mikroelektronika/mikroe-1120/bater-a-de-litio-pol-mero-3-7v/dp/2786900" TargetMode="External"/><Relationship Id="rId1" Type="http://schemas.openxmlformats.org/officeDocument/2006/relationships/hyperlink" Target="http://es.farnell.com/ansmann/1307-0000/bater-a-li-ion-3-6v-2600mah/dp/2723326" TargetMode="External"/><Relationship Id="rId5" Type="http://schemas.openxmlformats.org/officeDocument/2006/relationships/table" Target="../tables/table7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48570"/>
  <sheetViews>
    <sheetView workbookViewId="0">
      <selection activeCell="B2" sqref="B2"/>
    </sheetView>
  </sheetViews>
  <sheetFormatPr baseColWidth="10" defaultColWidth="11.5546875" defaultRowHeight="14.4" x14ac:dyDescent="0.3"/>
  <sheetData>
    <row r="1" spans="2:3" x14ac:dyDescent="0.3">
      <c r="B1" t="s">
        <v>70</v>
      </c>
    </row>
    <row r="2" spans="2:3" x14ac:dyDescent="0.3">
      <c r="B2" t="s">
        <v>55</v>
      </c>
    </row>
    <row r="3" spans="2:3" x14ac:dyDescent="0.3">
      <c r="B3" t="s">
        <v>56</v>
      </c>
    </row>
    <row r="4" spans="2:3" x14ac:dyDescent="0.3">
      <c r="B4" t="s">
        <v>53</v>
      </c>
    </row>
    <row r="5" spans="2:3" x14ac:dyDescent="0.3">
      <c r="B5" t="s">
        <v>54</v>
      </c>
    </row>
    <row r="7" spans="2:3" x14ac:dyDescent="0.3">
      <c r="B7" s="36"/>
      <c r="C7" s="7"/>
    </row>
    <row r="8" spans="2:3" x14ac:dyDescent="0.3">
      <c r="B8" s="37"/>
    </row>
    <row r="9" spans="2:3" x14ac:dyDescent="0.3">
      <c r="B9" s="37"/>
    </row>
    <row r="10" spans="2:3" x14ac:dyDescent="0.3">
      <c r="B10" s="37"/>
    </row>
    <row r="11" spans="2:3" x14ac:dyDescent="0.3">
      <c r="B11" s="37"/>
    </row>
    <row r="12" spans="2:3" x14ac:dyDescent="0.3">
      <c r="B12" s="38"/>
    </row>
    <row r="13" spans="2:3" x14ac:dyDescent="0.3">
      <c r="B13" s="34"/>
    </row>
    <row r="14" spans="2:3" x14ac:dyDescent="0.3">
      <c r="B14" s="35"/>
    </row>
    <row r="15" spans="2:3" x14ac:dyDescent="0.3">
      <c r="B15" s="34"/>
    </row>
    <row r="16" spans="2:3" x14ac:dyDescent="0.3">
      <c r="B16" s="34"/>
      <c r="C16" s="7"/>
    </row>
    <row r="17" spans="2:3" x14ac:dyDescent="0.3">
      <c r="B17" s="34"/>
      <c r="C17" s="7"/>
    </row>
    <row r="18" spans="2:3" x14ac:dyDescent="0.3">
      <c r="B18" s="33"/>
      <c r="C18" s="7"/>
    </row>
    <row r="1048570" spans="2:2" x14ac:dyDescent="0.3">
      <c r="B1048570" s="32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E8A7-C251-4108-B284-C777ADB1E688}">
  <dimension ref="A2:K1048570"/>
  <sheetViews>
    <sheetView zoomScale="70" zoomScaleNormal="70" workbookViewId="0">
      <selection activeCell="R9" sqref="R9"/>
    </sheetView>
  </sheetViews>
  <sheetFormatPr baseColWidth="10" defaultColWidth="11.5546875" defaultRowHeight="14.4" x14ac:dyDescent="0.3"/>
  <cols>
    <col min="11" max="11" width="19.5546875" customWidth="1"/>
  </cols>
  <sheetData>
    <row r="2" spans="2:11" ht="18" x14ac:dyDescent="0.3">
      <c r="B2" s="5" t="s">
        <v>70</v>
      </c>
    </row>
    <row r="4" spans="2:11" x14ac:dyDescent="0.3">
      <c r="B4" t="s">
        <v>100</v>
      </c>
      <c r="K4" s="52" t="s">
        <v>72</v>
      </c>
    </row>
    <row r="7" spans="2:11" x14ac:dyDescent="0.3">
      <c r="B7" s="36"/>
      <c r="C7" s="7"/>
    </row>
    <row r="8" spans="2:11" x14ac:dyDescent="0.3">
      <c r="B8" s="37"/>
    </row>
    <row r="9" spans="2:11" x14ac:dyDescent="0.3">
      <c r="B9" s="37"/>
    </row>
    <row r="10" spans="2:11" x14ac:dyDescent="0.3">
      <c r="B10" s="37"/>
    </row>
    <row r="11" spans="2:11" x14ac:dyDescent="0.3">
      <c r="B11" s="37"/>
    </row>
    <row r="12" spans="2:11" x14ac:dyDescent="0.3">
      <c r="B12" s="38"/>
    </row>
    <row r="13" spans="2:11" x14ac:dyDescent="0.3">
      <c r="B13" s="34"/>
    </row>
    <row r="14" spans="2:11" x14ac:dyDescent="0.3">
      <c r="B14" s="35"/>
    </row>
    <row r="15" spans="2:11" x14ac:dyDescent="0.3">
      <c r="B15" s="34"/>
    </row>
    <row r="16" spans="2:11" x14ac:dyDescent="0.3">
      <c r="B16" s="34"/>
      <c r="C16" s="7"/>
    </row>
    <row r="17" spans="1:6" x14ac:dyDescent="0.3">
      <c r="B17" s="34"/>
      <c r="C17" s="7"/>
    </row>
    <row r="18" spans="1:6" x14ac:dyDescent="0.3">
      <c r="A18" s="23"/>
      <c r="B18" s="45"/>
      <c r="C18" s="46"/>
      <c r="D18" s="23" t="s">
        <v>75</v>
      </c>
      <c r="E18" s="23"/>
      <c r="F18" s="23"/>
    </row>
    <row r="19" spans="1:6" x14ac:dyDescent="0.3">
      <c r="A19" s="23"/>
      <c r="B19" s="23"/>
      <c r="C19" s="23"/>
      <c r="D19" s="23"/>
      <c r="E19" s="23"/>
      <c r="F19" s="23"/>
    </row>
    <row r="20" spans="1:6" x14ac:dyDescent="0.3">
      <c r="A20" s="23"/>
      <c r="B20" s="23"/>
      <c r="C20" s="23"/>
      <c r="D20" s="23"/>
      <c r="E20" s="23"/>
      <c r="F20" s="47" t="s">
        <v>76</v>
      </c>
    </row>
    <row r="1048570" spans="2:2" x14ac:dyDescent="0.3">
      <c r="B1048570" s="32" t="s">
        <v>52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7"/>
  <sheetViews>
    <sheetView workbookViewId="0">
      <selection activeCell="B10" sqref="B10:B12"/>
    </sheetView>
  </sheetViews>
  <sheetFormatPr baseColWidth="10" defaultRowHeight="14.4" x14ac:dyDescent="0.3"/>
  <cols>
    <col min="2" max="2" width="30" customWidth="1"/>
    <col min="3" max="3" width="25.33203125" bestFit="1" customWidth="1"/>
    <col min="4" max="5" width="28" bestFit="1" customWidth="1"/>
    <col min="6" max="6" width="27.88671875" customWidth="1"/>
  </cols>
  <sheetData>
    <row r="2" spans="2:6" ht="18" x14ac:dyDescent="0.3">
      <c r="B2" s="5" t="s">
        <v>57</v>
      </c>
    </row>
    <row r="3" spans="2:6" ht="15.6" x14ac:dyDescent="0.3">
      <c r="B3" s="6"/>
    </row>
    <row r="4" spans="2:6" ht="15.6" x14ac:dyDescent="0.3">
      <c r="B4" s="6" t="s">
        <v>23</v>
      </c>
    </row>
    <row r="5" spans="2:6" ht="15.6" x14ac:dyDescent="0.3">
      <c r="B5" s="6" t="s">
        <v>24</v>
      </c>
    </row>
    <row r="7" spans="2:6" ht="15.6" x14ac:dyDescent="0.3">
      <c r="B7" s="13"/>
      <c r="C7" s="13" t="s">
        <v>2</v>
      </c>
      <c r="D7" s="13"/>
    </row>
    <row r="8" spans="2:6" ht="15.6" x14ac:dyDescent="0.3">
      <c r="B8" s="9" t="s">
        <v>1</v>
      </c>
      <c r="C8" s="22" t="s">
        <v>98</v>
      </c>
      <c r="D8" s="22" t="s">
        <v>99</v>
      </c>
      <c r="E8" s="22"/>
      <c r="F8" s="22"/>
    </row>
    <row r="9" spans="2:6" ht="15.6" x14ac:dyDescent="0.3">
      <c r="B9" s="9" t="s">
        <v>0</v>
      </c>
      <c r="C9" s="12"/>
      <c r="D9" s="9" t="s">
        <v>69</v>
      </c>
      <c r="E9" s="9"/>
      <c r="F9" s="9"/>
    </row>
    <row r="10" spans="2:6" x14ac:dyDescent="0.3">
      <c r="B10" s="11" t="s">
        <v>80</v>
      </c>
      <c r="C10" s="12" t="s">
        <v>3</v>
      </c>
      <c r="D10" s="12" t="s">
        <v>74</v>
      </c>
      <c r="E10" s="12"/>
      <c r="F10" s="12"/>
    </row>
    <row r="11" spans="2:6" x14ac:dyDescent="0.3">
      <c r="B11" s="11" t="s">
        <v>77</v>
      </c>
      <c r="C11" s="12" t="s">
        <v>74</v>
      </c>
      <c r="D11" s="12" t="s">
        <v>74</v>
      </c>
      <c r="E11" s="12"/>
      <c r="F11" s="12"/>
    </row>
    <row r="12" spans="2:6" x14ac:dyDescent="0.3">
      <c r="B12" s="11" t="s">
        <v>107</v>
      </c>
      <c r="C12" s="12" t="s">
        <v>74</v>
      </c>
      <c r="D12" s="12" t="s">
        <v>74</v>
      </c>
    </row>
    <row r="13" spans="2:6" x14ac:dyDescent="0.3">
      <c r="B13" s="22" t="s">
        <v>25</v>
      </c>
      <c r="C13" s="21" t="s">
        <v>78</v>
      </c>
      <c r="D13" s="21" t="s">
        <v>78</v>
      </c>
      <c r="E13" s="21"/>
      <c r="F13" s="21"/>
    </row>
    <row r="15" spans="2:6" s="52" customFormat="1" x14ac:dyDescent="0.3">
      <c r="B15" s="52" t="s">
        <v>108</v>
      </c>
    </row>
    <row r="16" spans="2:6" x14ac:dyDescent="0.3">
      <c r="B16" t="s">
        <v>109</v>
      </c>
    </row>
    <row r="17" spans="3:3" x14ac:dyDescent="0.3">
      <c r="C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1"/>
  <sheetViews>
    <sheetView tabSelected="1" topLeftCell="A18" zoomScale="86" workbookViewId="0">
      <selection activeCell="B23" sqref="B23"/>
    </sheetView>
  </sheetViews>
  <sheetFormatPr baseColWidth="10" defaultRowHeight="14.4" x14ac:dyDescent="0.3"/>
  <cols>
    <col min="2" max="2" width="33.5546875" customWidth="1"/>
    <col min="3" max="3" width="26.5546875" bestFit="1" customWidth="1"/>
    <col min="4" max="4" width="19.88671875" customWidth="1"/>
    <col min="5" max="5" width="25.6640625" customWidth="1"/>
  </cols>
  <sheetData>
    <row r="2" spans="2:4" ht="18" x14ac:dyDescent="0.3">
      <c r="B2" s="5" t="s">
        <v>71</v>
      </c>
    </row>
    <row r="3" spans="2:4" ht="15.6" x14ac:dyDescent="0.3">
      <c r="B3" s="6"/>
    </row>
    <row r="4" spans="2:4" ht="15.6" x14ac:dyDescent="0.3">
      <c r="B4" s="6" t="s">
        <v>17</v>
      </c>
    </row>
    <row r="5" spans="2:4" ht="15.6" x14ac:dyDescent="0.3">
      <c r="B5" s="6" t="s">
        <v>18</v>
      </c>
    </row>
    <row r="6" spans="2:4" ht="15.6" x14ac:dyDescent="0.3">
      <c r="B6" s="6"/>
    </row>
    <row r="7" spans="2:4" x14ac:dyDescent="0.3">
      <c r="B7" s="7"/>
      <c r="D7" s="2"/>
    </row>
    <row r="8" spans="2:4" ht="15.6" x14ac:dyDescent="0.3">
      <c r="B8" s="15" t="s">
        <v>81</v>
      </c>
    </row>
    <row r="9" spans="2:4" ht="15.6" x14ac:dyDescent="0.3">
      <c r="B9" s="3"/>
    </row>
    <row r="10" spans="2:4" ht="15.6" x14ac:dyDescent="0.3">
      <c r="B10" s="8"/>
    </row>
    <row r="11" spans="2:4" ht="15.6" x14ac:dyDescent="0.3">
      <c r="B11" s="8"/>
    </row>
    <row r="12" spans="2:4" ht="15.6" x14ac:dyDescent="0.3">
      <c r="B12" s="8"/>
    </row>
    <row r="13" spans="2:4" ht="15.6" x14ac:dyDescent="0.3">
      <c r="B13" s="8"/>
    </row>
    <row r="14" spans="2:4" ht="15.6" x14ac:dyDescent="0.3">
      <c r="B14" s="9" t="s">
        <v>22</v>
      </c>
      <c r="C14" s="41" t="s">
        <v>102</v>
      </c>
    </row>
    <row r="15" spans="2:4" ht="15.6" x14ac:dyDescent="0.3">
      <c r="B15" s="9" t="s">
        <v>19</v>
      </c>
      <c r="C15" s="9" t="s">
        <v>92</v>
      </c>
      <c r="D15" s="9" t="s">
        <v>105</v>
      </c>
    </row>
    <row r="16" spans="2:4" ht="55.2" x14ac:dyDescent="0.3">
      <c r="B16" s="12" t="s">
        <v>82</v>
      </c>
      <c r="C16" s="48" t="s">
        <v>83</v>
      </c>
      <c r="D16" s="50">
        <v>1.3</v>
      </c>
    </row>
    <row r="17" spans="2:4" ht="47.4" customHeight="1" x14ac:dyDescent="0.3">
      <c r="B17" s="12" t="s">
        <v>84</v>
      </c>
      <c r="C17" s="48" t="s">
        <v>85</v>
      </c>
      <c r="D17" s="51">
        <v>3600</v>
      </c>
    </row>
    <row r="18" spans="2:4" ht="27.6" x14ac:dyDescent="0.3">
      <c r="B18" s="12" t="s">
        <v>86</v>
      </c>
      <c r="C18" s="48" t="s">
        <v>87</v>
      </c>
      <c r="D18" s="51">
        <v>4900</v>
      </c>
    </row>
    <row r="19" spans="2:4" ht="55.2" x14ac:dyDescent="0.3">
      <c r="B19" s="12" t="s">
        <v>88</v>
      </c>
      <c r="C19" s="48" t="s">
        <v>89</v>
      </c>
      <c r="D19" s="51">
        <v>9100</v>
      </c>
    </row>
    <row r="22" spans="2:4" ht="15.6" x14ac:dyDescent="0.3">
      <c r="B22" s="15" t="s">
        <v>116</v>
      </c>
    </row>
    <row r="23" spans="2:4" ht="15.6" x14ac:dyDescent="0.3">
      <c r="B23" s="16"/>
    </row>
    <row r="24" spans="2:4" ht="15.6" x14ac:dyDescent="0.3">
      <c r="B24" s="8"/>
    </row>
    <row r="25" spans="2:4" ht="15.6" x14ac:dyDescent="0.3">
      <c r="B25" s="9" t="s">
        <v>22</v>
      </c>
      <c r="C25" s="41" t="s">
        <v>102</v>
      </c>
    </row>
    <row r="26" spans="2:4" ht="15.6" x14ac:dyDescent="0.3">
      <c r="B26" s="9" t="s">
        <v>19</v>
      </c>
      <c r="C26" s="17" t="s">
        <v>21</v>
      </c>
    </row>
    <row r="27" spans="2:4" x14ac:dyDescent="0.3">
      <c r="B27" s="12" t="s">
        <v>4</v>
      </c>
      <c r="C27" s="21">
        <v>600</v>
      </c>
    </row>
    <row r="32" spans="2:4" ht="15.6" x14ac:dyDescent="0.3">
      <c r="B32" s="15" t="s">
        <v>101</v>
      </c>
    </row>
    <row r="33" spans="2:3" ht="15.6" x14ac:dyDescent="0.3">
      <c r="B33" s="16"/>
    </row>
    <row r="34" spans="2:3" ht="15.6" x14ac:dyDescent="0.3">
      <c r="B34" s="8"/>
    </row>
    <row r="35" spans="2:3" ht="15.6" x14ac:dyDescent="0.3">
      <c r="B35" s="16"/>
    </row>
    <row r="36" spans="2:3" ht="15.6" x14ac:dyDescent="0.3">
      <c r="B36" s="9" t="s">
        <v>22</v>
      </c>
      <c r="C36" s="41" t="s">
        <v>103</v>
      </c>
    </row>
    <row r="37" spans="2:3" ht="15.6" x14ac:dyDescent="0.3">
      <c r="B37" s="9" t="s">
        <v>19</v>
      </c>
      <c r="C37" s="9" t="s">
        <v>105</v>
      </c>
    </row>
    <row r="38" spans="2:3" x14ac:dyDescent="0.3">
      <c r="B38" s="12" t="s">
        <v>104</v>
      </c>
      <c r="C38" s="12">
        <v>17</v>
      </c>
    </row>
    <row r="39" spans="2:3" x14ac:dyDescent="0.3">
      <c r="B39" s="12" t="s">
        <v>106</v>
      </c>
      <c r="C39" s="12">
        <v>2</v>
      </c>
    </row>
    <row r="40" spans="2:3" ht="15.6" x14ac:dyDescent="0.3">
      <c r="B40" s="16"/>
    </row>
    <row r="62" spans="2:2" x14ac:dyDescent="0.3">
      <c r="B62" t="s">
        <v>97</v>
      </c>
    </row>
    <row r="64" spans="2:2" ht="15.6" x14ac:dyDescent="0.3">
      <c r="B64" s="15" t="s">
        <v>91</v>
      </c>
    </row>
    <row r="67" spans="2:4" ht="15.6" x14ac:dyDescent="0.3">
      <c r="B67" s="9" t="s">
        <v>22</v>
      </c>
      <c r="C67" s="41" t="s">
        <v>90</v>
      </c>
    </row>
    <row r="68" spans="2:4" ht="15.6" x14ac:dyDescent="0.3">
      <c r="B68" s="9" t="s">
        <v>19</v>
      </c>
      <c r="C68" s="9" t="s">
        <v>92</v>
      </c>
      <c r="D68" s="9" t="s">
        <v>20</v>
      </c>
    </row>
    <row r="69" spans="2:4" ht="55.2" x14ac:dyDescent="0.3">
      <c r="B69" s="12" t="s">
        <v>82</v>
      </c>
      <c r="C69" s="48" t="s">
        <v>83</v>
      </c>
      <c r="D69" s="49">
        <v>1.2999999999999999E-3</v>
      </c>
    </row>
    <row r="70" spans="2:4" ht="27.6" x14ac:dyDescent="0.3">
      <c r="B70" s="12" t="s">
        <v>93</v>
      </c>
      <c r="C70" s="48" t="s">
        <v>94</v>
      </c>
      <c r="D70" s="10">
        <v>180</v>
      </c>
    </row>
    <row r="71" spans="2:4" x14ac:dyDescent="0.3">
      <c r="B71" s="12" t="s">
        <v>95</v>
      </c>
      <c r="C71" s="48" t="s">
        <v>96</v>
      </c>
      <c r="D71" s="10">
        <v>100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68"/>
  <sheetViews>
    <sheetView topLeftCell="A47" workbookViewId="0">
      <selection activeCell="D68" sqref="D68"/>
    </sheetView>
  </sheetViews>
  <sheetFormatPr baseColWidth="10" defaultRowHeight="14.4" x14ac:dyDescent="0.3"/>
  <cols>
    <col min="1" max="1" width="18.33203125" bestFit="1" customWidth="1"/>
    <col min="2" max="2" width="29.109375" customWidth="1"/>
    <col min="3" max="3" width="14.5546875" bestFit="1" customWidth="1"/>
    <col min="4" max="4" width="9.33203125" customWidth="1"/>
    <col min="5" max="5" width="10.109375" customWidth="1"/>
    <col min="6" max="6" width="9" customWidth="1"/>
    <col min="7" max="7" width="13.109375" customWidth="1"/>
    <col min="8" max="8" width="8.21875" customWidth="1"/>
    <col min="9" max="9" width="15.109375" customWidth="1"/>
    <col min="10" max="10" width="18.77734375" customWidth="1"/>
    <col min="11" max="11" width="13.21875" customWidth="1"/>
    <col min="12" max="12" width="5" customWidth="1"/>
    <col min="13" max="13" width="26.109375" customWidth="1"/>
    <col min="14" max="14" width="23.109375" customWidth="1"/>
  </cols>
  <sheetData>
    <row r="2" spans="2:12" ht="18" x14ac:dyDescent="0.3">
      <c r="B2" s="5" t="s">
        <v>26</v>
      </c>
    </row>
    <row r="3" spans="2:12" ht="18" x14ac:dyDescent="0.3">
      <c r="B3" s="5" t="s">
        <v>27</v>
      </c>
    </row>
    <row r="4" spans="2:12" ht="18" x14ac:dyDescent="0.3">
      <c r="B4" s="5"/>
    </row>
    <row r="5" spans="2:12" ht="15.6" x14ac:dyDescent="0.3">
      <c r="B5" s="6"/>
    </row>
    <row r="6" spans="2:12" ht="15.6" x14ac:dyDescent="0.3">
      <c r="B6" s="8" t="s">
        <v>37</v>
      </c>
    </row>
    <row r="7" spans="2:12" ht="15.6" x14ac:dyDescent="0.3">
      <c r="B7" s="6"/>
    </row>
    <row r="8" spans="2:12" ht="15.6" x14ac:dyDescent="0.3">
      <c r="B8" s="13"/>
      <c r="C8" s="13" t="s">
        <v>28</v>
      </c>
      <c r="D8" s="13"/>
      <c r="E8" s="13"/>
      <c r="F8" s="13"/>
      <c r="G8" s="23"/>
      <c r="L8" s="23"/>
    </row>
    <row r="9" spans="2:12" x14ac:dyDescent="0.3">
      <c r="B9" s="40"/>
      <c r="C9" s="58" t="s">
        <v>59</v>
      </c>
      <c r="D9" s="59"/>
      <c r="E9" s="58" t="s">
        <v>60</v>
      </c>
      <c r="F9" s="59"/>
      <c r="G9" s="23"/>
      <c r="L9" s="23"/>
    </row>
    <row r="10" spans="2:12" ht="15.6" hidden="1" customHeight="1" x14ac:dyDescent="0.3">
      <c r="B10" s="9" t="s">
        <v>61</v>
      </c>
      <c r="C10" s="9" t="s">
        <v>62</v>
      </c>
      <c r="D10" s="9" t="s">
        <v>63</v>
      </c>
      <c r="E10" s="9" t="s">
        <v>64</v>
      </c>
      <c r="F10" s="9" t="s">
        <v>65</v>
      </c>
    </row>
    <row r="11" spans="2:12" ht="15.6" x14ac:dyDescent="0.3">
      <c r="B11" s="11"/>
      <c r="C11" s="9" t="s">
        <v>110</v>
      </c>
      <c r="D11" s="9" t="s">
        <v>58</v>
      </c>
      <c r="E11" s="9" t="s">
        <v>110</v>
      </c>
      <c r="F11" s="9" t="s">
        <v>58</v>
      </c>
    </row>
    <row r="12" spans="2:12" x14ac:dyDescent="0.3">
      <c r="B12" s="11" t="s">
        <v>80</v>
      </c>
      <c r="C12" s="20">
        <v>1.3</v>
      </c>
      <c r="D12" s="20">
        <v>3.3</v>
      </c>
      <c r="E12" s="20">
        <v>9100</v>
      </c>
      <c r="F12" s="20">
        <v>3.3</v>
      </c>
    </row>
    <row r="13" spans="2:12" x14ac:dyDescent="0.3">
      <c r="B13" s="11" t="s">
        <v>77</v>
      </c>
      <c r="C13" s="20">
        <v>600</v>
      </c>
      <c r="D13" s="20">
        <v>3.3</v>
      </c>
      <c r="E13" s="20">
        <v>600</v>
      </c>
      <c r="F13" s="20">
        <v>3.3</v>
      </c>
    </row>
    <row r="14" spans="2:12" x14ac:dyDescent="0.3">
      <c r="B14" s="11" t="s">
        <v>107</v>
      </c>
      <c r="C14" s="20">
        <v>17</v>
      </c>
      <c r="D14" s="20">
        <v>3.3</v>
      </c>
      <c r="E14" s="20">
        <v>17</v>
      </c>
      <c r="F14" s="20">
        <v>3.3</v>
      </c>
    </row>
    <row r="15" spans="2:12" x14ac:dyDescent="0.3">
      <c r="B15" s="22" t="s">
        <v>111</v>
      </c>
      <c r="C15" s="19">
        <f>SUM(C12:C14)</f>
        <v>618.29999999999995</v>
      </c>
      <c r="D15" s="20"/>
      <c r="E15" s="19">
        <f>SUM(E12:E14)</f>
        <v>9717</v>
      </c>
      <c r="F15" s="20"/>
      <c r="G15" s="19"/>
      <c r="H15" s="20"/>
      <c r="I15" s="19"/>
      <c r="J15" s="20"/>
    </row>
    <row r="16" spans="2:12" x14ac:dyDescent="0.3">
      <c r="B16" s="22" t="s">
        <v>67</v>
      </c>
      <c r="C16" s="53">
        <f>(C12*D12+C13*D13+C14*D14)/1000</f>
        <v>2.0403899999999999</v>
      </c>
      <c r="D16" s="53"/>
      <c r="E16" s="53">
        <f t="shared" ref="E16" si="0">(E12*F12+E13*F13+E14*F14)/1000</f>
        <v>32.066099999999999</v>
      </c>
      <c r="F16" s="20"/>
      <c r="G16" s="42"/>
      <c r="H16" s="20"/>
      <c r="I16" s="42"/>
      <c r="J16" s="20"/>
    </row>
    <row r="17" spans="2:14" x14ac:dyDescent="0.3">
      <c r="B17" s="22" t="s">
        <v>66</v>
      </c>
      <c r="C17" s="21">
        <v>10</v>
      </c>
      <c r="D17" s="21"/>
      <c r="E17" s="21">
        <v>40</v>
      </c>
      <c r="F17" s="21"/>
      <c r="G17" s="56" t="s">
        <v>112</v>
      </c>
      <c r="H17" s="54"/>
      <c r="I17" s="54"/>
      <c r="J17" s="21"/>
    </row>
    <row r="18" spans="2:14" ht="15" thickBot="1" x14ac:dyDescent="0.35">
      <c r="B18" s="22" t="s">
        <v>68</v>
      </c>
      <c r="C18" s="57">
        <f>C16*C17/1000</f>
        <v>2.0403899999999999E-2</v>
      </c>
      <c r="D18" s="20"/>
      <c r="E18" s="25">
        <f>E16*E17/1000</f>
        <v>1.2826439999999999</v>
      </c>
      <c r="F18" s="20"/>
      <c r="G18" s="55"/>
      <c r="H18" s="20"/>
      <c r="I18" s="20"/>
      <c r="J18" s="20"/>
    </row>
    <row r="19" spans="2:14" ht="16.2" thickBot="1" x14ac:dyDescent="0.35">
      <c r="B19" s="27" t="s">
        <v>29</v>
      </c>
      <c r="C19" s="39">
        <f>SUM(C18+E18)</f>
        <v>1.3030478999999999</v>
      </c>
      <c r="D19" s="18"/>
      <c r="E19" s="18"/>
      <c r="F19" s="18"/>
      <c r="G19" s="18"/>
      <c r="H19" s="18"/>
      <c r="I19" s="18"/>
      <c r="J19" s="18"/>
    </row>
    <row r="21" spans="2:14" x14ac:dyDescent="0.3">
      <c r="B21" s="1"/>
    </row>
    <row r="22" spans="2:14" x14ac:dyDescent="0.3">
      <c r="B22" s="1"/>
    </row>
    <row r="23" spans="2:14" ht="15.6" x14ac:dyDescent="0.3">
      <c r="M23" s="26" t="s">
        <v>30</v>
      </c>
      <c r="N23" s="26" t="s">
        <v>31</v>
      </c>
    </row>
    <row r="24" spans="2:14" x14ac:dyDescent="0.3">
      <c r="M24" s="25">
        <v>2.0403899999999999</v>
      </c>
      <c r="N24" s="21">
        <v>0</v>
      </c>
    </row>
    <row r="25" spans="2:14" x14ac:dyDescent="0.3">
      <c r="M25" s="25">
        <v>2.0403899999999999</v>
      </c>
      <c r="N25" s="21">
        <v>10</v>
      </c>
    </row>
    <row r="26" spans="2:14" x14ac:dyDescent="0.3">
      <c r="M26" s="25">
        <v>32.066099999999999</v>
      </c>
      <c r="N26" s="21">
        <v>10</v>
      </c>
    </row>
    <row r="27" spans="2:14" x14ac:dyDescent="0.3">
      <c r="M27" s="25">
        <v>32.066099999999999</v>
      </c>
      <c r="N27" s="21">
        <v>50</v>
      </c>
    </row>
    <row r="28" spans="2:14" x14ac:dyDescent="0.3">
      <c r="M28" s="25"/>
      <c r="N28" s="21"/>
    </row>
    <row r="29" spans="2:14" x14ac:dyDescent="0.3">
      <c r="M29" s="25"/>
      <c r="N29" s="21"/>
    </row>
    <row r="30" spans="2:14" x14ac:dyDescent="0.3">
      <c r="M30" s="25"/>
      <c r="N30" s="21"/>
    </row>
    <row r="31" spans="2:14" x14ac:dyDescent="0.3">
      <c r="M31" s="25"/>
      <c r="N31" s="21"/>
    </row>
    <row r="32" spans="2:14" x14ac:dyDescent="0.3">
      <c r="M32" s="25"/>
      <c r="N32" s="21"/>
    </row>
    <row r="33" spans="8:14" x14ac:dyDescent="0.3">
      <c r="M33" s="25"/>
      <c r="N33" s="21"/>
    </row>
    <row r="34" spans="8:14" x14ac:dyDescent="0.3">
      <c r="M34" s="25"/>
      <c r="N34" s="21"/>
    </row>
    <row r="41" spans="8:14" ht="15.6" x14ac:dyDescent="0.3">
      <c r="H41" s="9"/>
      <c r="I41" s="61" t="s">
        <v>30</v>
      </c>
      <c r="J41" s="61"/>
    </row>
    <row r="42" spans="8:14" ht="15.6" x14ac:dyDescent="0.3">
      <c r="H42" s="9" t="s">
        <v>31</v>
      </c>
      <c r="I42" s="9" t="s">
        <v>79</v>
      </c>
      <c r="J42" s="9" t="s">
        <v>73</v>
      </c>
      <c r="K42" s="9" t="s">
        <v>113</v>
      </c>
    </row>
    <row r="43" spans="8:14" x14ac:dyDescent="0.3">
      <c r="H43" s="21">
        <v>0</v>
      </c>
      <c r="I43" s="19">
        <f>C12*D12/1000</f>
        <v>4.2900000000000004E-3</v>
      </c>
      <c r="J43" s="18">
        <f>C13*D13/1000</f>
        <v>1.98</v>
      </c>
      <c r="K43" s="18">
        <f>C14*D14/1000</f>
        <v>5.6099999999999997E-2</v>
      </c>
    </row>
    <row r="44" spans="8:14" x14ac:dyDescent="0.3">
      <c r="H44" s="21">
        <v>10</v>
      </c>
      <c r="I44" s="19">
        <v>4.2900000000000004E-3</v>
      </c>
      <c r="J44" s="18">
        <v>1.98</v>
      </c>
      <c r="K44" s="18">
        <v>5.6099999999999997E-2</v>
      </c>
    </row>
    <row r="45" spans="8:14" x14ac:dyDescent="0.3">
      <c r="H45" s="21">
        <v>10</v>
      </c>
      <c r="I45" s="19">
        <f>E12*F12/1000</f>
        <v>30.03</v>
      </c>
      <c r="J45" s="18">
        <f>E13*F13/1000</f>
        <v>1.98</v>
      </c>
      <c r="K45" s="18">
        <v>5.6099999999999997E-2</v>
      </c>
    </row>
    <row r="46" spans="8:14" x14ac:dyDescent="0.3">
      <c r="H46" s="21">
        <v>50</v>
      </c>
      <c r="I46" s="19">
        <v>30.03</v>
      </c>
      <c r="J46" s="18">
        <v>1.98</v>
      </c>
      <c r="K46" s="18">
        <v>5.6099999999999997E-2</v>
      </c>
    </row>
    <row r="47" spans="8:14" x14ac:dyDescent="0.3">
      <c r="H47" s="21"/>
      <c r="I47" s="19"/>
      <c r="J47" s="18"/>
    </row>
    <row r="48" spans="8:14" x14ac:dyDescent="0.3">
      <c r="H48" s="21"/>
      <c r="I48" s="19"/>
      <c r="J48" s="18"/>
    </row>
    <row r="49" spans="2:10" x14ac:dyDescent="0.3">
      <c r="H49" s="21"/>
      <c r="I49" s="19"/>
      <c r="J49" s="18"/>
    </row>
    <row r="50" spans="2:10" x14ac:dyDescent="0.3">
      <c r="H50" s="21"/>
      <c r="I50" s="19"/>
      <c r="J50" s="18"/>
    </row>
    <row r="51" spans="2:10" x14ac:dyDescent="0.3">
      <c r="H51" s="21"/>
      <c r="I51" s="19"/>
      <c r="J51" s="18"/>
    </row>
    <row r="52" spans="2:10" x14ac:dyDescent="0.3">
      <c r="H52" s="21"/>
      <c r="I52" s="19"/>
      <c r="J52" s="18"/>
    </row>
    <row r="53" spans="2:10" x14ac:dyDescent="0.3">
      <c r="H53" s="21"/>
      <c r="I53" s="19"/>
      <c r="J53" s="18"/>
    </row>
    <row r="61" spans="2:10" ht="15.6" x14ac:dyDescent="0.3">
      <c r="B61" s="8" t="s">
        <v>38</v>
      </c>
    </row>
    <row r="63" spans="2:10" ht="15.6" x14ac:dyDescent="0.3">
      <c r="B63" s="60" t="s">
        <v>5</v>
      </c>
      <c r="C63" s="60"/>
    </row>
    <row r="64" spans="2:10" x14ac:dyDescent="0.3">
      <c r="B64" s="43" t="s">
        <v>32</v>
      </c>
      <c r="C64" s="44">
        <v>9</v>
      </c>
    </row>
    <row r="65" spans="2:4" x14ac:dyDescent="0.3">
      <c r="B65" s="43" t="s">
        <v>33</v>
      </c>
      <c r="C65" s="44" t="s">
        <v>114</v>
      </c>
    </row>
    <row r="66" spans="2:4" x14ac:dyDescent="0.3">
      <c r="B66" s="43" t="s">
        <v>34</v>
      </c>
      <c r="C66" s="44">
        <v>0.6</v>
      </c>
    </row>
    <row r="67" spans="2:4" x14ac:dyDescent="0.3">
      <c r="B67" s="43" t="s">
        <v>35</v>
      </c>
      <c r="C67" s="44">
        <v>32.07</v>
      </c>
    </row>
    <row r="68" spans="2:4" x14ac:dyDescent="0.3">
      <c r="B68" s="43" t="s">
        <v>36</v>
      </c>
      <c r="C68" s="44">
        <v>1.3030478999999999</v>
      </c>
      <c r="D68" t="s">
        <v>115</v>
      </c>
    </row>
  </sheetData>
  <mergeCells count="4">
    <mergeCell ref="C9:D9"/>
    <mergeCell ref="E9:F9"/>
    <mergeCell ref="B63:C63"/>
    <mergeCell ref="I41:J41"/>
  </mergeCells>
  <phoneticPr fontId="22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27"/>
  <sheetViews>
    <sheetView topLeftCell="A3" workbookViewId="0">
      <selection activeCell="D11" sqref="D11"/>
    </sheetView>
  </sheetViews>
  <sheetFormatPr baseColWidth="10" defaultRowHeight="14.4" x14ac:dyDescent="0.3"/>
  <cols>
    <col min="2" max="2" width="26" customWidth="1"/>
    <col min="3" max="3" width="17.44140625" bestFit="1" customWidth="1"/>
    <col min="4" max="4" width="26.33203125" customWidth="1"/>
    <col min="5" max="5" width="22.44140625" customWidth="1"/>
    <col min="6" max="6" width="15.6640625" customWidth="1"/>
    <col min="7" max="7" width="19" customWidth="1"/>
    <col min="8" max="8" width="32.6640625" customWidth="1"/>
  </cols>
  <sheetData>
    <row r="2" spans="2:9" ht="18" x14ac:dyDescent="0.3">
      <c r="B2" s="5" t="s">
        <v>39</v>
      </c>
    </row>
    <row r="3" spans="2:9" ht="18" x14ac:dyDescent="0.3">
      <c r="B3" s="5" t="s">
        <v>40</v>
      </c>
    </row>
    <row r="4" spans="2:9" s="4" customFormat="1" ht="16.2" x14ac:dyDescent="0.25">
      <c r="B4" s="29"/>
    </row>
    <row r="5" spans="2:9" ht="15.6" x14ac:dyDescent="0.3">
      <c r="B5" s="28"/>
    </row>
    <row r="6" spans="2:9" x14ac:dyDescent="0.3">
      <c r="B6" s="62" t="s">
        <v>5</v>
      </c>
      <c r="C6" s="62"/>
      <c r="D6" s="62"/>
    </row>
    <row r="7" spans="2:9" x14ac:dyDescent="0.3">
      <c r="B7" s="22" t="s">
        <v>32</v>
      </c>
      <c r="C7" s="12">
        <v>9</v>
      </c>
    </row>
    <row r="8" spans="2:9" x14ac:dyDescent="0.3">
      <c r="B8" s="22" t="s">
        <v>33</v>
      </c>
      <c r="C8" s="12" t="s">
        <v>114</v>
      </c>
    </row>
    <row r="9" spans="2:9" x14ac:dyDescent="0.3">
      <c r="B9" s="22" t="s">
        <v>34</v>
      </c>
      <c r="C9" s="12">
        <v>0.6</v>
      </c>
    </row>
    <row r="10" spans="2:9" x14ac:dyDescent="0.3">
      <c r="B10" s="22" t="s">
        <v>35</v>
      </c>
      <c r="C10" s="12">
        <v>32.07</v>
      </c>
    </row>
    <row r="11" spans="2:9" x14ac:dyDescent="0.3">
      <c r="B11" s="22" t="s">
        <v>36</v>
      </c>
      <c r="C11" s="12">
        <v>1.3</v>
      </c>
      <c r="D11" t="s">
        <v>115</v>
      </c>
    </row>
    <row r="12" spans="2:9" x14ac:dyDescent="0.3">
      <c r="B12" s="22"/>
      <c r="C12" s="12"/>
      <c r="D12" s="12"/>
    </row>
    <row r="13" spans="2:9" ht="15.6" x14ac:dyDescent="0.3">
      <c r="B13" s="9" t="s">
        <v>8</v>
      </c>
      <c r="C13" s="9" t="s">
        <v>6</v>
      </c>
      <c r="D13" s="9" t="s">
        <v>46</v>
      </c>
      <c r="E13" s="9" t="s">
        <v>15</v>
      </c>
      <c r="F13" s="9" t="s">
        <v>16</v>
      </c>
      <c r="G13" s="9" t="s">
        <v>41</v>
      </c>
      <c r="H13" s="9" t="s">
        <v>42</v>
      </c>
      <c r="I13" s="14" t="s">
        <v>7</v>
      </c>
    </row>
    <row r="14" spans="2:9" ht="15.6" x14ac:dyDescent="0.3">
      <c r="B14" s="30" t="s">
        <v>9</v>
      </c>
      <c r="C14" s="21">
        <f>Tabla16[[#This Row],[Energía disponible '[J']]]/$C$11</f>
        <v>39876.923076923078</v>
      </c>
      <c r="D14" s="21">
        <f>(3600/1000)*E14*F14</f>
        <v>51840</v>
      </c>
      <c r="E14" s="21">
        <v>4000</v>
      </c>
      <c r="F14" s="20">
        <v>3.6</v>
      </c>
      <c r="G14" s="18">
        <v>18.34</v>
      </c>
      <c r="H14" s="12" t="s">
        <v>43</v>
      </c>
      <c r="I14" s="31" t="s">
        <v>12</v>
      </c>
    </row>
    <row r="15" spans="2:9" ht="15.6" x14ac:dyDescent="0.3">
      <c r="B15" s="30" t="s">
        <v>10</v>
      </c>
      <c r="C15" s="21">
        <f>Tabla16[[#This Row],[Energía disponible '[J']]]/$C$11</f>
        <v>25920</v>
      </c>
      <c r="D15" s="21">
        <f t="shared" ref="D15:D16" si="0">(3600/1000)*E15*F15</f>
        <v>33696</v>
      </c>
      <c r="E15" s="21">
        <v>2600</v>
      </c>
      <c r="F15" s="20">
        <v>3.6</v>
      </c>
      <c r="G15" s="18">
        <v>11.25</v>
      </c>
      <c r="H15" s="12" t="s">
        <v>44</v>
      </c>
      <c r="I15" s="31" t="s">
        <v>13</v>
      </c>
    </row>
    <row r="16" spans="2:9" ht="15.6" x14ac:dyDescent="0.3">
      <c r="B16" s="30" t="s">
        <v>11</v>
      </c>
      <c r="C16" s="21">
        <f>Tabla16[[#This Row],[Energía disponible '[J']]]/$C$11</f>
        <v>20492.307692307691</v>
      </c>
      <c r="D16" s="21">
        <f t="shared" si="0"/>
        <v>26640</v>
      </c>
      <c r="E16" s="21">
        <v>2000</v>
      </c>
      <c r="F16" s="20">
        <v>3.7</v>
      </c>
      <c r="G16" s="18">
        <v>13.62</v>
      </c>
      <c r="H16" s="12" t="s">
        <v>45</v>
      </c>
      <c r="I16" s="31" t="s">
        <v>14</v>
      </c>
    </row>
    <row r="17" spans="5:9" x14ac:dyDescent="0.3">
      <c r="I17" s="24"/>
    </row>
    <row r="20" spans="5:9" ht="15.6" x14ac:dyDescent="0.3">
      <c r="E20" s="8" t="s">
        <v>47</v>
      </c>
    </row>
    <row r="21" spans="5:9" ht="15.6" x14ac:dyDescent="0.3">
      <c r="E21" s="8"/>
    </row>
    <row r="22" spans="5:9" ht="15.6" x14ac:dyDescent="0.3">
      <c r="E22" s="8" t="s">
        <v>48</v>
      </c>
    </row>
    <row r="23" spans="5:9" ht="15.6" x14ac:dyDescent="0.3">
      <c r="E23" s="8"/>
    </row>
    <row r="24" spans="5:9" ht="15.6" x14ac:dyDescent="0.3">
      <c r="E24" s="8" t="s">
        <v>49</v>
      </c>
    </row>
    <row r="26" spans="5:9" ht="15.6" x14ac:dyDescent="0.3">
      <c r="E26" s="8" t="s">
        <v>50</v>
      </c>
    </row>
    <row r="27" spans="5:9" ht="15.6" x14ac:dyDescent="0.3">
      <c r="E27" s="8" t="s">
        <v>51</v>
      </c>
    </row>
  </sheetData>
  <mergeCells count="1">
    <mergeCell ref="B6:D6"/>
  </mergeCells>
  <hyperlinks>
    <hyperlink ref="I15" r:id="rId1" xr:uid="{00000000-0004-0000-0500-000000000000}"/>
    <hyperlink ref="I16" r:id="rId2" xr:uid="{00000000-0004-0000-0500-000001000000}"/>
    <hyperlink ref="I14" r:id="rId3" location="anchorTechnicalDOCS" xr:uid="{00000000-0004-0000-0500-000002000000}"/>
  </hyperlinks>
  <pageMargins left="0.7" right="0.7" top="0.75" bottom="0.75" header="0.3" footer="0.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32949f-51b9-468f-a717-748109fa6d9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588C1DB8112449BC1539FEF91A146D" ma:contentTypeVersion="10" ma:contentTypeDescription="Crear nuevo documento." ma:contentTypeScope="" ma:versionID="49c790afad3cfa81392c1def51051425">
  <xsd:schema xmlns:xsd="http://www.w3.org/2001/XMLSchema" xmlns:xs="http://www.w3.org/2001/XMLSchema" xmlns:p="http://schemas.microsoft.com/office/2006/metadata/properties" xmlns:ns2="1932949f-51b9-468f-a717-748109fa6d9f" targetNamespace="http://schemas.microsoft.com/office/2006/metadata/properties" ma:root="true" ma:fieldsID="5b0b2dffb6088dab1fe383cdbc7c6e14" ns2:_="">
    <xsd:import namespace="1932949f-51b9-468f-a717-748109fa6d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2949f-51b9-468f-a717-748109fa6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4c50365-45af-4701-ba43-7c305195cd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D8A176-C91C-4CB9-AB00-7E5E1F59A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79203-68DC-4378-A594-28C1F0EC498A}">
  <ds:schemaRefs>
    <ds:schemaRef ds:uri="http://schemas.microsoft.com/office/2006/metadata/properties"/>
    <ds:schemaRef ds:uri="http://schemas.microsoft.com/office/infopath/2007/PartnerControls"/>
    <ds:schemaRef ds:uri="1932949f-51b9-468f-a717-748109fa6d9f"/>
  </ds:schemaRefs>
</ds:datastoreItem>
</file>

<file path=customXml/itemProps3.xml><?xml version="1.0" encoding="utf-8"?>
<ds:datastoreItem xmlns:ds="http://schemas.openxmlformats.org/officeDocument/2006/customXml" ds:itemID="{EE7AAD69-800E-442B-874D-C929235AC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2949f-51b9-468f-a717-748109fa6d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0.Diagrama de bloques</vt:lpstr>
      <vt:lpstr>1.Diag.flujo y modos</vt:lpstr>
      <vt:lpstr>2.Consumo bloques</vt:lpstr>
      <vt:lpstr>3.Curvas de energía</vt:lpstr>
      <vt:lpstr>4.Balance energético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cmartinez</dc:creator>
  <cp:lastModifiedBy>Daniel Guiral</cp:lastModifiedBy>
  <dcterms:created xsi:type="dcterms:W3CDTF">2018-01-09T09:28:05Z</dcterms:created>
  <dcterms:modified xsi:type="dcterms:W3CDTF">2025-05-07T08:06:38Z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0x01010097588C1DB8112449BC1539FEF91A146D</vt:lpwstr>
  </property>
</Properties>
</file>