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sonal data\ribbon\python_sample\"/>
    </mc:Choice>
  </mc:AlternateContent>
  <bookViews>
    <workbookView xWindow="4944" yWindow="0" windowWidth="20568" windowHeight="11412" activeTab="1"/>
  </bookViews>
  <sheets>
    <sheet name="PivotChart" sheetId="4" r:id="rId1"/>
    <sheet name="Account Holdings" sheetId="1" r:id="rId2"/>
    <sheet name="ReBalancing Report" sheetId="2" r:id="rId3"/>
    <sheet name="Rebalancing Historical Data" sheetId="3" r:id="rId4"/>
  </sheets>
  <externalReferences>
    <externalReference r:id="rId5"/>
  </externalReferences>
  <definedNames>
    <definedName name="AssetAllocation">[1]AssetAllocationLookup!$B$1:$C$49</definedName>
  </definedNames>
  <calcPr calcId="152511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8" i="4"/>
  <c r="B19" i="4"/>
  <c r="B20" i="4"/>
  <c r="B21" i="4"/>
  <c r="B16" i="4"/>
  <c r="C9" i="4" l="1"/>
  <c r="C8" i="4"/>
  <c r="C7" i="4"/>
  <c r="C6" i="4"/>
  <c r="C5" i="4"/>
  <c r="C4" i="4"/>
  <c r="A15" i="4" l="1"/>
</calcChain>
</file>

<file path=xl/sharedStrings.xml><?xml version="1.0" encoding="utf-8"?>
<sst xmlns="http://schemas.openxmlformats.org/spreadsheetml/2006/main" count="86" uniqueCount="27">
  <si>
    <t>Row Labels</t>
  </si>
  <si>
    <t>Grand Total</t>
  </si>
  <si>
    <t>Sum of Market Value</t>
  </si>
  <si>
    <t>Bond</t>
  </si>
  <si>
    <t>Canada</t>
  </si>
  <si>
    <t>Emerging</t>
  </si>
  <si>
    <t>Gold</t>
  </si>
  <si>
    <t>International</t>
  </si>
  <si>
    <t>Reit</t>
  </si>
  <si>
    <t>USA</t>
  </si>
  <si>
    <t>Date</t>
  </si>
  <si>
    <t>Useful for determining if rebalancing is necessary</t>
  </si>
  <si>
    <t>(All)</t>
  </si>
  <si>
    <t>Filtered on date, showing market value by category.</t>
  </si>
  <si>
    <t>Sorted by largest to smallest, by label name. Displaying values as "% of parent total"</t>
  </si>
  <si>
    <t>Sorted by largest to smallest, market value. Displaying values as "% of grand total"</t>
  </si>
  <si>
    <t>Actual - Target</t>
  </si>
  <si>
    <t>Name</t>
  </si>
  <si>
    <t>Target</t>
  </si>
  <si>
    <t>(blank)</t>
  </si>
  <si>
    <t>Cash</t>
  </si>
  <si>
    <t>SDRSP</t>
  </si>
  <si>
    <t>TFSA</t>
  </si>
  <si>
    <t>Market value, filtered on one date, showing account type holdings, by category</t>
  </si>
  <si>
    <t>This allows you to see if you have something that you shouldn't in a certain account.</t>
  </si>
  <si>
    <t>Ie. You want to hold all REIT's in an RRSP, and you see some that are in a cash account.</t>
  </si>
  <si>
    <t>ie. You want to hold all International in a RRSP or TFSA, but you see some in a cash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</si>
</sst>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yyyy\-mm\-dd\ h:mm:ss"/>
    <numFmt numFmtId="165" formatCode="0.0%"/>
    <numFmt numFmtId="166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4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0" applyFont="1"/>
    <xf numFmtId="10" fontId="0" fillId="0" borderId="0" xfId="0" applyNumberFormat="1"/>
    <xf numFmtId="165" fontId="0" fillId="0" borderId="0" xfId="0" applyNumberFormat="1"/>
    <xf numFmtId="14" fontId="2" fillId="0" borderId="0" xfId="0" quotePrefix="1" applyNumberFormat="1" applyFont="1"/>
    <xf numFmtId="165" fontId="0" fillId="0" borderId="0" xfId="2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</cellXfs>
  <cellStyles count="3">
    <cellStyle name="Currency" xfId="1" builtinId="4"/>
    <cellStyle name="Normal" xfId="0" builtinId="0"/>
    <cellStyle name="Percent" xfId="2" builtinId="5"/>
  </cellStyles>
  <dxfs count="18">
    <dxf>
      <numFmt numFmtId="34" formatCode="_-&quot;$&quot;* #,##0.00_-;\-&quot;$&quot;* #,##0.00_-;_-&quot;$&quot;* &quot;-&quot;??_-;_-@_-"/>
    </dxf>
    <dxf>
      <numFmt numFmtId="19" formatCode="yyyy/mm/dd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yyyy/mm/dd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yyyy/mm/dd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yyyy/mm/dd"/>
    </dxf>
    <dxf>
      <numFmt numFmtId="34" formatCode="_-&quot;$&quot;* #,##0.00_-;\-&quot;$&quot;* #,##0.00_-;_-&quot;$&quot;* &quot;-&quot;??_-;_-@_-"/>
    </dxf>
    <dxf>
      <numFmt numFmtId="19" formatCode="yyyy/mm/dd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34" formatCode="_-&quot;$&quot;* #,##0.00_-;\-&quot;$&quot;* #,##0.00_-;_-&quot;$&quot;* &quot;-&quot;??_-;_-@_-"/>
    </dxf>
    <dxf>
      <numFmt numFmtId="19" formatCode="yyyy/mm/dd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[PythonExcel_Pivot.xlsx]PivotChart!PivotTable1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</a:p>
        </c:rich>
      </c:tx>
      <c:layout>
        <c:manualLayout>
          <c:xMode val="edge"/>
          <c:yMode val="edge"/>
          <c:x val="0.39960811299691473"/>
          <c:y val="9.8190792511509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6.393441748453256E-2"/>
              <c:y val="-0.23064602993719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3901906527117787E-2"/>
              <c:y val="1.43407595255966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465266841644794"/>
          <c:y val="0.1805092215297362"/>
          <c:w val="0.5095636314691433"/>
          <c:h val="0.73987273370426609"/>
        </c:manualLayout>
      </c:layout>
      <c:pieChart>
        <c:varyColors val="1"/>
        <c:ser>
          <c:idx val="0"/>
          <c:order val="0"/>
          <c:tx>
            <c:strRef>
              <c:f>PivotChart!$B$3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Lbl>
              <c:idx val="2"/>
              <c:layout>
                <c:manualLayout>
                  <c:x val="2.3901906527117787E-2"/>
                  <c:y val="1.43407595255966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PivotChart!$A$4:$A$10</c:f>
              <c:strCache>
                <c:ptCount val="6"/>
                <c:pt idx="0">
                  <c:v>Bond</c:v>
                </c:pt>
                <c:pt idx="1">
                  <c:v>Canada</c:v>
                </c:pt>
                <c:pt idx="2">
                  <c:v>Emerging</c:v>
                </c:pt>
                <c:pt idx="3">
                  <c:v>International</c:v>
                </c:pt>
                <c:pt idx="4">
                  <c:v>Reit</c:v>
                </c:pt>
                <c:pt idx="5">
                  <c:v>USA</c:v>
                </c:pt>
              </c:strCache>
            </c:strRef>
          </c:cat>
          <c:val>
            <c:numRef>
              <c:f>PivotChart!$B$4:$B$10</c:f>
              <c:numCache>
                <c:formatCode>0.00%</c:formatCode>
                <c:ptCount val="6"/>
                <c:pt idx="0">
                  <c:v>0.16224207685425829</c:v>
                </c:pt>
                <c:pt idx="1">
                  <c:v>0.27178928929862284</c:v>
                </c:pt>
                <c:pt idx="2">
                  <c:v>7.5069514365112944E-2</c:v>
                </c:pt>
                <c:pt idx="3">
                  <c:v>0.13723214854725638</c:v>
                </c:pt>
                <c:pt idx="4">
                  <c:v>7.32173114647338E-2</c:v>
                </c:pt>
                <c:pt idx="5">
                  <c:v>0.28044965947001571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PivotChart!$B$25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PivotChart!$A$26:$A$31</c:f>
              <c:strCache>
                <c:ptCount val="6"/>
                <c:pt idx="0">
                  <c:v>Bond</c:v>
                </c:pt>
                <c:pt idx="1">
                  <c:v>Canada</c:v>
                </c:pt>
                <c:pt idx="2">
                  <c:v>Emerging</c:v>
                </c:pt>
                <c:pt idx="3">
                  <c:v>International</c:v>
                </c:pt>
                <c:pt idx="4">
                  <c:v>Reit</c:v>
                </c:pt>
                <c:pt idx="5">
                  <c:v>USA</c:v>
                </c:pt>
              </c:strCache>
            </c:strRef>
          </c:cat>
          <c:val>
            <c:numRef>
              <c:f>PivotChart!$B$26:$B$31</c:f>
              <c:numCache>
                <c:formatCode>0.0%</c:formatCode>
                <c:ptCount val="6"/>
                <c:pt idx="0">
                  <c:v>0.15</c:v>
                </c:pt>
                <c:pt idx="1">
                  <c:v>0.25</c:v>
                </c:pt>
                <c:pt idx="2">
                  <c:v>0.05</c:v>
                </c:pt>
                <c:pt idx="3">
                  <c:v>0.15</c:v>
                </c:pt>
                <c:pt idx="4">
                  <c:v>0.1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00000000000002"/>
          <c:y val="0.20891149023038791"/>
          <c:w val="0.2"/>
          <c:h val="0.76331073199183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Difference Between Actual and Target Allocation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PivotChart!$A$16:$A$21</c:f>
              <c:strCache>
                <c:ptCount val="6"/>
                <c:pt idx="0">
                  <c:v>Bond</c:v>
                </c:pt>
                <c:pt idx="1">
                  <c:v>Canada</c:v>
                </c:pt>
                <c:pt idx="2">
                  <c:v>Emerging</c:v>
                </c:pt>
                <c:pt idx="3">
                  <c:v>International</c:v>
                </c:pt>
                <c:pt idx="4">
                  <c:v>Reit</c:v>
                </c:pt>
                <c:pt idx="5">
                  <c:v>USA</c:v>
                </c:pt>
              </c:strCache>
            </c:strRef>
          </c:cat>
          <c:val>
            <c:numRef>
              <c:f>PivotChart!$B$16:$B$21</c:f>
              <c:numCache>
                <c:formatCode>0.00%</c:formatCode>
                <c:ptCount val="6"/>
                <c:pt idx="0">
                  <c:v>1.2242076854258294E-2</c:v>
                </c:pt>
                <c:pt idx="1">
                  <c:v>2.1789289298622838E-2</c:v>
                </c:pt>
                <c:pt idx="2">
                  <c:v>2.5069514365112941E-2</c:v>
                </c:pt>
                <c:pt idx="3">
                  <c:v>-1.2767851452743617E-2</c:v>
                </c:pt>
                <c:pt idx="4">
                  <c:v>-2.6782688535266205E-2</c:v>
                </c:pt>
                <c:pt idx="5">
                  <c:v>-1.9550340529984278E-2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28016"/>
        <c:axId val="369363088"/>
      </c:barChart>
      <c:catAx>
        <c:axId val="3647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3088"/>
        <c:crosses val="autoZero"/>
        <c:auto val="1"/>
        <c:lblAlgn val="ctr"/>
        <c:lblOffset val="4"/>
        <c:noMultiLvlLbl val="0"/>
      </c:catAx>
      <c:valAx>
        <c:axId val="3693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[PythonExcel_Pivot.xlsx]ReBalancing Report!PivotTable5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'ReBalancing Report'!$B$6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'ReBalancing Report'!$A$7:$A$14</c:f>
              <c:strCache>
                <c:ptCount val="7"/>
                <c:pt idx="0">
                  <c:v>USA</c:v>
                </c:pt>
                <c:pt idx="1">
                  <c:v>Canada</c:v>
                </c:pt>
                <c:pt idx="2">
                  <c:v>Bond</c:v>
                </c:pt>
                <c:pt idx="3">
                  <c:v>International</c:v>
                </c:pt>
                <c:pt idx="4">
                  <c:v>Emerging</c:v>
                </c:pt>
                <c:pt idx="5">
                  <c:v>Reit</c:v>
                </c:pt>
                <c:pt idx="6">
                  <c:v>Gold</c:v>
                </c:pt>
              </c:strCache>
            </c:strRef>
          </c:cat>
          <c:val>
            <c:numRef>
              <c:f>'ReBalancing Report'!$B$7:$B$14</c:f>
              <c:numCache>
                <c:formatCode>0.00%</c:formatCode>
                <c:ptCount val="7"/>
                <c:pt idx="0">
                  <c:v>0.27692145994803169</c:v>
                </c:pt>
                <c:pt idx="1">
                  <c:v>0.27632688904292407</c:v>
                </c:pt>
                <c:pt idx="2">
                  <c:v>0.17695943965650315</c:v>
                </c:pt>
                <c:pt idx="3">
                  <c:v>0.12471605798759182</c:v>
                </c:pt>
                <c:pt idx="4">
                  <c:v>7.4093131701291809E-2</c:v>
                </c:pt>
                <c:pt idx="5">
                  <c:v>6.897503563375966E-2</c:v>
                </c:pt>
                <c:pt idx="6">
                  <c:v>2.0079860298977091E-3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[PythonExcel_Pivot.xlsx]Rebalancing Historical Data!PivotTable5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'Rebalancing Historical Data'!$B$8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'Rebalancing Historical Data'!$A$9:$A$31</c:f>
              <c:multiLvlStrCache>
                <c:ptCount val="19"/>
                <c:lvl>
                  <c:pt idx="0">
                    <c:v>USA</c:v>
                  </c:pt>
                  <c:pt idx="1">
                    <c:v>Reit</c:v>
                  </c:pt>
                  <c:pt idx="2">
                    <c:v>International</c:v>
                  </c:pt>
                  <c:pt idx="3">
                    <c:v>Gold</c:v>
                  </c:pt>
                  <c:pt idx="4">
                    <c:v>Emerging</c:v>
                  </c:pt>
                  <c:pt idx="5">
                    <c:v>Canada</c:v>
                  </c:pt>
                  <c:pt idx="6">
                    <c:v>Bond</c:v>
                  </c:pt>
                  <c:pt idx="7">
                    <c:v>USA</c:v>
                  </c:pt>
                  <c:pt idx="8">
                    <c:v>Reit</c:v>
                  </c:pt>
                  <c:pt idx="9">
                    <c:v>International</c:v>
                  </c:pt>
                  <c:pt idx="10">
                    <c:v>Emerging</c:v>
                  </c:pt>
                  <c:pt idx="11">
                    <c:v>Canada</c:v>
                  </c:pt>
                  <c:pt idx="12">
                    <c:v>Bond</c:v>
                  </c:pt>
                  <c:pt idx="13">
                    <c:v>USA</c:v>
                  </c:pt>
                  <c:pt idx="14">
                    <c:v>Reit</c:v>
                  </c:pt>
                  <c:pt idx="15">
                    <c:v>International</c:v>
                  </c:pt>
                  <c:pt idx="16">
                    <c:v>Emerging</c:v>
                  </c:pt>
                  <c:pt idx="17">
                    <c:v>Canada</c:v>
                  </c:pt>
                  <c:pt idx="18">
                    <c:v>Bond</c:v>
                  </c:pt>
                </c:lvl>
                <c:lvl>
                  <c:pt idx="0">
                    <c:v>2014-06-08 0:00:00</c:v>
                  </c:pt>
                  <c:pt idx="7">
                    <c:v>2016-01-16 0:00:00</c:v>
                  </c:pt>
                  <c:pt idx="13">
                    <c:v>2016-02-10 0:00:00</c:v>
                  </c:pt>
                </c:lvl>
              </c:multiLvlStrCache>
            </c:multiLvlStrRef>
          </c:cat>
          <c:val>
            <c:numRef>
              <c:f>'Rebalancing Historical Data'!$B$9:$B$31</c:f>
              <c:numCache>
                <c:formatCode>0.00%</c:formatCode>
                <c:ptCount val="19"/>
                <c:pt idx="0">
                  <c:v>0.249953712837479</c:v>
                </c:pt>
                <c:pt idx="1">
                  <c:v>5.8782167048598996E-2</c:v>
                </c:pt>
                <c:pt idx="2">
                  <c:v>7.5751850221824277E-2</c:v>
                </c:pt>
                <c:pt idx="3">
                  <c:v>8.3405419897915316E-3</c:v>
                </c:pt>
                <c:pt idx="4">
                  <c:v>7.2111858113406091E-2</c:v>
                </c:pt>
                <c:pt idx="5">
                  <c:v>0.30602314863996682</c:v>
                </c:pt>
                <c:pt idx="6">
                  <c:v>0.22903672114893339</c:v>
                </c:pt>
                <c:pt idx="7">
                  <c:v>0.29038808334851463</c:v>
                </c:pt>
                <c:pt idx="8">
                  <c:v>7.12184899286471E-2</c:v>
                </c:pt>
                <c:pt idx="9">
                  <c:v>0.14318757859070247</c:v>
                </c:pt>
                <c:pt idx="10">
                  <c:v>7.4380684634910682E-2</c:v>
                </c:pt>
                <c:pt idx="11">
                  <c:v>0.26213621351661692</c:v>
                </c:pt>
                <c:pt idx="12">
                  <c:v>0.1586889499806082</c:v>
                </c:pt>
                <c:pt idx="13">
                  <c:v>0.28044965947001577</c:v>
                </c:pt>
                <c:pt idx="14">
                  <c:v>7.32173114647338E-2</c:v>
                </c:pt>
                <c:pt idx="15">
                  <c:v>0.13723214854725641</c:v>
                </c:pt>
                <c:pt idx="16">
                  <c:v>7.5069514365112944E-2</c:v>
                </c:pt>
                <c:pt idx="17">
                  <c:v>0.27178928929862284</c:v>
                </c:pt>
                <c:pt idx="18">
                  <c:v>0.16224207685425829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64656"/>
        <c:axId val="362485888"/>
      </c:barChart>
      <c:catAx>
        <c:axId val="3693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85888"/>
        <c:crosses val="autoZero"/>
        <c:auto val="1"/>
        <c:lblAlgn val="ctr"/>
        <c:lblOffset val="100"/>
        <c:noMultiLvlLbl val="0"/>
      </c:catAx>
      <c:valAx>
        <c:axId val="3624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0</xdr:row>
      <xdr:rowOff>94706</xdr:rowOff>
    </xdr:from>
    <xdr:to>
      <xdr:col>6</xdr:col>
      <xdr:colOff>70756</xdr:colOff>
      <xdr:row>19</xdr:row>
      <xdr:rowOff>161365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173916</xdr:colOff>
      <xdr:row>20</xdr:row>
      <xdr:rowOff>113853</xdr:rowOff>
    </xdr:from>
    <xdr:to>
      <xdr:col>6</xdr:col>
      <xdr:colOff>44376</xdr:colOff>
      <xdr:row>39</xdr:row>
      <xdr:rowOff>35858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</xdr:row>
      <xdr:rowOff>72390</xdr:rowOff>
    </xdr:from>
    <xdr:to>
      <xdr:col>9</xdr:col>
      <xdr:colOff>289560</xdr:colOff>
      <xdr:row>25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34290</xdr:rowOff>
    </xdr:from>
    <xdr:to>
      <xdr:col>10</xdr:col>
      <xdr:colOff>114300</xdr:colOff>
      <xdr:row>18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7</xdr:row>
      <xdr:rowOff>95250</xdr:rowOff>
    </xdr:from>
    <xdr:to>
      <xdr:col>10</xdr:col>
      <xdr:colOff>403860</xdr:colOff>
      <xdr:row>22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%20data/ribbon/python/PythonExce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ourceData"/>
      <sheetName val="Offline-Junk"/>
      <sheetName val="Offline"/>
      <sheetName val="AssetAllocationLookup"/>
    </sheetNames>
    <sheetDataSet>
      <sheetData sheetId="0"/>
      <sheetData sheetId="1"/>
      <sheetData sheetId="2"/>
      <sheetData sheetId="3"/>
      <sheetData sheetId="4">
        <row r="1">
          <cell r="B1" t="str">
            <v>Security</v>
          </cell>
          <cell r="C1" t="str">
            <v>Category</v>
          </cell>
        </row>
        <row r="2">
          <cell r="B2" t="str">
            <v>VANGUARD FTSE CDA ALL ETF</v>
          </cell>
          <cell r="C2" t="str">
            <v xml:space="preserve">Can </v>
          </cell>
        </row>
        <row r="3">
          <cell r="B3" t="str">
            <v>TD CDN INDX -E   /NL'FRAC</v>
          </cell>
          <cell r="C3" t="str">
            <v xml:space="preserve">Can </v>
          </cell>
        </row>
        <row r="4">
          <cell r="B4" t="str">
            <v>VANGUARD US TOTAL MKT ETF</v>
          </cell>
          <cell r="C4" t="str">
            <v>US</v>
          </cell>
        </row>
        <row r="5">
          <cell r="B5" t="str">
            <v>BMO S&amp;P/TSX CAPP COMP ETF</v>
          </cell>
          <cell r="C5" t="str">
            <v xml:space="preserve">Can </v>
          </cell>
        </row>
        <row r="6">
          <cell r="B6" t="str">
            <v>TORONTO DOMINION BANK</v>
          </cell>
          <cell r="C6" t="str">
            <v xml:space="preserve">Can </v>
          </cell>
        </row>
        <row r="7">
          <cell r="B7" t="str">
            <v>BMO CANADIAN DIVIDEND ETF</v>
          </cell>
          <cell r="C7" t="str">
            <v xml:space="preserve">Can </v>
          </cell>
        </row>
        <row r="8">
          <cell r="B8" t="str">
            <v>TD CD BD IDX-E SE/NL'FRAC</v>
          </cell>
          <cell r="C8" t="str">
            <v>Income-Bond</v>
          </cell>
        </row>
        <row r="9">
          <cell r="B9" t="str">
            <v>TD INV SAV ACCT  /NL'FRAC</v>
          </cell>
          <cell r="C9" t="str">
            <v>Income-Bond</v>
          </cell>
        </row>
        <row r="10">
          <cell r="B10" t="str">
            <v>TD US INDX C$ -E /NL'FRAC</v>
          </cell>
          <cell r="C10" t="str">
            <v>US</v>
          </cell>
        </row>
        <row r="11">
          <cell r="B11" t="str">
            <v>BMO S&amp;P/TSX LADD PFD ETF</v>
          </cell>
          <cell r="C11" t="str">
            <v>Income-Div</v>
          </cell>
        </row>
        <row r="12">
          <cell r="B12" t="str">
            <v>VANGUARD FTSE EMR MKT ETF</v>
          </cell>
          <cell r="C12" t="str">
            <v>Emerging</v>
          </cell>
        </row>
        <row r="13">
          <cell r="B13" t="str">
            <v>TD INTL IDX E SER/NL'FRAC</v>
          </cell>
          <cell r="C13" t="str">
            <v>International</v>
          </cell>
        </row>
        <row r="14">
          <cell r="B14" t="str">
            <v>ISHARES GOLD TRUST</v>
          </cell>
          <cell r="C14" t="str">
            <v>Gold</v>
          </cell>
        </row>
        <row r="15">
          <cell r="B15" t="str">
            <v>VANGUARD FTSE DEV N/A ETF</v>
          </cell>
          <cell r="C15" t="str">
            <v>International</v>
          </cell>
        </row>
        <row r="16">
          <cell r="B16" t="str">
            <v>VANGUARD TTL STK MRKT ETF</v>
          </cell>
          <cell r="C16" t="str">
            <v>US</v>
          </cell>
        </row>
        <row r="17">
          <cell r="B17" t="str">
            <v>PEMBINA PIPELINE CORP</v>
          </cell>
          <cell r="C17" t="str">
            <v xml:space="preserve">Can </v>
          </cell>
        </row>
        <row r="18">
          <cell r="B18" t="str">
            <v>BMO EQL WGT REIT INDX ETF</v>
          </cell>
          <cell r="C18" t="str">
            <v>Income-Reit</v>
          </cell>
        </row>
        <row r="19">
          <cell r="B19" t="str">
            <v>GENERAL ELECTRIC COMPANY</v>
          </cell>
          <cell r="C19" t="str">
            <v>US</v>
          </cell>
        </row>
        <row r="20">
          <cell r="B20" t="str">
            <v>BMO S&amp;P/TSX CAPPED COMPOSITE INDEX ETF UNIT</v>
          </cell>
          <cell r="C20" t="str">
            <v xml:space="preserve">Can </v>
          </cell>
        </row>
        <row r="21">
          <cell r="B21" t="str">
            <v>BMO S&amp;P/TSX LADDERED PFD SH INDEX ETF UNIT</v>
          </cell>
          <cell r="C21" t="str">
            <v>Income-Div</v>
          </cell>
        </row>
        <row r="22">
          <cell r="B22" t="str">
            <v>ISHARES S&amp;P/TSX NORTH AMERICAN PREFERRED STOCK INDEX ETF (CAD-HEDGED)</v>
          </cell>
          <cell r="C22" t="str">
            <v>Income-Div</v>
          </cell>
        </row>
        <row r="23">
          <cell r="B23" t="str">
            <v>VANGUARD FTSE CDA ALL CAP INDEX ETF TR UNIT</v>
          </cell>
          <cell r="C23" t="str">
            <v xml:space="preserve">Can </v>
          </cell>
        </row>
        <row r="24">
          <cell r="B24" t="str">
            <v>VANGUARD U S TOTAL MARKET INDEX ETF TR UNIT</v>
          </cell>
          <cell r="C24" t="str">
            <v>US</v>
          </cell>
        </row>
        <row r="25">
          <cell r="B25" t="str">
            <v>VANGUARD FTSE E/M ALL CAP</v>
          </cell>
          <cell r="C25" t="str">
            <v>Emerging</v>
          </cell>
        </row>
        <row r="26">
          <cell r="B26" t="str">
            <v>VANGUARD FTSE DEV EX N/A</v>
          </cell>
          <cell r="C26" t="str">
            <v>International</v>
          </cell>
        </row>
        <row r="27">
          <cell r="B27" t="str">
            <v>BMO LADDERED PFD INDX ETF</v>
          </cell>
          <cell r="C27" t="str">
            <v>Income-Div</v>
          </cell>
        </row>
        <row r="28">
          <cell r="B28" t="str">
            <v>ZCN</v>
          </cell>
          <cell r="C28" t="str">
            <v xml:space="preserve">Can </v>
          </cell>
        </row>
        <row r="29">
          <cell r="B29" t="str">
            <v>ZPR</v>
          </cell>
          <cell r="C29" t="str">
            <v>Income-Div</v>
          </cell>
        </row>
        <row r="30">
          <cell r="B30" t="str">
            <v>XPF</v>
          </cell>
          <cell r="C30" t="str">
            <v>Income-Div</v>
          </cell>
        </row>
        <row r="31">
          <cell r="B31" t="str">
            <v>VCN</v>
          </cell>
          <cell r="C31" t="str">
            <v xml:space="preserve">Can </v>
          </cell>
        </row>
        <row r="32">
          <cell r="B32" t="str">
            <v>VUN</v>
          </cell>
          <cell r="C32" t="str">
            <v>US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ython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McKenna" refreshedDate="42411.885672453704" createdVersion="5" refreshedVersion="5" minRefreshableVersion="3" recordCount="75">
  <cacheSource type="worksheet">
    <worksheetSource name="PivotData" r:id="rId2"/>
  </cacheSource>
  <cacheFields count="13">
    <cacheField name="Date" numFmtId="164">
      <sharedItems containsSemiMixedTypes="0" containsNonDate="0" containsDate="1" containsString="0" minDate="2014-06-08T00:00:00" maxDate="2016-02-11T00:00:00" count="3">
        <d v="2014-06-08T00:00:00"/>
        <d v="2016-01-16T00:00:00"/>
        <d v="2016-02-10T00:00:00"/>
      </sharedItems>
    </cacheField>
    <cacheField name="Account" numFmtId="0">
      <sharedItems count="7">
        <s v="XXXXXXA"/>
        <s v="yyyyyyA"/>
        <s v="XXXXXXJ"/>
        <s v="yyyyyyJ"/>
        <s v="XXXXXXS"/>
        <s v="yyyyyyS"/>
        <s v="Fruit Bank"/>
      </sharedItems>
    </cacheField>
    <cacheField name="Account Currency" numFmtId="0">
      <sharedItems containsBlank="1" count="4">
        <s v="CDN"/>
        <s v="TFSA"/>
        <s v="SDRSP"/>
        <m/>
      </sharedItems>
    </cacheField>
    <cacheField name="Account Type" numFmtId="0">
      <sharedItems containsBlank="1" count="5">
        <s v="Cash"/>
        <s v="TD"/>
        <s v="TFSA"/>
        <s v="SDRSP"/>
        <m/>
      </sharedItems>
    </cacheField>
    <cacheField name="Symbol" numFmtId="0">
      <sharedItems count="18">
        <s v="ZDV"/>
        <s v="GE"/>
        <s v="TD"/>
        <s v="IGT"/>
        <s v="PPL"/>
        <s v="TDB900"/>
        <s v="VUN"/>
        <s v="TDB902"/>
        <s v="TDB909"/>
        <s v="ZRE"/>
        <s v="VDU"/>
        <s v="VEE"/>
        <s v="TDB911"/>
        <s v="VTI"/>
        <s v="ZPR"/>
        <s v="VCN"/>
        <s v="VIU"/>
        <s v="GIC"/>
      </sharedItems>
    </cacheField>
    <cacheField name="Security" numFmtId="0">
      <sharedItems count="19">
        <s v="BMO CANADIAN DIVIDEND ETF"/>
        <s v="GENERAL ELECTRIC COMPANY"/>
        <s v="TORONTO DOMINION BANK"/>
        <s v="ISHARES GOLD TRUST"/>
        <s v="PEMBINA PIPELINE CORP"/>
        <s v="TD CDN INDX -E   /NL'FRAC"/>
        <s v="VANGUARD US TOTAL MKT ETF"/>
        <s v="TD US INDX C$ -E /NL'FRAC"/>
        <s v="TD CD BD IDX-E SE/NL'FRAC"/>
        <s v="BMO EQL WGT REIT INDX ETF"/>
        <s v="VANGUARD FTSE DEV N/A ETF"/>
        <s v="VANGUARD FTSE EMR MKT ETF"/>
        <s v="TD INTL IDX E SER/NL'FRAC"/>
        <s v="VANGUARD TTL STK MRKT ETF"/>
        <s v="BMO LADDERED PFD INDX ETF"/>
        <s v="VANGUARD FTSE CDA ALL ETF"/>
        <s v="VANGUARD FTSE E/M ALL CAP"/>
        <s v="VANGAURD FTSE DEV N/A ETF"/>
        <s v="GIC"/>
      </sharedItems>
    </cacheField>
    <cacheField name="Quantity" numFmtId="0">
      <sharedItems containsSemiMixedTypes="0" containsString="0" containsNumber="1" containsInteger="1" minValue="100" maxValue="100" count="1">
        <n v="100"/>
      </sharedItems>
    </cacheField>
    <cacheField name="Category" numFmtId="0">
      <sharedItems count="7">
        <s v="Canada"/>
        <s v="USA"/>
        <s v="Gold"/>
        <s v="Bond"/>
        <s v="Reit"/>
        <s v="International"/>
        <s v="Emerging"/>
      </sharedItems>
    </cacheField>
    <cacheField name="Price" numFmtId="0">
      <sharedItems containsString="0" containsBlank="1" containsNumber="1" minValue="8.6" maxValue="101.18"/>
    </cacheField>
    <cacheField name="Book Value" numFmtId="0">
      <sharedItems containsSemiMixedTypes="0" containsString="0" containsNumber="1" minValue="18.98" maxValue="10005"/>
    </cacheField>
    <cacheField name="Market Value" numFmtId="0">
      <sharedItems containsSemiMixedTypes="0" containsString="0" containsNumber="1" minValue="18.95" maxValue="10005"/>
    </cacheField>
    <cacheField name="Unrealized $" numFmtId="0">
      <sharedItems containsSemiMixedTypes="0" containsString="0" containsNumber="1" minValue="-1080.05" maxValue="1505.51"/>
    </cacheField>
    <cacheField name="Gain/Loss %" numFmtId="0">
      <sharedItems containsString="0" containsBlank="1" containsNumber="1" minValue="-24.92" maxValue="77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x v="0"/>
    <x v="0"/>
    <x v="0"/>
    <x v="0"/>
    <n v="18.39"/>
    <n v="1809.83"/>
    <n v="1839"/>
    <n v="29.17"/>
    <n v="1.61"/>
  </r>
  <r>
    <x v="0"/>
    <x v="0"/>
    <x v="0"/>
    <x v="0"/>
    <x v="1"/>
    <x v="1"/>
    <x v="0"/>
    <x v="1"/>
    <n v="27.14"/>
    <n v="1940.57"/>
    <n v="2470.87"/>
    <n v="530.29999999999995"/>
    <n v="27.33"/>
  </r>
  <r>
    <x v="0"/>
    <x v="0"/>
    <x v="0"/>
    <x v="0"/>
    <x v="2"/>
    <x v="2"/>
    <x v="0"/>
    <x v="0"/>
    <n v="54.78"/>
    <n v="2084"/>
    <n v="2739"/>
    <n v="655"/>
    <n v="31.43"/>
  </r>
  <r>
    <x v="0"/>
    <x v="1"/>
    <x v="0"/>
    <x v="0"/>
    <x v="0"/>
    <x v="0"/>
    <x v="0"/>
    <x v="0"/>
    <n v="18.39"/>
    <n v="3163.81"/>
    <n v="3371.5"/>
    <n v="207.69"/>
    <n v="6.56"/>
  </r>
  <r>
    <x v="0"/>
    <x v="1"/>
    <x v="0"/>
    <x v="0"/>
    <x v="3"/>
    <x v="3"/>
    <x v="0"/>
    <x v="2"/>
    <n v="13.19"/>
    <n v="421.92"/>
    <n v="329.75"/>
    <n v="-92.17"/>
    <n v="-21.84"/>
  </r>
  <r>
    <x v="0"/>
    <x v="2"/>
    <x v="1"/>
    <x v="1"/>
    <x v="0"/>
    <x v="0"/>
    <x v="0"/>
    <x v="0"/>
    <n v="18.39"/>
    <n v="825.85"/>
    <n v="919.5"/>
    <n v="93.65"/>
    <n v="11.34"/>
  </r>
  <r>
    <x v="0"/>
    <x v="2"/>
    <x v="1"/>
    <x v="1"/>
    <x v="4"/>
    <x v="4"/>
    <x v="0"/>
    <x v="0"/>
    <n v="44.38"/>
    <n v="784.42"/>
    <n v="1109.5"/>
    <n v="325.08"/>
    <n v="41.44"/>
  </r>
  <r>
    <x v="0"/>
    <x v="2"/>
    <x v="1"/>
    <x v="1"/>
    <x v="5"/>
    <x v="5"/>
    <x v="0"/>
    <x v="0"/>
    <n v="24.23"/>
    <n v="593.19000000000005"/>
    <n v="641.08000000000004"/>
    <n v="47.89"/>
    <n v="8.07"/>
  </r>
  <r>
    <x v="0"/>
    <x v="3"/>
    <x v="1"/>
    <x v="1"/>
    <x v="0"/>
    <x v="0"/>
    <x v="0"/>
    <x v="0"/>
    <n v="18.39"/>
    <n v="811.3"/>
    <n v="919.5"/>
    <n v="108.2"/>
    <n v="13.34"/>
  </r>
  <r>
    <x v="0"/>
    <x v="3"/>
    <x v="1"/>
    <x v="1"/>
    <x v="6"/>
    <x v="6"/>
    <x v="0"/>
    <x v="1"/>
    <n v="30.05"/>
    <n v="968.5"/>
    <n v="1001.67"/>
    <n v="33.17"/>
    <n v="3.42"/>
  </r>
  <r>
    <x v="0"/>
    <x v="3"/>
    <x v="1"/>
    <x v="1"/>
    <x v="5"/>
    <x v="5"/>
    <x v="0"/>
    <x v="0"/>
    <n v="24.23"/>
    <n v="542.59"/>
    <n v="559.79"/>
    <n v="17.190000000000001"/>
    <n v="3.17"/>
  </r>
  <r>
    <x v="0"/>
    <x v="3"/>
    <x v="1"/>
    <x v="1"/>
    <x v="7"/>
    <x v="7"/>
    <x v="0"/>
    <x v="1"/>
    <n v="37.29"/>
    <n v="459.64"/>
    <n v="483.13"/>
    <n v="23.48"/>
    <n v="5.1100000000000003"/>
  </r>
  <r>
    <x v="0"/>
    <x v="3"/>
    <x v="1"/>
    <x v="1"/>
    <x v="8"/>
    <x v="8"/>
    <x v="0"/>
    <x v="3"/>
    <n v="11.4"/>
    <n v="18.98"/>
    <n v="18.95"/>
    <n v="-0.03"/>
    <n v="-0.17"/>
  </r>
  <r>
    <x v="0"/>
    <x v="4"/>
    <x v="2"/>
    <x v="1"/>
    <x v="9"/>
    <x v="9"/>
    <x v="0"/>
    <x v="4"/>
    <n v="19.920000000000002"/>
    <n v="2300.33"/>
    <n v="2324"/>
    <n v="23.67"/>
    <n v="1.03"/>
  </r>
  <r>
    <x v="0"/>
    <x v="4"/>
    <x v="2"/>
    <x v="1"/>
    <x v="10"/>
    <x v="10"/>
    <x v="0"/>
    <x v="5"/>
    <n v="29.63"/>
    <n v="2884.17"/>
    <n v="2963"/>
    <n v="78.84"/>
    <n v="2.73"/>
  </r>
  <r>
    <x v="0"/>
    <x v="4"/>
    <x v="2"/>
    <x v="1"/>
    <x v="11"/>
    <x v="11"/>
    <x v="0"/>
    <x v="6"/>
    <n v="28.51"/>
    <n v="2717.5"/>
    <n v="2851"/>
    <n v="133.5"/>
    <n v="4.91"/>
  </r>
  <r>
    <x v="0"/>
    <x v="4"/>
    <x v="2"/>
    <x v="1"/>
    <x v="7"/>
    <x v="7"/>
    <x v="0"/>
    <x v="1"/>
    <n v="37.29"/>
    <n v="575.80999999999995"/>
    <n v="594.14"/>
    <n v="18.329999999999998"/>
    <n v="3.18"/>
  </r>
  <r>
    <x v="0"/>
    <x v="4"/>
    <x v="2"/>
    <x v="1"/>
    <x v="8"/>
    <x v="8"/>
    <x v="0"/>
    <x v="3"/>
    <n v="11.4"/>
    <n v="36.270000000000003"/>
    <n v="36.200000000000003"/>
    <n v="-0.06"/>
    <n v="-0.17"/>
  </r>
  <r>
    <x v="0"/>
    <x v="4"/>
    <x v="2"/>
    <x v="1"/>
    <x v="12"/>
    <x v="12"/>
    <x v="0"/>
    <x v="5"/>
    <n v="12.03"/>
    <n v="31.02"/>
    <n v="31.91"/>
    <n v="0.89"/>
    <n v="2.87"/>
  </r>
  <r>
    <x v="0"/>
    <x v="5"/>
    <x v="2"/>
    <x v="1"/>
    <x v="13"/>
    <x v="13"/>
    <x v="0"/>
    <x v="1"/>
    <n v="101.18"/>
    <n v="3614.9"/>
    <n v="3684.64"/>
    <n v="69.739999999999995"/>
    <n v="1.93"/>
  </r>
  <r>
    <x v="0"/>
    <x v="5"/>
    <x v="2"/>
    <x v="1"/>
    <x v="6"/>
    <x v="6"/>
    <x v="0"/>
    <x v="1"/>
    <n v="30.05"/>
    <n v="1211.25"/>
    <n v="1252.08"/>
    <n v="40.83"/>
    <n v="3.37"/>
  </r>
  <r>
    <x v="0"/>
    <x v="5"/>
    <x v="2"/>
    <x v="1"/>
    <x v="7"/>
    <x v="7"/>
    <x v="0"/>
    <x v="1"/>
    <n v="37.29"/>
    <n v="380.28"/>
    <n v="395.59"/>
    <n v="15.31"/>
    <n v="4.0199999999999996"/>
  </r>
  <r>
    <x v="1"/>
    <x v="0"/>
    <x v="0"/>
    <x v="0"/>
    <x v="0"/>
    <x v="0"/>
    <x v="0"/>
    <x v="0"/>
    <n v="13.69"/>
    <n v="1812.74"/>
    <n v="1369"/>
    <n v="-443.74"/>
    <n v="-24.48"/>
  </r>
  <r>
    <x v="1"/>
    <x v="0"/>
    <x v="0"/>
    <x v="0"/>
    <x v="1"/>
    <x v="1"/>
    <x v="0"/>
    <x v="1"/>
    <n v="28.48"/>
    <n v="1940.57"/>
    <n v="3446.08"/>
    <n v="1505.51"/>
    <n v="77.58"/>
  </r>
  <r>
    <x v="1"/>
    <x v="0"/>
    <x v="0"/>
    <x v="0"/>
    <x v="2"/>
    <x v="2"/>
    <x v="0"/>
    <x v="0"/>
    <n v="49.44"/>
    <n v="2084"/>
    <n v="2472"/>
    <n v="388"/>
    <n v="18.62"/>
  </r>
  <r>
    <x v="1"/>
    <x v="0"/>
    <x v="0"/>
    <x v="0"/>
    <x v="12"/>
    <x v="12"/>
    <x v="0"/>
    <x v="5"/>
    <n v="12.3"/>
    <n v="936.27"/>
    <n v="994.54"/>
    <n v="58.27"/>
    <n v="6.22"/>
  </r>
  <r>
    <x v="1"/>
    <x v="1"/>
    <x v="0"/>
    <x v="0"/>
    <x v="14"/>
    <x v="14"/>
    <x v="0"/>
    <x v="0"/>
    <n v="8.6"/>
    <n v="5982.05"/>
    <n v="4902"/>
    <n v="-1080.05"/>
    <n v="-18.05"/>
  </r>
  <r>
    <x v="1"/>
    <x v="1"/>
    <x v="0"/>
    <x v="0"/>
    <x v="0"/>
    <x v="0"/>
    <x v="0"/>
    <x v="0"/>
    <n v="13.69"/>
    <n v="721.75"/>
    <n v="570.41999999999996"/>
    <n v="-151.33000000000001"/>
    <n v="-20.97"/>
  </r>
  <r>
    <x v="1"/>
    <x v="1"/>
    <x v="0"/>
    <x v="0"/>
    <x v="15"/>
    <x v="15"/>
    <x v="0"/>
    <x v="0"/>
    <n v="24.22"/>
    <n v="8072.07"/>
    <n v="7205.45"/>
    <n v="-866.62"/>
    <n v="-10.74"/>
  </r>
  <r>
    <x v="1"/>
    <x v="1"/>
    <x v="0"/>
    <x v="0"/>
    <x v="6"/>
    <x v="6"/>
    <x v="0"/>
    <x v="1"/>
    <n v="37.700000000000003"/>
    <n v="4406.6499999999996"/>
    <n v="5089.5"/>
    <n v="682.85"/>
    <n v="15.5"/>
  </r>
  <r>
    <x v="1"/>
    <x v="3"/>
    <x v="0"/>
    <x v="2"/>
    <x v="11"/>
    <x v="16"/>
    <x v="0"/>
    <x v="6"/>
    <n v="25.11"/>
    <n v="2407.8200000000002"/>
    <n v="1925.1"/>
    <n v="-482.72"/>
    <n v="-20.05"/>
  </r>
  <r>
    <x v="1"/>
    <x v="3"/>
    <x v="0"/>
    <x v="2"/>
    <x v="7"/>
    <x v="7"/>
    <x v="0"/>
    <x v="1"/>
    <n v="47.5"/>
    <n v="641.12"/>
    <n v="665.96"/>
    <n v="24.84"/>
    <n v="3.87"/>
  </r>
  <r>
    <x v="1"/>
    <x v="3"/>
    <x v="0"/>
    <x v="2"/>
    <x v="12"/>
    <x v="12"/>
    <x v="0"/>
    <x v="5"/>
    <n v="12.3"/>
    <n v="1468.57"/>
    <n v="1521.75"/>
    <n v="53.18"/>
    <n v="3.62"/>
  </r>
  <r>
    <x v="1"/>
    <x v="2"/>
    <x v="0"/>
    <x v="2"/>
    <x v="16"/>
    <x v="17"/>
    <x v="0"/>
    <x v="5"/>
    <n v="24.08"/>
    <n v="713.36"/>
    <n v="662.2"/>
    <n v="-51.16"/>
    <n v="-7.17"/>
  </r>
  <r>
    <x v="1"/>
    <x v="2"/>
    <x v="0"/>
    <x v="2"/>
    <x v="6"/>
    <x v="6"/>
    <x v="0"/>
    <x v="1"/>
    <n v="37.700000000000003"/>
    <n v="2323.2800000000002"/>
    <n v="2450.5"/>
    <n v="127.22"/>
    <n v="5.48"/>
  </r>
  <r>
    <x v="1"/>
    <x v="2"/>
    <x v="0"/>
    <x v="2"/>
    <x v="11"/>
    <x v="16"/>
    <x v="0"/>
    <x v="6"/>
    <n v="25.11"/>
    <n v="815.5"/>
    <n v="669.6"/>
    <n v="-145.9"/>
    <n v="-17.89"/>
  </r>
  <r>
    <x v="1"/>
    <x v="2"/>
    <x v="0"/>
    <x v="2"/>
    <x v="7"/>
    <x v="7"/>
    <x v="0"/>
    <x v="1"/>
    <n v="47.5"/>
    <n v="466.67"/>
    <n v="454.61"/>
    <n v="-12.06"/>
    <n v="-2.58"/>
  </r>
  <r>
    <x v="1"/>
    <x v="2"/>
    <x v="0"/>
    <x v="2"/>
    <x v="12"/>
    <x v="12"/>
    <x v="0"/>
    <x v="5"/>
    <n v="12.3"/>
    <n v="108.82"/>
    <n v="104.45"/>
    <n v="-4.37"/>
    <n v="-4.01"/>
  </r>
  <r>
    <x v="1"/>
    <x v="4"/>
    <x v="0"/>
    <x v="3"/>
    <x v="9"/>
    <x v="9"/>
    <x v="0"/>
    <x v="4"/>
    <n v="16.52"/>
    <n v="4363.5600000000004"/>
    <n v="3510.5"/>
    <n v="-853.06"/>
    <n v="-19.55"/>
  </r>
  <r>
    <x v="1"/>
    <x v="4"/>
    <x v="0"/>
    <x v="3"/>
    <x v="16"/>
    <x v="17"/>
    <x v="0"/>
    <x v="5"/>
    <n v="24.08"/>
    <n v="4751"/>
    <n v="4414.67"/>
    <n v="-336.33"/>
    <n v="-7.08"/>
  </r>
  <r>
    <x v="1"/>
    <x v="4"/>
    <x v="0"/>
    <x v="3"/>
    <x v="11"/>
    <x v="16"/>
    <x v="0"/>
    <x v="6"/>
    <n v="25.11"/>
    <n v="1816.24"/>
    <n v="1674"/>
    <n v="-142.24"/>
    <n v="-7.83"/>
  </r>
  <r>
    <x v="1"/>
    <x v="4"/>
    <x v="0"/>
    <x v="3"/>
    <x v="12"/>
    <x v="12"/>
    <x v="0"/>
    <x v="5"/>
    <n v="12.3"/>
    <n v="466.67"/>
    <n v="450.4"/>
    <n v="-16.27"/>
    <n v="-3.49"/>
  </r>
  <r>
    <x v="1"/>
    <x v="5"/>
    <x v="0"/>
    <x v="3"/>
    <x v="9"/>
    <x v="9"/>
    <x v="0"/>
    <x v="4"/>
    <n v="16.52"/>
    <n v="1184.17"/>
    <n v="977.43"/>
    <n v="-206.73"/>
    <n v="-17.46"/>
  </r>
  <r>
    <x v="1"/>
    <x v="5"/>
    <x v="0"/>
    <x v="3"/>
    <x v="13"/>
    <x v="13"/>
    <x v="0"/>
    <x v="1"/>
    <n v="95.49"/>
    <n v="3614.9"/>
    <n v="4621.72"/>
    <n v="1006.82"/>
    <n v="27.85"/>
  </r>
  <r>
    <x v="1"/>
    <x v="5"/>
    <x v="0"/>
    <x v="3"/>
    <x v="6"/>
    <x v="6"/>
    <x v="0"/>
    <x v="1"/>
    <n v="37.700000000000003"/>
    <n v="1211.1099999999999"/>
    <n v="1570.83"/>
    <n v="359.73"/>
    <n v="29.7"/>
  </r>
  <r>
    <x v="1"/>
    <x v="5"/>
    <x v="0"/>
    <x v="3"/>
    <x v="11"/>
    <x v="16"/>
    <x v="0"/>
    <x v="6"/>
    <n v="25.11"/>
    <n v="512.33000000000004"/>
    <n v="418.5"/>
    <n v="-93.83"/>
    <n v="-18.309999999999999"/>
  </r>
  <r>
    <x v="1"/>
    <x v="5"/>
    <x v="0"/>
    <x v="3"/>
    <x v="12"/>
    <x v="12"/>
    <x v="0"/>
    <x v="5"/>
    <n v="12.3"/>
    <n v="912.52"/>
    <n v="875.15"/>
    <n v="-37.369999999999997"/>
    <n v="-4.0999999999999996"/>
  </r>
  <r>
    <x v="2"/>
    <x v="0"/>
    <x v="0"/>
    <x v="0"/>
    <x v="0"/>
    <x v="0"/>
    <x v="0"/>
    <x v="0"/>
    <n v="13.61"/>
    <n v="1812.74"/>
    <n v="1361"/>
    <n v="-451.74"/>
    <n v="-24.92"/>
  </r>
  <r>
    <x v="2"/>
    <x v="0"/>
    <x v="0"/>
    <x v="0"/>
    <x v="1"/>
    <x v="1"/>
    <x v="0"/>
    <x v="1"/>
    <n v="28.3"/>
    <n v="1940.57"/>
    <n v="3294.12"/>
    <n v="1353.55"/>
    <n v="69.75"/>
  </r>
  <r>
    <x v="2"/>
    <x v="0"/>
    <x v="0"/>
    <x v="0"/>
    <x v="2"/>
    <x v="2"/>
    <x v="0"/>
    <x v="0"/>
    <n v="49.7"/>
    <n v="2084"/>
    <n v="2485"/>
    <n v="401"/>
    <n v="19.239999999999998"/>
  </r>
  <r>
    <x v="2"/>
    <x v="0"/>
    <x v="0"/>
    <x v="0"/>
    <x v="12"/>
    <x v="12"/>
    <x v="0"/>
    <x v="5"/>
    <n v="11.46"/>
    <n v="936.27"/>
    <n v="926.62"/>
    <n v="-9.65"/>
    <n v="-1.03"/>
  </r>
  <r>
    <x v="2"/>
    <x v="1"/>
    <x v="0"/>
    <x v="0"/>
    <x v="14"/>
    <x v="14"/>
    <x v="0"/>
    <x v="0"/>
    <n v="8.8800000000000008"/>
    <n v="5982.05"/>
    <n v="5061.6000000000004"/>
    <n v="-920.45"/>
    <n v="-15.39"/>
  </r>
  <r>
    <x v="2"/>
    <x v="1"/>
    <x v="0"/>
    <x v="0"/>
    <x v="0"/>
    <x v="0"/>
    <x v="0"/>
    <x v="0"/>
    <n v="13.61"/>
    <n v="721.75"/>
    <n v="567.08000000000004"/>
    <n v="-154.66999999999999"/>
    <n v="-21.43"/>
  </r>
  <r>
    <x v="2"/>
    <x v="1"/>
    <x v="0"/>
    <x v="0"/>
    <x v="15"/>
    <x v="15"/>
    <x v="0"/>
    <x v="0"/>
    <n v="24.49"/>
    <n v="8072.07"/>
    <n v="7285.78"/>
    <n v="-786.29"/>
    <n v="-9.74"/>
  </r>
  <r>
    <x v="2"/>
    <x v="1"/>
    <x v="0"/>
    <x v="0"/>
    <x v="6"/>
    <x v="6"/>
    <x v="0"/>
    <x v="1"/>
    <n v="35.51"/>
    <n v="4406.6499999999996"/>
    <n v="4793.8500000000004"/>
    <n v="387.2"/>
    <n v="8.7899999999999991"/>
  </r>
  <r>
    <x v="2"/>
    <x v="2"/>
    <x v="0"/>
    <x v="2"/>
    <x v="16"/>
    <x v="17"/>
    <x v="0"/>
    <x v="5"/>
    <n v="22.7"/>
    <n v="713.36"/>
    <n v="624.25"/>
    <n v="-89.11"/>
    <n v="-12.49"/>
  </r>
  <r>
    <x v="2"/>
    <x v="2"/>
    <x v="0"/>
    <x v="2"/>
    <x v="6"/>
    <x v="6"/>
    <x v="0"/>
    <x v="1"/>
    <n v="35.51"/>
    <n v="2323.2800000000002"/>
    <n v="2308.15"/>
    <n v="-15.13"/>
    <n v="-0.65"/>
  </r>
  <r>
    <x v="2"/>
    <x v="2"/>
    <x v="0"/>
    <x v="2"/>
    <x v="11"/>
    <x v="16"/>
    <x v="0"/>
    <x v="6"/>
    <n v="24.8"/>
    <n v="815.5"/>
    <n v="661.33"/>
    <n v="-154.16999999999999"/>
    <n v="-18.899999999999999"/>
  </r>
  <r>
    <x v="2"/>
    <x v="2"/>
    <x v="0"/>
    <x v="2"/>
    <x v="7"/>
    <x v="7"/>
    <x v="0"/>
    <x v="1"/>
    <n v="44.73"/>
    <n v="466.67"/>
    <n v="428.1"/>
    <n v="-38.57"/>
    <n v="-8.27"/>
  </r>
  <r>
    <x v="2"/>
    <x v="2"/>
    <x v="0"/>
    <x v="2"/>
    <x v="12"/>
    <x v="12"/>
    <x v="0"/>
    <x v="5"/>
    <n v="11.46"/>
    <n v="108.82"/>
    <n v="97.32"/>
    <n v="-11.5"/>
    <n v="-10.57"/>
  </r>
  <r>
    <x v="2"/>
    <x v="3"/>
    <x v="0"/>
    <x v="2"/>
    <x v="11"/>
    <x v="16"/>
    <x v="0"/>
    <x v="6"/>
    <n v="24.8"/>
    <n v="2407.8200000000002"/>
    <n v="1901.33"/>
    <n v="-506.49"/>
    <n v="-21.04"/>
  </r>
  <r>
    <x v="2"/>
    <x v="3"/>
    <x v="0"/>
    <x v="2"/>
    <x v="7"/>
    <x v="7"/>
    <x v="0"/>
    <x v="1"/>
    <n v="44.73"/>
    <n v="641.12"/>
    <n v="627.12"/>
    <n v="-14"/>
    <n v="-2.1800000000000002"/>
  </r>
  <r>
    <x v="2"/>
    <x v="3"/>
    <x v="0"/>
    <x v="2"/>
    <x v="12"/>
    <x v="12"/>
    <x v="0"/>
    <x v="5"/>
    <n v="11.46"/>
    <n v="1468.57"/>
    <n v="1417.82"/>
    <n v="-50.74"/>
    <n v="-3.46"/>
  </r>
  <r>
    <x v="2"/>
    <x v="4"/>
    <x v="0"/>
    <x v="3"/>
    <x v="9"/>
    <x v="9"/>
    <x v="0"/>
    <x v="4"/>
    <n v="16.62"/>
    <n v="4363.5600000000004"/>
    <n v="3531.75"/>
    <n v="-831.81"/>
    <n v="-19.059999999999999"/>
  </r>
  <r>
    <x v="2"/>
    <x v="4"/>
    <x v="0"/>
    <x v="3"/>
    <x v="16"/>
    <x v="17"/>
    <x v="0"/>
    <x v="5"/>
    <n v="22.7"/>
    <n v="4751"/>
    <n v="4161.67"/>
    <n v="-589.33000000000004"/>
    <n v="-12.4"/>
  </r>
  <r>
    <x v="2"/>
    <x v="4"/>
    <x v="0"/>
    <x v="3"/>
    <x v="11"/>
    <x v="16"/>
    <x v="0"/>
    <x v="6"/>
    <n v="24.8"/>
    <n v="1816.24"/>
    <n v="1653.33"/>
    <n v="-162.91"/>
    <n v="-8.9700000000000006"/>
  </r>
  <r>
    <x v="2"/>
    <x v="4"/>
    <x v="0"/>
    <x v="3"/>
    <x v="12"/>
    <x v="12"/>
    <x v="0"/>
    <x v="5"/>
    <n v="11.46"/>
    <n v="466.67"/>
    <n v="419.64"/>
    <n v="-47.03"/>
    <n v="-10.08"/>
  </r>
  <r>
    <x v="2"/>
    <x v="5"/>
    <x v="0"/>
    <x v="3"/>
    <x v="9"/>
    <x v="9"/>
    <x v="0"/>
    <x v="4"/>
    <n v="16.62"/>
    <n v="1184.17"/>
    <n v="983.35"/>
    <n v="-200.82"/>
    <n v="-16.96"/>
  </r>
  <r>
    <x v="2"/>
    <x v="5"/>
    <x v="0"/>
    <x v="3"/>
    <x v="13"/>
    <x v="13"/>
    <x v="0"/>
    <x v="1"/>
    <n v="93.72"/>
    <n v="3614.9"/>
    <n v="4363.6000000000004"/>
    <n v="748.71"/>
    <n v="20.71"/>
  </r>
  <r>
    <x v="2"/>
    <x v="5"/>
    <x v="0"/>
    <x v="3"/>
    <x v="6"/>
    <x v="6"/>
    <x v="0"/>
    <x v="1"/>
    <n v="35.51"/>
    <n v="1211.1099999999999"/>
    <n v="1479.58"/>
    <n v="268.48"/>
    <n v="22.17"/>
  </r>
  <r>
    <x v="2"/>
    <x v="5"/>
    <x v="0"/>
    <x v="3"/>
    <x v="11"/>
    <x v="16"/>
    <x v="0"/>
    <x v="6"/>
    <n v="24.8"/>
    <n v="512.33000000000004"/>
    <n v="413.33"/>
    <n v="-99"/>
    <n v="-19.32"/>
  </r>
  <r>
    <x v="2"/>
    <x v="5"/>
    <x v="0"/>
    <x v="3"/>
    <x v="12"/>
    <x v="12"/>
    <x v="0"/>
    <x v="5"/>
    <n v="11.46"/>
    <n v="912.52"/>
    <n v="815.39"/>
    <n v="-97.14"/>
    <n v="-10.64"/>
  </r>
  <r>
    <x v="0"/>
    <x v="6"/>
    <x v="3"/>
    <x v="4"/>
    <x v="17"/>
    <x v="18"/>
    <x v="0"/>
    <x v="3"/>
    <m/>
    <n v="9000"/>
    <n v="9000"/>
    <n v="0"/>
    <m/>
  </r>
  <r>
    <x v="1"/>
    <x v="6"/>
    <x v="3"/>
    <x v="4"/>
    <x v="17"/>
    <x v="18"/>
    <x v="0"/>
    <x v="3"/>
    <m/>
    <n v="10000"/>
    <n v="10000"/>
    <n v="0"/>
    <m/>
  </r>
  <r>
    <x v="2"/>
    <x v="6"/>
    <x v="3"/>
    <x v="4"/>
    <x v="17"/>
    <x v="18"/>
    <x v="0"/>
    <x v="3"/>
    <m/>
    <n v="10005"/>
    <n v="10005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0" firstHeaderRow="1" firstDataRow="1" firstDataCol="1" rowPageCount="1" colPageCount="1"/>
  <pivotFields count="13">
    <pivotField axis="axisPage" numFmtId="164" showAll="0">
      <items count="4">
        <item x="0"/>
        <item x="1"/>
        <item x="2"/>
        <item t="default"/>
      </items>
    </pivotField>
    <pivotField showAll="0" defaultSubtotal="0"/>
    <pivotField showAll="0"/>
    <pivotField showAll="0"/>
    <pivotField showAll="0"/>
    <pivotField showAll="0" defaultSubtotal="0"/>
    <pivotField showAll="0"/>
    <pivotField axis="axisRow" showAll="0" sortType="ascending">
      <items count="8">
        <item x="3"/>
        <item x="0"/>
        <item x="6"/>
        <item x="2"/>
        <item x="5"/>
        <item x="4"/>
        <item x="1"/>
        <item t="default"/>
      </items>
    </pivotField>
    <pivotField showAll="0"/>
    <pivotField showAll="0" defaultSubtotal="0"/>
    <pivotField dataField="1" showAll="0" defaultSubtota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Items count="1">
    <i/>
  </colItems>
  <pageFields count="1">
    <pageField fld="0" item="2" hier="-1"/>
  </pageFields>
  <dataFields count="1">
    <dataField name="Sum of Market Value" fld="10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B24" firstHeaderRow="1" firstDataRow="1" firstDataCol="1"/>
  <pivotFields count="13">
    <pivotField axis="axisRow" numFmtId="164" showAll="0">
      <items count="4">
        <item h="1" x="0"/>
        <item h="1" x="1"/>
        <item x="2"/>
        <item t="default"/>
      </items>
    </pivotField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Row" showAll="0">
      <items count="8">
        <item x="3"/>
        <item x="0"/>
        <item x="6"/>
        <item x="2"/>
        <item x="5"/>
        <item x="4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3">
    <field x="0"/>
    <field x="3"/>
    <field x="7"/>
  </rowFields>
  <rowItems count="17">
    <i>
      <x v="2"/>
    </i>
    <i r="1">
      <x/>
    </i>
    <i r="2">
      <x v="1"/>
    </i>
    <i r="2">
      <x v="4"/>
    </i>
    <i r="2">
      <x v="6"/>
    </i>
    <i r="1">
      <x v="1"/>
    </i>
    <i r="2">
      <x v="2"/>
    </i>
    <i r="2">
      <x v="4"/>
    </i>
    <i r="2">
      <x v="5"/>
    </i>
    <i r="2">
      <x v="6"/>
    </i>
    <i r="1">
      <x v="3"/>
    </i>
    <i r="2">
      <x v="2"/>
    </i>
    <i r="2">
      <x v="4"/>
    </i>
    <i r="2">
      <x v="6"/>
    </i>
    <i r="1">
      <x v="4"/>
    </i>
    <i r="2">
      <x/>
    </i>
    <i t="grand">
      <x/>
    </i>
  </rowItems>
  <colItems count="1">
    <i/>
  </colItems>
  <dataFields count="1">
    <dataField name="Sum of Market Value" fld="10" baseField="0" baseItem="0"/>
  </dataFields>
  <formats count="3">
    <format dxfId="11">
      <pivotArea collapsedLevelsAreSubtotals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  <format dxfId="9">
      <pivotArea collapsedLevelsAreSubtotals="1" fieldPosition="0">
        <references count="2">
          <reference field="0" count="0" selected="0"/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6:B14" firstHeaderRow="1" firstDataRow="1" firstDataCol="1" rowPageCount="1" colPageCount="1"/>
  <pivotFields count="13">
    <pivotField axis="axisPage" numFmtId="164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3"/>
        <item x="0"/>
        <item x="6"/>
        <item x="2"/>
        <item x="5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 v="6"/>
    </i>
    <i>
      <x v="1"/>
    </i>
    <i>
      <x/>
    </i>
    <i>
      <x v="4"/>
    </i>
    <i>
      <x v="2"/>
    </i>
    <i>
      <x v="5"/>
    </i>
    <i>
      <x v="3"/>
    </i>
    <i t="grand">
      <x/>
    </i>
  </rowItems>
  <colItems count="1">
    <i/>
  </colItems>
  <pageFields count="1">
    <pageField fld="0" hier="-1"/>
  </pageFields>
  <dataFields count="1">
    <dataField name="Sum of Market Value" fld="10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8:B31" firstHeaderRow="1" firstDataRow="1" firstDataCol="1"/>
  <pivotFields count="13">
    <pivotField axis="axisRow" numFmtId="164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1"/>
        <item x="4"/>
        <item x="5"/>
        <item x="2"/>
        <item x="6"/>
        <item x="0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0"/>
    <field x="7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Market Value" fld="10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5" zoomScaleNormal="85" workbookViewId="0">
      <selection activeCell="B33" sqref="B33"/>
    </sheetView>
  </sheetViews>
  <sheetFormatPr defaultRowHeight="14.4" x14ac:dyDescent="0.3"/>
  <cols>
    <col min="1" max="1" width="13.44140625" customWidth="1"/>
    <col min="2" max="2" width="20.109375" customWidth="1"/>
    <col min="3" max="3" width="5.5546875" customWidth="1"/>
    <col min="4" max="4" width="26.6640625" bestFit="1" customWidth="1"/>
    <col min="5" max="5" width="26.77734375" bestFit="1" customWidth="1"/>
    <col min="6" max="6" width="8" customWidth="1"/>
    <col min="7" max="8" width="24" bestFit="1" customWidth="1"/>
    <col min="9" max="9" width="24.88671875" bestFit="1" customWidth="1"/>
    <col min="10" max="10" width="26.77734375" bestFit="1" customWidth="1"/>
    <col min="11" max="11" width="26.44140625" bestFit="1" customWidth="1"/>
    <col min="12" max="12" width="27.109375" bestFit="1" customWidth="1"/>
    <col min="13" max="13" width="27" bestFit="1" customWidth="1"/>
    <col min="14" max="14" width="27.6640625" bestFit="1" customWidth="1"/>
    <col min="15" max="19" width="8" customWidth="1"/>
    <col min="20" max="20" width="10.77734375" bestFit="1" customWidth="1"/>
  </cols>
  <sheetData>
    <row r="1" spans="1:7" x14ac:dyDescent="0.3">
      <c r="A1" s="1" t="s">
        <v>10</v>
      </c>
      <c r="B1" s="2">
        <v>42410</v>
      </c>
    </row>
    <row r="3" spans="1:7" x14ac:dyDescent="0.3">
      <c r="A3" s="1" t="s">
        <v>0</v>
      </c>
      <c r="B3" t="s">
        <v>2</v>
      </c>
    </row>
    <row r="4" spans="1:7" x14ac:dyDescent="0.3">
      <c r="A4" s="7" t="s">
        <v>3</v>
      </c>
      <c r="B4" s="9">
        <v>0.16224207685425829</v>
      </c>
      <c r="C4">
        <f>GETPIVOTDATA("Market Value",$A$3,"Category","Bond")</f>
        <v>0.16224207685425829</v>
      </c>
    </row>
    <row r="5" spans="1:7" x14ac:dyDescent="0.3">
      <c r="A5" s="7" t="s">
        <v>4</v>
      </c>
      <c r="B5" s="9">
        <v>0.27178928929862284</v>
      </c>
      <c r="C5">
        <f>GETPIVOTDATA("Market Value",$A$3,"Category","Canada")</f>
        <v>0.27178928929862284</v>
      </c>
    </row>
    <row r="6" spans="1:7" x14ac:dyDescent="0.3">
      <c r="A6" s="7" t="s">
        <v>5</v>
      </c>
      <c r="B6" s="9">
        <v>7.5069514365112944E-2</v>
      </c>
      <c r="C6">
        <f>GETPIVOTDATA("Market Value",$A$3,"Category","Emerging")</f>
        <v>7.5069514365112944E-2</v>
      </c>
    </row>
    <row r="7" spans="1:7" x14ac:dyDescent="0.3">
      <c r="A7" s="7" t="s">
        <v>7</v>
      </c>
      <c r="B7" s="9">
        <v>0.13723214854725638</v>
      </c>
      <c r="C7">
        <f>GETPIVOTDATA("Market Value",$A$3,"Category","International")</f>
        <v>0.13723214854725638</v>
      </c>
    </row>
    <row r="8" spans="1:7" x14ac:dyDescent="0.3">
      <c r="A8" s="7" t="s">
        <v>8</v>
      </c>
      <c r="B8" s="9">
        <v>7.32173114647338E-2</v>
      </c>
      <c r="C8">
        <f>GETPIVOTDATA("Market Value",$A$3,"Category","Reit")</f>
        <v>7.32173114647338E-2</v>
      </c>
    </row>
    <row r="9" spans="1:7" x14ac:dyDescent="0.3">
      <c r="A9" s="7" t="s">
        <v>9</v>
      </c>
      <c r="B9" s="9">
        <v>0.28044965947001571</v>
      </c>
      <c r="C9">
        <f>GETPIVOTDATA("Market Value",$A$3,"Category","USA")</f>
        <v>0.28044965947001571</v>
      </c>
    </row>
    <row r="10" spans="1:7" x14ac:dyDescent="0.3">
      <c r="A10" s="7" t="s">
        <v>1</v>
      </c>
      <c r="B10" s="9">
        <v>1</v>
      </c>
    </row>
    <row r="15" spans="1:7" x14ac:dyDescent="0.3">
      <c r="A15" s="8" t="str">
        <f>A25</f>
        <v>Name</v>
      </c>
      <c r="B15" s="8" t="s">
        <v>16</v>
      </c>
    </row>
    <row r="16" spans="1:7" x14ac:dyDescent="0.3">
      <c r="A16" s="7" t="s">
        <v>3</v>
      </c>
      <c r="B16" s="9">
        <f>C4-B26</f>
        <v>1.2242076854258294E-2</v>
      </c>
      <c r="G16" s="11"/>
    </row>
    <row r="17" spans="1:12" x14ac:dyDescent="0.3">
      <c r="A17" s="7" t="s">
        <v>4</v>
      </c>
      <c r="B17" s="9">
        <f t="shared" ref="B17:B21" si="0">C5-B27</f>
        <v>2.1789289298622838E-2</v>
      </c>
      <c r="G17" s="8"/>
      <c r="H17" s="8"/>
      <c r="I17" s="8"/>
      <c r="J17" s="8"/>
    </row>
    <row r="18" spans="1:12" x14ac:dyDescent="0.3">
      <c r="A18" s="7" t="s">
        <v>5</v>
      </c>
      <c r="B18" s="9">
        <f t="shared" si="0"/>
        <v>2.5069514365112941E-2</v>
      </c>
      <c r="F18" s="7"/>
      <c r="H18" s="12"/>
      <c r="I18" s="10"/>
      <c r="J18" s="10"/>
      <c r="L18" s="13"/>
    </row>
    <row r="19" spans="1:12" x14ac:dyDescent="0.3">
      <c r="A19" s="7" t="s">
        <v>7</v>
      </c>
      <c r="B19" s="9">
        <f t="shared" si="0"/>
        <v>-1.2767851452743617E-2</v>
      </c>
      <c r="F19" s="7"/>
      <c r="H19" s="12"/>
      <c r="I19" s="10"/>
      <c r="J19" s="10"/>
      <c r="K19" s="14"/>
      <c r="L19" s="13"/>
    </row>
    <row r="20" spans="1:12" x14ac:dyDescent="0.3">
      <c r="A20" s="7" t="s">
        <v>8</v>
      </c>
      <c r="B20" s="9">
        <f t="shared" si="0"/>
        <v>-2.6782688535266205E-2</v>
      </c>
      <c r="F20" s="7"/>
      <c r="H20" s="12"/>
      <c r="I20" s="10"/>
      <c r="J20" s="10"/>
      <c r="L20" s="13"/>
    </row>
    <row r="21" spans="1:12" x14ac:dyDescent="0.3">
      <c r="A21" s="7" t="s">
        <v>9</v>
      </c>
      <c r="B21" s="9">
        <f t="shared" si="0"/>
        <v>-1.9550340529984278E-2</v>
      </c>
      <c r="F21" s="7"/>
      <c r="H21" s="12"/>
      <c r="I21" s="10"/>
      <c r="J21" s="10"/>
      <c r="L21" s="13"/>
    </row>
    <row r="22" spans="1:12" x14ac:dyDescent="0.3">
      <c r="B22" s="10"/>
      <c r="F22" s="7"/>
      <c r="H22" s="12"/>
      <c r="I22" s="10"/>
      <c r="J22" s="10"/>
      <c r="L22" s="13"/>
    </row>
    <row r="23" spans="1:12" x14ac:dyDescent="0.3">
      <c r="F23" s="7"/>
      <c r="H23" s="12"/>
      <c r="I23" s="10"/>
      <c r="J23" s="10"/>
      <c r="L23" s="13"/>
    </row>
    <row r="24" spans="1:12" x14ac:dyDescent="0.3">
      <c r="F24" s="7"/>
      <c r="H24" s="12"/>
      <c r="I24" s="10"/>
      <c r="J24" s="10"/>
      <c r="L24" s="13"/>
    </row>
    <row r="25" spans="1:12" x14ac:dyDescent="0.3">
      <c r="A25" s="8" t="s">
        <v>17</v>
      </c>
      <c r="B25" s="8" t="s">
        <v>18</v>
      </c>
      <c r="I25" s="10"/>
    </row>
    <row r="26" spans="1:12" x14ac:dyDescent="0.3">
      <c r="A26" s="7" t="s">
        <v>3</v>
      </c>
      <c r="B26" s="10">
        <v>0.15</v>
      </c>
      <c r="I26" s="10"/>
    </row>
    <row r="27" spans="1:12" x14ac:dyDescent="0.3">
      <c r="A27" s="7" t="s">
        <v>4</v>
      </c>
      <c r="B27" s="10">
        <v>0.25</v>
      </c>
    </row>
    <row r="28" spans="1:12" x14ac:dyDescent="0.3">
      <c r="A28" s="7" t="s">
        <v>5</v>
      </c>
      <c r="B28" s="10">
        <v>0.05</v>
      </c>
    </row>
    <row r="29" spans="1:12" x14ac:dyDescent="0.3">
      <c r="A29" s="7" t="s">
        <v>7</v>
      </c>
      <c r="B29" s="10">
        <v>0.15</v>
      </c>
    </row>
    <row r="30" spans="1:12" x14ac:dyDescent="0.3">
      <c r="A30" s="7" t="s">
        <v>8</v>
      </c>
      <c r="B30" s="10">
        <v>0.1</v>
      </c>
    </row>
    <row r="31" spans="1:12" x14ac:dyDescent="0.3">
      <c r="A31" s="7" t="s">
        <v>9</v>
      </c>
      <c r="B31" s="10">
        <v>0.3</v>
      </c>
    </row>
    <row r="32" spans="1:12" x14ac:dyDescent="0.3">
      <c r="A32" s="7"/>
      <c r="B32" s="10"/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5" sqref="A5"/>
    </sheetView>
  </sheetViews>
  <sheetFormatPr defaultRowHeight="14.4" x14ac:dyDescent="0.3"/>
  <cols>
    <col min="1" max="1" width="17.6640625" customWidth="1"/>
    <col min="2" max="2" width="19" bestFit="1" customWidth="1"/>
    <col min="7" max="7" width="15.5546875" customWidth="1"/>
    <col min="8" max="8" width="19" customWidth="1"/>
  </cols>
  <sheetData>
    <row r="1" spans="1:8" x14ac:dyDescent="0.3">
      <c r="A1" t="s">
        <v>23</v>
      </c>
    </row>
    <row r="2" spans="1:8" x14ac:dyDescent="0.3">
      <c r="A2" t="s">
        <v>24</v>
      </c>
    </row>
    <row r="3" spans="1:8" x14ac:dyDescent="0.3">
      <c r="A3" t="s">
        <v>25</v>
      </c>
    </row>
    <row r="4" spans="1:8" x14ac:dyDescent="0.3">
      <c r="A4" t="s">
        <v>26</v>
      </c>
    </row>
    <row r="6" spans="1:8" x14ac:dyDescent="0.3">
      <c r="A6" s="8" t="s">
        <v>11</v>
      </c>
      <c r="B6" s="8"/>
      <c r="G6" s="8"/>
    </row>
    <row r="7" spans="1:8" x14ac:dyDescent="0.3">
      <c r="A7" s="1" t="s">
        <v>0</v>
      </c>
      <c r="B7" t="s">
        <v>2</v>
      </c>
    </row>
    <row r="8" spans="1:8" x14ac:dyDescent="0.3">
      <c r="A8" s="5">
        <v>42410</v>
      </c>
      <c r="B8" s="4">
        <v>61667.109999999993</v>
      </c>
      <c r="G8" s="5"/>
      <c r="H8" s="9"/>
    </row>
    <row r="9" spans="1:8" x14ac:dyDescent="0.3">
      <c r="A9" s="6" t="s">
        <v>20</v>
      </c>
      <c r="B9" s="3">
        <v>25775.05</v>
      </c>
      <c r="G9" s="6"/>
      <c r="H9" s="9"/>
    </row>
    <row r="10" spans="1:8" x14ac:dyDescent="0.3">
      <c r="A10" s="15" t="s">
        <v>4</v>
      </c>
      <c r="B10" s="4">
        <v>16760.46</v>
      </c>
      <c r="G10" s="6"/>
      <c r="H10" s="9"/>
    </row>
    <row r="11" spans="1:8" x14ac:dyDescent="0.3">
      <c r="A11" s="15" t="s">
        <v>7</v>
      </c>
      <c r="B11" s="4">
        <v>926.62</v>
      </c>
      <c r="G11" s="6"/>
      <c r="H11" s="9"/>
    </row>
    <row r="12" spans="1:8" x14ac:dyDescent="0.3">
      <c r="A12" s="15" t="s">
        <v>9</v>
      </c>
      <c r="B12" s="4">
        <v>8087.97</v>
      </c>
      <c r="G12" s="6"/>
      <c r="H12" s="9"/>
    </row>
    <row r="13" spans="1:8" x14ac:dyDescent="0.3">
      <c r="A13" s="6" t="s">
        <v>21</v>
      </c>
      <c r="B13" s="3">
        <v>17821.64</v>
      </c>
      <c r="G13" s="6"/>
      <c r="H13" s="9"/>
    </row>
    <row r="14" spans="1:8" x14ac:dyDescent="0.3">
      <c r="A14" s="15" t="s">
        <v>5</v>
      </c>
      <c r="B14" s="4">
        <v>2066.66</v>
      </c>
      <c r="G14" s="6"/>
      <c r="H14" s="9"/>
    </row>
    <row r="15" spans="1:8" x14ac:dyDescent="0.3">
      <c r="A15" s="15" t="s">
        <v>7</v>
      </c>
      <c r="B15" s="4">
        <v>5396.7</v>
      </c>
      <c r="G15" s="6"/>
      <c r="H15" s="9"/>
    </row>
    <row r="16" spans="1:8" x14ac:dyDescent="0.3">
      <c r="A16" s="15" t="s">
        <v>8</v>
      </c>
      <c r="B16" s="4">
        <v>4515.1000000000004</v>
      </c>
      <c r="G16" s="2"/>
      <c r="H16" s="9"/>
    </row>
    <row r="17" spans="1:8" x14ac:dyDescent="0.3">
      <c r="A17" s="15" t="s">
        <v>9</v>
      </c>
      <c r="B17" s="4">
        <v>5843.18</v>
      </c>
      <c r="G17" s="2"/>
      <c r="H17" s="3"/>
    </row>
    <row r="18" spans="1:8" x14ac:dyDescent="0.3">
      <c r="A18" s="6" t="s">
        <v>22</v>
      </c>
      <c r="B18" s="3">
        <v>8065.4199999999992</v>
      </c>
    </row>
    <row r="19" spans="1:8" x14ac:dyDescent="0.3">
      <c r="A19" s="15" t="s">
        <v>5</v>
      </c>
      <c r="B19" s="4">
        <v>2562.66</v>
      </c>
    </row>
    <row r="20" spans="1:8" x14ac:dyDescent="0.3">
      <c r="A20" s="15" t="s">
        <v>7</v>
      </c>
      <c r="B20" s="4">
        <v>2139.39</v>
      </c>
    </row>
    <row r="21" spans="1:8" x14ac:dyDescent="0.3">
      <c r="A21" s="15" t="s">
        <v>9</v>
      </c>
      <c r="B21" s="4">
        <v>3363.37</v>
      </c>
    </row>
    <row r="22" spans="1:8" x14ac:dyDescent="0.3">
      <c r="A22" s="6" t="s">
        <v>19</v>
      </c>
      <c r="B22" s="3">
        <v>10005</v>
      </c>
    </row>
    <row r="23" spans="1:8" x14ac:dyDescent="0.3">
      <c r="A23" s="15" t="s">
        <v>3</v>
      </c>
      <c r="B23" s="4">
        <v>10005</v>
      </c>
    </row>
    <row r="24" spans="1:8" x14ac:dyDescent="0.3">
      <c r="A24" s="2" t="s">
        <v>1</v>
      </c>
      <c r="B24" s="3">
        <v>61667.109999999993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0" sqref="B20"/>
    </sheetView>
  </sheetViews>
  <sheetFormatPr defaultRowHeight="14.4" x14ac:dyDescent="0.3"/>
  <cols>
    <col min="1" max="1" width="12.5546875" customWidth="1"/>
    <col min="2" max="2" width="19" customWidth="1"/>
  </cols>
  <sheetData>
    <row r="1" spans="1:2" x14ac:dyDescent="0.3">
      <c r="A1" t="s">
        <v>13</v>
      </c>
    </row>
    <row r="2" spans="1:2" x14ac:dyDescent="0.3">
      <c r="A2" t="s">
        <v>15</v>
      </c>
    </row>
    <row r="4" spans="1:2" x14ac:dyDescent="0.3">
      <c r="A4" s="1" t="s">
        <v>10</v>
      </c>
      <c r="B4" t="s">
        <v>12</v>
      </c>
    </row>
    <row r="6" spans="1:2" x14ac:dyDescent="0.3">
      <c r="A6" s="1" t="s">
        <v>0</v>
      </c>
      <c r="B6" t="s">
        <v>2</v>
      </c>
    </row>
    <row r="7" spans="1:2" x14ac:dyDescent="0.3">
      <c r="A7" s="7" t="s">
        <v>9</v>
      </c>
      <c r="B7" s="9">
        <v>0.27692145994803169</v>
      </c>
    </row>
    <row r="8" spans="1:2" x14ac:dyDescent="0.3">
      <c r="A8" s="7" t="s">
        <v>4</v>
      </c>
      <c r="B8" s="9">
        <v>0.27632688904292407</v>
      </c>
    </row>
    <row r="9" spans="1:2" x14ac:dyDescent="0.3">
      <c r="A9" s="7" t="s">
        <v>3</v>
      </c>
      <c r="B9" s="9">
        <v>0.17695943965650315</v>
      </c>
    </row>
    <row r="10" spans="1:2" x14ac:dyDescent="0.3">
      <c r="A10" s="7" t="s">
        <v>7</v>
      </c>
      <c r="B10" s="9">
        <v>0.12471605798759182</v>
      </c>
    </row>
    <row r="11" spans="1:2" x14ac:dyDescent="0.3">
      <c r="A11" s="7" t="s">
        <v>5</v>
      </c>
      <c r="B11" s="9">
        <v>7.4093131701291809E-2</v>
      </c>
    </row>
    <row r="12" spans="1:2" x14ac:dyDescent="0.3">
      <c r="A12" s="7" t="s">
        <v>8</v>
      </c>
      <c r="B12" s="9">
        <v>6.897503563375966E-2</v>
      </c>
    </row>
    <row r="13" spans="1:2" x14ac:dyDescent="0.3">
      <c r="A13" s="7" t="s">
        <v>6</v>
      </c>
      <c r="B13" s="9">
        <v>2.0079860298977091E-3</v>
      </c>
    </row>
    <row r="14" spans="1:2" x14ac:dyDescent="0.3">
      <c r="A14" s="7" t="s">
        <v>1</v>
      </c>
      <c r="B14" s="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A5" sqref="A5"/>
    </sheetView>
  </sheetViews>
  <sheetFormatPr defaultRowHeight="14.4" x14ac:dyDescent="0.3"/>
  <cols>
    <col min="1" max="2" width="19" customWidth="1"/>
  </cols>
  <sheetData>
    <row r="3" spans="1:2" x14ac:dyDescent="0.3">
      <c r="A3" t="s">
        <v>13</v>
      </c>
    </row>
    <row r="4" spans="1:2" x14ac:dyDescent="0.3">
      <c r="A4" t="s">
        <v>14</v>
      </c>
    </row>
    <row r="8" spans="1:2" x14ac:dyDescent="0.3">
      <c r="A8" s="1" t="s">
        <v>0</v>
      </c>
      <c r="B8" t="s">
        <v>2</v>
      </c>
    </row>
    <row r="9" spans="1:2" x14ac:dyDescent="0.3">
      <c r="A9" s="2">
        <v>41798</v>
      </c>
      <c r="B9" s="9">
        <v>0.24075006544603442</v>
      </c>
    </row>
    <row r="10" spans="1:2" x14ac:dyDescent="0.3">
      <c r="A10" s="6" t="s">
        <v>9</v>
      </c>
      <c r="B10" s="9">
        <v>0.249953712837479</v>
      </c>
    </row>
    <row r="11" spans="1:2" x14ac:dyDescent="0.3">
      <c r="A11" s="6" t="s">
        <v>8</v>
      </c>
      <c r="B11" s="9">
        <v>5.8782167048598996E-2</v>
      </c>
    </row>
    <row r="12" spans="1:2" x14ac:dyDescent="0.3">
      <c r="A12" s="6" t="s">
        <v>7</v>
      </c>
      <c r="B12" s="9">
        <v>7.5751850221824277E-2</v>
      </c>
    </row>
    <row r="13" spans="1:2" x14ac:dyDescent="0.3">
      <c r="A13" s="6" t="s">
        <v>6</v>
      </c>
      <c r="B13" s="9">
        <v>8.3405419897915316E-3</v>
      </c>
    </row>
    <row r="14" spans="1:2" x14ac:dyDescent="0.3">
      <c r="A14" s="6" t="s">
        <v>5</v>
      </c>
      <c r="B14" s="9">
        <v>7.2111858113406091E-2</v>
      </c>
    </row>
    <row r="15" spans="1:2" x14ac:dyDescent="0.3">
      <c r="A15" s="6" t="s">
        <v>4</v>
      </c>
      <c r="B15" s="9">
        <v>0.30602314863996682</v>
      </c>
    </row>
    <row r="16" spans="1:2" x14ac:dyDescent="0.3">
      <c r="A16" s="6" t="s">
        <v>3</v>
      </c>
      <c r="B16" s="9">
        <v>0.22903672114893339</v>
      </c>
    </row>
    <row r="17" spans="1:2" x14ac:dyDescent="0.3">
      <c r="A17" s="2">
        <v>42385</v>
      </c>
      <c r="B17" s="9">
        <v>0.38373304180441192</v>
      </c>
    </row>
    <row r="18" spans="1:2" x14ac:dyDescent="0.3">
      <c r="A18" s="6" t="s">
        <v>9</v>
      </c>
      <c r="B18" s="9">
        <v>0.29038808334851463</v>
      </c>
    </row>
    <row r="19" spans="1:2" x14ac:dyDescent="0.3">
      <c r="A19" s="6" t="s">
        <v>8</v>
      </c>
      <c r="B19" s="9">
        <v>7.12184899286471E-2</v>
      </c>
    </row>
    <row r="20" spans="1:2" x14ac:dyDescent="0.3">
      <c r="A20" s="6" t="s">
        <v>7</v>
      </c>
      <c r="B20" s="9">
        <v>0.14318757859070247</v>
      </c>
    </row>
    <row r="21" spans="1:2" x14ac:dyDescent="0.3">
      <c r="A21" s="6" t="s">
        <v>5</v>
      </c>
      <c r="B21" s="9">
        <v>7.4380684634910682E-2</v>
      </c>
    </row>
    <row r="22" spans="1:2" x14ac:dyDescent="0.3">
      <c r="A22" s="6" t="s">
        <v>4</v>
      </c>
      <c r="B22" s="9">
        <v>0.26213621351661692</v>
      </c>
    </row>
    <row r="23" spans="1:2" x14ac:dyDescent="0.3">
      <c r="A23" s="6" t="s">
        <v>3</v>
      </c>
      <c r="B23" s="9">
        <v>0.1586889499806082</v>
      </c>
    </row>
    <row r="24" spans="1:2" x14ac:dyDescent="0.3">
      <c r="A24" s="2">
        <v>42410</v>
      </c>
      <c r="B24" s="9">
        <v>0.37551689274955374</v>
      </c>
    </row>
    <row r="25" spans="1:2" x14ac:dyDescent="0.3">
      <c r="A25" s="6" t="s">
        <v>9</v>
      </c>
      <c r="B25" s="9">
        <v>0.28044965947001577</v>
      </c>
    </row>
    <row r="26" spans="1:2" x14ac:dyDescent="0.3">
      <c r="A26" s="6" t="s">
        <v>8</v>
      </c>
      <c r="B26" s="9">
        <v>7.32173114647338E-2</v>
      </c>
    </row>
    <row r="27" spans="1:2" x14ac:dyDescent="0.3">
      <c r="A27" s="6" t="s">
        <v>7</v>
      </c>
      <c r="B27" s="9">
        <v>0.13723214854725641</v>
      </c>
    </row>
    <row r="28" spans="1:2" x14ac:dyDescent="0.3">
      <c r="A28" s="6" t="s">
        <v>5</v>
      </c>
      <c r="B28" s="9">
        <v>7.5069514365112944E-2</v>
      </c>
    </row>
    <row r="29" spans="1:2" x14ac:dyDescent="0.3">
      <c r="A29" s="6" t="s">
        <v>4</v>
      </c>
      <c r="B29" s="9">
        <v>0.27178928929862284</v>
      </c>
    </row>
    <row r="30" spans="1:2" x14ac:dyDescent="0.3">
      <c r="A30" s="6" t="s">
        <v>3</v>
      </c>
      <c r="B30" s="9">
        <v>0.16224207685425829</v>
      </c>
    </row>
    <row r="31" spans="1:2" x14ac:dyDescent="0.3">
      <c r="A31" s="2" t="s">
        <v>1</v>
      </c>
      <c r="B31" s="9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PivotChart</vt:lpstr>
      <vt:lpstr>Account Holdings</vt:lpstr>
      <vt:lpstr>ReBalancing Report</vt:lpstr>
      <vt:lpstr>Rebalancing Historical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McKenna</dc:creator>
  <cp:lastModifiedBy>David McKenna</cp:lastModifiedBy>
  <dcterms:created xsi:type="dcterms:W3CDTF">2016-02-12T01:56:46Z</dcterms:created>
  <dcterms:modified xsi:type="dcterms:W3CDTF">2016-02-16T02:21:00Z</dcterms:modified>
</cp:coreProperties>
</file>