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315" windowHeight="11835" tabRatio="935" activeTab="2"/>
  </bookViews>
  <sheets>
    <sheet name="join_data" sheetId="1" r:id="rId1"/>
    <sheet name="relationships" sheetId="13" r:id="rId2"/>
    <sheet name="campus" sheetId="10" r:id="rId3"/>
    <sheet name="institution_type" sheetId="5" r:id="rId4"/>
    <sheet name="city" sheetId="3" r:id="rId5"/>
    <sheet name="institution" sheetId="2" r:id="rId6"/>
    <sheet name="region" sheetId="9" r:id="rId7"/>
    <sheet name="degree_granting_type" sheetId="6" r:id="rId8"/>
    <sheet name="student_aid_bc" sheetId="12" r:id="rId9"/>
    <sheet name="raw_student_aid" sheetId="11" r:id="rId10"/>
  </sheets>
  <definedNames>
    <definedName name="_xlnm._FilterDatabase" localSheetId="5" hidden="1">institution!#REF!</definedName>
    <definedName name="campus">campus!$B$4:$G$194</definedName>
    <definedName name="city">city!$B$4:$D$99</definedName>
    <definedName name="degree_granting_type">degree_granting_type!$B$4:$D$6</definedName>
    <definedName name="institution">institution!$B$4:$E$47</definedName>
    <definedName name="region">region!$B$4:$D$11</definedName>
    <definedName name="studentAidDefault">raw_student_aid!$B$3:$H$224</definedName>
    <definedName name="type">institution_type!$B$4:$D$14</definedName>
  </definedNames>
  <calcPr calcId="145621"/>
</workbook>
</file>

<file path=xl/calcChain.xml><?xml version="1.0" encoding="utf-8"?>
<calcChain xmlns="http://schemas.openxmlformats.org/spreadsheetml/2006/main"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G3" i="5"/>
  <c r="G6" i="5" s="1"/>
  <c r="G2" i="12"/>
  <c r="G7" i="12" s="1"/>
  <c r="I3" i="2"/>
  <c r="I5" i="2" s="1"/>
  <c r="G5" i="12"/>
  <c r="G6" i="12"/>
  <c r="G10" i="12"/>
  <c r="G21" i="12"/>
  <c r="G26" i="12"/>
  <c r="G32" i="12"/>
  <c r="G38" i="12"/>
  <c r="I8" i="2"/>
  <c r="I12" i="2"/>
  <c r="I16" i="2"/>
  <c r="I20" i="2"/>
  <c r="I24" i="2"/>
  <c r="I28" i="2"/>
  <c r="I32" i="2"/>
  <c r="I36" i="2"/>
  <c r="I40" i="2"/>
  <c r="I44" i="2"/>
  <c r="I4" i="2"/>
  <c r="G3" i="6"/>
  <c r="G5" i="6" s="1"/>
  <c r="G3" i="9"/>
  <c r="G7" i="9" s="1"/>
  <c r="G3" i="3"/>
  <c r="G8" i="3" s="1"/>
  <c r="L3" i="10"/>
  <c r="G4" i="6"/>
  <c r="G5" i="9"/>
  <c r="G6" i="9"/>
  <c r="G8" i="9"/>
  <c r="G9" i="9"/>
  <c r="G10" i="9"/>
  <c r="G4" i="9"/>
  <c r="G6" i="3"/>
  <c r="G7" i="3"/>
  <c r="G10" i="3"/>
  <c r="G11" i="3"/>
  <c r="G14" i="3"/>
  <c r="G15" i="3"/>
  <c r="G18" i="3"/>
  <c r="G19" i="3"/>
  <c r="G22" i="3"/>
  <c r="G23" i="3"/>
  <c r="G26" i="3"/>
  <c r="G27" i="3"/>
  <c r="G30" i="3"/>
  <c r="G31" i="3"/>
  <c r="G34" i="3"/>
  <c r="G35" i="3"/>
  <c r="G37" i="3"/>
  <c r="G38" i="3"/>
  <c r="G39" i="3"/>
  <c r="G41" i="3"/>
  <c r="G42" i="3"/>
  <c r="G43" i="3"/>
  <c r="G45" i="3"/>
  <c r="G46" i="3"/>
  <c r="G47" i="3"/>
  <c r="G49" i="3"/>
  <c r="G50" i="3"/>
  <c r="G51" i="3"/>
  <c r="G53" i="3"/>
  <c r="G54" i="3"/>
  <c r="G55" i="3"/>
  <c r="G57" i="3"/>
  <c r="G58" i="3"/>
  <c r="G59" i="3"/>
  <c r="G61" i="3"/>
  <c r="G62" i="3"/>
  <c r="G63" i="3"/>
  <c r="G65" i="3"/>
  <c r="G66" i="3"/>
  <c r="G67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4" i="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4" i="13"/>
  <c r="H3" i="13"/>
  <c r="F5" i="6"/>
  <c r="F6" i="6"/>
  <c r="F4" i="6"/>
  <c r="F8" i="6" s="1"/>
  <c r="H49" i="2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H4" i="2"/>
  <c r="G4" i="2"/>
  <c r="G49" i="2" s="1"/>
  <c r="F5" i="9"/>
  <c r="F6" i="9"/>
  <c r="F13" i="9" s="1"/>
  <c r="F7" i="9"/>
  <c r="F8" i="9"/>
  <c r="F9" i="9"/>
  <c r="F10" i="9"/>
  <c r="F11" i="9"/>
  <c r="F4" i="9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F4" i="3"/>
  <c r="F101" i="3" s="1"/>
  <c r="F5" i="5"/>
  <c r="F6" i="5"/>
  <c r="F7" i="5"/>
  <c r="F8" i="5"/>
  <c r="F9" i="5"/>
  <c r="F10" i="5"/>
  <c r="F11" i="5"/>
  <c r="F12" i="5"/>
  <c r="F13" i="5"/>
  <c r="F14" i="5"/>
  <c r="F4" i="5"/>
  <c r="F16" i="5" s="1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39" i="10"/>
  <c r="J39" i="10"/>
  <c r="I40" i="10"/>
  <c r="J40" i="10"/>
  <c r="I41" i="10"/>
  <c r="J41" i="10"/>
  <c r="I42" i="10"/>
  <c r="J42" i="10"/>
  <c r="I43" i="10"/>
  <c r="J43" i="10"/>
  <c r="I44" i="10"/>
  <c r="J44" i="10"/>
  <c r="I45" i="10"/>
  <c r="J45" i="10"/>
  <c r="I46" i="10"/>
  <c r="J46" i="10"/>
  <c r="I47" i="10"/>
  <c r="J47" i="10"/>
  <c r="I48" i="10"/>
  <c r="J48" i="10"/>
  <c r="I49" i="10"/>
  <c r="J49" i="10"/>
  <c r="I50" i="10"/>
  <c r="J50" i="10"/>
  <c r="I51" i="10"/>
  <c r="J51" i="10"/>
  <c r="I52" i="10"/>
  <c r="J52" i="10"/>
  <c r="I53" i="10"/>
  <c r="J53" i="10"/>
  <c r="I54" i="10"/>
  <c r="J54" i="10"/>
  <c r="I55" i="10"/>
  <c r="J55" i="10"/>
  <c r="I56" i="10"/>
  <c r="J56" i="10"/>
  <c r="I57" i="10"/>
  <c r="J57" i="10"/>
  <c r="I58" i="10"/>
  <c r="J58" i="10"/>
  <c r="I59" i="10"/>
  <c r="J59" i="10"/>
  <c r="I60" i="10"/>
  <c r="J60" i="10"/>
  <c r="I61" i="10"/>
  <c r="J61" i="10"/>
  <c r="I62" i="10"/>
  <c r="J62" i="10"/>
  <c r="I63" i="10"/>
  <c r="J63" i="10"/>
  <c r="I64" i="10"/>
  <c r="J64" i="10"/>
  <c r="I65" i="10"/>
  <c r="J65" i="10"/>
  <c r="I66" i="10"/>
  <c r="J66" i="10"/>
  <c r="I67" i="10"/>
  <c r="J67" i="10"/>
  <c r="I68" i="10"/>
  <c r="J68" i="10"/>
  <c r="I69" i="10"/>
  <c r="J69" i="10"/>
  <c r="I70" i="10"/>
  <c r="J70" i="10"/>
  <c r="I71" i="10"/>
  <c r="J71" i="10"/>
  <c r="I72" i="10"/>
  <c r="J72" i="10"/>
  <c r="I73" i="10"/>
  <c r="J73" i="10"/>
  <c r="I74" i="10"/>
  <c r="J74" i="10"/>
  <c r="I75" i="10"/>
  <c r="J75" i="10"/>
  <c r="I76" i="10"/>
  <c r="J76" i="10"/>
  <c r="I77" i="10"/>
  <c r="J77" i="10"/>
  <c r="I78" i="10"/>
  <c r="J78" i="10"/>
  <c r="I79" i="10"/>
  <c r="J79" i="10"/>
  <c r="I80" i="10"/>
  <c r="J80" i="10"/>
  <c r="I81" i="10"/>
  <c r="J81" i="10"/>
  <c r="I82" i="10"/>
  <c r="J82" i="10"/>
  <c r="I83" i="10"/>
  <c r="J83" i="10"/>
  <c r="I84" i="10"/>
  <c r="J84" i="10"/>
  <c r="I85" i="10"/>
  <c r="J85" i="10"/>
  <c r="I86" i="10"/>
  <c r="J86" i="10"/>
  <c r="I87" i="10"/>
  <c r="J87" i="10"/>
  <c r="I88" i="10"/>
  <c r="J88" i="10"/>
  <c r="I89" i="10"/>
  <c r="J89" i="10"/>
  <c r="I90" i="10"/>
  <c r="J90" i="10"/>
  <c r="I91" i="10"/>
  <c r="J91" i="10"/>
  <c r="I92" i="10"/>
  <c r="J92" i="10"/>
  <c r="I93" i="10"/>
  <c r="J93" i="10"/>
  <c r="I94" i="10"/>
  <c r="J94" i="10"/>
  <c r="I95" i="10"/>
  <c r="J95" i="10"/>
  <c r="I96" i="10"/>
  <c r="J96" i="10"/>
  <c r="I97" i="10"/>
  <c r="J97" i="10"/>
  <c r="I98" i="10"/>
  <c r="J98" i="10"/>
  <c r="I99" i="10"/>
  <c r="J99" i="10"/>
  <c r="I100" i="10"/>
  <c r="J100" i="10"/>
  <c r="I101" i="10"/>
  <c r="J101" i="10"/>
  <c r="I102" i="10"/>
  <c r="J102" i="10"/>
  <c r="I103" i="10"/>
  <c r="J103" i="10"/>
  <c r="I104" i="10"/>
  <c r="J104" i="10"/>
  <c r="I105" i="10"/>
  <c r="J105" i="10"/>
  <c r="I106" i="10"/>
  <c r="J106" i="10"/>
  <c r="I107" i="10"/>
  <c r="J107" i="10"/>
  <c r="I108" i="10"/>
  <c r="J108" i="10"/>
  <c r="I109" i="10"/>
  <c r="J109" i="10"/>
  <c r="I110" i="10"/>
  <c r="J110" i="10"/>
  <c r="I111" i="10"/>
  <c r="J111" i="10"/>
  <c r="I112" i="10"/>
  <c r="J112" i="10"/>
  <c r="I113" i="10"/>
  <c r="J113" i="10"/>
  <c r="I114" i="10"/>
  <c r="J114" i="10"/>
  <c r="I115" i="10"/>
  <c r="J115" i="10"/>
  <c r="I116" i="10"/>
  <c r="J116" i="10"/>
  <c r="I117" i="10"/>
  <c r="J117" i="10"/>
  <c r="I118" i="10"/>
  <c r="J118" i="10"/>
  <c r="I119" i="10"/>
  <c r="J119" i="10"/>
  <c r="I120" i="10"/>
  <c r="J120" i="10"/>
  <c r="I121" i="10"/>
  <c r="J121" i="10"/>
  <c r="I122" i="10"/>
  <c r="J122" i="10"/>
  <c r="I123" i="10"/>
  <c r="J123" i="10"/>
  <c r="I124" i="10"/>
  <c r="J124" i="10"/>
  <c r="I125" i="10"/>
  <c r="J125" i="10"/>
  <c r="I126" i="10"/>
  <c r="J126" i="10"/>
  <c r="I127" i="10"/>
  <c r="J127" i="10"/>
  <c r="I128" i="10"/>
  <c r="J128" i="10"/>
  <c r="I129" i="10"/>
  <c r="J129" i="10"/>
  <c r="I130" i="10"/>
  <c r="J130" i="10"/>
  <c r="I131" i="10"/>
  <c r="J131" i="10"/>
  <c r="I132" i="10"/>
  <c r="J132" i="10"/>
  <c r="I133" i="10"/>
  <c r="J133" i="10"/>
  <c r="I134" i="10"/>
  <c r="J134" i="10"/>
  <c r="I135" i="10"/>
  <c r="J135" i="10"/>
  <c r="I136" i="10"/>
  <c r="J136" i="10"/>
  <c r="I137" i="10"/>
  <c r="J137" i="10"/>
  <c r="I138" i="10"/>
  <c r="J138" i="10"/>
  <c r="I139" i="10"/>
  <c r="J139" i="10"/>
  <c r="I140" i="10"/>
  <c r="J140" i="10"/>
  <c r="I141" i="10"/>
  <c r="J141" i="10"/>
  <c r="I142" i="10"/>
  <c r="J142" i="10"/>
  <c r="I143" i="10"/>
  <c r="J143" i="10"/>
  <c r="I144" i="10"/>
  <c r="J144" i="10"/>
  <c r="I145" i="10"/>
  <c r="J145" i="10"/>
  <c r="I146" i="10"/>
  <c r="J146" i="10"/>
  <c r="I147" i="10"/>
  <c r="J147" i="10"/>
  <c r="I148" i="10"/>
  <c r="J148" i="10"/>
  <c r="I149" i="10"/>
  <c r="J149" i="10"/>
  <c r="I150" i="10"/>
  <c r="J150" i="10"/>
  <c r="I151" i="10"/>
  <c r="J151" i="10"/>
  <c r="I152" i="10"/>
  <c r="J152" i="10"/>
  <c r="I153" i="10"/>
  <c r="J153" i="10"/>
  <c r="I154" i="10"/>
  <c r="J154" i="10"/>
  <c r="I155" i="10"/>
  <c r="J155" i="10"/>
  <c r="I156" i="10"/>
  <c r="J156" i="10"/>
  <c r="I157" i="10"/>
  <c r="J157" i="10"/>
  <c r="I158" i="10"/>
  <c r="J158" i="10"/>
  <c r="I159" i="10"/>
  <c r="J159" i="10"/>
  <c r="I160" i="10"/>
  <c r="J160" i="10"/>
  <c r="I161" i="10"/>
  <c r="J161" i="10"/>
  <c r="I162" i="10"/>
  <c r="J162" i="10"/>
  <c r="I163" i="10"/>
  <c r="J163" i="10"/>
  <c r="I164" i="10"/>
  <c r="J164" i="10"/>
  <c r="I165" i="10"/>
  <c r="J165" i="10"/>
  <c r="I166" i="10"/>
  <c r="J166" i="10"/>
  <c r="I167" i="10"/>
  <c r="J167" i="10"/>
  <c r="I168" i="10"/>
  <c r="J168" i="10"/>
  <c r="I169" i="10"/>
  <c r="J169" i="10"/>
  <c r="I170" i="10"/>
  <c r="J170" i="10"/>
  <c r="I171" i="10"/>
  <c r="J171" i="10"/>
  <c r="I172" i="10"/>
  <c r="J172" i="10"/>
  <c r="I173" i="10"/>
  <c r="J173" i="10"/>
  <c r="I174" i="10"/>
  <c r="J174" i="10"/>
  <c r="I175" i="10"/>
  <c r="J175" i="10"/>
  <c r="I176" i="10"/>
  <c r="J176" i="10"/>
  <c r="I177" i="10"/>
  <c r="J177" i="10"/>
  <c r="I178" i="10"/>
  <c r="J178" i="10"/>
  <c r="I179" i="10"/>
  <c r="J179" i="10"/>
  <c r="I180" i="10"/>
  <c r="J180" i="10"/>
  <c r="I181" i="10"/>
  <c r="J181" i="10"/>
  <c r="I182" i="10"/>
  <c r="J182" i="10"/>
  <c r="I183" i="10"/>
  <c r="J183" i="10"/>
  <c r="I184" i="10"/>
  <c r="J184" i="10"/>
  <c r="I185" i="10"/>
  <c r="J185" i="10"/>
  <c r="I186" i="10"/>
  <c r="J186" i="10"/>
  <c r="I187" i="10"/>
  <c r="J187" i="10"/>
  <c r="I188" i="10"/>
  <c r="J188" i="10"/>
  <c r="I189" i="10"/>
  <c r="J189" i="10"/>
  <c r="I190" i="10"/>
  <c r="J190" i="10"/>
  <c r="I191" i="10"/>
  <c r="J191" i="10"/>
  <c r="I192" i="10"/>
  <c r="J192" i="10"/>
  <c r="I193" i="10"/>
  <c r="J193" i="10"/>
  <c r="I194" i="10"/>
  <c r="J194" i="10"/>
  <c r="J4" i="10"/>
  <c r="J196" i="10" s="1"/>
  <c r="I4" i="10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4" i="1"/>
  <c r="AY5" i="2"/>
  <c r="AZ5" i="2"/>
  <c r="BA5" i="2"/>
  <c r="BB5" i="2"/>
  <c r="AY6" i="2"/>
  <c r="AZ6" i="2"/>
  <c r="BA6" i="2"/>
  <c r="BB6" i="2"/>
  <c r="AY7" i="2"/>
  <c r="AZ7" i="2"/>
  <c r="BA7" i="2"/>
  <c r="BB7" i="2"/>
  <c r="AY8" i="2"/>
  <c r="AZ8" i="2"/>
  <c r="BA8" i="2"/>
  <c r="BB8" i="2"/>
  <c r="AY9" i="2"/>
  <c r="AZ9" i="2"/>
  <c r="BA9" i="2"/>
  <c r="BB9" i="2"/>
  <c r="AY10" i="2"/>
  <c r="AZ10" i="2"/>
  <c r="BA10" i="2"/>
  <c r="BB10" i="2"/>
  <c r="AY11" i="2"/>
  <c r="AZ11" i="2"/>
  <c r="BA11" i="2"/>
  <c r="BB11" i="2"/>
  <c r="AY12" i="2"/>
  <c r="AZ12" i="2"/>
  <c r="BA12" i="2"/>
  <c r="BB12" i="2"/>
  <c r="AY13" i="2"/>
  <c r="AZ13" i="2"/>
  <c r="BA13" i="2"/>
  <c r="BB13" i="2"/>
  <c r="AY14" i="2"/>
  <c r="AZ14" i="2"/>
  <c r="BA14" i="2"/>
  <c r="BB14" i="2"/>
  <c r="AY15" i="2"/>
  <c r="AZ15" i="2"/>
  <c r="BA15" i="2"/>
  <c r="BB15" i="2"/>
  <c r="AY16" i="2"/>
  <c r="AZ16" i="2"/>
  <c r="BA16" i="2"/>
  <c r="BB16" i="2"/>
  <c r="AY17" i="2"/>
  <c r="AZ17" i="2"/>
  <c r="BA17" i="2"/>
  <c r="BB17" i="2"/>
  <c r="AY18" i="2"/>
  <c r="AZ18" i="2"/>
  <c r="BA18" i="2"/>
  <c r="BB18" i="2"/>
  <c r="AY19" i="2"/>
  <c r="AZ19" i="2"/>
  <c r="BA19" i="2"/>
  <c r="BB19" i="2"/>
  <c r="AY20" i="2"/>
  <c r="AZ20" i="2"/>
  <c r="BA20" i="2"/>
  <c r="BB20" i="2"/>
  <c r="AY21" i="2"/>
  <c r="AZ21" i="2"/>
  <c r="BA21" i="2"/>
  <c r="BB21" i="2"/>
  <c r="AY22" i="2"/>
  <c r="AZ22" i="2"/>
  <c r="BA22" i="2"/>
  <c r="BB22" i="2"/>
  <c r="AY23" i="2"/>
  <c r="AZ23" i="2"/>
  <c r="BA23" i="2"/>
  <c r="BB23" i="2"/>
  <c r="AY24" i="2"/>
  <c r="AZ24" i="2"/>
  <c r="BA24" i="2"/>
  <c r="BB24" i="2"/>
  <c r="AY25" i="2"/>
  <c r="AZ25" i="2"/>
  <c r="BA25" i="2"/>
  <c r="BB25" i="2"/>
  <c r="AY26" i="2"/>
  <c r="AZ26" i="2"/>
  <c r="BA26" i="2"/>
  <c r="BB26" i="2"/>
  <c r="AY27" i="2"/>
  <c r="AZ27" i="2"/>
  <c r="BA27" i="2"/>
  <c r="BB27" i="2"/>
  <c r="AY28" i="2"/>
  <c r="AZ28" i="2"/>
  <c r="BA28" i="2"/>
  <c r="BB28" i="2"/>
  <c r="AY29" i="2"/>
  <c r="AZ29" i="2"/>
  <c r="BA29" i="2"/>
  <c r="BB29" i="2"/>
  <c r="AY30" i="2"/>
  <c r="AZ30" i="2"/>
  <c r="BA30" i="2"/>
  <c r="BB30" i="2"/>
  <c r="AY31" i="2"/>
  <c r="AZ31" i="2"/>
  <c r="BA31" i="2"/>
  <c r="BB31" i="2"/>
  <c r="AY32" i="2"/>
  <c r="AZ32" i="2"/>
  <c r="BA32" i="2"/>
  <c r="BB32" i="2"/>
  <c r="AY33" i="2"/>
  <c r="AZ33" i="2"/>
  <c r="BA33" i="2"/>
  <c r="BB33" i="2"/>
  <c r="AY34" i="2"/>
  <c r="AZ34" i="2"/>
  <c r="BA34" i="2"/>
  <c r="BB34" i="2"/>
  <c r="AY35" i="2"/>
  <c r="AZ35" i="2"/>
  <c r="BA35" i="2"/>
  <c r="BB35" i="2"/>
  <c r="AY36" i="2"/>
  <c r="AZ36" i="2"/>
  <c r="BA36" i="2"/>
  <c r="BB36" i="2"/>
  <c r="AY37" i="2"/>
  <c r="AZ37" i="2"/>
  <c r="BA37" i="2"/>
  <c r="BB37" i="2"/>
  <c r="AY38" i="2"/>
  <c r="AZ38" i="2"/>
  <c r="BA38" i="2"/>
  <c r="BB38" i="2"/>
  <c r="AY39" i="2"/>
  <c r="AZ39" i="2"/>
  <c r="BA39" i="2"/>
  <c r="BB39" i="2"/>
  <c r="AY40" i="2"/>
  <c r="AZ40" i="2"/>
  <c r="BA40" i="2"/>
  <c r="BB40" i="2"/>
  <c r="AY41" i="2"/>
  <c r="AZ41" i="2"/>
  <c r="BA41" i="2"/>
  <c r="BB41" i="2"/>
  <c r="AY42" i="2"/>
  <c r="AZ42" i="2"/>
  <c r="BA42" i="2"/>
  <c r="BB42" i="2"/>
  <c r="AY43" i="2"/>
  <c r="AZ43" i="2"/>
  <c r="BA43" i="2"/>
  <c r="BB43" i="2"/>
  <c r="AY44" i="2"/>
  <c r="AZ44" i="2"/>
  <c r="BA44" i="2"/>
  <c r="BB44" i="2"/>
  <c r="AY45" i="2"/>
  <c r="AZ45" i="2"/>
  <c r="BA45" i="2"/>
  <c r="BB45" i="2"/>
  <c r="AY46" i="2"/>
  <c r="AZ46" i="2"/>
  <c r="BA46" i="2"/>
  <c r="BB46" i="2"/>
  <c r="AY47" i="2"/>
  <c r="AZ47" i="2"/>
  <c r="BA47" i="2"/>
  <c r="BB47" i="2"/>
  <c r="BB4" i="2"/>
  <c r="BA4" i="2"/>
  <c r="AZ4" i="2"/>
  <c r="AY4" i="2"/>
  <c r="G4" i="5" l="1"/>
  <c r="G10" i="5"/>
  <c r="G5" i="5"/>
  <c r="G14" i="5"/>
  <c r="G8" i="5"/>
  <c r="G12" i="5"/>
  <c r="G7" i="5"/>
  <c r="G11" i="5"/>
  <c r="G37" i="12"/>
  <c r="G17" i="12"/>
  <c r="G42" i="12"/>
  <c r="G28" i="12"/>
  <c r="G16" i="12"/>
  <c r="G44" i="12"/>
  <c r="G33" i="12"/>
  <c r="G22" i="12"/>
  <c r="G12" i="12"/>
  <c r="G46" i="12"/>
  <c r="G41" i="12"/>
  <c r="G36" i="12"/>
  <c r="G30" i="12"/>
  <c r="G25" i="12"/>
  <c r="G20" i="12"/>
  <c r="G14" i="12"/>
  <c r="G9" i="12"/>
  <c r="G4" i="12"/>
  <c r="G45" i="12"/>
  <c r="G40" i="12"/>
  <c r="G34" i="12"/>
  <c r="G29" i="12"/>
  <c r="G24" i="12"/>
  <c r="G18" i="12"/>
  <c r="G13" i="12"/>
  <c r="G8" i="12"/>
  <c r="G3" i="12"/>
  <c r="G43" i="12"/>
  <c r="G39" i="12"/>
  <c r="G35" i="12"/>
  <c r="G31" i="12"/>
  <c r="G27" i="12"/>
  <c r="G23" i="12"/>
  <c r="G19" i="12"/>
  <c r="G15" i="12"/>
  <c r="G11" i="12"/>
  <c r="I47" i="2"/>
  <c r="I43" i="2"/>
  <c r="I39" i="2"/>
  <c r="I35" i="2"/>
  <c r="I31" i="2"/>
  <c r="I27" i="2"/>
  <c r="I23" i="2"/>
  <c r="I19" i="2"/>
  <c r="I15" i="2"/>
  <c r="I11" i="2"/>
  <c r="I7" i="2"/>
  <c r="I46" i="2"/>
  <c r="I42" i="2"/>
  <c r="I38" i="2"/>
  <c r="I34" i="2"/>
  <c r="I30" i="2"/>
  <c r="I26" i="2"/>
  <c r="I22" i="2"/>
  <c r="I18" i="2"/>
  <c r="I14" i="2"/>
  <c r="I10" i="2"/>
  <c r="I6" i="2"/>
  <c r="I45" i="2"/>
  <c r="I41" i="2"/>
  <c r="I37" i="2"/>
  <c r="I33" i="2"/>
  <c r="I29" i="2"/>
  <c r="I25" i="2"/>
  <c r="I21" i="2"/>
  <c r="I17" i="2"/>
  <c r="I13" i="2"/>
  <c r="I9" i="2"/>
  <c r="G6" i="6"/>
  <c r="G11" i="9"/>
  <c r="G33" i="3"/>
  <c r="G29" i="3"/>
  <c r="G25" i="3"/>
  <c r="G21" i="3"/>
  <c r="G17" i="3"/>
  <c r="G13" i="3"/>
  <c r="G9" i="3"/>
  <c r="G5" i="3"/>
  <c r="G68" i="3"/>
  <c r="G64" i="3"/>
  <c r="G60" i="3"/>
  <c r="G56" i="3"/>
  <c r="G52" i="3"/>
  <c r="G48" i="3"/>
  <c r="G44" i="3"/>
  <c r="G40" i="3"/>
  <c r="G36" i="3"/>
  <c r="G32" i="3"/>
  <c r="G28" i="3"/>
  <c r="G24" i="3"/>
  <c r="G20" i="3"/>
  <c r="G16" i="3"/>
  <c r="G12" i="3"/>
  <c r="G13" i="5"/>
  <c r="G9" i="5"/>
  <c r="I196" i="10"/>
</calcChain>
</file>

<file path=xl/sharedStrings.xml><?xml version="1.0" encoding="utf-8"?>
<sst xmlns="http://schemas.openxmlformats.org/spreadsheetml/2006/main" count="3171" uniqueCount="995">
  <si>
    <t>Richmond</t>
  </si>
  <si>
    <t>British Columbia Institute of Technology</t>
  </si>
  <si>
    <t>3800 Cessna Drive, Richmond, BC</t>
  </si>
  <si>
    <t>Mainland/Southwest</t>
  </si>
  <si>
    <t>BCIT Aerospace Technology Campus</t>
  </si>
  <si>
    <t>http://www.bcit.ca/</t>
  </si>
  <si>
    <t>Campus</t>
  </si>
  <si>
    <t>B.C. Public</t>
  </si>
  <si>
    <t>Burnaby</t>
  </si>
  <si>
    <t>4355 Mathissi Place, Burnaby, BC</t>
  </si>
  <si>
    <t>BCIT Centre for Applied Research and Innovation</t>
  </si>
  <si>
    <t>Satellite</t>
  </si>
  <si>
    <t>Vancouver</t>
  </si>
  <si>
    <t>555 Seymour Street, Vancouver, BC</t>
  </si>
  <si>
    <t>BCIT Downtown Campus</t>
  </si>
  <si>
    <t>Langley</t>
  </si>
  <si>
    <t>23752 - 52 Avenue, Langley, BC</t>
  </si>
  <si>
    <t>BCIT DW Poppy Secondary School Location</t>
  </si>
  <si>
    <t>Maple Ridge</t>
  </si>
  <si>
    <t>24789 Dewdney Trunk Road, Maple Ridge, BC</t>
  </si>
  <si>
    <t>BCIT Garibaldi Secondary School Location</t>
  </si>
  <si>
    <t>555 Great Northern Way, Vancouver, BC</t>
  </si>
  <si>
    <t>BCIT Great Northern Way Campus</t>
  </si>
  <si>
    <t>Kelowna</t>
  </si>
  <si>
    <t>775 Graham Road, Kelowna, BC</t>
  </si>
  <si>
    <t>Thompson Okanagan</t>
  </si>
  <si>
    <t>BCIT Kelowna Hollywood High School Location</t>
  </si>
  <si>
    <t>21405 - 56th Avenue, Langley, BC</t>
  </si>
  <si>
    <t>BCIT Langley Secondary School Location</t>
  </si>
  <si>
    <t>3700 Willingdon Avenue, Burnaby, BC</t>
  </si>
  <si>
    <t>BCIT Main Campus</t>
  </si>
  <si>
    <t>North Vancouver</t>
  </si>
  <si>
    <t>265 West Esplanade, North Vancouver, BC</t>
  </si>
  <si>
    <t>BCIT Marine Campus</t>
  </si>
  <si>
    <t>Delta</t>
  </si>
  <si>
    <t>11447 - 82nd Avenue, Delta, BC</t>
  </si>
  <si>
    <t>BCIT North Delta Secondary School Location</t>
  </si>
  <si>
    <t>Surrey</t>
  </si>
  <si>
    <t>12870 - 72 Avenue, Surrey, BC</t>
  </si>
  <si>
    <t>BCIT Princess Margaret Senior Secondary School Location</t>
  </si>
  <si>
    <t>705 Rutland Road North, Kelowna, BC</t>
  </si>
  <si>
    <t>BCIT Rutland Senior Secondary School Location</t>
  </si>
  <si>
    <t>23000 - 116th Avenue, Maple Ridge, BC</t>
  </si>
  <si>
    <t>BCIT Thomas Haney Centre Location</t>
  </si>
  <si>
    <t>20905 Wicklund Avenue, Maple Ridge, BC</t>
  </si>
  <si>
    <t>BCIT Westview Secondary School Location</t>
  </si>
  <si>
    <t>Victoria</t>
  </si>
  <si>
    <t>Camosun College</t>
  </si>
  <si>
    <t>4461 Interurban Road , Victoria, BC</t>
  </si>
  <si>
    <t>Vancouver Island/Coast</t>
  </si>
  <si>
    <t>CAM Interurban Campus</t>
  </si>
  <si>
    <t>http://camosun.ca/</t>
  </si>
  <si>
    <t>3100 Foul Bay Road, Victoria, BC</t>
  </si>
  <si>
    <t>CAM Main Campus</t>
  </si>
  <si>
    <t>Metchosin</t>
  </si>
  <si>
    <t>4970 Barrow Road, Metchosin, BC</t>
  </si>
  <si>
    <t>CAM Metchosin Property</t>
  </si>
  <si>
    <t>Property</t>
  </si>
  <si>
    <t>Brentwood Bay</t>
  </si>
  <si>
    <t>7449 West Saanich Road, Brentwood Bay, BC</t>
  </si>
  <si>
    <t>CAM Saanich Adult Education Centre</t>
  </si>
  <si>
    <t>Learning Centre</t>
  </si>
  <si>
    <t>1500B Admirals Road, Victoria, BC</t>
  </si>
  <si>
    <t>CAM Songhees Employment Learning Centre</t>
  </si>
  <si>
    <t>231 Regina Avenue, Victoria, BC</t>
  </si>
  <si>
    <t>CAM Victoria Native Friendship Centre</t>
  </si>
  <si>
    <t>Capilano University</t>
  </si>
  <si>
    <t>2055 Purcell Way, North Vancouver, BC</t>
  </si>
  <si>
    <t>CAPU Main Campus</t>
  </si>
  <si>
    <t>https://www.capilanou.ca/</t>
  </si>
  <si>
    <t>Mount Currie</t>
  </si>
  <si>
    <t>Lot 367 Ir 10 Road, Mount Currie, BC</t>
  </si>
  <si>
    <t>CAPU Mt. Currie</t>
  </si>
  <si>
    <t>Squamish</t>
  </si>
  <si>
    <t>1150 Carson Place, Squamish, BC</t>
  </si>
  <si>
    <t>CAPU Squamish Campus</t>
  </si>
  <si>
    <t>Sechelt</t>
  </si>
  <si>
    <t>5627 Inlet Avenue, Sechelt, BC</t>
  </si>
  <si>
    <t>CAPU Sunshine Coast Campus</t>
  </si>
  <si>
    <t>Fort St. James</t>
  </si>
  <si>
    <t>College of New Caledonia</t>
  </si>
  <si>
    <t>179 Douglas, Fort St. James, BC</t>
  </si>
  <si>
    <t>Nechako</t>
  </si>
  <si>
    <t>CNC Fort St. James</t>
  </si>
  <si>
    <t>http://www.cnc.bc.ca/</t>
  </si>
  <si>
    <t>Fraser Lake</t>
  </si>
  <si>
    <t>298 McMillan Avenue, Fraser Lake, BC</t>
  </si>
  <si>
    <t>CNC Fraser Lake Learning Centre</t>
  </si>
  <si>
    <t>Prince George</t>
  </si>
  <si>
    <t>1727 West Central, Prince George, BC</t>
  </si>
  <si>
    <t>Cariboo</t>
  </si>
  <si>
    <t>CNC John A. Brink Trades &amp; Technology Centre</t>
  </si>
  <si>
    <t>Burns Lake</t>
  </si>
  <si>
    <t>545 Highway 16 West, Burns Lake, BC</t>
  </si>
  <si>
    <t>CNC Lakes District Campus</t>
  </si>
  <si>
    <t>Regional Campus</t>
  </si>
  <si>
    <t>Mackenzie</t>
  </si>
  <si>
    <t>540 Mackenzie BoulevaRoad, Mackenzie, BC</t>
  </si>
  <si>
    <t>CNC Mackenzie Campus</t>
  </si>
  <si>
    <t>3330 - 22nd Avenue, Prince George, BC</t>
  </si>
  <si>
    <t>CNC Main Campus</t>
  </si>
  <si>
    <t>Vanderhoof</t>
  </si>
  <si>
    <t>3231 Hospital Road, Vanderhoof, BC</t>
  </si>
  <si>
    <t>CNC Nechako Campus</t>
  </si>
  <si>
    <t>2211 South Nicholson Avenue, Prince George, BC</t>
  </si>
  <si>
    <t>CNC Nicholson Campus</t>
  </si>
  <si>
    <t>Quesnel</t>
  </si>
  <si>
    <t>100 Campus Way, Quesnel, BC</t>
  </si>
  <si>
    <t>CNC Quesnel Campus</t>
  </si>
  <si>
    <t>Valemount</t>
  </si>
  <si>
    <t>99 Gorse Street, Valemount, BC</t>
  </si>
  <si>
    <t>CNC Valemount Learning Centre</t>
  </si>
  <si>
    <t>Creston</t>
  </si>
  <si>
    <t>College of the Rockies</t>
  </si>
  <si>
    <t>301 - 16th Avenue, Creston, BC</t>
  </si>
  <si>
    <t>Kootenay</t>
  </si>
  <si>
    <t>COTR Creston Campus</t>
  </si>
  <si>
    <t>http://www.cotr.bc.ca/</t>
  </si>
  <si>
    <t>Fernie</t>
  </si>
  <si>
    <t>342 - 3rd Avenue, Fernie, BC</t>
  </si>
  <si>
    <t>COTR Elk Valley - Fernie Campus</t>
  </si>
  <si>
    <t>Cranbrook</t>
  </si>
  <si>
    <t>1305 - 24th Avenue South, Cranbrook, BC</t>
  </si>
  <si>
    <t>COTR Gold Creek Campus</t>
  </si>
  <si>
    <t>Golden</t>
  </si>
  <si>
    <t>1305 South 9th Street, Golden, BC</t>
  </si>
  <si>
    <t>COTR Golden Campus</t>
  </si>
  <si>
    <t>Invermere</t>
  </si>
  <si>
    <t>1535 - 14th Street, Invermere, BC</t>
  </si>
  <si>
    <t>COTR Invermere Campus</t>
  </si>
  <si>
    <t>24 - 11th Avenue South, Cranbrook, BC</t>
  </si>
  <si>
    <t>COTR Job Seekers Program</t>
  </si>
  <si>
    <t>Resource Centre</t>
  </si>
  <si>
    <t>Kimberley</t>
  </si>
  <si>
    <t>1850 Warren Avenue, Kimberley, BC</t>
  </si>
  <si>
    <t>COTR Kimberley Campus</t>
  </si>
  <si>
    <t>2700 College Way, Cranbrook, BC</t>
  </si>
  <si>
    <t>COTR Main Campus</t>
  </si>
  <si>
    <t>25 - 17th Avenue North, Cranbrook, BC</t>
  </si>
  <si>
    <t>COTR Mount Baker Annex</t>
  </si>
  <si>
    <t>Abbotsford</t>
  </si>
  <si>
    <t>Douglas College</t>
  </si>
  <si>
    <t>102 - 31943 South Fraser Way, Abbotsford, BC</t>
  </si>
  <si>
    <t>DOUG Abbotsford Campus</t>
  </si>
  <si>
    <t>http://www.douglas.bc.ca/home.html</t>
  </si>
  <si>
    <t>Training Centre</t>
  </si>
  <si>
    <t>202 - 4250 Kingsway, Burnaby, BC</t>
  </si>
  <si>
    <t>DOUG Burnaby Campus</t>
  </si>
  <si>
    <t>Chilliwack</t>
  </si>
  <si>
    <t>200 - 45905 Yale Road, Chilliwack, BC</t>
  </si>
  <si>
    <t>DOUG Chilliwack Training Centre</t>
  </si>
  <si>
    <t>Coquitlam</t>
  </si>
  <si>
    <t>1250 Pinetree Way, Coquitlam, BC</t>
  </si>
  <si>
    <t>DOUG David Lam Campus</t>
  </si>
  <si>
    <t>New Westminster</t>
  </si>
  <si>
    <t>700 Royal Avenue, New Westminster, BC</t>
  </si>
  <si>
    <t>DOUG Main Campus</t>
  </si>
  <si>
    <t>300 - 22470 Dewdney Trunk Road, Maple Ridge, BC</t>
  </si>
  <si>
    <t>DOUG Maple Ridge Campus</t>
  </si>
  <si>
    <t>10060 King George Highway, Surrey, BC</t>
  </si>
  <si>
    <t>DOUG Surrey Training Centre</t>
  </si>
  <si>
    <t>Emily Carr University of Art and Design</t>
  </si>
  <si>
    <t>1535 West 3rd Avenue, Vancouver, BC</t>
  </si>
  <si>
    <t>ECUAD 1535 West 3rd Avenue</t>
  </si>
  <si>
    <t>http://www.ecuad.ca/</t>
  </si>
  <si>
    <t>1706 West 1st Avenue, Vancouver, BC</t>
  </si>
  <si>
    <t>ECUAD 1706 Mitchell Press Building</t>
  </si>
  <si>
    <t>1399 Johnston St, Granville Island, Vancouver, BC</t>
  </si>
  <si>
    <t>ECUAD Granville Island/Main Campus</t>
  </si>
  <si>
    <t>577 Great Northern Way, Vancouver, BC</t>
  </si>
  <si>
    <t>ECUAD Great Northern Way Campus</t>
  </si>
  <si>
    <t>Justice Institute of British Columbia</t>
  </si>
  <si>
    <t>5470 Dieppe Street, Chilliwack, BC</t>
  </si>
  <si>
    <t>JIBC Chilliwack Campus</t>
  </si>
  <si>
    <t>http://www.jibc.ca/</t>
  </si>
  <si>
    <t>715 McBride Boulevard, New Westminster, BC</t>
  </si>
  <si>
    <t>JIBC Main Campus</t>
  </si>
  <si>
    <t>13500 - 256th Street, Maple Ridge, BC</t>
  </si>
  <si>
    <t>JIBC Maple Ridge Campus</t>
  </si>
  <si>
    <t>825 Walrod Street, Kelowna, BC</t>
  </si>
  <si>
    <t>JIBC Okanagan Campus</t>
  </si>
  <si>
    <t>Pitt Meadows</t>
  </si>
  <si>
    <t>18799 Airport Way, Pitt Meadows, BC</t>
  </si>
  <si>
    <t>JIBC Pitt Meadows: Traffic Safety Centre</t>
  </si>
  <si>
    <t>102 - 555 Great Northern Way, Vancouver, BC</t>
  </si>
  <si>
    <t>JIBC Vancouver Campus</t>
  </si>
  <si>
    <t>810 Fort Street, Victoria, BC</t>
  </si>
  <si>
    <t>JIBC Victoria Campus</t>
  </si>
  <si>
    <t>Kwantlen Polytechnic University</t>
  </si>
  <si>
    <t>5500 - 180 St, Surrey, BC</t>
  </si>
  <si>
    <t>KWAN CloveRoadale Campus</t>
  </si>
  <si>
    <t>http://www.kwantlen.ca/home.html</t>
  </si>
  <si>
    <t>20901 Langley Bypass, Langley, BC</t>
  </si>
  <si>
    <t>KWAN Langley Campus</t>
  </si>
  <si>
    <t>12666 72nd Avenue, Surrey, BC</t>
  </si>
  <si>
    <t>KWAN Main Campus</t>
  </si>
  <si>
    <t>8771 Lansdowne Road, Richmond, BC</t>
  </si>
  <si>
    <t>KWAN Richmond Campus</t>
  </si>
  <si>
    <t>Langara College</t>
  </si>
  <si>
    <t>116 - 4940 No 3 Road, Richmond, BC</t>
  </si>
  <si>
    <t>LANG Alderbridge Way Centre</t>
  </si>
  <si>
    <t>http://www.langara.bc.ca/</t>
  </si>
  <si>
    <t>601 West Broadway, Vancouver, BC</t>
  </si>
  <si>
    <t>LANG Broadway Campus</t>
  </si>
  <si>
    <t>6111 Cambie Street, Vancouver, BC</t>
  </si>
  <si>
    <t>LANG Cambie Street Centre</t>
  </si>
  <si>
    <t>100 West 49th Avenue, Vancouver, BC</t>
  </si>
  <si>
    <t>LANG Main Campus</t>
  </si>
  <si>
    <t>Merritt</t>
  </si>
  <si>
    <t>Nicola Valley Institute of Technology</t>
  </si>
  <si>
    <t>4155 Belshaw Street, Merritt, BC</t>
  </si>
  <si>
    <t>NVIT Main Campus</t>
  </si>
  <si>
    <t>http://www.nvit.bc.ca/default.htm</t>
  </si>
  <si>
    <t>Agassiz</t>
  </si>
  <si>
    <t>2895 Chowat Road, Agassiz, BC</t>
  </si>
  <si>
    <t>NVIT Seabird Island</t>
  </si>
  <si>
    <t>200 - 4355 Mathissi Place, Burnaby, BC</t>
  </si>
  <si>
    <t>NVIT Vancouver Campus</t>
  </si>
  <si>
    <t>Ahousaht</t>
  </si>
  <si>
    <t>North Island College</t>
  </si>
  <si>
    <t>412 Ahousaht Reserve, Ahousaht, BC</t>
  </si>
  <si>
    <t>NIC Ahousaht Centre</t>
  </si>
  <si>
    <t>http://www.nic.bc.ca/</t>
  </si>
  <si>
    <t>Hagensborg</t>
  </si>
  <si>
    <t>1969 Highway 20, Hagensborg, BC</t>
  </si>
  <si>
    <t>NIC Bella Coola Centre</t>
  </si>
  <si>
    <t>Campbell River</t>
  </si>
  <si>
    <t>1685 South Dogwood Street, Campbell River, BC</t>
  </si>
  <si>
    <t>NIC Campbell River Campus</t>
  </si>
  <si>
    <t>Courtenay</t>
  </si>
  <si>
    <t>2300 Ryan Road, Courtenay, BC</t>
  </si>
  <si>
    <t>NIC Comox Valley Main Campus</t>
  </si>
  <si>
    <t>Cortes Island</t>
  </si>
  <si>
    <t>Manson’s Landing, Cortes Island, BC</t>
  </si>
  <si>
    <t>NIC Cortes Island Centre</t>
  </si>
  <si>
    <t>Gold River</t>
  </si>
  <si>
    <t>13 - 375 Nimpkish, Gold River, BC</t>
  </si>
  <si>
    <t>NIC Gold River Centre</t>
  </si>
  <si>
    <t>Port Hardy</t>
  </si>
  <si>
    <t>9300 Trustee Road, Port Hardy, BC</t>
  </si>
  <si>
    <t>NIC Mount Waddington Regional Campus</t>
  </si>
  <si>
    <t>Port Alberni</t>
  </si>
  <si>
    <t>3699 Roger Street, Port Alberni, BC</t>
  </si>
  <si>
    <t>NIC Port Alberni Campus</t>
  </si>
  <si>
    <t>4781 Tebo Avenue, Port Alberni, BC</t>
  </si>
  <si>
    <t>NIC Tebo Vocational Centre</t>
  </si>
  <si>
    <t>Vocational Centre</t>
  </si>
  <si>
    <t>Ucluelet</t>
  </si>
  <si>
    <t>10 - 1636 Peninsula Road, Ucluelet, BC</t>
  </si>
  <si>
    <t>NIC Ucluelet Centre</t>
  </si>
  <si>
    <t>2780 Vigar Road, Campbell River, BC</t>
  </si>
  <si>
    <t>NIC Vigar Vocational Centre</t>
  </si>
  <si>
    <t>Atlin</t>
  </si>
  <si>
    <t>Northern Lights College</t>
  </si>
  <si>
    <t>3rd Street and Pearl Avenue, Atlin, BC</t>
  </si>
  <si>
    <t>NLC Atlin Learning Centre</t>
  </si>
  <si>
    <t>http://www.nlc.bc.ca/</t>
  </si>
  <si>
    <t>Access Centre</t>
  </si>
  <si>
    <t>Chetwynd</t>
  </si>
  <si>
    <t>5132 - 50th Street, Chetwynd, BC</t>
  </si>
  <si>
    <t>Northeast</t>
  </si>
  <si>
    <t>NLC Chetwynd Campus</t>
  </si>
  <si>
    <t>Dawson Creek</t>
  </si>
  <si>
    <t>11401 - 8th Street, Dawson Creek, BC</t>
  </si>
  <si>
    <t>NLC Dawson Creek Campus</t>
  </si>
  <si>
    <t>Fort Nelson</t>
  </si>
  <si>
    <t>5201 Simpson Trail, Fort Nelson, BC</t>
  </si>
  <si>
    <t>NLC Fort Nelson Campus</t>
  </si>
  <si>
    <t>Fort St. John</t>
  </si>
  <si>
    <t>9820 - 120th Avenue, Fort St. John, BC</t>
  </si>
  <si>
    <t>NLC Fort St. John Campus</t>
  </si>
  <si>
    <t>Hudson's Hope</t>
  </si>
  <si>
    <t>10801 Dudley Drive, Hudson's Hope, BC</t>
  </si>
  <si>
    <t>NLC Hudson's Hope Centre</t>
  </si>
  <si>
    <t>Dease Lake</t>
  </si>
  <si>
    <t>Lot 10 Commercial Drive, Dease Lake, BC</t>
  </si>
  <si>
    <t xml:space="preserve">NLC Stikine Centre </t>
  </si>
  <si>
    <t>Tumbler Ridge</t>
  </si>
  <si>
    <t>180 Southgate, Tumbler Ridge, BC</t>
  </si>
  <si>
    <t>NLC Tumbler Ridge Campus</t>
  </si>
  <si>
    <t>Gitwinksihlkw</t>
  </si>
  <si>
    <t>Northwest Community College</t>
  </si>
  <si>
    <t>3001 T'sol Tsap Avenue, Gitwinksihlkw, BC</t>
  </si>
  <si>
    <t>North Coast</t>
  </si>
  <si>
    <t>NWCC Canyon City (Gitwinksihkw)</t>
  </si>
  <si>
    <t>http://www.nwcc.bc.ca/</t>
  </si>
  <si>
    <t>Regional Centre</t>
  </si>
  <si>
    <t>Kitwanga</t>
  </si>
  <si>
    <t>1363 First Avenue, Kitwanga, BC</t>
  </si>
  <si>
    <t>NWCC Gitanyow (Kitwancool)</t>
  </si>
  <si>
    <t>South Hazelton</t>
  </si>
  <si>
    <t>21 Seymour Avenue, South Hazelton, BC</t>
  </si>
  <si>
    <t>NWCC Gitsegukla</t>
  </si>
  <si>
    <t>90 College Crescent, Kitwanga, BC</t>
  </si>
  <si>
    <t>NWCC Gitwangak (Kitwanga)</t>
  </si>
  <si>
    <t>Greenville</t>
  </si>
  <si>
    <t>416 North Road, Greenville, BC</t>
  </si>
  <si>
    <t>NWCC Greenville (Laxgalts'ap)</t>
  </si>
  <si>
    <t>Hazelton</t>
  </si>
  <si>
    <t>4815 Swannell Drive, Hazelton, BC</t>
  </si>
  <si>
    <t>NWCC Hazelton Campus</t>
  </si>
  <si>
    <t>Houston</t>
  </si>
  <si>
    <t>3221-14th Street West, Houston, BC</t>
  </si>
  <si>
    <t>NWCC Houston Campus</t>
  </si>
  <si>
    <t>Skidegate</t>
  </si>
  <si>
    <t>No 2 Second Beach Road, Skidegate, BC</t>
  </si>
  <si>
    <t>NWCC Kaay Llnagaay</t>
  </si>
  <si>
    <t>Gingolx</t>
  </si>
  <si>
    <t>607 Front Street, Gingolx, BC</t>
  </si>
  <si>
    <t>NWCC Kincolith (Gingolx)</t>
  </si>
  <si>
    <t>Kispiox</t>
  </si>
  <si>
    <t>1425 Mary Blackwater Drive, Kispiox, BC</t>
  </si>
  <si>
    <t>NWCC Kispiox</t>
  </si>
  <si>
    <t>Kitimat</t>
  </si>
  <si>
    <t>358 Haisla Boulevard, Kitimat, BC</t>
  </si>
  <si>
    <t>NWCC Kitimaat Village</t>
  </si>
  <si>
    <t>606 Mountainview Square, Kitimat, BC</t>
  </si>
  <si>
    <t>NWCC Kitimat Campus</t>
  </si>
  <si>
    <t>Terrace</t>
  </si>
  <si>
    <t>5331 McConnell Avenue, Terrace, BC</t>
  </si>
  <si>
    <t>NWCC Main Campus</t>
  </si>
  <si>
    <t>Masset</t>
  </si>
  <si>
    <t>1730 Hodges, Masset, BC</t>
  </si>
  <si>
    <t>NWCC Masset Campus</t>
  </si>
  <si>
    <t>New Aiyansh</t>
  </si>
  <si>
    <t>5130 Skateen Avenue, New Aiyansh, BC</t>
  </si>
  <si>
    <t>NWCC New Aiyansh (Gitlakdamix)</t>
  </si>
  <si>
    <t>Port Simpson</t>
  </si>
  <si>
    <t>206 Shashaak Street, Port Simpson, BC</t>
  </si>
  <si>
    <t>NWCC Port Simpson (Lax Kw'alaams)</t>
  </si>
  <si>
    <t>Prince Rupert</t>
  </si>
  <si>
    <t>353 - 5th Street, Prince Rupert, BC</t>
  </si>
  <si>
    <t>NWCC Prince Rupert Campus</t>
  </si>
  <si>
    <t>Queen Charlotte City</t>
  </si>
  <si>
    <t>138 Bay Street, Queen Charlotte City, BC</t>
  </si>
  <si>
    <t>NWCC Queen Charlotte City Campus</t>
  </si>
  <si>
    <t>Smithers</t>
  </si>
  <si>
    <t>3966 - 2nd Avenue, Smithers, BC</t>
  </si>
  <si>
    <t>NWCC Smithers Campus</t>
  </si>
  <si>
    <t>Vernon</t>
  </si>
  <si>
    <t>Okanagan College</t>
  </si>
  <si>
    <t>6225 Okanagan Landing Road, Vernon, BC</t>
  </si>
  <si>
    <t>OKAN Aircraft Maintenance Centre</t>
  </si>
  <si>
    <t>http://www.okanagan.bc.ca/</t>
  </si>
  <si>
    <t>7000 College Way, Vernon, BC</t>
  </si>
  <si>
    <t>OKAN Kalamalka Campus</t>
  </si>
  <si>
    <t>1000 KLO Road, Kelowna, BC</t>
  </si>
  <si>
    <t>OKAN Main Campus</t>
  </si>
  <si>
    <t>Oliver</t>
  </si>
  <si>
    <t>339 Fairview Road, Oliver, BC</t>
  </si>
  <si>
    <t>OKAN Oliver Centre</t>
  </si>
  <si>
    <t>Penticton</t>
  </si>
  <si>
    <t>583 Duncan Avenue West, Penticton, BC</t>
  </si>
  <si>
    <t>OKAN Penticton Campus</t>
  </si>
  <si>
    <t>Revelstoke</t>
  </si>
  <si>
    <t>1401 West 1st Street, Revelstoke, BC</t>
  </si>
  <si>
    <t>OKAN Revelstoke Centre</t>
  </si>
  <si>
    <t>Salmon Arm</t>
  </si>
  <si>
    <t>2552 Trans-Canada Highway North-East, Salmon Arm, BC</t>
  </si>
  <si>
    <t>OKAN Salmon Arm Campus</t>
  </si>
  <si>
    <t>5450 - 48th Avenue, Salmon Arm, BC</t>
  </si>
  <si>
    <t>OKAN Salmon Arm Trades Centre</t>
  </si>
  <si>
    <t>Summerland</t>
  </si>
  <si>
    <t>13211 Henry Avenue, Summerland, BC</t>
  </si>
  <si>
    <t>OKAN Summerland Centre</t>
  </si>
  <si>
    <t>Royal Roads University</t>
  </si>
  <si>
    <t>2005 Sooke Road, Victoria, BC</t>
  </si>
  <si>
    <t>RRU Main Campus</t>
  </si>
  <si>
    <t>http://www.royalroads.ca/</t>
  </si>
  <si>
    <t>Grand Forks</t>
  </si>
  <si>
    <t>Selkirk College</t>
  </si>
  <si>
    <t>486 - 72nd Avenue, Grand Forks, BC</t>
  </si>
  <si>
    <t>SEL Grand Forks Campus</t>
  </si>
  <si>
    <t>http://www.selkirk.bc.ca/</t>
  </si>
  <si>
    <t>Kaslo</t>
  </si>
  <si>
    <t>421 Front Street, Kaslo, BC</t>
  </si>
  <si>
    <t>SEL Kaslo Campus</t>
  </si>
  <si>
    <t>Nelson</t>
  </si>
  <si>
    <t>606 Victoria Street, Nelson, BC</t>
  </si>
  <si>
    <t>SEL Kootenay School of the Arts</t>
  </si>
  <si>
    <t>Castlegar</t>
  </si>
  <si>
    <t>301 Frank Beinder Way, Castlegar, BC</t>
  </si>
  <si>
    <t>SEL Main Campus</t>
  </si>
  <si>
    <t>Nakusp</t>
  </si>
  <si>
    <t>311 Broadway Street, Nakusp, BC</t>
  </si>
  <si>
    <t>SEL Nakusp Campus</t>
  </si>
  <si>
    <t>2001 Silver King Road, Nelson, BC</t>
  </si>
  <si>
    <t>SEL Silver King Campus</t>
  </si>
  <si>
    <t>820 Tenth Street, Nelson, BC</t>
  </si>
  <si>
    <t>SEL Tenth Street Campus</t>
  </si>
  <si>
    <t>Trail</t>
  </si>
  <si>
    <t>900 Helena Street, Trail, BC</t>
  </si>
  <si>
    <t>SEL Trail Campus</t>
  </si>
  <si>
    <t>Simon Fraser University</t>
  </si>
  <si>
    <t>SFU Great Northern Way</t>
  </si>
  <si>
    <t>http://www.sfu.ca/</t>
  </si>
  <si>
    <t>8888 University Drive, Burnaby, BC</t>
  </si>
  <si>
    <t>SFU Main Campus</t>
  </si>
  <si>
    <t>250 - 13450 - 102nd Avenue, Surrey, BC</t>
  </si>
  <si>
    <t>SFU Surrey Campus</t>
  </si>
  <si>
    <t>515 West Hastings Street, Vancouver, BC</t>
  </si>
  <si>
    <t>SFU Vancouver Campus</t>
  </si>
  <si>
    <t>Ashcroft</t>
  </si>
  <si>
    <t>Thompson Rivers University</t>
  </si>
  <si>
    <t>310 Railway Avenue, Ashcroft, BC</t>
  </si>
  <si>
    <t>TRU Ashcroft/Cache Creek Regional Centre</t>
  </si>
  <si>
    <t>http://www.tru.ca/</t>
  </si>
  <si>
    <t>Barriere</t>
  </si>
  <si>
    <t>629 Barriere Town Road, Barriere, BC</t>
  </si>
  <si>
    <t>TRU Barrier Regional Centre</t>
  </si>
  <si>
    <t>Clearwater</t>
  </si>
  <si>
    <t>751 Clearwater Village Road, Clearwater, BC</t>
  </si>
  <si>
    <t>TRU Clearwater Regional Centre</t>
  </si>
  <si>
    <t>100 Mile House</t>
  </si>
  <si>
    <t>485 South Birch Avenue, 100 Mile House, BC</t>
  </si>
  <si>
    <t>TRU Hundred Mile House</t>
  </si>
  <si>
    <t>Lillooet</t>
  </si>
  <si>
    <t>10 - 155 Main, Lillooet, BC</t>
  </si>
  <si>
    <t>TRU Lillooet Regional Centre</t>
  </si>
  <si>
    <t>Kamloops</t>
  </si>
  <si>
    <t>900 McGill Road, Kamloops, BC</t>
  </si>
  <si>
    <t>TRU Main Campus</t>
  </si>
  <si>
    <t>Williams Lake</t>
  </si>
  <si>
    <t>1250 Western Avenue, Williams Lake, BC</t>
  </si>
  <si>
    <t>TRU Williams Lake Campus</t>
  </si>
  <si>
    <t>University of British Columbia</t>
  </si>
  <si>
    <t>UBC Great Northern Way Campus</t>
  </si>
  <si>
    <t>http://www.ubc.ca/</t>
  </si>
  <si>
    <t>2329 West Mall, Vancouver, BC</t>
  </si>
  <si>
    <t>UBC Main Campus</t>
  </si>
  <si>
    <t>3333 University Way, Kelowna, BC</t>
  </si>
  <si>
    <t>UBC Okanagan Campus</t>
  </si>
  <si>
    <t>800 Robson Street, Vancouver, BC</t>
  </si>
  <si>
    <t>UBC Robson Square</t>
  </si>
  <si>
    <t>University of Northern British Columbia</t>
  </si>
  <si>
    <t>3333 University Way, Prince George, BC</t>
  </si>
  <si>
    <t>UNBC Main Campus</t>
  </si>
  <si>
    <t>http://www.unbc.ca/</t>
  </si>
  <si>
    <t>4837 Keith Avenue, Terrace, BC</t>
  </si>
  <si>
    <t>UNBC Northwest Campus</t>
  </si>
  <si>
    <t>UNBC Peace River-Liard Campus</t>
  </si>
  <si>
    <t>UNBC Prince Rupert Campus</t>
  </si>
  <si>
    <t>Teaching Centre</t>
  </si>
  <si>
    <t>S100 - 100 Campus Way, Quesnel, BC</t>
  </si>
  <si>
    <t>UNBC South-Central Campus</t>
  </si>
  <si>
    <t>University of the Fraser Valley</t>
  </si>
  <si>
    <t>30645 Firecat Avenue, Abbotsford, BC</t>
  </si>
  <si>
    <t>UFV Aerospace Centre</t>
  </si>
  <si>
    <t>http://www.ufv.ca/</t>
  </si>
  <si>
    <t>45635 Yale Road, Chilliwack, BC</t>
  </si>
  <si>
    <t>UFV Chilliwack Campus</t>
  </si>
  <si>
    <t>32355 Veterans Way, Abbotsford, BC</t>
  </si>
  <si>
    <t>UFV Clearbrook Centre</t>
  </si>
  <si>
    <t>Hope</t>
  </si>
  <si>
    <t>1250 - 7th Avenue, Hope, BC</t>
  </si>
  <si>
    <t>UFV Hope</t>
  </si>
  <si>
    <t>33844 King Road, Abbotsford, BC</t>
  </si>
  <si>
    <t>UFV Main Campus</t>
  </si>
  <si>
    <t>Mission</t>
  </si>
  <si>
    <t>33700 Prentis Avenue, Mission, BC</t>
  </si>
  <si>
    <t>UFV Mission Campus</t>
  </si>
  <si>
    <t>5579 Tyson Road, Chilliwack, BC</t>
  </si>
  <si>
    <t>UFV Trades and Technology Centre</t>
  </si>
  <si>
    <t>University of Victoria</t>
  </si>
  <si>
    <t>3800 Finnerty Road, Victoria, BC</t>
  </si>
  <si>
    <t>UVIC Main Campus</t>
  </si>
  <si>
    <t>http://www.uvic.ca/</t>
  </si>
  <si>
    <t>Vancouver Community College</t>
  </si>
  <si>
    <t>250 West Pender Street, Vancouver, BC</t>
  </si>
  <si>
    <t>VCC Downtown Campus</t>
  </si>
  <si>
    <t>http://www.vcc.bc.ca/</t>
  </si>
  <si>
    <t>1155 East Broadway, Vancouver, BC</t>
  </si>
  <si>
    <t>VCC Main Campus</t>
  </si>
  <si>
    <t>Duncan</t>
  </si>
  <si>
    <t>Vancouver Island University</t>
  </si>
  <si>
    <t>2011 University Way, Duncan, BC</t>
  </si>
  <si>
    <t>VIU Cowichan Campus</t>
  </si>
  <si>
    <t>http://www.viu.ca/</t>
  </si>
  <si>
    <t>Bowser</t>
  </si>
  <si>
    <t>370 Crome Point Road, Bowser, BC</t>
  </si>
  <si>
    <t>VIU Deep Bay Marine Field Station</t>
  </si>
  <si>
    <t>Nanaimo</t>
  </si>
  <si>
    <t>59 Wharf Street, Nanaimo, BC</t>
  </si>
  <si>
    <t>VIU Foundation Office</t>
  </si>
  <si>
    <t>2324 Wellington Road East, Nanaimo, BC</t>
  </si>
  <si>
    <t>VIU Horticultural Centre</t>
  </si>
  <si>
    <t>900 Fifth Street, Nanaimo, BC</t>
  </si>
  <si>
    <t>VIU Main Campus</t>
  </si>
  <si>
    <t>Parksville</t>
  </si>
  <si>
    <t>100 Jensen Avenue East, Parksville, BC</t>
  </si>
  <si>
    <t>VIU Parksville Qualicum Centre</t>
  </si>
  <si>
    <t>Powell River</t>
  </si>
  <si>
    <t>7085 Nootka Street, Powell River, BC</t>
  </si>
  <si>
    <t>VIU Powell River Campus</t>
  </si>
  <si>
    <t>Adler School of Professional Psychology</t>
  </si>
  <si>
    <t>1200 - 1090 West Georgia Street, Vancouver, BC</t>
  </si>
  <si>
    <t>ADLER Vancouver Campus</t>
  </si>
  <si>
    <t>http://www.adler.edu/page/campuses/vancouver</t>
  </si>
  <si>
    <t>B.C. Private Degree Granting</t>
  </si>
  <si>
    <t>Alexander College</t>
  </si>
  <si>
    <t>100 - 4603 Kingsway, Burnaby, BC</t>
  </si>
  <si>
    <t>ALEXANDER Burnaby Campus</t>
  </si>
  <si>
    <t>http://www.alexandercollege.ca/</t>
  </si>
  <si>
    <t>100 - 602 West Hastings, Vancouver, BC</t>
  </si>
  <si>
    <t>ALEXANDER Vancouver Campus</t>
  </si>
  <si>
    <t>Art Institute of Vancouver</t>
  </si>
  <si>
    <t>2665 Renfrew Street, Burnaby, BC</t>
  </si>
  <si>
    <t>AI Burnaby Campus</t>
  </si>
  <si>
    <t>http://www.wherecreativitygoestoschool.ca/</t>
  </si>
  <si>
    <t>609 Granville Street, Vancouver, BC</t>
  </si>
  <si>
    <t>AI International Culinary School</t>
  </si>
  <si>
    <t>Athabasca University</t>
  </si>
  <si>
    <t>1575 Johnston Street, Vancouver, BC</t>
  </si>
  <si>
    <t>ATHABASCA Vancouver Art Therapy Institute Campus</t>
  </si>
  <si>
    <t>http://www.athabascau.ca/</t>
  </si>
  <si>
    <t>Non-B.C. Degree Granting</t>
  </si>
  <si>
    <t>City University of Seattle</t>
  </si>
  <si>
    <t>310 - 789 W Pender Street, Vancouver, BC</t>
  </si>
  <si>
    <t>CITYUoS Vancouver Campus</t>
  </si>
  <si>
    <t>http://www.cityu.edu/locations/americas/vancouverbc.aspx</t>
  </si>
  <si>
    <t>305 - 877 Goldstream Avenue, Victoria, BC</t>
  </si>
  <si>
    <t>CITYUoS Victoria Campus</t>
  </si>
  <si>
    <t>http://www.cityu.edu/locations/americas/victoria.aspx</t>
  </si>
  <si>
    <t>Columbia College</t>
  </si>
  <si>
    <t>500 - 555 Seymour Street, Vancouver, BC</t>
  </si>
  <si>
    <t>COLUMBIA Vancouver Campus</t>
  </si>
  <si>
    <t>http://www.columbiacollege.ca/</t>
  </si>
  <si>
    <t>Corpus Christi College</t>
  </si>
  <si>
    <t>5935 Iona Drive, Vancouver, BC</t>
  </si>
  <si>
    <t>CC Vancouver Campus</t>
  </si>
  <si>
    <t>http://corpuschristi.ca/</t>
  </si>
  <si>
    <t>Fairleigh Dickinson University</t>
  </si>
  <si>
    <t>842 Cambie Street, Vancouver, BC</t>
  </si>
  <si>
    <t>FD Vancouver Campus</t>
  </si>
  <si>
    <t>http://view.fdu.edu/default.aspx?id=3553</t>
  </si>
  <si>
    <t>Fraser International College</t>
  </si>
  <si>
    <t>8999 Nelson Way, Burnaby, BC</t>
  </si>
  <si>
    <t>FRASER Burnaby Campus</t>
  </si>
  <si>
    <t>http://www.fraseric.ca/</t>
  </si>
  <si>
    <t>Gonzaga University</t>
  </si>
  <si>
    <t>10615 - 96 Street, Fort St. John, BC</t>
  </si>
  <si>
    <t>GONZAGA Alwin Holland Elementary Campus</t>
  </si>
  <si>
    <t>http://www.gonzaga.edu/</t>
  </si>
  <si>
    <t>4980 Wesley Road, Victoria, BC</t>
  </si>
  <si>
    <t>GONZAGA Claremont Secondary Campus</t>
  </si>
  <si>
    <t>245 Kitchener Crescent, Kamloops, BC</t>
  </si>
  <si>
    <t>GONZAGA Henry Grube Center</t>
  </si>
  <si>
    <t>1040 Hollywood Road, Kelowna, BC</t>
  </si>
  <si>
    <t>GONZAGA Hollywood Education Services Campus</t>
  </si>
  <si>
    <t>1437 Allison Street, Penticton, BC</t>
  </si>
  <si>
    <t>GONZAGA KVR Middle School Campus</t>
  </si>
  <si>
    <t>1201 Josephine St, Nelson, BC</t>
  </si>
  <si>
    <t>GONZAGA Trafalgar Junior Secondary Middle School Campus</t>
  </si>
  <si>
    <t>New York Institute of Technology</t>
  </si>
  <si>
    <t>1700 - 701 West Georgia Street, Vancouver, BC</t>
  </si>
  <si>
    <t>NYIT Vancouver Campus</t>
  </si>
  <si>
    <t>http://www.nyit.edu/canada/</t>
  </si>
  <si>
    <t xml:space="preserve">Queen’s University </t>
  </si>
  <si>
    <t>1185 - 555 Burrard Street, Vancouver, BC</t>
  </si>
  <si>
    <t>QUEENS Vancouver Campus</t>
  </si>
  <si>
    <t>http://business.queensu.ca/invancouver/index.php</t>
  </si>
  <si>
    <t>Quest University Canada</t>
  </si>
  <si>
    <t>3200 University Boulevard, Squamish, BC</t>
  </si>
  <si>
    <t>QUEST Squamish Campus</t>
  </si>
  <si>
    <t>http://www.questu.ca/</t>
  </si>
  <si>
    <t>Sprott-Shaw Degree College</t>
  </si>
  <si>
    <t>728 Granville Street, Vancouver, BC</t>
  </si>
  <si>
    <t>SS Vancouver Campus</t>
  </si>
  <si>
    <t>http://www.acsenda.com/</t>
  </si>
  <si>
    <t>Trinity Western University</t>
  </si>
  <si>
    <t>7600 Glover Road, Langley, BC</t>
  </si>
  <si>
    <t>TWU Main Campus</t>
  </si>
  <si>
    <t>http://twu.ca/</t>
  </si>
  <si>
    <t>University Canada West</t>
  </si>
  <si>
    <t>200 - 1111 Melville Street, Vancouver, BC</t>
  </si>
  <si>
    <t>UCW Vancouver Campus</t>
  </si>
  <si>
    <t>http://www.ucanwest.ca/</t>
  </si>
  <si>
    <t>University of Oregon</t>
  </si>
  <si>
    <t>1240 Lansdowne Drive, Coquitlam, BC</t>
  </si>
  <si>
    <t>UO Scott Creek Middle School Campus</t>
  </si>
  <si>
    <t>https://education.uoregon.edu/program/educational-leadership-ms-canada</t>
  </si>
  <si>
    <t>city</t>
  </si>
  <si>
    <t>city_id</t>
  </si>
  <si>
    <t>institution</t>
  </si>
  <si>
    <t>institution_id</t>
  </si>
  <si>
    <t>institution_website</t>
  </si>
  <si>
    <t>region</t>
  </si>
  <si>
    <t>region_id</t>
  </si>
  <si>
    <t>campus</t>
  </si>
  <si>
    <t>address</t>
  </si>
  <si>
    <t>campus_id</t>
  </si>
  <si>
    <t>column</t>
  </si>
  <si>
    <t>table</t>
  </si>
  <si>
    <t>type</t>
  </si>
  <si>
    <t>degree_granting_type</t>
  </si>
  <si>
    <t>Academy of Classical Oriental Sciences</t>
  </si>
  <si>
    <t>APQY</t>
  </si>
  <si>
    <t>Academy of Excellence Hair Design &amp; Aesthetics Ltd.</t>
  </si>
  <si>
    <t>APBJ</t>
  </si>
  <si>
    <t>Academy of Learning</t>
  </si>
  <si>
    <t>APNT</t>
  </si>
  <si>
    <t>APTR</t>
  </si>
  <si>
    <t>-</t>
  </si>
  <si>
    <t>APNG</t>
  </si>
  <si>
    <t>APSB</t>
  </si>
  <si>
    <t>Langford</t>
  </si>
  <si>
    <t>APLQ</t>
  </si>
  <si>
    <t>APPX</t>
  </si>
  <si>
    <t>APMT</t>
  </si>
  <si>
    <t>APKU</t>
  </si>
  <si>
    <t>APRX</t>
  </si>
  <si>
    <t>Vancouver-Broadway</t>
  </si>
  <si>
    <t>APLV</t>
  </si>
  <si>
    <t>APMS</t>
  </si>
  <si>
    <t>APRY</t>
  </si>
  <si>
    <t>APUF</t>
  </si>
  <si>
    <t>Arbutus College of Communication Arts, Business and Technology</t>
  </si>
  <si>
    <t>APFA</t>
  </si>
  <si>
    <t>Ashton College</t>
  </si>
  <si>
    <t>APZE</t>
  </si>
  <si>
    <t>Automotive Training Centre</t>
  </si>
  <si>
    <t>APUE, APOF</t>
  </si>
  <si>
    <t>Aveda Institute Victoria</t>
  </si>
  <si>
    <t>APON</t>
  </si>
  <si>
    <t>BC College of Optics</t>
  </si>
  <si>
    <t>APEZ</t>
  </si>
  <si>
    <t>BC Helicopters</t>
  </si>
  <si>
    <t>APSX</t>
  </si>
  <si>
    <t>Ben Kersen and The Wonderdogs</t>
  </si>
  <si>
    <t>APYU</t>
  </si>
  <si>
    <t>Blanche Macdonald Centre</t>
  </si>
  <si>
    <t>12th Avenue Vancouver</t>
  </si>
  <si>
    <t>APBE</t>
  </si>
  <si>
    <t>Robson Street Vancouver</t>
  </si>
  <si>
    <t>APTO</t>
  </si>
  <si>
    <t>BM Chan International Cosmetology College</t>
  </si>
  <si>
    <t>APJC</t>
  </si>
  <si>
    <t>Body Glamour Institute of Beauty by Anita</t>
  </si>
  <si>
    <t>APTB</t>
  </si>
  <si>
    <t>Boucher Institute of Naturopathic Medicine</t>
  </si>
  <si>
    <t>APYL</t>
  </si>
  <si>
    <t>Brighton College</t>
  </si>
  <si>
    <t>AQBE</t>
  </si>
  <si>
    <t>BCIT</t>
  </si>
  <si>
    <t>Cambridge College</t>
  </si>
  <si>
    <t>AQAF</t>
  </si>
  <si>
    <t>CAM</t>
  </si>
  <si>
    <t>Canadian College of Performing Arts</t>
  </si>
  <si>
    <t>APYB</t>
  </si>
  <si>
    <t>Canadian Flight Centre</t>
  </si>
  <si>
    <t>APBS</t>
  </si>
  <si>
    <t>Canadian Health Care Academy</t>
  </si>
  <si>
    <t>APQU</t>
  </si>
  <si>
    <t>Canadian Institute of Natural Health and Healing</t>
  </si>
  <si>
    <t>APCH</t>
  </si>
  <si>
    <t>Canadian Outdoor Leadership Training</t>
  </si>
  <si>
    <t>APRM</t>
  </si>
  <si>
    <t>Canadian School of Natural Nutrition</t>
  </si>
  <si>
    <t>AQAV</t>
  </si>
  <si>
    <t>Canadian Tourism College</t>
  </si>
  <si>
    <t>APIC</t>
  </si>
  <si>
    <t>APEY</t>
  </si>
  <si>
    <t>Canscribe Career College</t>
  </si>
  <si>
    <t>APUJ</t>
  </si>
  <si>
    <t>CAPU</t>
  </si>
  <si>
    <t>Career Gate Community College</t>
  </si>
  <si>
    <t>APZR</t>
  </si>
  <si>
    <t>Cascade Culinary Arts School</t>
  </si>
  <si>
    <t>AQBI</t>
  </si>
  <si>
    <t>CDI College of Business, Technology &amp; Health Care</t>
  </si>
  <si>
    <t>APPA</t>
  </si>
  <si>
    <t>APIN</t>
  </si>
  <si>
    <t>APUW</t>
  </si>
  <si>
    <t>APIM</t>
  </si>
  <si>
    <t>APBX</t>
  </si>
  <si>
    <t>APSH</t>
  </si>
  <si>
    <t>Central College Inc.</t>
  </si>
  <si>
    <t>APZZ</t>
  </si>
  <si>
    <t>Centre For Arts and Technology</t>
  </si>
  <si>
    <t>APZU</t>
  </si>
  <si>
    <t>Chinook Helicopters Ltd</t>
  </si>
  <si>
    <t>APHN</t>
  </si>
  <si>
    <t>Christ College</t>
  </si>
  <si>
    <t>APKD</t>
  </si>
  <si>
    <t>APDL and MQYN</t>
  </si>
  <si>
    <t>Coastal Pacific Aviation</t>
  </si>
  <si>
    <t>APCG</t>
  </si>
  <si>
    <t>CNC</t>
  </si>
  <si>
    <t>COTR</t>
  </si>
  <si>
    <t>Columbia Bible College</t>
  </si>
  <si>
    <t>APAJ</t>
  </si>
  <si>
    <t>APAI</t>
  </si>
  <si>
    <t>Cornerstone International Community College of Canada</t>
  </si>
  <si>
    <t>APXE</t>
  </si>
  <si>
    <t>APYJ</t>
  </si>
  <si>
    <t>Discovery Community College</t>
  </si>
  <si>
    <t>APNO</t>
  </si>
  <si>
    <t>APTS</t>
  </si>
  <si>
    <t>APUY</t>
  </si>
  <si>
    <t>APTP</t>
  </si>
  <si>
    <t>APTX</t>
  </si>
  <si>
    <t>APUA</t>
  </si>
  <si>
    <t>APUB</t>
  </si>
  <si>
    <t>APTQ</t>
  </si>
  <si>
    <t>Divesafe International</t>
  </si>
  <si>
    <t>APVC</t>
  </si>
  <si>
    <t>Diving Dynamics</t>
  </si>
  <si>
    <t>APJL</t>
  </si>
  <si>
    <t>DOUG</t>
  </si>
  <si>
    <t>Drake Medox College</t>
  </si>
  <si>
    <t>APDB</t>
  </si>
  <si>
    <t>Electrical Joint Training Committee</t>
  </si>
  <si>
    <t>APTI</t>
  </si>
  <si>
    <t>Emily Carr University of Art &amp; Design</t>
  </si>
  <si>
    <t>ECU</t>
  </si>
  <si>
    <t>Eton College</t>
  </si>
  <si>
    <t>APBR</t>
  </si>
  <si>
    <t>Excel Career College</t>
  </si>
  <si>
    <t>APYT and APPI</t>
  </si>
  <si>
    <t>Focal Point Visual Arts Learning Centre</t>
  </si>
  <si>
    <t>AQBS</t>
  </si>
  <si>
    <t>Future Hair Training Centre</t>
  </si>
  <si>
    <t>APXL</t>
  </si>
  <si>
    <t>Gateway College</t>
  </si>
  <si>
    <t>APGY</t>
  </si>
  <si>
    <t>Gente Bella Beauty Academy</t>
  </si>
  <si>
    <t>APBN</t>
  </si>
  <si>
    <t>Granville Business College</t>
  </si>
  <si>
    <t>APLG</t>
  </si>
  <si>
    <t>Greystone College of Business and Technology</t>
  </si>
  <si>
    <t>APEP</t>
  </si>
  <si>
    <t>Hair Art Academy</t>
  </si>
  <si>
    <t>APOZ</t>
  </si>
  <si>
    <t>Harbourside Institute of Technology</t>
  </si>
  <si>
    <t>APSK</t>
  </si>
  <si>
    <t>Heli ‐ College Canada Training Inc</t>
  </si>
  <si>
    <t>APOP</t>
  </si>
  <si>
    <t>Hilltop Academy</t>
  </si>
  <si>
    <t>APOU</t>
  </si>
  <si>
    <t>Holly's Salons and Schools</t>
  </si>
  <si>
    <t>APCI</t>
  </si>
  <si>
    <t>Imperial Hotel Management College</t>
  </si>
  <si>
    <t>APRP</t>
  </si>
  <si>
    <t>Insignia College of Health and Business</t>
  </si>
  <si>
    <t>APRV</t>
  </si>
  <si>
    <t>Institute of Ocean Careers</t>
  </si>
  <si>
    <t>APPT</t>
  </si>
  <si>
    <t>Interior Heavy Equipment Operator School Ltd</t>
  </si>
  <si>
    <t>Winfield</t>
  </si>
  <si>
    <t>APUH</t>
  </si>
  <si>
    <t>International College of TCM</t>
  </si>
  <si>
    <t>APOG</t>
  </si>
  <si>
    <t>International Culinary School @ AIV</t>
  </si>
  <si>
    <t>APDW</t>
  </si>
  <si>
    <t>John Casablancas Institute of Applied Arts</t>
  </si>
  <si>
    <t>APCZ</t>
  </si>
  <si>
    <t>JIBC</t>
  </si>
  <si>
    <t>Kelowna College of Professional Counselling</t>
  </si>
  <si>
    <t>AQCC</t>
  </si>
  <si>
    <t>Kosmetae Academy</t>
  </si>
  <si>
    <t>APJS</t>
  </si>
  <si>
    <t>Kutenai Art Therapy Institute</t>
  </si>
  <si>
    <t>APPU</t>
  </si>
  <si>
    <t>KWAN</t>
  </si>
  <si>
    <t>LANG</t>
  </si>
  <si>
    <t>Lasalle College International Vancouver</t>
  </si>
  <si>
    <t>APYA</t>
  </si>
  <si>
    <t>London School of Hairdressing and Aesthetics</t>
  </si>
  <si>
    <t>APDK</t>
  </si>
  <si>
    <t>Lost Boys Studios ‐ School of Visual Effects</t>
  </si>
  <si>
    <t>APUG</t>
  </si>
  <si>
    <t>Loxx Academy of Hair Design</t>
  </si>
  <si>
    <t>APLZ</t>
  </si>
  <si>
    <t>M.C. College</t>
  </si>
  <si>
    <t>APBU</t>
  </si>
  <si>
    <t>Maple Ridge School of Esthetics</t>
  </si>
  <si>
    <t>APNM</t>
  </si>
  <si>
    <t>Marvel College</t>
  </si>
  <si>
    <t>Metropolitan Community College</t>
  </si>
  <si>
    <t>AQCL</t>
  </si>
  <si>
    <t>Montessori Training Centre of BC</t>
  </si>
  <si>
    <t>APEM</t>
  </si>
  <si>
    <t>Mountain Transport Institute Ltd</t>
  </si>
  <si>
    <t>AQBK</t>
  </si>
  <si>
    <t>Ms Lorea's College of Esthetics &amp; Nail Technology</t>
  </si>
  <si>
    <t>APQL</t>
  </si>
  <si>
    <t>MTI Community College</t>
  </si>
  <si>
    <t>APTK</t>
  </si>
  <si>
    <t>AQBX</t>
  </si>
  <si>
    <t>APRK</t>
  </si>
  <si>
    <t>APRL</t>
  </si>
  <si>
    <t>APLS</t>
  </si>
  <si>
    <t>APRC</t>
  </si>
  <si>
    <t>Native Education College</t>
  </si>
  <si>
    <t>APGG</t>
  </si>
  <si>
    <t>New Image College of Fine Arts</t>
  </si>
  <si>
    <t>AQBB</t>
  </si>
  <si>
    <t>APTL</t>
  </si>
  <si>
    <t>NVIT</t>
  </si>
  <si>
    <t>Nimbus School of Recording Arts</t>
  </si>
  <si>
    <t>APXD</t>
  </si>
  <si>
    <t>NIC</t>
  </si>
  <si>
    <t>NLC</t>
  </si>
  <si>
    <t>NWCC</t>
  </si>
  <si>
    <t>Northwest Culinary Academy of Vancouver</t>
  </si>
  <si>
    <t>APRJ</t>
  </si>
  <si>
    <t>Nu‐Way Hairdressing And Esthetics School</t>
  </si>
  <si>
    <t>APCJ</t>
  </si>
  <si>
    <t>OKAN</t>
  </si>
  <si>
    <t>Okanagan Valley College of Massage Therapy</t>
  </si>
  <si>
    <t>APPL</t>
  </si>
  <si>
    <t>Omni College</t>
  </si>
  <si>
    <t>AQBL</t>
  </si>
  <si>
    <t>Oshio College of Acupuncture &amp; Herbology</t>
  </si>
  <si>
    <t>APZB</t>
  </si>
  <si>
    <t>Pacific Audio Visual Institute</t>
  </si>
  <si>
    <t>AQBC</t>
  </si>
  <si>
    <t>Pacific Coast Community College</t>
  </si>
  <si>
    <t>APAC</t>
  </si>
  <si>
    <t>Pacific Design Academy</t>
  </si>
  <si>
    <t>APFY</t>
  </si>
  <si>
    <t>Pacific Film &amp; New Media Academy</t>
  </si>
  <si>
    <t>APJY</t>
  </si>
  <si>
    <t>Pacific Flying Club</t>
  </si>
  <si>
    <t>APBQ</t>
  </si>
  <si>
    <t>Pacific Horticulture College</t>
  </si>
  <si>
    <t>APIQ</t>
  </si>
  <si>
    <t>Pacific Institute of Culinary Arts</t>
  </si>
  <si>
    <t>AQAH</t>
  </si>
  <si>
    <t>Pacific Life Bible College</t>
  </si>
  <si>
    <t>APAG</t>
  </si>
  <si>
    <t>Pacific Rim College</t>
  </si>
  <si>
    <t>APTU</t>
  </si>
  <si>
    <t>PCU College of Holistic Medicine</t>
  </si>
  <si>
    <t>AQBQ</t>
  </si>
  <si>
    <t>Penticton School of Hair</t>
  </si>
  <si>
    <t>APEF</t>
  </si>
  <si>
    <t>Prana Yoga Teacher Training</t>
  </si>
  <si>
    <t>APRW</t>
  </si>
  <si>
    <t>Procare Institute Inc</t>
  </si>
  <si>
    <t>APMI</t>
  </si>
  <si>
    <t>APTJ</t>
  </si>
  <si>
    <t>Ray Hair Arts Academy</t>
  </si>
  <si>
    <t>APQF</t>
  </si>
  <si>
    <t>Regent College</t>
  </si>
  <si>
    <t>APAQ</t>
  </si>
  <si>
    <t>Rhodes Wellness College</t>
  </si>
  <si>
    <t>APRA</t>
  </si>
  <si>
    <t>Ridge Meadows College</t>
  </si>
  <si>
    <t>APOM</t>
  </si>
  <si>
    <t>Roggendorf School of Hairdressing &amp; Nails</t>
  </si>
  <si>
    <t>APEC</t>
  </si>
  <si>
    <t>Royal Canadian Institute of Technology</t>
  </si>
  <si>
    <t>APSD and APUU</t>
  </si>
  <si>
    <t>RRU</t>
  </si>
  <si>
    <t>RSH International College of Cosmetology</t>
  </si>
  <si>
    <t>APJP</t>
  </si>
  <si>
    <t>Saint Elizabeth Education Centre</t>
  </si>
  <si>
    <t>SEL</t>
  </si>
  <si>
    <t>Seminary of Christ the King</t>
  </si>
  <si>
    <t>APCR</t>
  </si>
  <si>
    <t>SFU</t>
  </si>
  <si>
    <t>Sprott Shaw Community College</t>
  </si>
  <si>
    <t>APWS</t>
  </si>
  <si>
    <t>AQCH</t>
  </si>
  <si>
    <t>East Vancouver</t>
  </si>
  <si>
    <t>APYN</t>
  </si>
  <si>
    <t>APYQ</t>
  </si>
  <si>
    <t>APWX</t>
  </si>
  <si>
    <t>APZM</t>
  </si>
  <si>
    <t>APWW</t>
  </si>
  <si>
    <t>APNI</t>
  </si>
  <si>
    <t>APWV</t>
  </si>
  <si>
    <t>APNZ</t>
  </si>
  <si>
    <t>APLH</t>
  </si>
  <si>
    <t>APAO</t>
  </si>
  <si>
    <t>Stenberg College</t>
  </si>
  <si>
    <t>APXS</t>
  </si>
  <si>
    <t>Suki's Advanced Hair Academy</t>
  </si>
  <si>
    <t>APEE</t>
  </si>
  <si>
    <t>Summit Pacific College</t>
  </si>
  <si>
    <t>APAH</t>
  </si>
  <si>
    <t>Surrey College</t>
  </si>
  <si>
    <t>AQBJ</t>
  </si>
  <si>
    <t>Taylor Pro Training Ltd.</t>
  </si>
  <si>
    <t>APTN</t>
  </si>
  <si>
    <t>The Art Institute of Vancouver</t>
  </si>
  <si>
    <t>APZC</t>
  </si>
  <si>
    <t>APCY</t>
  </si>
  <si>
    <t>Think Tank Training Centre</t>
  </si>
  <si>
    <t>APTH</t>
  </si>
  <si>
    <t>Thompson Career College Inc</t>
  </si>
  <si>
    <t>APZH</t>
  </si>
  <si>
    <t>TRU</t>
  </si>
  <si>
    <t>APAK</t>
  </si>
  <si>
    <t>Tru Spa Institute of Aesthetics</t>
  </si>
  <si>
    <t>APVD</t>
  </si>
  <si>
    <t>UA Piping Industry College of British Columbia</t>
  </si>
  <si>
    <t>APTV</t>
  </si>
  <si>
    <t>Universal Learning Institute</t>
  </si>
  <si>
    <t>AQAK</t>
  </si>
  <si>
    <t>AQBG</t>
  </si>
  <si>
    <t>UBC</t>
  </si>
  <si>
    <t>APDH and APUK</t>
  </si>
  <si>
    <t>UNBC</t>
  </si>
  <si>
    <t>UCFV</t>
  </si>
  <si>
    <t>UVIC</t>
  </si>
  <si>
    <t>Utopia Academy</t>
  </si>
  <si>
    <t>APXY</t>
  </si>
  <si>
    <t>APRS</t>
  </si>
  <si>
    <t>Vancouver Academy of Dramatic Arts</t>
  </si>
  <si>
    <t>APRT</t>
  </si>
  <si>
    <t>Vancouver Acting School</t>
  </si>
  <si>
    <t>APUI</t>
  </si>
  <si>
    <t>Vancouver Art Therapy Institute</t>
  </si>
  <si>
    <t>West Vancouver</t>
  </si>
  <si>
    <t>APDO</t>
  </si>
  <si>
    <t>Vancouver Career College</t>
  </si>
  <si>
    <t>APMW</t>
  </si>
  <si>
    <t>APNE</t>
  </si>
  <si>
    <t>APWR</t>
  </si>
  <si>
    <t>APZJ</t>
  </si>
  <si>
    <t>APZQ</t>
  </si>
  <si>
    <t>AQAZ</t>
  </si>
  <si>
    <t>Vancouver College of Counsellor Training</t>
  </si>
  <si>
    <t>APIX</t>
  </si>
  <si>
    <t>Vancouver College of Dental Hygiene</t>
  </si>
  <si>
    <t>APUV</t>
  </si>
  <si>
    <t>VCC</t>
  </si>
  <si>
    <t>Vancouver Film School</t>
  </si>
  <si>
    <t>APHO</t>
  </si>
  <si>
    <t>Vancouver Institute of Media Arts (VanArts)</t>
  </si>
  <si>
    <t>APQJ</t>
  </si>
  <si>
    <t>Vancouver Island School of Art</t>
  </si>
  <si>
    <t>APSC</t>
  </si>
  <si>
    <t>MUC</t>
  </si>
  <si>
    <t>Vancouver Premier College of Hotel Mgmt</t>
  </si>
  <si>
    <t>APYZ</t>
  </si>
  <si>
    <t>Vancouver School of Bodywork and Massage</t>
  </si>
  <si>
    <t>APUX</t>
  </si>
  <si>
    <t>Vancouver School of Theology</t>
  </si>
  <si>
    <t>APAP</t>
  </si>
  <si>
    <t>Victoria College of Art</t>
  </si>
  <si>
    <t>APAU and APUP</t>
  </si>
  <si>
    <t>Victoria Flying Club</t>
  </si>
  <si>
    <t>Sidney</t>
  </si>
  <si>
    <t>APDG</t>
  </si>
  <si>
    <t>Vogue College</t>
  </si>
  <si>
    <t>APZY</t>
  </si>
  <si>
    <t>Waterworks Technology School</t>
  </si>
  <si>
    <t>West Coast Adventure College</t>
  </si>
  <si>
    <t>Sooke</t>
  </si>
  <si>
    <t>APDU</t>
  </si>
  <si>
    <t>West Coast College of Health Care</t>
  </si>
  <si>
    <t>APOD</t>
  </si>
  <si>
    <t>West Coast College of Massage Therapy</t>
  </si>
  <si>
    <t>APDJ</t>
  </si>
  <si>
    <t>APXU</t>
  </si>
  <si>
    <t>Western Academy of Photography</t>
  </si>
  <si>
    <t>APEU</t>
  </si>
  <si>
    <t>Windsong School of Healing Ltd.</t>
  </si>
  <si>
    <t>APXJ</t>
  </si>
  <si>
    <t>Winston College</t>
  </si>
  <si>
    <t>APDI</t>
  </si>
  <si>
    <t>NULL</t>
  </si>
  <si>
    <t>Institution</t>
  </si>
  <si>
    <t>City</t>
  </si>
  <si>
    <t>Code</t>
  </si>
  <si>
    <t>FY 2007/08 to 2011/12</t>
  </si>
  <si>
    <t>FY 2006/07 to 2010/11</t>
  </si>
  <si>
    <t>FY 2005/06 to 2009/10</t>
  </si>
  <si>
    <t>FY 2004/05 to 2008/09</t>
  </si>
  <si>
    <t>200708_201112</t>
  </si>
  <si>
    <t>200607_201011</t>
  </si>
  <si>
    <t>200506_200910</t>
  </si>
  <si>
    <t>200405_200809</t>
  </si>
  <si>
    <t>https://studentaidbc.ca/apply/designated</t>
  </si>
  <si>
    <t>latitude</t>
  </si>
  <si>
    <t>longitude</t>
  </si>
  <si>
    <t>type_id</t>
  </si>
  <si>
    <t>column #</t>
  </si>
  <si>
    <t>degree_granting_type_id</t>
  </si>
  <si>
    <t>VARCHAR(100) NOT NULL,</t>
  </si>
  <si>
    <t>DECIMAL(20,20) NOT NULL,</t>
  </si>
  <si>
    <t>VARCHAR(30) NOT NULL,</t>
  </si>
  <si>
    <t>VARCHAR(40) NOT NULL,</t>
  </si>
  <si>
    <t>VARCHAR(140) NOT NULL,</t>
  </si>
  <si>
    <t>VARCHAR(80) NOT NULL,</t>
  </si>
  <si>
    <t>VARCHAR(60) NOT NULL,</t>
  </si>
  <si>
    <t>INT NOT NULL,</t>
  </si>
  <si>
    <t>FY_200708_201112</t>
  </si>
  <si>
    <t>FY_200607_201011</t>
  </si>
  <si>
    <t>FY_200506_200910</t>
  </si>
  <si>
    <t>FY_200405_200809</t>
  </si>
  <si>
    <t>institution_type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</si>
</sst>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D5D5D"/>
      <name val="Arial"/>
      <family val="2"/>
    </font>
    <font>
      <b/>
      <sz val="11"/>
      <color rgb="FF5D5D5D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center" wrapText="1" indent="1"/>
    </xf>
    <xf numFmtId="0" fontId="4" fillId="0" borderId="0" xfId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studentaidbc.ca/apply/designa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opLeftCell="I1" workbookViewId="0">
      <selection activeCell="H1" sqref="H1"/>
    </sheetView>
  </sheetViews>
  <sheetFormatPr defaultRowHeight="15" x14ac:dyDescent="0.25"/>
  <cols>
    <col min="2" max="2" width="19.85546875" style="1" bestFit="1" customWidth="1"/>
    <col min="3" max="3" width="37.28515625" style="1" bestFit="1" customWidth="1"/>
    <col min="4" max="4" width="51.5703125" style="1" bestFit="1" customWidth="1"/>
    <col min="5" max="5" width="22.28515625" style="1" bestFit="1" customWidth="1"/>
    <col min="6" max="6" width="55.5703125" style="1" bestFit="1" customWidth="1"/>
    <col min="7" max="7" width="70.5703125" style="1" bestFit="1" customWidth="1"/>
    <col min="8" max="8" width="17" style="1" bestFit="1" customWidth="1"/>
    <col min="9" max="9" width="26.5703125" style="1" bestFit="1" customWidth="1"/>
    <col min="10" max="10" width="11.7109375" style="1" bestFit="1" customWidth="1"/>
    <col min="11" max="11" width="10" style="1" bestFit="1" customWidth="1"/>
    <col min="12" max="12" width="1.5703125" style="9" customWidth="1"/>
    <col min="14" max="14" width="13.140625" bestFit="1" customWidth="1"/>
    <col min="16" max="16" width="10.42578125" bestFit="1" customWidth="1"/>
    <col min="17" max="17" width="7.7109375" bestFit="1" customWidth="1"/>
    <col min="18" max="18" width="23.7109375" bestFit="1" customWidth="1"/>
  </cols>
  <sheetData>
    <row r="1" spans="1:18" x14ac:dyDescent="0.25">
      <c r="A1" t="s">
        <v>592</v>
      </c>
      <c r="B1" s="2" t="s">
        <v>581</v>
      </c>
      <c r="C1" s="2" t="s">
        <v>583</v>
      </c>
      <c r="D1" s="2" t="s">
        <v>588</v>
      </c>
      <c r="E1" s="2" t="s">
        <v>586</v>
      </c>
      <c r="F1" s="2" t="s">
        <v>588</v>
      </c>
      <c r="G1" s="2" t="s">
        <v>583</v>
      </c>
      <c r="H1" s="2" t="s">
        <v>994</v>
      </c>
      <c r="I1" s="2" t="s">
        <v>594</v>
      </c>
      <c r="J1" s="2" t="s">
        <v>588</v>
      </c>
      <c r="K1" s="2" t="s">
        <v>588</v>
      </c>
      <c r="M1" s="2" t="s">
        <v>581</v>
      </c>
      <c r="N1" s="2" t="s">
        <v>994</v>
      </c>
      <c r="O1" s="2" t="s">
        <v>586</v>
      </c>
      <c r="P1" s="2" t="s">
        <v>588</v>
      </c>
      <c r="Q1" s="2" t="s">
        <v>593</v>
      </c>
      <c r="R1" s="2" t="s">
        <v>594</v>
      </c>
    </row>
    <row r="2" spans="1:18" x14ac:dyDescent="0.25">
      <c r="A2" t="s">
        <v>591</v>
      </c>
      <c r="B2" t="s">
        <v>581</v>
      </c>
      <c r="C2" s="2" t="s">
        <v>583</v>
      </c>
      <c r="D2" t="s">
        <v>589</v>
      </c>
      <c r="E2" t="s">
        <v>586</v>
      </c>
      <c r="F2" t="s">
        <v>588</v>
      </c>
      <c r="G2" t="s">
        <v>585</v>
      </c>
      <c r="H2" t="s">
        <v>593</v>
      </c>
      <c r="I2" t="s">
        <v>594</v>
      </c>
      <c r="J2" s="2" t="s">
        <v>977</v>
      </c>
      <c r="K2" s="2" t="s">
        <v>978</v>
      </c>
      <c r="M2" t="s">
        <v>581</v>
      </c>
      <c r="N2" s="2" t="s">
        <v>583</v>
      </c>
      <c r="O2" t="s">
        <v>586</v>
      </c>
      <c r="P2" t="s">
        <v>588</v>
      </c>
      <c r="Q2" t="s">
        <v>593</v>
      </c>
      <c r="R2" t="s">
        <v>594</v>
      </c>
    </row>
    <row r="3" spans="1:18" x14ac:dyDescent="0.25">
      <c r="B3"/>
      <c r="C3" s="2"/>
      <c r="D3"/>
      <c r="E3"/>
      <c r="F3"/>
      <c r="G3"/>
      <c r="H3"/>
      <c r="I3"/>
      <c r="J3" s="2"/>
      <c r="K3" s="2"/>
      <c r="M3" t="s">
        <v>582</v>
      </c>
      <c r="N3" t="s">
        <v>584</v>
      </c>
      <c r="O3" t="s">
        <v>587</v>
      </c>
      <c r="P3" t="s">
        <v>590</v>
      </c>
      <c r="Q3" t="s">
        <v>979</v>
      </c>
      <c r="R3" t="s">
        <v>981</v>
      </c>
    </row>
    <row r="4" spans="1:1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>
        <v>-123.1449150063</v>
      </c>
      <c r="K4" s="1">
        <v>49.184760997300003</v>
      </c>
      <c r="M4">
        <f>VLOOKUP(B4,city,3,FALSE)</f>
        <v>78</v>
      </c>
      <c r="N4">
        <f>VLOOKUP(C4,institution,4,FALSE)</f>
        <v>1</v>
      </c>
      <c r="O4">
        <f>VLOOKUP(E4,region,3,FALSE)</f>
        <v>3</v>
      </c>
      <c r="P4">
        <f>VLOOKUP(F4,campus,6,FALSE)</f>
        <v>1</v>
      </c>
      <c r="Q4">
        <f>VLOOKUP(H4,type,3,FALSE)</f>
        <v>2</v>
      </c>
      <c r="R4">
        <f>VLOOKUP(I4,degree_granting_type,3,FALSE)</f>
        <v>2</v>
      </c>
    </row>
    <row r="5" spans="1:18" x14ac:dyDescent="0.25">
      <c r="B5" s="1" t="s">
        <v>8</v>
      </c>
      <c r="C5" s="1" t="s">
        <v>1</v>
      </c>
      <c r="D5" s="1" t="s">
        <v>9</v>
      </c>
      <c r="E5" s="1" t="s">
        <v>3</v>
      </c>
      <c r="F5" s="1" t="s">
        <v>10</v>
      </c>
      <c r="G5" s="1" t="s">
        <v>5</v>
      </c>
      <c r="H5" s="1" t="s">
        <v>11</v>
      </c>
      <c r="I5" s="1" t="s">
        <v>7</v>
      </c>
      <c r="J5" s="1">
        <v>-123.0054400022</v>
      </c>
      <c r="K5" s="1">
        <v>49.246223000699999</v>
      </c>
      <c r="M5">
        <f>VLOOKUP(B5,city,3,FALSE)</f>
        <v>10</v>
      </c>
      <c r="N5">
        <f>VLOOKUP(C5,institution,4,FALSE)</f>
        <v>1</v>
      </c>
      <c r="O5">
        <f>VLOOKUP(E5,region,3,FALSE)</f>
        <v>3</v>
      </c>
      <c r="P5">
        <f>VLOOKUP(F5,campus,6,FALSE)</f>
        <v>2</v>
      </c>
      <c r="Q5">
        <f>VLOOKUP(H5,type,3,FALSE)</f>
        <v>8</v>
      </c>
      <c r="R5">
        <f>VLOOKUP(I5,degree_granting_type,3,FALSE)</f>
        <v>2</v>
      </c>
    </row>
    <row r="6" spans="1:18" x14ac:dyDescent="0.25">
      <c r="B6" s="1" t="s">
        <v>12</v>
      </c>
      <c r="C6" s="1" t="s">
        <v>1</v>
      </c>
      <c r="D6" s="1" t="s">
        <v>13</v>
      </c>
      <c r="E6" s="1" t="s">
        <v>3</v>
      </c>
      <c r="F6" s="1" t="s">
        <v>14</v>
      </c>
      <c r="G6" s="1" t="s">
        <v>5</v>
      </c>
      <c r="H6" s="1" t="s">
        <v>6</v>
      </c>
      <c r="I6" s="1" t="s">
        <v>7</v>
      </c>
      <c r="J6" s="1">
        <v>-123.11524500100001</v>
      </c>
      <c r="K6" s="1">
        <v>49.283564003599999</v>
      </c>
      <c r="M6">
        <f>VLOOKUP(B6,city,3,FALSE)</f>
        <v>92</v>
      </c>
      <c r="N6">
        <f>VLOOKUP(C6,institution,4,FALSE)</f>
        <v>1</v>
      </c>
      <c r="O6">
        <f>VLOOKUP(E6,region,3,FALSE)</f>
        <v>3</v>
      </c>
      <c r="P6">
        <f>VLOOKUP(F6,campus,6,FALSE)</f>
        <v>3</v>
      </c>
      <c r="Q6">
        <f>VLOOKUP(H6,type,3,FALSE)</f>
        <v>2</v>
      </c>
      <c r="R6">
        <f>VLOOKUP(I6,degree_granting_type,3,FALSE)</f>
        <v>2</v>
      </c>
    </row>
    <row r="7" spans="1:18" x14ac:dyDescent="0.25">
      <c r="B7" s="1" t="s">
        <v>15</v>
      </c>
      <c r="C7" s="1" t="s">
        <v>1</v>
      </c>
      <c r="D7" s="1" t="s">
        <v>16</v>
      </c>
      <c r="E7" s="1" t="s">
        <v>3</v>
      </c>
      <c r="F7" s="1" t="s">
        <v>17</v>
      </c>
      <c r="G7" s="1" t="s">
        <v>5</v>
      </c>
      <c r="H7" s="1" t="s">
        <v>11</v>
      </c>
      <c r="I7" s="1" t="s">
        <v>7</v>
      </c>
      <c r="J7" s="1">
        <v>-122.56615899409999</v>
      </c>
      <c r="K7" s="1">
        <v>49.096309001400002</v>
      </c>
      <c r="M7">
        <f>VLOOKUP(B7,city,3,FALSE)</f>
        <v>50</v>
      </c>
      <c r="N7">
        <f>VLOOKUP(C7,institution,4,FALSE)</f>
        <v>1</v>
      </c>
      <c r="O7">
        <f>VLOOKUP(E7,region,3,FALSE)</f>
        <v>3</v>
      </c>
      <c r="P7">
        <f>VLOOKUP(F7,campus,6,FALSE)</f>
        <v>4</v>
      </c>
      <c r="Q7">
        <f>VLOOKUP(H7,type,3,FALSE)</f>
        <v>8</v>
      </c>
      <c r="R7">
        <f>VLOOKUP(I7,degree_granting_type,3,FALSE)</f>
        <v>2</v>
      </c>
    </row>
    <row r="8" spans="1:18" x14ac:dyDescent="0.25">
      <c r="B8" s="1" t="s">
        <v>18</v>
      </c>
      <c r="C8" s="1" t="s">
        <v>1</v>
      </c>
      <c r="D8" s="1" t="s">
        <v>19</v>
      </c>
      <c r="E8" s="1" t="s">
        <v>3</v>
      </c>
      <c r="F8" s="1" t="s">
        <v>20</v>
      </c>
      <c r="G8" s="1" t="s">
        <v>5</v>
      </c>
      <c r="H8" s="1" t="s">
        <v>11</v>
      </c>
      <c r="I8" s="1" t="s">
        <v>7</v>
      </c>
      <c r="J8" s="1">
        <v>-122.5350670018</v>
      </c>
      <c r="K8" s="1">
        <v>49.223582004100003</v>
      </c>
      <c r="M8">
        <f>VLOOKUP(B8,city,3,FALSE)</f>
        <v>53</v>
      </c>
      <c r="N8">
        <f>VLOOKUP(C8,institution,4,FALSE)</f>
        <v>1</v>
      </c>
      <c r="O8">
        <f>VLOOKUP(E8,region,3,FALSE)</f>
        <v>3</v>
      </c>
      <c r="P8">
        <f>VLOOKUP(F8,campus,6,FALSE)</f>
        <v>5</v>
      </c>
      <c r="Q8">
        <f>VLOOKUP(H8,type,3,FALSE)</f>
        <v>8</v>
      </c>
      <c r="R8">
        <f>VLOOKUP(I8,degree_granting_type,3,FALSE)</f>
        <v>2</v>
      </c>
    </row>
    <row r="9" spans="1:18" x14ac:dyDescent="0.25">
      <c r="B9" s="1" t="s">
        <v>12</v>
      </c>
      <c r="C9" s="1" t="s">
        <v>1</v>
      </c>
      <c r="D9" s="1" t="s">
        <v>21</v>
      </c>
      <c r="E9" s="1" t="s">
        <v>3</v>
      </c>
      <c r="F9" s="1" t="s">
        <v>22</v>
      </c>
      <c r="G9" s="1" t="s">
        <v>5</v>
      </c>
      <c r="H9" s="1" t="s">
        <v>6</v>
      </c>
      <c r="I9" s="1" t="s">
        <v>7</v>
      </c>
      <c r="J9" s="1">
        <v>-123.0897899972</v>
      </c>
      <c r="K9" s="1">
        <v>49.267777002300001</v>
      </c>
      <c r="M9">
        <f>VLOOKUP(B9,city,3,FALSE)</f>
        <v>92</v>
      </c>
      <c r="N9">
        <f>VLOOKUP(C9,institution,4,FALSE)</f>
        <v>1</v>
      </c>
      <c r="O9">
        <f>VLOOKUP(E9,region,3,FALSE)</f>
        <v>3</v>
      </c>
      <c r="P9">
        <f>VLOOKUP(F9,campus,6,FALSE)</f>
        <v>6</v>
      </c>
      <c r="Q9">
        <f>VLOOKUP(H9,type,3,FALSE)</f>
        <v>2</v>
      </c>
      <c r="R9">
        <f>VLOOKUP(I9,degree_granting_type,3,FALSE)</f>
        <v>2</v>
      </c>
    </row>
    <row r="10" spans="1:18" x14ac:dyDescent="0.25">
      <c r="B10" s="1" t="s">
        <v>23</v>
      </c>
      <c r="C10" s="1" t="s">
        <v>1</v>
      </c>
      <c r="D10" s="1" t="s">
        <v>24</v>
      </c>
      <c r="E10" s="1" t="s">
        <v>25</v>
      </c>
      <c r="F10" s="1" t="s">
        <v>26</v>
      </c>
      <c r="G10" s="1" t="s">
        <v>5</v>
      </c>
      <c r="H10" s="1" t="s">
        <v>11</v>
      </c>
      <c r="I10" s="1" t="s">
        <v>7</v>
      </c>
      <c r="J10" s="1">
        <v>-119.4003800066</v>
      </c>
      <c r="K10" s="1">
        <v>49.8817219998</v>
      </c>
      <c r="M10">
        <f>VLOOKUP(B10,city,3,FALSE)</f>
        <v>45</v>
      </c>
      <c r="N10">
        <f>VLOOKUP(C10,institution,4,FALSE)</f>
        <v>1</v>
      </c>
      <c r="O10">
        <f>VLOOKUP(E10,region,3,FALSE)</f>
        <v>7</v>
      </c>
      <c r="P10">
        <f>VLOOKUP(F10,campus,6,FALSE)</f>
        <v>7</v>
      </c>
      <c r="Q10">
        <f>VLOOKUP(H10,type,3,FALSE)</f>
        <v>8</v>
      </c>
      <c r="R10">
        <f>VLOOKUP(I10,degree_granting_type,3,FALSE)</f>
        <v>2</v>
      </c>
    </row>
    <row r="11" spans="1:18" x14ac:dyDescent="0.25">
      <c r="B11" s="1" t="s">
        <v>15</v>
      </c>
      <c r="C11" s="1" t="s">
        <v>1</v>
      </c>
      <c r="D11" s="1" t="s">
        <v>27</v>
      </c>
      <c r="E11" s="1" t="s">
        <v>3</v>
      </c>
      <c r="F11" s="1" t="s">
        <v>28</v>
      </c>
      <c r="G11" s="1" t="s">
        <v>5</v>
      </c>
      <c r="H11" s="1" t="s">
        <v>11</v>
      </c>
      <c r="I11" s="1" t="s">
        <v>7</v>
      </c>
      <c r="J11" s="1">
        <v>-122.6298879985</v>
      </c>
      <c r="K11" s="1">
        <v>49.104612001900001</v>
      </c>
      <c r="M11">
        <f>VLOOKUP(B11,city,3,FALSE)</f>
        <v>50</v>
      </c>
      <c r="N11">
        <f>VLOOKUP(C11,institution,4,FALSE)</f>
        <v>1</v>
      </c>
      <c r="O11">
        <f>VLOOKUP(E11,region,3,FALSE)</f>
        <v>3</v>
      </c>
      <c r="P11">
        <f>VLOOKUP(F11,campus,6,FALSE)</f>
        <v>8</v>
      </c>
      <c r="Q11">
        <f>VLOOKUP(H11,type,3,FALSE)</f>
        <v>8</v>
      </c>
      <c r="R11">
        <f>VLOOKUP(I11,degree_granting_type,3,FALSE)</f>
        <v>2</v>
      </c>
    </row>
    <row r="12" spans="1:18" x14ac:dyDescent="0.25">
      <c r="B12" s="1" t="s">
        <v>8</v>
      </c>
      <c r="C12" s="1" t="s">
        <v>1</v>
      </c>
      <c r="D12" s="1" t="s">
        <v>29</v>
      </c>
      <c r="E12" s="1" t="s">
        <v>3</v>
      </c>
      <c r="F12" s="1" t="s">
        <v>30</v>
      </c>
      <c r="G12" s="1" t="s">
        <v>5</v>
      </c>
      <c r="H12" s="1" t="s">
        <v>6</v>
      </c>
      <c r="I12" s="1" t="s">
        <v>7</v>
      </c>
      <c r="J12" s="1">
        <v>-123.0013850041</v>
      </c>
      <c r="K12" s="1">
        <v>49.251686000200003</v>
      </c>
      <c r="M12">
        <f>VLOOKUP(B12,city,3,FALSE)</f>
        <v>10</v>
      </c>
      <c r="N12">
        <f>VLOOKUP(C12,institution,4,FALSE)</f>
        <v>1</v>
      </c>
      <c r="O12">
        <f>VLOOKUP(E12,region,3,FALSE)</f>
        <v>3</v>
      </c>
      <c r="P12">
        <f>VLOOKUP(F12,campus,6,FALSE)</f>
        <v>9</v>
      </c>
      <c r="Q12">
        <f>VLOOKUP(H12,type,3,FALSE)</f>
        <v>2</v>
      </c>
      <c r="R12">
        <f>VLOOKUP(I12,degree_granting_type,3,FALSE)</f>
        <v>2</v>
      </c>
    </row>
    <row r="13" spans="1:18" x14ac:dyDescent="0.25">
      <c r="B13" s="1" t="s">
        <v>31</v>
      </c>
      <c r="C13" s="1" t="s">
        <v>1</v>
      </c>
      <c r="D13" s="1" t="s">
        <v>32</v>
      </c>
      <c r="E13" s="1" t="s">
        <v>3</v>
      </c>
      <c r="F13" s="1" t="s">
        <v>33</v>
      </c>
      <c r="G13" s="1" t="s">
        <v>5</v>
      </c>
      <c r="H13" s="1" t="s">
        <v>6</v>
      </c>
      <c r="I13" s="1" t="s">
        <v>7</v>
      </c>
      <c r="J13" s="1">
        <v>-123.0842220036</v>
      </c>
      <c r="K13" s="1">
        <v>49.313274996600001</v>
      </c>
      <c r="M13">
        <f>VLOOKUP(B13,city,3,FALSE)</f>
        <v>64</v>
      </c>
      <c r="N13">
        <f>VLOOKUP(C13,institution,4,FALSE)</f>
        <v>1</v>
      </c>
      <c r="O13">
        <f>VLOOKUP(E13,region,3,FALSE)</f>
        <v>3</v>
      </c>
      <c r="P13">
        <f>VLOOKUP(F13,campus,6,FALSE)</f>
        <v>10</v>
      </c>
      <c r="Q13">
        <f>VLOOKUP(H13,type,3,FALSE)</f>
        <v>2</v>
      </c>
      <c r="R13">
        <f>VLOOKUP(I13,degree_granting_type,3,FALSE)</f>
        <v>2</v>
      </c>
    </row>
    <row r="14" spans="1:18" x14ac:dyDescent="0.25">
      <c r="B14" s="1" t="s">
        <v>34</v>
      </c>
      <c r="C14" s="1" t="s">
        <v>1</v>
      </c>
      <c r="D14" s="1" t="s">
        <v>35</v>
      </c>
      <c r="E14" s="1" t="s">
        <v>3</v>
      </c>
      <c r="F14" s="1" t="s">
        <v>36</v>
      </c>
      <c r="G14" s="1" t="s">
        <v>5</v>
      </c>
      <c r="H14" s="1" t="s">
        <v>11</v>
      </c>
      <c r="I14" s="1" t="s">
        <v>7</v>
      </c>
      <c r="J14" s="1">
        <v>-122.90190699510001</v>
      </c>
      <c r="K14" s="1">
        <v>49.152421997399998</v>
      </c>
      <c r="M14">
        <f>VLOOKUP(B14,city,3,FALSE)</f>
        <v>24</v>
      </c>
      <c r="N14">
        <f>VLOOKUP(C14,institution,4,FALSE)</f>
        <v>1</v>
      </c>
      <c r="O14">
        <f>VLOOKUP(E14,region,3,FALSE)</f>
        <v>3</v>
      </c>
      <c r="P14">
        <f>VLOOKUP(F14,campus,6,FALSE)</f>
        <v>11</v>
      </c>
      <c r="Q14">
        <f>VLOOKUP(H14,type,3,FALSE)</f>
        <v>8</v>
      </c>
      <c r="R14">
        <f>VLOOKUP(I14,degree_granting_type,3,FALSE)</f>
        <v>2</v>
      </c>
    </row>
    <row r="15" spans="1:18" x14ac:dyDescent="0.25">
      <c r="B15" s="1" t="s">
        <v>37</v>
      </c>
      <c r="C15" s="1" t="s">
        <v>1</v>
      </c>
      <c r="D15" s="1" t="s">
        <v>38</v>
      </c>
      <c r="E15" s="1" t="s">
        <v>3</v>
      </c>
      <c r="F15" s="1" t="s">
        <v>39</v>
      </c>
      <c r="G15" s="1" t="s">
        <v>5</v>
      </c>
      <c r="H15" s="1" t="s">
        <v>11</v>
      </c>
      <c r="I15" s="1" t="s">
        <v>7</v>
      </c>
      <c r="J15" s="1">
        <v>-122.8662229939</v>
      </c>
      <c r="K15" s="1">
        <v>49.133527996700003</v>
      </c>
      <c r="M15">
        <f>VLOOKUP(B15,city,3,FALSE)</f>
        <v>86</v>
      </c>
      <c r="N15">
        <f>VLOOKUP(C15,institution,4,FALSE)</f>
        <v>1</v>
      </c>
      <c r="O15">
        <f>VLOOKUP(E15,region,3,FALSE)</f>
        <v>3</v>
      </c>
      <c r="P15">
        <f>VLOOKUP(F15,campus,6,FALSE)</f>
        <v>12</v>
      </c>
      <c r="Q15">
        <f>VLOOKUP(H15,type,3,FALSE)</f>
        <v>8</v>
      </c>
      <c r="R15">
        <f>VLOOKUP(I15,degree_granting_type,3,FALSE)</f>
        <v>2</v>
      </c>
    </row>
    <row r="16" spans="1:18" x14ac:dyDescent="0.25">
      <c r="B16" s="1" t="s">
        <v>23</v>
      </c>
      <c r="C16" s="1" t="s">
        <v>1</v>
      </c>
      <c r="D16" s="1" t="s">
        <v>40</v>
      </c>
      <c r="E16" s="1" t="s">
        <v>25</v>
      </c>
      <c r="F16" s="1" t="s">
        <v>41</v>
      </c>
      <c r="G16" s="1" t="s">
        <v>5</v>
      </c>
      <c r="H16" s="1" t="s">
        <v>11</v>
      </c>
      <c r="I16" s="1" t="s">
        <v>7</v>
      </c>
      <c r="J16" s="1">
        <v>-119.38265599650001</v>
      </c>
      <c r="K16" s="1">
        <v>49.897261003200001</v>
      </c>
      <c r="M16">
        <f>VLOOKUP(B16,city,3,FALSE)</f>
        <v>45</v>
      </c>
      <c r="N16">
        <f>VLOOKUP(C16,institution,4,FALSE)</f>
        <v>1</v>
      </c>
      <c r="O16">
        <f>VLOOKUP(E16,region,3,FALSE)</f>
        <v>7</v>
      </c>
      <c r="P16">
        <f>VLOOKUP(F16,campus,6,FALSE)</f>
        <v>13</v>
      </c>
      <c r="Q16">
        <f>VLOOKUP(H16,type,3,FALSE)</f>
        <v>8</v>
      </c>
      <c r="R16">
        <f>VLOOKUP(I16,degree_granting_type,3,FALSE)</f>
        <v>2</v>
      </c>
    </row>
    <row r="17" spans="2:18" x14ac:dyDescent="0.25">
      <c r="B17" s="1" t="s">
        <v>18</v>
      </c>
      <c r="C17" s="1" t="s">
        <v>1</v>
      </c>
      <c r="D17" s="1" t="s">
        <v>42</v>
      </c>
      <c r="E17" s="1" t="s">
        <v>3</v>
      </c>
      <c r="F17" s="1" t="s">
        <v>43</v>
      </c>
      <c r="G17" s="1" t="s">
        <v>5</v>
      </c>
      <c r="H17" s="1" t="s">
        <v>11</v>
      </c>
      <c r="I17" s="1" t="s">
        <v>7</v>
      </c>
      <c r="J17" s="1">
        <v>-122.58246699990001</v>
      </c>
      <c r="K17" s="1">
        <v>49.212930003300002</v>
      </c>
      <c r="M17">
        <f>VLOOKUP(B17,city,3,FALSE)</f>
        <v>53</v>
      </c>
      <c r="N17">
        <f>VLOOKUP(C17,institution,4,FALSE)</f>
        <v>1</v>
      </c>
      <c r="O17">
        <f>VLOOKUP(E17,region,3,FALSE)</f>
        <v>3</v>
      </c>
      <c r="P17">
        <f>VLOOKUP(F17,campus,6,FALSE)</f>
        <v>14</v>
      </c>
      <c r="Q17">
        <f>VLOOKUP(H17,type,3,FALSE)</f>
        <v>8</v>
      </c>
      <c r="R17">
        <f>VLOOKUP(I17,degree_granting_type,3,FALSE)</f>
        <v>2</v>
      </c>
    </row>
    <row r="18" spans="2:18" x14ac:dyDescent="0.25">
      <c r="B18" s="1" t="s">
        <v>18</v>
      </c>
      <c r="C18" s="1" t="s">
        <v>1</v>
      </c>
      <c r="D18" s="1" t="s">
        <v>44</v>
      </c>
      <c r="E18" s="1" t="s">
        <v>3</v>
      </c>
      <c r="F18" s="1" t="s">
        <v>45</v>
      </c>
      <c r="G18" s="1" t="s">
        <v>5</v>
      </c>
      <c r="H18" s="1" t="s">
        <v>11</v>
      </c>
      <c r="I18" s="1" t="s">
        <v>7</v>
      </c>
      <c r="J18" s="1">
        <v>-122.6419039946</v>
      </c>
      <c r="K18" s="1">
        <v>49.223609999700003</v>
      </c>
      <c r="M18">
        <f>VLOOKUP(B18,city,3,FALSE)</f>
        <v>53</v>
      </c>
      <c r="N18">
        <f>VLOOKUP(C18,institution,4,FALSE)</f>
        <v>1</v>
      </c>
      <c r="O18">
        <f>VLOOKUP(E18,region,3,FALSE)</f>
        <v>3</v>
      </c>
      <c r="P18">
        <f>VLOOKUP(F18,campus,6,FALSE)</f>
        <v>15</v>
      </c>
      <c r="Q18">
        <f>VLOOKUP(H18,type,3,FALSE)</f>
        <v>8</v>
      </c>
      <c r="R18">
        <f>VLOOKUP(I18,degree_granting_type,3,FALSE)</f>
        <v>2</v>
      </c>
    </row>
    <row r="19" spans="2:18" x14ac:dyDescent="0.25">
      <c r="B19" s="1" t="s">
        <v>46</v>
      </c>
      <c r="C19" s="1" t="s">
        <v>47</v>
      </c>
      <c r="D19" s="1" t="s">
        <v>48</v>
      </c>
      <c r="E19" s="1" t="s">
        <v>49</v>
      </c>
      <c r="F19" s="1" t="s">
        <v>50</v>
      </c>
      <c r="G19" s="1" t="s">
        <v>51</v>
      </c>
      <c r="H19" s="1" t="s">
        <v>6</v>
      </c>
      <c r="I19" s="1" t="s">
        <v>7</v>
      </c>
      <c r="J19" s="1">
        <v>-123.4195520003</v>
      </c>
      <c r="K19" s="1">
        <v>48.491312000100002</v>
      </c>
      <c r="M19">
        <f>VLOOKUP(B19,city,3,FALSE)</f>
        <v>95</v>
      </c>
      <c r="N19">
        <f>VLOOKUP(C19,institution,4,FALSE)</f>
        <v>7</v>
      </c>
      <c r="O19">
        <f>VLOOKUP(E19,region,3,FALSE)</f>
        <v>8</v>
      </c>
      <c r="P19">
        <f>VLOOKUP(F19,campus,6,FALSE)</f>
        <v>16</v>
      </c>
      <c r="Q19">
        <f>VLOOKUP(H19,type,3,FALSE)</f>
        <v>2</v>
      </c>
      <c r="R19">
        <f>VLOOKUP(I19,degree_granting_type,3,FALSE)</f>
        <v>2</v>
      </c>
    </row>
    <row r="20" spans="2:18" x14ac:dyDescent="0.25">
      <c r="B20" s="1" t="s">
        <v>46</v>
      </c>
      <c r="C20" s="1" t="s">
        <v>47</v>
      </c>
      <c r="D20" s="1" t="s">
        <v>52</v>
      </c>
      <c r="E20" s="1" t="s">
        <v>49</v>
      </c>
      <c r="F20" s="1" t="s">
        <v>53</v>
      </c>
      <c r="G20" s="1" t="s">
        <v>51</v>
      </c>
      <c r="H20" s="1" t="s">
        <v>6</v>
      </c>
      <c r="I20" s="1" t="s">
        <v>7</v>
      </c>
      <c r="J20" s="1">
        <v>-123.3229279963</v>
      </c>
      <c r="K20" s="1">
        <v>48.446853003900003</v>
      </c>
      <c r="M20">
        <f>VLOOKUP(B20,city,3,FALSE)</f>
        <v>95</v>
      </c>
      <c r="N20">
        <f>VLOOKUP(C20,institution,4,FALSE)</f>
        <v>7</v>
      </c>
      <c r="O20">
        <f>VLOOKUP(E20,region,3,FALSE)</f>
        <v>8</v>
      </c>
      <c r="P20">
        <f>VLOOKUP(F20,campus,6,FALSE)</f>
        <v>17</v>
      </c>
      <c r="Q20">
        <f>VLOOKUP(H20,type,3,FALSE)</f>
        <v>2</v>
      </c>
      <c r="R20">
        <f>VLOOKUP(I20,degree_granting_type,3,FALSE)</f>
        <v>2</v>
      </c>
    </row>
    <row r="21" spans="2:18" x14ac:dyDescent="0.25">
      <c r="B21" s="1" t="s">
        <v>54</v>
      </c>
      <c r="C21" s="1" t="s">
        <v>47</v>
      </c>
      <c r="D21" s="1" t="s">
        <v>55</v>
      </c>
      <c r="E21" s="1" t="s">
        <v>49</v>
      </c>
      <c r="F21" s="1" t="s">
        <v>56</v>
      </c>
      <c r="G21" s="1" t="s">
        <v>51</v>
      </c>
      <c r="H21" s="1" t="s">
        <v>57</v>
      </c>
      <c r="I21" s="1" t="s">
        <v>7</v>
      </c>
      <c r="J21" s="1">
        <v>-123.6005899976</v>
      </c>
      <c r="K21" s="1">
        <v>48.377261997799998</v>
      </c>
      <c r="M21">
        <f>VLOOKUP(B21,city,3,FALSE)</f>
        <v>56</v>
      </c>
      <c r="N21">
        <f>VLOOKUP(C21,institution,4,FALSE)</f>
        <v>7</v>
      </c>
      <c r="O21">
        <f>VLOOKUP(E21,region,3,FALSE)</f>
        <v>8</v>
      </c>
      <c r="P21">
        <f>VLOOKUP(F21,campus,6,FALSE)</f>
        <v>18</v>
      </c>
      <c r="Q21">
        <f>VLOOKUP(H21,type,3,FALSE)</f>
        <v>4</v>
      </c>
      <c r="R21">
        <f>VLOOKUP(I21,degree_granting_type,3,FALSE)</f>
        <v>2</v>
      </c>
    </row>
    <row r="22" spans="2:18" x14ac:dyDescent="0.25">
      <c r="B22" s="1" t="s">
        <v>58</v>
      </c>
      <c r="C22" s="1" t="s">
        <v>47</v>
      </c>
      <c r="D22" s="1" t="s">
        <v>59</v>
      </c>
      <c r="E22" s="1" t="s">
        <v>49</v>
      </c>
      <c r="F22" s="1" t="s">
        <v>60</v>
      </c>
      <c r="G22" s="1" t="s">
        <v>51</v>
      </c>
      <c r="H22" s="1" t="s">
        <v>61</v>
      </c>
      <c r="I22" s="1" t="s">
        <v>7</v>
      </c>
      <c r="J22" s="1">
        <v>-123.4507079964</v>
      </c>
      <c r="K22" s="1">
        <v>48.5791770031</v>
      </c>
      <c r="M22">
        <f>VLOOKUP(B22,city,3,FALSE)</f>
        <v>9</v>
      </c>
      <c r="N22">
        <f>VLOOKUP(C22,institution,4,FALSE)</f>
        <v>7</v>
      </c>
      <c r="O22">
        <f>VLOOKUP(E22,region,3,FALSE)</f>
        <v>8</v>
      </c>
      <c r="P22">
        <f>VLOOKUP(F22,campus,6,FALSE)</f>
        <v>19</v>
      </c>
      <c r="Q22">
        <f>VLOOKUP(H22,type,3,FALSE)</f>
        <v>3</v>
      </c>
      <c r="R22">
        <f>VLOOKUP(I22,degree_granting_type,3,FALSE)</f>
        <v>2</v>
      </c>
    </row>
    <row r="23" spans="2:18" x14ac:dyDescent="0.25">
      <c r="B23" s="1" t="s">
        <v>46</v>
      </c>
      <c r="C23" s="1" t="s">
        <v>47</v>
      </c>
      <c r="D23" s="1" t="s">
        <v>62</v>
      </c>
      <c r="E23" s="1" t="s">
        <v>49</v>
      </c>
      <c r="F23" s="1" t="s">
        <v>63</v>
      </c>
      <c r="G23" s="1" t="s">
        <v>51</v>
      </c>
      <c r="H23" s="1" t="s">
        <v>61</v>
      </c>
      <c r="I23" s="1" t="s">
        <v>7</v>
      </c>
      <c r="J23" s="1">
        <v>-123.426075002</v>
      </c>
      <c r="K23" s="1">
        <v>48.447564000500002</v>
      </c>
      <c r="M23">
        <f>VLOOKUP(B23,city,3,FALSE)</f>
        <v>95</v>
      </c>
      <c r="N23">
        <f>VLOOKUP(C23,institution,4,FALSE)</f>
        <v>7</v>
      </c>
      <c r="O23">
        <f>VLOOKUP(E23,region,3,FALSE)</f>
        <v>8</v>
      </c>
      <c r="P23">
        <f>VLOOKUP(F23,campus,6,FALSE)</f>
        <v>20</v>
      </c>
      <c r="Q23">
        <f>VLOOKUP(H23,type,3,FALSE)</f>
        <v>3</v>
      </c>
      <c r="R23">
        <f>VLOOKUP(I23,degree_granting_type,3,FALSE)</f>
        <v>2</v>
      </c>
    </row>
    <row r="24" spans="2:18" x14ac:dyDescent="0.25">
      <c r="B24" s="1" t="s">
        <v>46</v>
      </c>
      <c r="C24" s="1" t="s">
        <v>47</v>
      </c>
      <c r="D24" s="1" t="s">
        <v>64</v>
      </c>
      <c r="E24" s="1" t="s">
        <v>49</v>
      </c>
      <c r="F24" s="1" t="s">
        <v>65</v>
      </c>
      <c r="G24" s="1" t="s">
        <v>51</v>
      </c>
      <c r="H24" s="1" t="s">
        <v>61</v>
      </c>
      <c r="I24" s="1" t="s">
        <v>7</v>
      </c>
      <c r="J24" s="1">
        <v>-123.38826699649999</v>
      </c>
      <c r="K24" s="1">
        <v>48.455634002499998</v>
      </c>
      <c r="M24">
        <f>VLOOKUP(B24,city,3,FALSE)</f>
        <v>95</v>
      </c>
      <c r="N24">
        <f>VLOOKUP(C24,institution,4,FALSE)</f>
        <v>7</v>
      </c>
      <c r="O24">
        <f>VLOOKUP(E24,region,3,FALSE)</f>
        <v>8</v>
      </c>
      <c r="P24">
        <f>VLOOKUP(F24,campus,6,FALSE)</f>
        <v>21</v>
      </c>
      <c r="Q24">
        <f>VLOOKUP(H24,type,3,FALSE)</f>
        <v>3</v>
      </c>
      <c r="R24">
        <f>VLOOKUP(I24,degree_granting_type,3,FALSE)</f>
        <v>2</v>
      </c>
    </row>
    <row r="25" spans="2:18" x14ac:dyDescent="0.25">
      <c r="B25" s="1" t="s">
        <v>31</v>
      </c>
      <c r="C25" s="1" t="s">
        <v>66</v>
      </c>
      <c r="D25" s="1" t="s">
        <v>67</v>
      </c>
      <c r="E25" s="1" t="s">
        <v>3</v>
      </c>
      <c r="F25" s="1" t="s">
        <v>68</v>
      </c>
      <c r="G25" s="1" t="s">
        <v>69</v>
      </c>
      <c r="H25" s="1" t="s">
        <v>6</v>
      </c>
      <c r="I25" s="1" t="s">
        <v>7</v>
      </c>
      <c r="J25" s="1">
        <v>-123.0206319964</v>
      </c>
      <c r="K25" s="1">
        <v>49.316017003500001</v>
      </c>
      <c r="M25">
        <f>VLOOKUP(B25,city,3,FALSE)</f>
        <v>64</v>
      </c>
      <c r="N25">
        <f>VLOOKUP(C25,institution,4,FALSE)</f>
        <v>8</v>
      </c>
      <c r="O25">
        <f>VLOOKUP(E25,region,3,FALSE)</f>
        <v>3</v>
      </c>
      <c r="P25">
        <f>VLOOKUP(F25,campus,6,FALSE)</f>
        <v>22</v>
      </c>
      <c r="Q25">
        <f>VLOOKUP(H25,type,3,FALSE)</f>
        <v>2</v>
      </c>
      <c r="R25">
        <f>VLOOKUP(I25,degree_granting_type,3,FALSE)</f>
        <v>2</v>
      </c>
    </row>
    <row r="26" spans="2:18" x14ac:dyDescent="0.25">
      <c r="B26" s="1" t="s">
        <v>70</v>
      </c>
      <c r="C26" s="1" t="s">
        <v>66</v>
      </c>
      <c r="D26" s="1" t="s">
        <v>71</v>
      </c>
      <c r="E26" s="1" t="s">
        <v>3</v>
      </c>
      <c r="F26" s="1" t="s">
        <v>72</v>
      </c>
      <c r="G26" s="1" t="s">
        <v>69</v>
      </c>
      <c r="H26" s="1" t="s">
        <v>61</v>
      </c>
      <c r="I26" s="1" t="s">
        <v>7</v>
      </c>
      <c r="J26" s="1">
        <v>-122.72346499370001</v>
      </c>
      <c r="K26" s="1">
        <v>50.322231001399999</v>
      </c>
      <c r="M26">
        <f>VLOOKUP(B26,city,3,FALSE)</f>
        <v>58</v>
      </c>
      <c r="N26">
        <f>VLOOKUP(C26,institution,4,FALSE)</f>
        <v>8</v>
      </c>
      <c r="O26">
        <f>VLOOKUP(E26,region,3,FALSE)</f>
        <v>3</v>
      </c>
      <c r="P26">
        <f>VLOOKUP(F26,campus,6,FALSE)</f>
        <v>23</v>
      </c>
      <c r="Q26">
        <f>VLOOKUP(H26,type,3,FALSE)</f>
        <v>3</v>
      </c>
      <c r="R26">
        <f>VLOOKUP(I26,degree_granting_type,3,FALSE)</f>
        <v>2</v>
      </c>
    </row>
    <row r="27" spans="2:18" x14ac:dyDescent="0.25">
      <c r="B27" s="1" t="s">
        <v>73</v>
      </c>
      <c r="C27" s="1" t="s">
        <v>66</v>
      </c>
      <c r="D27" s="1" t="s">
        <v>74</v>
      </c>
      <c r="E27" s="1" t="s">
        <v>3</v>
      </c>
      <c r="F27" s="1" t="s">
        <v>75</v>
      </c>
      <c r="G27" s="1" t="s">
        <v>69</v>
      </c>
      <c r="H27" s="1" t="s">
        <v>6</v>
      </c>
      <c r="I27" s="1" t="s">
        <v>7</v>
      </c>
      <c r="J27" s="1">
        <v>-123.1503439974</v>
      </c>
      <c r="K27" s="1">
        <v>49.7077610037</v>
      </c>
      <c r="M27">
        <f>VLOOKUP(B27,city,3,FALSE)</f>
        <v>84</v>
      </c>
      <c r="N27">
        <f>VLOOKUP(C27,institution,4,FALSE)</f>
        <v>8</v>
      </c>
      <c r="O27">
        <f>VLOOKUP(E27,region,3,FALSE)</f>
        <v>3</v>
      </c>
      <c r="P27">
        <f>VLOOKUP(F27,campus,6,FALSE)</f>
        <v>24</v>
      </c>
      <c r="Q27">
        <f>VLOOKUP(H27,type,3,FALSE)</f>
        <v>2</v>
      </c>
      <c r="R27">
        <f>VLOOKUP(I27,degree_granting_type,3,FALSE)</f>
        <v>2</v>
      </c>
    </row>
    <row r="28" spans="2:18" x14ac:dyDescent="0.25">
      <c r="B28" s="1" t="s">
        <v>76</v>
      </c>
      <c r="C28" s="1" t="s">
        <v>66</v>
      </c>
      <c r="D28" s="1" t="s">
        <v>77</v>
      </c>
      <c r="E28" s="1" t="s">
        <v>3</v>
      </c>
      <c r="F28" s="1" t="s">
        <v>78</v>
      </c>
      <c r="G28" s="1" t="s">
        <v>69</v>
      </c>
      <c r="H28" s="1" t="s">
        <v>6</v>
      </c>
      <c r="I28" s="1" t="s">
        <v>7</v>
      </c>
      <c r="J28" s="1">
        <v>-123.75643700249999</v>
      </c>
      <c r="K28" s="1">
        <v>49.476113999600003</v>
      </c>
      <c r="M28">
        <f>VLOOKUP(B28,city,3,FALSE)</f>
        <v>80</v>
      </c>
      <c r="N28">
        <f>VLOOKUP(C28,institution,4,FALSE)</f>
        <v>8</v>
      </c>
      <c r="O28">
        <f>VLOOKUP(E28,region,3,FALSE)</f>
        <v>3</v>
      </c>
      <c r="P28">
        <f>VLOOKUP(F28,campus,6,FALSE)</f>
        <v>25</v>
      </c>
      <c r="Q28">
        <f>VLOOKUP(H28,type,3,FALSE)</f>
        <v>2</v>
      </c>
      <c r="R28">
        <f>VLOOKUP(I28,degree_granting_type,3,FALSE)</f>
        <v>2</v>
      </c>
    </row>
    <row r="29" spans="2:18" x14ac:dyDescent="0.25">
      <c r="B29" s="1" t="s">
        <v>79</v>
      </c>
      <c r="C29" s="1" t="s">
        <v>80</v>
      </c>
      <c r="D29" s="1" t="s">
        <v>81</v>
      </c>
      <c r="E29" s="1" t="s">
        <v>82</v>
      </c>
      <c r="F29" s="1" t="s">
        <v>83</v>
      </c>
      <c r="G29" s="1" t="s">
        <v>84</v>
      </c>
      <c r="H29" s="1" t="s">
        <v>61</v>
      </c>
      <c r="I29" s="1" t="s">
        <v>7</v>
      </c>
      <c r="J29" s="1">
        <v>-124.2508540013</v>
      </c>
      <c r="K29" s="1">
        <v>54.441097998399997</v>
      </c>
      <c r="M29">
        <f>VLOOKUP(B29,city,3,FALSE)</f>
        <v>28</v>
      </c>
      <c r="N29">
        <f>VLOOKUP(C29,institution,4,FALSE)</f>
        <v>11</v>
      </c>
      <c r="O29">
        <f>VLOOKUP(E29,region,3,FALSE)</f>
        <v>4</v>
      </c>
      <c r="P29">
        <f>VLOOKUP(F29,campus,6,FALSE)</f>
        <v>26</v>
      </c>
      <c r="Q29">
        <f>VLOOKUP(H29,type,3,FALSE)</f>
        <v>3</v>
      </c>
      <c r="R29">
        <f>VLOOKUP(I29,degree_granting_type,3,FALSE)</f>
        <v>2</v>
      </c>
    </row>
    <row r="30" spans="2:18" x14ac:dyDescent="0.25">
      <c r="B30" s="1" t="s">
        <v>85</v>
      </c>
      <c r="C30" s="1" t="s">
        <v>80</v>
      </c>
      <c r="D30" s="1" t="s">
        <v>86</v>
      </c>
      <c r="E30" s="1" t="s">
        <v>82</v>
      </c>
      <c r="F30" s="1" t="s">
        <v>87</v>
      </c>
      <c r="G30" s="1" t="s">
        <v>84</v>
      </c>
      <c r="H30" s="1" t="s">
        <v>61</v>
      </c>
      <c r="I30" s="1" t="s">
        <v>7</v>
      </c>
      <c r="J30" s="1">
        <v>-124.8466159961</v>
      </c>
      <c r="K30" s="1">
        <v>54.0562769979</v>
      </c>
      <c r="M30">
        <f>VLOOKUP(B30,city,3,FALSE)</f>
        <v>30</v>
      </c>
      <c r="N30">
        <f>VLOOKUP(C30,institution,4,FALSE)</f>
        <v>11</v>
      </c>
      <c r="O30">
        <f>VLOOKUP(E30,region,3,FALSE)</f>
        <v>4</v>
      </c>
      <c r="P30">
        <f>VLOOKUP(F30,campus,6,FALSE)</f>
        <v>27</v>
      </c>
      <c r="Q30">
        <f>VLOOKUP(H30,type,3,FALSE)</f>
        <v>3</v>
      </c>
      <c r="R30">
        <f>VLOOKUP(I30,degree_granting_type,3,FALSE)</f>
        <v>2</v>
      </c>
    </row>
    <row r="31" spans="2:18" x14ac:dyDescent="0.25">
      <c r="B31" s="1" t="s">
        <v>88</v>
      </c>
      <c r="C31" s="1" t="s">
        <v>80</v>
      </c>
      <c r="D31" s="1" t="s">
        <v>89</v>
      </c>
      <c r="E31" s="1" t="s">
        <v>90</v>
      </c>
      <c r="F31" s="1" t="s">
        <v>91</v>
      </c>
      <c r="G31" s="1" t="s">
        <v>84</v>
      </c>
      <c r="H31" s="1" t="s">
        <v>61</v>
      </c>
      <c r="I31" s="1" t="s">
        <v>7</v>
      </c>
      <c r="J31" s="1">
        <v>-122.7870330035</v>
      </c>
      <c r="K31" s="1">
        <v>53.9035210017</v>
      </c>
      <c r="M31">
        <f>VLOOKUP(B31,city,3,FALSE)</f>
        <v>73</v>
      </c>
      <c r="N31">
        <f>VLOOKUP(C31,institution,4,FALSE)</f>
        <v>11</v>
      </c>
      <c r="O31">
        <f>VLOOKUP(E31,region,3,FALSE)</f>
        <v>1</v>
      </c>
      <c r="P31">
        <f>VLOOKUP(F31,campus,6,FALSE)</f>
        <v>28</v>
      </c>
      <c r="Q31">
        <f>VLOOKUP(H31,type,3,FALSE)</f>
        <v>3</v>
      </c>
      <c r="R31">
        <f>VLOOKUP(I31,degree_granting_type,3,FALSE)</f>
        <v>2</v>
      </c>
    </row>
    <row r="32" spans="2:18" x14ac:dyDescent="0.25">
      <c r="B32" s="1" t="s">
        <v>92</v>
      </c>
      <c r="C32" s="1" t="s">
        <v>80</v>
      </c>
      <c r="D32" s="1" t="s">
        <v>93</v>
      </c>
      <c r="E32" s="1" t="s">
        <v>82</v>
      </c>
      <c r="F32" s="1" t="s">
        <v>94</v>
      </c>
      <c r="G32" s="1" t="s">
        <v>84</v>
      </c>
      <c r="H32" s="1" t="s">
        <v>95</v>
      </c>
      <c r="I32" s="1" t="s">
        <v>7</v>
      </c>
      <c r="J32" s="1">
        <v>-125.49404599890001</v>
      </c>
      <c r="K32" s="1">
        <v>54.188943000899997</v>
      </c>
      <c r="M32">
        <f>VLOOKUP(B32,city,3,FALSE)</f>
        <v>11</v>
      </c>
      <c r="N32">
        <f>VLOOKUP(C32,institution,4,FALSE)</f>
        <v>11</v>
      </c>
      <c r="O32">
        <f>VLOOKUP(E32,region,3,FALSE)</f>
        <v>4</v>
      </c>
      <c r="P32">
        <f>VLOOKUP(F32,campus,6,FALSE)</f>
        <v>29</v>
      </c>
      <c r="Q32">
        <f>VLOOKUP(H32,type,3,FALSE)</f>
        <v>5</v>
      </c>
      <c r="R32">
        <f>VLOOKUP(I32,degree_granting_type,3,FALSE)</f>
        <v>2</v>
      </c>
    </row>
    <row r="33" spans="2:18" x14ac:dyDescent="0.25">
      <c r="B33" s="1" t="s">
        <v>96</v>
      </c>
      <c r="C33" s="1" t="s">
        <v>80</v>
      </c>
      <c r="D33" s="1" t="s">
        <v>97</v>
      </c>
      <c r="E33" s="1" t="s">
        <v>90</v>
      </c>
      <c r="F33" s="1" t="s">
        <v>98</v>
      </c>
      <c r="G33" s="1" t="s">
        <v>84</v>
      </c>
      <c r="H33" s="1" t="s">
        <v>95</v>
      </c>
      <c r="I33" s="1" t="s">
        <v>7</v>
      </c>
      <c r="J33" s="1">
        <v>-123.1071280023</v>
      </c>
      <c r="K33" s="1">
        <v>55.343637000599998</v>
      </c>
      <c r="M33">
        <f>VLOOKUP(B33,city,3,FALSE)</f>
        <v>52</v>
      </c>
      <c r="N33">
        <f>VLOOKUP(C33,institution,4,FALSE)</f>
        <v>11</v>
      </c>
      <c r="O33">
        <f>VLOOKUP(E33,region,3,FALSE)</f>
        <v>1</v>
      </c>
      <c r="P33">
        <f>VLOOKUP(F33,campus,6,FALSE)</f>
        <v>30</v>
      </c>
      <c r="Q33">
        <f>VLOOKUP(H33,type,3,FALSE)</f>
        <v>5</v>
      </c>
      <c r="R33">
        <f>VLOOKUP(I33,degree_granting_type,3,FALSE)</f>
        <v>2</v>
      </c>
    </row>
    <row r="34" spans="2:18" x14ac:dyDescent="0.25">
      <c r="B34" s="1" t="s">
        <v>88</v>
      </c>
      <c r="C34" s="1" t="s">
        <v>80</v>
      </c>
      <c r="D34" s="1" t="s">
        <v>99</v>
      </c>
      <c r="E34" s="1" t="s">
        <v>90</v>
      </c>
      <c r="F34" s="1" t="s">
        <v>100</v>
      </c>
      <c r="G34" s="1" t="s">
        <v>84</v>
      </c>
      <c r="H34" s="1" t="s">
        <v>6</v>
      </c>
      <c r="I34" s="1" t="s">
        <v>7</v>
      </c>
      <c r="J34" s="1">
        <v>-122.7839759948</v>
      </c>
      <c r="K34" s="1">
        <v>53.905595996999999</v>
      </c>
      <c r="M34">
        <f>VLOOKUP(B34,city,3,FALSE)</f>
        <v>73</v>
      </c>
      <c r="N34">
        <f>VLOOKUP(C34,institution,4,FALSE)</f>
        <v>11</v>
      </c>
      <c r="O34">
        <f>VLOOKUP(E34,region,3,FALSE)</f>
        <v>1</v>
      </c>
      <c r="P34">
        <f>VLOOKUP(F34,campus,6,FALSE)</f>
        <v>31</v>
      </c>
      <c r="Q34">
        <f>VLOOKUP(H34,type,3,FALSE)</f>
        <v>2</v>
      </c>
      <c r="R34">
        <f>VLOOKUP(I34,degree_granting_type,3,FALSE)</f>
        <v>2</v>
      </c>
    </row>
    <row r="35" spans="2:18" x14ac:dyDescent="0.25">
      <c r="B35" s="1" t="s">
        <v>101</v>
      </c>
      <c r="C35" s="1" t="s">
        <v>80</v>
      </c>
      <c r="D35" s="1" t="s">
        <v>102</v>
      </c>
      <c r="E35" s="1" t="s">
        <v>82</v>
      </c>
      <c r="F35" s="1" t="s">
        <v>103</v>
      </c>
      <c r="G35" s="1" t="s">
        <v>84</v>
      </c>
      <c r="H35" s="1" t="s">
        <v>95</v>
      </c>
      <c r="I35" s="1" t="s">
        <v>7</v>
      </c>
      <c r="J35" s="1">
        <v>-124.0079000027</v>
      </c>
      <c r="K35" s="1">
        <v>54.028053996399997</v>
      </c>
      <c r="M35">
        <f>VLOOKUP(B35,city,3,FALSE)</f>
        <v>93</v>
      </c>
      <c r="N35">
        <f>VLOOKUP(C35,institution,4,FALSE)</f>
        <v>11</v>
      </c>
      <c r="O35">
        <f>VLOOKUP(E35,region,3,FALSE)</f>
        <v>4</v>
      </c>
      <c r="P35">
        <f>VLOOKUP(F35,campus,6,FALSE)</f>
        <v>32</v>
      </c>
      <c r="Q35">
        <f>VLOOKUP(H35,type,3,FALSE)</f>
        <v>5</v>
      </c>
      <c r="R35">
        <f>VLOOKUP(I35,degree_granting_type,3,FALSE)</f>
        <v>2</v>
      </c>
    </row>
    <row r="36" spans="2:18" x14ac:dyDescent="0.25">
      <c r="B36" s="1" t="s">
        <v>88</v>
      </c>
      <c r="C36" s="1" t="s">
        <v>80</v>
      </c>
      <c r="D36" s="1" t="s">
        <v>104</v>
      </c>
      <c r="E36" s="1" t="s">
        <v>90</v>
      </c>
      <c r="F36" s="1" t="s">
        <v>105</v>
      </c>
      <c r="G36" s="1" t="s">
        <v>84</v>
      </c>
      <c r="H36" s="1" t="s">
        <v>6</v>
      </c>
      <c r="I36" s="1" t="s">
        <v>7</v>
      </c>
      <c r="J36" s="1">
        <v>-122.7870330035</v>
      </c>
      <c r="K36" s="1">
        <v>53.9035210017</v>
      </c>
      <c r="M36">
        <f>VLOOKUP(B36,city,3,FALSE)</f>
        <v>73</v>
      </c>
      <c r="N36">
        <f>VLOOKUP(C36,institution,4,FALSE)</f>
        <v>11</v>
      </c>
      <c r="O36">
        <f>VLOOKUP(E36,region,3,FALSE)</f>
        <v>1</v>
      </c>
      <c r="P36">
        <f>VLOOKUP(F36,campus,6,FALSE)</f>
        <v>33</v>
      </c>
      <c r="Q36">
        <f>VLOOKUP(H36,type,3,FALSE)</f>
        <v>2</v>
      </c>
      <c r="R36">
        <f>VLOOKUP(I36,degree_granting_type,3,FALSE)</f>
        <v>2</v>
      </c>
    </row>
    <row r="37" spans="2:18" x14ac:dyDescent="0.25">
      <c r="B37" s="1" t="s">
        <v>106</v>
      </c>
      <c r="C37" s="1" t="s">
        <v>80</v>
      </c>
      <c r="D37" s="1" t="s">
        <v>107</v>
      </c>
      <c r="E37" s="1" t="s">
        <v>90</v>
      </c>
      <c r="F37" s="1" t="s">
        <v>108</v>
      </c>
      <c r="G37" s="1" t="s">
        <v>84</v>
      </c>
      <c r="H37" s="1" t="s">
        <v>95</v>
      </c>
      <c r="I37" s="1" t="s">
        <v>7</v>
      </c>
      <c r="J37" s="1">
        <v>-122.4691059932</v>
      </c>
      <c r="K37" s="1">
        <v>52.983093002700002</v>
      </c>
      <c r="M37">
        <f>VLOOKUP(B37,city,3,FALSE)</f>
        <v>76</v>
      </c>
      <c r="N37">
        <f>VLOOKUP(C37,institution,4,FALSE)</f>
        <v>11</v>
      </c>
      <c r="O37">
        <f>VLOOKUP(E37,region,3,FALSE)</f>
        <v>1</v>
      </c>
      <c r="P37">
        <f>VLOOKUP(F37,campus,6,FALSE)</f>
        <v>34</v>
      </c>
      <c r="Q37">
        <f>VLOOKUP(H37,type,3,FALSE)</f>
        <v>5</v>
      </c>
      <c r="R37">
        <f>VLOOKUP(I37,degree_granting_type,3,FALSE)</f>
        <v>2</v>
      </c>
    </row>
    <row r="38" spans="2:18" x14ac:dyDescent="0.25">
      <c r="B38" s="1" t="s">
        <v>109</v>
      </c>
      <c r="C38" s="1" t="s">
        <v>80</v>
      </c>
      <c r="D38" s="1" t="s">
        <v>110</v>
      </c>
      <c r="E38" s="1" t="s">
        <v>90</v>
      </c>
      <c r="F38" s="1" t="s">
        <v>111</v>
      </c>
      <c r="G38" s="1" t="s">
        <v>84</v>
      </c>
      <c r="H38" s="1" t="s">
        <v>61</v>
      </c>
      <c r="I38" s="1" t="s">
        <v>7</v>
      </c>
      <c r="J38" s="1">
        <v>-119.2733499982</v>
      </c>
      <c r="K38" s="1">
        <v>52.8305010037</v>
      </c>
      <c r="M38">
        <f>VLOOKUP(B38,city,3,FALSE)</f>
        <v>91</v>
      </c>
      <c r="N38">
        <f>VLOOKUP(C38,institution,4,FALSE)</f>
        <v>11</v>
      </c>
      <c r="O38">
        <f>VLOOKUP(E38,region,3,FALSE)</f>
        <v>1</v>
      </c>
      <c r="P38">
        <f>VLOOKUP(F38,campus,6,FALSE)</f>
        <v>35</v>
      </c>
      <c r="Q38">
        <f>VLOOKUP(H38,type,3,FALSE)</f>
        <v>3</v>
      </c>
      <c r="R38">
        <f>VLOOKUP(I38,degree_granting_type,3,FALSE)</f>
        <v>2</v>
      </c>
    </row>
    <row r="39" spans="2:18" x14ac:dyDescent="0.25">
      <c r="B39" s="1" t="s">
        <v>112</v>
      </c>
      <c r="C39" s="1" t="s">
        <v>113</v>
      </c>
      <c r="D39" s="1" t="s">
        <v>114</v>
      </c>
      <c r="E39" s="1" t="s">
        <v>115</v>
      </c>
      <c r="F39" s="1" t="s">
        <v>116</v>
      </c>
      <c r="G39" s="1" t="s">
        <v>117</v>
      </c>
      <c r="H39" s="1" t="s">
        <v>6</v>
      </c>
      <c r="I39" s="1" t="s">
        <v>7</v>
      </c>
      <c r="J39" s="1">
        <v>-116.5068720046</v>
      </c>
      <c r="K39" s="1">
        <v>49.093020999300002</v>
      </c>
      <c r="M39">
        <f>VLOOKUP(B39,city,3,FALSE)</f>
        <v>21</v>
      </c>
      <c r="N39">
        <f>VLOOKUP(C39,institution,4,FALSE)</f>
        <v>12</v>
      </c>
      <c r="O39">
        <f>VLOOKUP(E39,region,3,FALSE)</f>
        <v>2</v>
      </c>
      <c r="P39">
        <f>VLOOKUP(F39,campus,6,FALSE)</f>
        <v>36</v>
      </c>
      <c r="Q39">
        <f>VLOOKUP(H39,type,3,FALSE)</f>
        <v>2</v>
      </c>
      <c r="R39">
        <f>VLOOKUP(I39,degree_granting_type,3,FALSE)</f>
        <v>2</v>
      </c>
    </row>
    <row r="40" spans="2:18" x14ac:dyDescent="0.25">
      <c r="B40" s="1" t="s">
        <v>118</v>
      </c>
      <c r="C40" s="1" t="s">
        <v>113</v>
      </c>
      <c r="D40" s="1" t="s">
        <v>119</v>
      </c>
      <c r="E40" s="1" t="s">
        <v>115</v>
      </c>
      <c r="F40" s="1" t="s">
        <v>120</v>
      </c>
      <c r="G40" s="1" t="s">
        <v>117</v>
      </c>
      <c r="H40" s="1" t="s">
        <v>6</v>
      </c>
      <c r="I40" s="1" t="s">
        <v>7</v>
      </c>
      <c r="J40" s="1">
        <v>-115.0643630047</v>
      </c>
      <c r="K40" s="1">
        <v>49.502305001700002</v>
      </c>
      <c r="M40">
        <f>VLOOKUP(B40,city,3,FALSE)</f>
        <v>26</v>
      </c>
      <c r="N40">
        <f>VLOOKUP(C40,institution,4,FALSE)</f>
        <v>12</v>
      </c>
      <c r="O40">
        <f>VLOOKUP(E40,region,3,FALSE)</f>
        <v>2</v>
      </c>
      <c r="P40">
        <f>VLOOKUP(F40,campus,6,FALSE)</f>
        <v>37</v>
      </c>
      <c r="Q40">
        <f>VLOOKUP(H40,type,3,FALSE)</f>
        <v>2</v>
      </c>
      <c r="R40">
        <f>VLOOKUP(I40,degree_granting_type,3,FALSE)</f>
        <v>2</v>
      </c>
    </row>
    <row r="41" spans="2:18" x14ac:dyDescent="0.25">
      <c r="B41" s="1" t="s">
        <v>121</v>
      </c>
      <c r="C41" s="1" t="s">
        <v>113</v>
      </c>
      <c r="D41" s="1" t="s">
        <v>122</v>
      </c>
      <c r="E41" s="1" t="s">
        <v>115</v>
      </c>
      <c r="F41" s="1" t="s">
        <v>123</v>
      </c>
      <c r="G41" s="1" t="s">
        <v>117</v>
      </c>
      <c r="H41" s="1" t="s">
        <v>6</v>
      </c>
      <c r="I41" s="1" t="s">
        <v>7</v>
      </c>
      <c r="J41" s="1">
        <v>-115.7487989979</v>
      </c>
      <c r="K41" s="1">
        <v>49.496033002200001</v>
      </c>
      <c r="M41">
        <f>VLOOKUP(B41,city,3,FALSE)</f>
        <v>20</v>
      </c>
      <c r="N41">
        <f>VLOOKUP(C41,institution,4,FALSE)</f>
        <v>12</v>
      </c>
      <c r="O41">
        <f>VLOOKUP(E41,region,3,FALSE)</f>
        <v>2</v>
      </c>
      <c r="P41">
        <f>VLOOKUP(F41,campus,6,FALSE)</f>
        <v>38</v>
      </c>
      <c r="Q41">
        <f>VLOOKUP(H41,type,3,FALSE)</f>
        <v>2</v>
      </c>
      <c r="R41">
        <f>VLOOKUP(I41,degree_granting_type,3,FALSE)</f>
        <v>2</v>
      </c>
    </row>
    <row r="42" spans="2:18" x14ac:dyDescent="0.25">
      <c r="B42" s="1" t="s">
        <v>124</v>
      </c>
      <c r="C42" s="1" t="s">
        <v>113</v>
      </c>
      <c r="D42" s="1" t="s">
        <v>125</v>
      </c>
      <c r="E42" s="1" t="s">
        <v>25</v>
      </c>
      <c r="F42" s="1" t="s">
        <v>126</v>
      </c>
      <c r="G42" s="1" t="s">
        <v>117</v>
      </c>
      <c r="H42" s="1" t="s">
        <v>6</v>
      </c>
      <c r="I42" s="1" t="s">
        <v>7</v>
      </c>
      <c r="J42" s="1">
        <v>-116.95564299839999</v>
      </c>
      <c r="K42" s="1">
        <v>51.2966519999</v>
      </c>
      <c r="M42">
        <f>VLOOKUP(B42,city,3,FALSE)</f>
        <v>34</v>
      </c>
      <c r="N42">
        <f>VLOOKUP(C42,institution,4,FALSE)</f>
        <v>12</v>
      </c>
      <c r="O42">
        <f>VLOOKUP(E42,region,3,FALSE)</f>
        <v>7</v>
      </c>
      <c r="P42">
        <f>VLOOKUP(F42,campus,6,FALSE)</f>
        <v>39</v>
      </c>
      <c r="Q42">
        <f>VLOOKUP(H42,type,3,FALSE)</f>
        <v>2</v>
      </c>
      <c r="R42">
        <f>VLOOKUP(I42,degree_granting_type,3,FALSE)</f>
        <v>2</v>
      </c>
    </row>
    <row r="43" spans="2:18" x14ac:dyDescent="0.25">
      <c r="B43" s="1" t="s">
        <v>127</v>
      </c>
      <c r="C43" s="1" t="s">
        <v>113</v>
      </c>
      <c r="D43" s="1" t="s">
        <v>128</v>
      </c>
      <c r="E43" s="1" t="s">
        <v>115</v>
      </c>
      <c r="F43" s="1" t="s">
        <v>129</v>
      </c>
      <c r="G43" s="1" t="s">
        <v>117</v>
      </c>
      <c r="H43" s="1" t="s">
        <v>6</v>
      </c>
      <c r="I43" s="1" t="s">
        <v>7</v>
      </c>
      <c r="J43" s="1">
        <v>-116.0410739926</v>
      </c>
      <c r="K43" s="1">
        <v>50.502646003099997</v>
      </c>
      <c r="M43">
        <f>VLOOKUP(B43,city,3,FALSE)</f>
        <v>42</v>
      </c>
      <c r="N43">
        <f>VLOOKUP(C43,institution,4,FALSE)</f>
        <v>12</v>
      </c>
      <c r="O43">
        <f>VLOOKUP(E43,region,3,FALSE)</f>
        <v>2</v>
      </c>
      <c r="P43">
        <f>VLOOKUP(F43,campus,6,FALSE)</f>
        <v>40</v>
      </c>
      <c r="Q43">
        <f>VLOOKUP(H43,type,3,FALSE)</f>
        <v>2</v>
      </c>
      <c r="R43">
        <f>VLOOKUP(I43,degree_granting_type,3,FALSE)</f>
        <v>2</v>
      </c>
    </row>
    <row r="44" spans="2:18" x14ac:dyDescent="0.25">
      <c r="B44" s="1" t="s">
        <v>121</v>
      </c>
      <c r="C44" s="1" t="s">
        <v>113</v>
      </c>
      <c r="D44" s="1" t="s">
        <v>130</v>
      </c>
      <c r="E44" s="1" t="s">
        <v>115</v>
      </c>
      <c r="F44" s="1" t="s">
        <v>131</v>
      </c>
      <c r="G44" s="1" t="s">
        <v>117</v>
      </c>
      <c r="H44" s="1" t="s">
        <v>132</v>
      </c>
      <c r="I44" s="1" t="s">
        <v>7</v>
      </c>
      <c r="J44" s="1">
        <v>-115.766007999</v>
      </c>
      <c r="K44" s="1">
        <v>49.511165995900001</v>
      </c>
      <c r="M44">
        <f>VLOOKUP(B44,city,3,FALSE)</f>
        <v>20</v>
      </c>
      <c r="N44">
        <f>VLOOKUP(C44,institution,4,FALSE)</f>
        <v>12</v>
      </c>
      <c r="O44">
        <f>VLOOKUP(E44,region,3,FALSE)</f>
        <v>2</v>
      </c>
      <c r="P44">
        <f>VLOOKUP(F44,campus,6,FALSE)</f>
        <v>41</v>
      </c>
      <c r="Q44">
        <f>VLOOKUP(H44,type,3,FALSE)</f>
        <v>7</v>
      </c>
      <c r="R44">
        <f>VLOOKUP(I44,degree_granting_type,3,FALSE)</f>
        <v>2</v>
      </c>
    </row>
    <row r="45" spans="2:18" x14ac:dyDescent="0.25">
      <c r="B45" s="1" t="s">
        <v>133</v>
      </c>
      <c r="C45" s="1" t="s">
        <v>113</v>
      </c>
      <c r="D45" s="1" t="s">
        <v>134</v>
      </c>
      <c r="E45" s="1" t="s">
        <v>115</v>
      </c>
      <c r="F45" s="1" t="s">
        <v>135</v>
      </c>
      <c r="G45" s="1" t="s">
        <v>117</v>
      </c>
      <c r="H45" s="1" t="s">
        <v>6</v>
      </c>
      <c r="I45" s="1" t="s">
        <v>7</v>
      </c>
      <c r="J45" s="1">
        <v>-115.97961900040001</v>
      </c>
      <c r="K45" s="1">
        <v>49.671474997700003</v>
      </c>
      <c r="M45">
        <f>VLOOKUP(B45,city,3,FALSE)</f>
        <v>46</v>
      </c>
      <c r="N45">
        <f>VLOOKUP(C45,institution,4,FALSE)</f>
        <v>12</v>
      </c>
      <c r="O45">
        <f>VLOOKUP(E45,region,3,FALSE)</f>
        <v>2</v>
      </c>
      <c r="P45">
        <f>VLOOKUP(F45,campus,6,FALSE)</f>
        <v>42</v>
      </c>
      <c r="Q45">
        <f>VLOOKUP(H45,type,3,FALSE)</f>
        <v>2</v>
      </c>
      <c r="R45">
        <f>VLOOKUP(I45,degree_granting_type,3,FALSE)</f>
        <v>2</v>
      </c>
    </row>
    <row r="46" spans="2:18" x14ac:dyDescent="0.25">
      <c r="B46" s="1" t="s">
        <v>121</v>
      </c>
      <c r="C46" s="1" t="s">
        <v>113</v>
      </c>
      <c r="D46" s="1" t="s">
        <v>136</v>
      </c>
      <c r="E46" s="1" t="s">
        <v>115</v>
      </c>
      <c r="F46" s="1" t="s">
        <v>137</v>
      </c>
      <c r="G46" s="1" t="s">
        <v>117</v>
      </c>
      <c r="H46" s="1" t="s">
        <v>6</v>
      </c>
      <c r="I46" s="1" t="s">
        <v>7</v>
      </c>
      <c r="J46" s="1">
        <v>-115.7419970002</v>
      </c>
      <c r="K46" s="1">
        <v>49.518411003799997</v>
      </c>
      <c r="M46">
        <f>VLOOKUP(B46,city,3,FALSE)</f>
        <v>20</v>
      </c>
      <c r="N46">
        <f>VLOOKUP(C46,institution,4,FALSE)</f>
        <v>12</v>
      </c>
      <c r="O46">
        <f>VLOOKUP(E46,region,3,FALSE)</f>
        <v>2</v>
      </c>
      <c r="P46">
        <f>VLOOKUP(F46,campus,6,FALSE)</f>
        <v>43</v>
      </c>
      <c r="Q46">
        <f>VLOOKUP(H46,type,3,FALSE)</f>
        <v>2</v>
      </c>
      <c r="R46">
        <f>VLOOKUP(I46,degree_granting_type,3,FALSE)</f>
        <v>2</v>
      </c>
    </row>
    <row r="47" spans="2:18" x14ac:dyDescent="0.25">
      <c r="B47" s="1" t="s">
        <v>121</v>
      </c>
      <c r="C47" s="1" t="s">
        <v>113</v>
      </c>
      <c r="D47" s="1" t="s">
        <v>138</v>
      </c>
      <c r="E47" s="1" t="s">
        <v>115</v>
      </c>
      <c r="F47" s="1" t="s">
        <v>139</v>
      </c>
      <c r="G47" s="1" t="s">
        <v>117</v>
      </c>
      <c r="H47" s="1" t="s">
        <v>11</v>
      </c>
      <c r="I47" s="1" t="s">
        <v>7</v>
      </c>
      <c r="J47" s="1">
        <v>-115.7581329997</v>
      </c>
      <c r="K47" s="1">
        <v>49.513242003000002</v>
      </c>
      <c r="M47">
        <f>VLOOKUP(B47,city,3,FALSE)</f>
        <v>20</v>
      </c>
      <c r="N47">
        <f>VLOOKUP(C47,institution,4,FALSE)</f>
        <v>12</v>
      </c>
      <c r="O47">
        <f>VLOOKUP(E47,region,3,FALSE)</f>
        <v>2</v>
      </c>
      <c r="P47">
        <f>VLOOKUP(F47,campus,6,FALSE)</f>
        <v>44</v>
      </c>
      <c r="Q47">
        <f>VLOOKUP(H47,type,3,FALSE)</f>
        <v>8</v>
      </c>
      <c r="R47">
        <f>VLOOKUP(I47,degree_granting_type,3,FALSE)</f>
        <v>2</v>
      </c>
    </row>
    <row r="48" spans="2:18" x14ac:dyDescent="0.25">
      <c r="B48" s="1" t="s">
        <v>140</v>
      </c>
      <c r="C48" s="1" t="s">
        <v>141</v>
      </c>
      <c r="D48" s="1" t="s">
        <v>142</v>
      </c>
      <c r="E48" s="1" t="s">
        <v>3</v>
      </c>
      <c r="F48" s="1" t="s">
        <v>143</v>
      </c>
      <c r="G48" s="1" t="s">
        <v>144</v>
      </c>
      <c r="H48" s="1" t="s">
        <v>145</v>
      </c>
      <c r="I48" s="1" t="s">
        <v>7</v>
      </c>
      <c r="J48" s="1">
        <v>-122.33898600320001</v>
      </c>
      <c r="K48" s="1">
        <v>49.049218998199997</v>
      </c>
      <c r="M48">
        <f>VLOOKUP(B48,city,3,FALSE)</f>
        <v>2</v>
      </c>
      <c r="N48">
        <f>VLOOKUP(C48,institution,4,FALSE)</f>
        <v>15</v>
      </c>
      <c r="O48">
        <f>VLOOKUP(E48,region,3,FALSE)</f>
        <v>3</v>
      </c>
      <c r="P48">
        <f>VLOOKUP(F48,campus,6,FALSE)</f>
        <v>45</v>
      </c>
      <c r="Q48">
        <f>VLOOKUP(H48,type,3,FALSE)</f>
        <v>10</v>
      </c>
      <c r="R48">
        <f>VLOOKUP(I48,degree_granting_type,3,FALSE)</f>
        <v>2</v>
      </c>
    </row>
    <row r="49" spans="2:18" x14ac:dyDescent="0.25">
      <c r="B49" s="1" t="s">
        <v>8</v>
      </c>
      <c r="C49" s="1" t="s">
        <v>141</v>
      </c>
      <c r="D49" s="1" t="s">
        <v>146</v>
      </c>
      <c r="E49" s="1" t="s">
        <v>3</v>
      </c>
      <c r="F49" s="1" t="s">
        <v>147</v>
      </c>
      <c r="G49" s="1" t="s">
        <v>144</v>
      </c>
      <c r="H49" s="1" t="s">
        <v>145</v>
      </c>
      <c r="I49" s="1" t="s">
        <v>7</v>
      </c>
      <c r="J49" s="1">
        <v>-123.0097100008</v>
      </c>
      <c r="K49" s="1">
        <v>49.231863003199997</v>
      </c>
      <c r="M49">
        <f>VLOOKUP(B49,city,3,FALSE)</f>
        <v>10</v>
      </c>
      <c r="N49">
        <f>VLOOKUP(C49,institution,4,FALSE)</f>
        <v>15</v>
      </c>
      <c r="O49">
        <f>VLOOKUP(E49,region,3,FALSE)</f>
        <v>3</v>
      </c>
      <c r="P49">
        <f>VLOOKUP(F49,campus,6,FALSE)</f>
        <v>46</v>
      </c>
      <c r="Q49">
        <f>VLOOKUP(H49,type,3,FALSE)</f>
        <v>10</v>
      </c>
      <c r="R49">
        <f>VLOOKUP(I49,degree_granting_type,3,FALSE)</f>
        <v>2</v>
      </c>
    </row>
    <row r="50" spans="2:18" x14ac:dyDescent="0.25">
      <c r="B50" s="1" t="s">
        <v>148</v>
      </c>
      <c r="C50" s="1" t="s">
        <v>141</v>
      </c>
      <c r="D50" s="1" t="s">
        <v>149</v>
      </c>
      <c r="E50" s="1" t="s">
        <v>3</v>
      </c>
      <c r="F50" s="1" t="s">
        <v>150</v>
      </c>
      <c r="G50" s="1" t="s">
        <v>144</v>
      </c>
      <c r="H50" s="1" t="s">
        <v>145</v>
      </c>
      <c r="I50" s="1" t="s">
        <v>7</v>
      </c>
      <c r="J50" s="1">
        <v>-121.9581989971</v>
      </c>
      <c r="K50" s="1">
        <v>49.167913998300001</v>
      </c>
      <c r="M50">
        <f>VLOOKUP(B50,city,3,FALSE)</f>
        <v>15</v>
      </c>
      <c r="N50">
        <f>VLOOKUP(C50,institution,4,FALSE)</f>
        <v>15</v>
      </c>
      <c r="O50">
        <f>VLOOKUP(E50,region,3,FALSE)</f>
        <v>3</v>
      </c>
      <c r="P50">
        <f>VLOOKUP(F50,campus,6,FALSE)</f>
        <v>47</v>
      </c>
      <c r="Q50">
        <f>VLOOKUP(H50,type,3,FALSE)</f>
        <v>10</v>
      </c>
      <c r="R50">
        <f>VLOOKUP(I50,degree_granting_type,3,FALSE)</f>
        <v>2</v>
      </c>
    </row>
    <row r="51" spans="2:18" x14ac:dyDescent="0.25">
      <c r="B51" s="1" t="s">
        <v>151</v>
      </c>
      <c r="C51" s="1" t="s">
        <v>141</v>
      </c>
      <c r="D51" s="1" t="s">
        <v>152</v>
      </c>
      <c r="E51" s="1" t="s">
        <v>3</v>
      </c>
      <c r="F51" s="1" t="s">
        <v>153</v>
      </c>
      <c r="G51" s="1" t="s">
        <v>144</v>
      </c>
      <c r="H51" s="1" t="s">
        <v>6</v>
      </c>
      <c r="I51" s="1" t="s">
        <v>7</v>
      </c>
      <c r="J51" s="1">
        <v>-122.7913999986</v>
      </c>
      <c r="K51" s="1">
        <v>49.2869970032</v>
      </c>
      <c r="M51">
        <f>VLOOKUP(B51,city,3,FALSE)</f>
        <v>17</v>
      </c>
      <c r="N51">
        <f>VLOOKUP(C51,institution,4,FALSE)</f>
        <v>15</v>
      </c>
      <c r="O51">
        <f>VLOOKUP(E51,region,3,FALSE)</f>
        <v>3</v>
      </c>
      <c r="P51">
        <f>VLOOKUP(F51,campus,6,FALSE)</f>
        <v>48</v>
      </c>
      <c r="Q51">
        <f>VLOOKUP(H51,type,3,FALSE)</f>
        <v>2</v>
      </c>
      <c r="R51">
        <f>VLOOKUP(I51,degree_granting_type,3,FALSE)</f>
        <v>2</v>
      </c>
    </row>
    <row r="52" spans="2:18" x14ac:dyDescent="0.25">
      <c r="B52" s="1" t="s">
        <v>154</v>
      </c>
      <c r="C52" s="1" t="s">
        <v>141</v>
      </c>
      <c r="D52" s="1" t="s">
        <v>155</v>
      </c>
      <c r="E52" s="1" t="s">
        <v>3</v>
      </c>
      <c r="F52" s="1" t="s">
        <v>156</v>
      </c>
      <c r="G52" s="1" t="s">
        <v>144</v>
      </c>
      <c r="H52" s="1" t="s">
        <v>6</v>
      </c>
      <c r="I52" s="1" t="s">
        <v>7</v>
      </c>
      <c r="J52" s="1">
        <v>-122.9141589968</v>
      </c>
      <c r="K52" s="1">
        <v>49.203620999499996</v>
      </c>
      <c r="M52">
        <f>VLOOKUP(B52,city,3,FALSE)</f>
        <v>63</v>
      </c>
      <c r="N52">
        <f>VLOOKUP(C52,institution,4,FALSE)</f>
        <v>15</v>
      </c>
      <c r="O52">
        <f>VLOOKUP(E52,region,3,FALSE)</f>
        <v>3</v>
      </c>
      <c r="P52">
        <f>VLOOKUP(F52,campus,6,FALSE)</f>
        <v>49</v>
      </c>
      <c r="Q52">
        <f>VLOOKUP(H52,type,3,FALSE)</f>
        <v>2</v>
      </c>
      <c r="R52">
        <f>VLOOKUP(I52,degree_granting_type,3,FALSE)</f>
        <v>2</v>
      </c>
    </row>
    <row r="53" spans="2:18" x14ac:dyDescent="0.25">
      <c r="B53" s="1" t="s">
        <v>18</v>
      </c>
      <c r="C53" s="1" t="s">
        <v>141</v>
      </c>
      <c r="D53" s="1" t="s">
        <v>157</v>
      </c>
      <c r="E53" s="1" t="s">
        <v>3</v>
      </c>
      <c r="F53" s="1" t="s">
        <v>158</v>
      </c>
      <c r="G53" s="1" t="s">
        <v>144</v>
      </c>
      <c r="H53" s="1" t="s">
        <v>145</v>
      </c>
      <c r="I53" s="1" t="s">
        <v>7</v>
      </c>
      <c r="J53" s="1">
        <v>-122.6002550061</v>
      </c>
      <c r="K53" s="1">
        <v>49.220609997099999</v>
      </c>
      <c r="M53">
        <f>VLOOKUP(B53,city,3,FALSE)</f>
        <v>53</v>
      </c>
      <c r="N53">
        <f>VLOOKUP(C53,institution,4,FALSE)</f>
        <v>15</v>
      </c>
      <c r="O53">
        <f>VLOOKUP(E53,region,3,FALSE)</f>
        <v>3</v>
      </c>
      <c r="P53">
        <f>VLOOKUP(F53,campus,6,FALSE)</f>
        <v>50</v>
      </c>
      <c r="Q53">
        <f>VLOOKUP(H53,type,3,FALSE)</f>
        <v>10</v>
      </c>
      <c r="R53">
        <f>VLOOKUP(I53,degree_granting_type,3,FALSE)</f>
        <v>2</v>
      </c>
    </row>
    <row r="54" spans="2:18" x14ac:dyDescent="0.25">
      <c r="B54" s="1" t="s">
        <v>37</v>
      </c>
      <c r="C54" s="1" t="s">
        <v>141</v>
      </c>
      <c r="D54" s="1" t="s">
        <v>159</v>
      </c>
      <c r="E54" s="1" t="s">
        <v>3</v>
      </c>
      <c r="F54" s="1" t="s">
        <v>160</v>
      </c>
      <c r="G54" s="1" t="s">
        <v>144</v>
      </c>
      <c r="H54" s="1" t="s">
        <v>145</v>
      </c>
      <c r="I54" s="1" t="s">
        <v>7</v>
      </c>
      <c r="J54" s="1">
        <v>-122.8453019934</v>
      </c>
      <c r="K54" s="1">
        <v>49.185531996199998</v>
      </c>
      <c r="M54">
        <f>VLOOKUP(B54,city,3,FALSE)</f>
        <v>86</v>
      </c>
      <c r="N54">
        <f>VLOOKUP(C54,institution,4,FALSE)</f>
        <v>15</v>
      </c>
      <c r="O54">
        <f>VLOOKUP(E54,region,3,FALSE)</f>
        <v>3</v>
      </c>
      <c r="P54">
        <f>VLOOKUP(F54,campus,6,FALSE)</f>
        <v>51</v>
      </c>
      <c r="Q54">
        <f>VLOOKUP(H54,type,3,FALSE)</f>
        <v>10</v>
      </c>
      <c r="R54">
        <f>VLOOKUP(I54,degree_granting_type,3,FALSE)</f>
        <v>2</v>
      </c>
    </row>
    <row r="55" spans="2:18" x14ac:dyDescent="0.25">
      <c r="B55" s="1" t="s">
        <v>12</v>
      </c>
      <c r="C55" s="1" t="s">
        <v>161</v>
      </c>
      <c r="D55" s="1" t="s">
        <v>162</v>
      </c>
      <c r="E55" s="1" t="s">
        <v>3</v>
      </c>
      <c r="F55" s="1" t="s">
        <v>163</v>
      </c>
      <c r="G55" s="1" t="s">
        <v>164</v>
      </c>
      <c r="H55" s="1" t="s">
        <v>11</v>
      </c>
      <c r="I55" s="1" t="s">
        <v>7</v>
      </c>
      <c r="J55" s="1">
        <v>-123.13890700170001</v>
      </c>
      <c r="K55" s="1">
        <v>49.268967000899998</v>
      </c>
      <c r="M55">
        <f>VLOOKUP(B55,city,3,FALSE)</f>
        <v>92</v>
      </c>
      <c r="N55">
        <f>VLOOKUP(C55,institution,4,FALSE)</f>
        <v>16</v>
      </c>
      <c r="O55">
        <f>VLOOKUP(E55,region,3,FALSE)</f>
        <v>3</v>
      </c>
      <c r="P55">
        <f>VLOOKUP(F55,campus,6,FALSE)</f>
        <v>52</v>
      </c>
      <c r="Q55">
        <f>VLOOKUP(H55,type,3,FALSE)</f>
        <v>8</v>
      </c>
      <c r="R55">
        <f>VLOOKUP(I55,degree_granting_type,3,FALSE)</f>
        <v>2</v>
      </c>
    </row>
    <row r="56" spans="2:18" x14ac:dyDescent="0.25">
      <c r="B56" s="1" t="s">
        <v>12</v>
      </c>
      <c r="C56" s="1" t="s">
        <v>161</v>
      </c>
      <c r="D56" s="1" t="s">
        <v>165</v>
      </c>
      <c r="E56" s="1" t="s">
        <v>3</v>
      </c>
      <c r="F56" s="1" t="s">
        <v>166</v>
      </c>
      <c r="G56" s="1" t="s">
        <v>164</v>
      </c>
      <c r="H56" s="1" t="s">
        <v>11</v>
      </c>
      <c r="I56" s="1" t="s">
        <v>7</v>
      </c>
      <c r="J56" s="1">
        <v>-123.1432199983</v>
      </c>
      <c r="K56" s="1">
        <v>49.270688996799997</v>
      </c>
      <c r="M56">
        <f>VLOOKUP(B56,city,3,FALSE)</f>
        <v>92</v>
      </c>
      <c r="N56">
        <f>VLOOKUP(C56,institution,4,FALSE)</f>
        <v>16</v>
      </c>
      <c r="O56">
        <f>VLOOKUP(E56,region,3,FALSE)</f>
        <v>3</v>
      </c>
      <c r="P56">
        <f>VLOOKUP(F56,campus,6,FALSE)</f>
        <v>53</v>
      </c>
      <c r="Q56">
        <f>VLOOKUP(H56,type,3,FALSE)</f>
        <v>8</v>
      </c>
      <c r="R56">
        <f>VLOOKUP(I56,degree_granting_type,3,FALSE)</f>
        <v>2</v>
      </c>
    </row>
    <row r="57" spans="2:18" x14ac:dyDescent="0.25">
      <c r="B57" s="1" t="s">
        <v>12</v>
      </c>
      <c r="C57" s="1" t="s">
        <v>161</v>
      </c>
      <c r="D57" s="1" t="s">
        <v>167</v>
      </c>
      <c r="E57" s="1" t="s">
        <v>3</v>
      </c>
      <c r="F57" s="1" t="s">
        <v>168</v>
      </c>
      <c r="G57" s="1" t="s">
        <v>164</v>
      </c>
      <c r="H57" s="1" t="s">
        <v>6</v>
      </c>
      <c r="I57" s="1" t="s">
        <v>7</v>
      </c>
      <c r="J57" s="1">
        <v>-123.13296300109999</v>
      </c>
      <c r="K57" s="1">
        <v>49.270506996100004</v>
      </c>
      <c r="M57">
        <f>VLOOKUP(B57,city,3,FALSE)</f>
        <v>92</v>
      </c>
      <c r="N57">
        <f>VLOOKUP(C57,institution,4,FALSE)</f>
        <v>16</v>
      </c>
      <c r="O57">
        <f>VLOOKUP(E57,region,3,FALSE)</f>
        <v>3</v>
      </c>
      <c r="P57">
        <f>VLOOKUP(F57,campus,6,FALSE)</f>
        <v>54</v>
      </c>
      <c r="Q57">
        <f>VLOOKUP(H57,type,3,FALSE)</f>
        <v>2</v>
      </c>
      <c r="R57">
        <f>VLOOKUP(I57,degree_granting_type,3,FALSE)</f>
        <v>2</v>
      </c>
    </row>
    <row r="58" spans="2:18" x14ac:dyDescent="0.25">
      <c r="B58" s="1" t="s">
        <v>12</v>
      </c>
      <c r="C58" s="1" t="s">
        <v>161</v>
      </c>
      <c r="D58" s="1" t="s">
        <v>169</v>
      </c>
      <c r="E58" s="1" t="s">
        <v>3</v>
      </c>
      <c r="F58" s="1" t="s">
        <v>170</v>
      </c>
      <c r="G58" s="1" t="s">
        <v>164</v>
      </c>
      <c r="H58" s="1" t="s">
        <v>6</v>
      </c>
      <c r="I58" s="1" t="s">
        <v>7</v>
      </c>
      <c r="J58" s="1">
        <v>-123.0905630009</v>
      </c>
      <c r="K58" s="1">
        <v>49.2672579997</v>
      </c>
      <c r="M58">
        <f>VLOOKUP(B58,city,3,FALSE)</f>
        <v>92</v>
      </c>
      <c r="N58">
        <f>VLOOKUP(C58,institution,4,FALSE)</f>
        <v>16</v>
      </c>
      <c r="O58">
        <f>VLOOKUP(E58,region,3,FALSE)</f>
        <v>3</v>
      </c>
      <c r="P58">
        <f>VLOOKUP(F58,campus,6,FALSE)</f>
        <v>55</v>
      </c>
      <c r="Q58">
        <f>VLOOKUP(H58,type,3,FALSE)</f>
        <v>2</v>
      </c>
      <c r="R58">
        <f>VLOOKUP(I58,degree_granting_type,3,FALSE)</f>
        <v>2</v>
      </c>
    </row>
    <row r="59" spans="2:18" x14ac:dyDescent="0.25">
      <c r="B59" s="1" t="s">
        <v>148</v>
      </c>
      <c r="C59" s="1" t="s">
        <v>171</v>
      </c>
      <c r="D59" s="1" t="s">
        <v>172</v>
      </c>
      <c r="E59" s="1" t="s">
        <v>3</v>
      </c>
      <c r="F59" s="1" t="s">
        <v>173</v>
      </c>
      <c r="G59" s="1" t="s">
        <v>174</v>
      </c>
      <c r="H59" s="1" t="s">
        <v>6</v>
      </c>
      <c r="I59" s="1" t="s">
        <v>7</v>
      </c>
      <c r="J59" s="1">
        <v>-121.96867000509999</v>
      </c>
      <c r="K59" s="1">
        <v>49.100313004199997</v>
      </c>
      <c r="M59">
        <f>VLOOKUP(B59,city,3,FALSE)</f>
        <v>15</v>
      </c>
      <c r="N59">
        <f>VLOOKUP(C59,institution,4,FALSE)</f>
        <v>20</v>
      </c>
      <c r="O59">
        <f>VLOOKUP(E59,region,3,FALSE)</f>
        <v>3</v>
      </c>
      <c r="P59">
        <f>VLOOKUP(F59,campus,6,FALSE)</f>
        <v>56</v>
      </c>
      <c r="Q59">
        <f>VLOOKUP(H59,type,3,FALSE)</f>
        <v>2</v>
      </c>
      <c r="R59">
        <f>VLOOKUP(I59,degree_granting_type,3,FALSE)</f>
        <v>2</v>
      </c>
    </row>
    <row r="60" spans="2:18" x14ac:dyDescent="0.25">
      <c r="B60" s="1" t="s">
        <v>154</v>
      </c>
      <c r="C60" s="1" t="s">
        <v>171</v>
      </c>
      <c r="D60" s="1" t="s">
        <v>175</v>
      </c>
      <c r="E60" s="1" t="s">
        <v>3</v>
      </c>
      <c r="F60" s="1" t="s">
        <v>176</v>
      </c>
      <c r="G60" s="1" t="s">
        <v>174</v>
      </c>
      <c r="H60" s="1" t="s">
        <v>6</v>
      </c>
      <c r="I60" s="1" t="s">
        <v>7</v>
      </c>
      <c r="J60" s="1">
        <v>-122.9105109986</v>
      </c>
      <c r="K60" s="1">
        <v>49.2214509959</v>
      </c>
      <c r="M60">
        <f>VLOOKUP(B60,city,3,FALSE)</f>
        <v>63</v>
      </c>
      <c r="N60">
        <f>VLOOKUP(C60,institution,4,FALSE)</f>
        <v>20</v>
      </c>
      <c r="O60">
        <f>VLOOKUP(E60,region,3,FALSE)</f>
        <v>3</v>
      </c>
      <c r="P60">
        <f>VLOOKUP(F60,campus,6,FALSE)</f>
        <v>57</v>
      </c>
      <c r="Q60">
        <f>VLOOKUP(H60,type,3,FALSE)</f>
        <v>2</v>
      </c>
      <c r="R60">
        <f>VLOOKUP(I60,degree_granting_type,3,FALSE)</f>
        <v>2</v>
      </c>
    </row>
    <row r="61" spans="2:18" x14ac:dyDescent="0.25">
      <c r="B61" s="1" t="s">
        <v>18</v>
      </c>
      <c r="C61" s="1" t="s">
        <v>171</v>
      </c>
      <c r="D61" s="1" t="s">
        <v>177</v>
      </c>
      <c r="E61" s="1" t="s">
        <v>3</v>
      </c>
      <c r="F61" s="1" t="s">
        <v>178</v>
      </c>
      <c r="G61" s="1" t="s">
        <v>174</v>
      </c>
      <c r="H61" s="1" t="s">
        <v>6</v>
      </c>
      <c r="I61" s="1" t="s">
        <v>7</v>
      </c>
      <c r="J61" s="1">
        <v>-122.5086310006</v>
      </c>
      <c r="K61" s="1">
        <v>49.247133998599999</v>
      </c>
      <c r="M61">
        <f>VLOOKUP(B61,city,3,FALSE)</f>
        <v>53</v>
      </c>
      <c r="N61">
        <f>VLOOKUP(C61,institution,4,FALSE)</f>
        <v>20</v>
      </c>
      <c r="O61">
        <f>VLOOKUP(E61,region,3,FALSE)</f>
        <v>3</v>
      </c>
      <c r="P61">
        <f>VLOOKUP(F61,campus,6,FALSE)</f>
        <v>58</v>
      </c>
      <c r="Q61">
        <f>VLOOKUP(H61,type,3,FALSE)</f>
        <v>2</v>
      </c>
      <c r="R61">
        <f>VLOOKUP(I61,degree_granting_type,3,FALSE)</f>
        <v>2</v>
      </c>
    </row>
    <row r="62" spans="2:18" x14ac:dyDescent="0.25">
      <c r="B62" s="1" t="s">
        <v>23</v>
      </c>
      <c r="C62" s="1" t="s">
        <v>171</v>
      </c>
      <c r="D62" s="1" t="s">
        <v>179</v>
      </c>
      <c r="E62" s="1" t="s">
        <v>25</v>
      </c>
      <c r="F62" s="1" t="s">
        <v>180</v>
      </c>
      <c r="G62" s="1" t="s">
        <v>174</v>
      </c>
      <c r="H62" s="1" t="s">
        <v>6</v>
      </c>
      <c r="I62" s="1" t="s">
        <v>7</v>
      </c>
      <c r="J62" s="1">
        <v>-119.4870039943</v>
      </c>
      <c r="K62" s="1">
        <v>49.900452997400002</v>
      </c>
      <c r="M62">
        <f>VLOOKUP(B62,city,3,FALSE)</f>
        <v>45</v>
      </c>
      <c r="N62">
        <f>VLOOKUP(C62,institution,4,FALSE)</f>
        <v>20</v>
      </c>
      <c r="O62">
        <f>VLOOKUP(E62,region,3,FALSE)</f>
        <v>7</v>
      </c>
      <c r="P62">
        <f>VLOOKUP(F62,campus,6,FALSE)</f>
        <v>59</v>
      </c>
      <c r="Q62">
        <f>VLOOKUP(H62,type,3,FALSE)</f>
        <v>2</v>
      </c>
      <c r="R62">
        <f>VLOOKUP(I62,degree_granting_type,3,FALSE)</f>
        <v>2</v>
      </c>
    </row>
    <row r="63" spans="2:18" x14ac:dyDescent="0.25">
      <c r="B63" s="1" t="s">
        <v>181</v>
      </c>
      <c r="C63" s="1" t="s">
        <v>171</v>
      </c>
      <c r="D63" s="1" t="s">
        <v>182</v>
      </c>
      <c r="E63" s="1" t="s">
        <v>3</v>
      </c>
      <c r="F63" s="1" t="s">
        <v>183</v>
      </c>
      <c r="G63" s="1" t="s">
        <v>174</v>
      </c>
      <c r="H63" s="1" t="s">
        <v>145</v>
      </c>
      <c r="I63" s="1" t="s">
        <v>7</v>
      </c>
      <c r="J63" s="1">
        <v>-122.7049039995</v>
      </c>
      <c r="K63" s="1">
        <v>49.209424997299998</v>
      </c>
      <c r="M63">
        <f>VLOOKUP(B63,city,3,FALSE)</f>
        <v>68</v>
      </c>
      <c r="N63">
        <f>VLOOKUP(C63,institution,4,FALSE)</f>
        <v>20</v>
      </c>
      <c r="O63">
        <f>VLOOKUP(E63,region,3,FALSE)</f>
        <v>3</v>
      </c>
      <c r="P63">
        <f>VLOOKUP(F63,campus,6,FALSE)</f>
        <v>60</v>
      </c>
      <c r="Q63">
        <f>VLOOKUP(H63,type,3,FALSE)</f>
        <v>10</v>
      </c>
      <c r="R63">
        <f>VLOOKUP(I63,degree_granting_type,3,FALSE)</f>
        <v>2</v>
      </c>
    </row>
    <row r="64" spans="2:18" x14ac:dyDescent="0.25">
      <c r="B64" s="1" t="s">
        <v>12</v>
      </c>
      <c r="C64" s="1" t="s">
        <v>171</v>
      </c>
      <c r="D64" s="1" t="s">
        <v>184</v>
      </c>
      <c r="E64" s="1" t="s">
        <v>3</v>
      </c>
      <c r="F64" s="1" t="s">
        <v>185</v>
      </c>
      <c r="G64" s="1" t="s">
        <v>174</v>
      </c>
      <c r="H64" s="1" t="s">
        <v>6</v>
      </c>
      <c r="I64" s="1" t="s">
        <v>7</v>
      </c>
      <c r="J64" s="1">
        <v>-123.0897899972</v>
      </c>
      <c r="K64" s="1">
        <v>49.267777002300001</v>
      </c>
      <c r="M64">
        <f>VLOOKUP(B64,city,3,FALSE)</f>
        <v>92</v>
      </c>
      <c r="N64">
        <f>VLOOKUP(C64,institution,4,FALSE)</f>
        <v>20</v>
      </c>
      <c r="O64">
        <f>VLOOKUP(E64,region,3,FALSE)</f>
        <v>3</v>
      </c>
      <c r="P64">
        <f>VLOOKUP(F64,campus,6,FALSE)</f>
        <v>61</v>
      </c>
      <c r="Q64">
        <f>VLOOKUP(H64,type,3,FALSE)</f>
        <v>2</v>
      </c>
      <c r="R64">
        <f>VLOOKUP(I64,degree_granting_type,3,FALSE)</f>
        <v>2</v>
      </c>
    </row>
    <row r="65" spans="2:18" x14ac:dyDescent="0.25">
      <c r="B65" s="1" t="s">
        <v>46</v>
      </c>
      <c r="C65" s="1" t="s">
        <v>171</v>
      </c>
      <c r="D65" s="1" t="s">
        <v>186</v>
      </c>
      <c r="E65" s="1" t="s">
        <v>49</v>
      </c>
      <c r="F65" s="1" t="s">
        <v>187</v>
      </c>
      <c r="G65" s="1" t="s">
        <v>174</v>
      </c>
      <c r="H65" s="1" t="s">
        <v>6</v>
      </c>
      <c r="I65" s="1" t="s">
        <v>7</v>
      </c>
      <c r="J65" s="1">
        <v>-123.3619169996</v>
      </c>
      <c r="K65" s="1">
        <v>48.424344997200002</v>
      </c>
      <c r="M65">
        <f>VLOOKUP(B65,city,3,FALSE)</f>
        <v>95</v>
      </c>
      <c r="N65">
        <f>VLOOKUP(C65,institution,4,FALSE)</f>
        <v>20</v>
      </c>
      <c r="O65">
        <f>VLOOKUP(E65,region,3,FALSE)</f>
        <v>8</v>
      </c>
      <c r="P65">
        <f>VLOOKUP(F65,campus,6,FALSE)</f>
        <v>62</v>
      </c>
      <c r="Q65">
        <f>VLOOKUP(H65,type,3,FALSE)</f>
        <v>2</v>
      </c>
      <c r="R65">
        <f>VLOOKUP(I65,degree_granting_type,3,FALSE)</f>
        <v>2</v>
      </c>
    </row>
    <row r="66" spans="2:18" x14ac:dyDescent="0.25">
      <c r="B66" s="1" t="s">
        <v>37</v>
      </c>
      <c r="C66" s="1" t="s">
        <v>188</v>
      </c>
      <c r="D66" s="1" t="s">
        <v>189</v>
      </c>
      <c r="E66" s="1" t="s">
        <v>3</v>
      </c>
      <c r="F66" s="1" t="s">
        <v>190</v>
      </c>
      <c r="G66" s="1" t="s">
        <v>191</v>
      </c>
      <c r="H66" s="1" t="s">
        <v>6</v>
      </c>
      <c r="I66" s="1" t="s">
        <v>7</v>
      </c>
      <c r="J66" s="1">
        <v>-122.7236799969</v>
      </c>
      <c r="K66" s="1">
        <v>49.1041910004</v>
      </c>
      <c r="M66">
        <f>VLOOKUP(B66,city,3,FALSE)</f>
        <v>86</v>
      </c>
      <c r="N66">
        <f>VLOOKUP(C66,institution,4,FALSE)</f>
        <v>21</v>
      </c>
      <c r="O66">
        <f>VLOOKUP(E66,region,3,FALSE)</f>
        <v>3</v>
      </c>
      <c r="P66">
        <f>VLOOKUP(F66,campus,6,FALSE)</f>
        <v>63</v>
      </c>
      <c r="Q66">
        <f>VLOOKUP(H66,type,3,FALSE)</f>
        <v>2</v>
      </c>
      <c r="R66">
        <f>VLOOKUP(I66,degree_granting_type,3,FALSE)</f>
        <v>2</v>
      </c>
    </row>
    <row r="67" spans="2:18" x14ac:dyDescent="0.25">
      <c r="B67" s="1" t="s">
        <v>15</v>
      </c>
      <c r="C67" s="1" t="s">
        <v>188</v>
      </c>
      <c r="D67" s="1" t="s">
        <v>192</v>
      </c>
      <c r="E67" s="1" t="s">
        <v>3</v>
      </c>
      <c r="F67" s="1" t="s">
        <v>193</v>
      </c>
      <c r="G67" s="1" t="s">
        <v>191</v>
      </c>
      <c r="H67" s="1" t="s">
        <v>6</v>
      </c>
      <c r="I67" s="1" t="s">
        <v>7</v>
      </c>
      <c r="J67" s="1">
        <v>-122.6459169968</v>
      </c>
      <c r="K67" s="1">
        <v>49.109501002800002</v>
      </c>
      <c r="M67">
        <f>VLOOKUP(B67,city,3,FALSE)</f>
        <v>50</v>
      </c>
      <c r="N67">
        <f>VLOOKUP(C67,institution,4,FALSE)</f>
        <v>21</v>
      </c>
      <c r="O67">
        <f>VLOOKUP(E67,region,3,FALSE)</f>
        <v>3</v>
      </c>
      <c r="P67">
        <f>VLOOKUP(F67,campus,6,FALSE)</f>
        <v>64</v>
      </c>
      <c r="Q67">
        <f>VLOOKUP(H67,type,3,FALSE)</f>
        <v>2</v>
      </c>
      <c r="R67">
        <f>VLOOKUP(I67,degree_granting_type,3,FALSE)</f>
        <v>2</v>
      </c>
    </row>
    <row r="68" spans="2:18" x14ac:dyDescent="0.25">
      <c r="B68" s="1" t="s">
        <v>37</v>
      </c>
      <c r="C68" s="1" t="s">
        <v>188</v>
      </c>
      <c r="D68" s="1" t="s">
        <v>194</v>
      </c>
      <c r="E68" s="1" t="s">
        <v>3</v>
      </c>
      <c r="F68" s="1" t="s">
        <v>195</v>
      </c>
      <c r="G68" s="1" t="s">
        <v>191</v>
      </c>
      <c r="H68" s="1" t="s">
        <v>6</v>
      </c>
      <c r="I68" s="1" t="s">
        <v>7</v>
      </c>
      <c r="J68" s="1">
        <v>-122.87154399969999</v>
      </c>
      <c r="K68" s="1">
        <v>49.133527997000002</v>
      </c>
      <c r="M68">
        <f>VLOOKUP(B68,city,3,FALSE)</f>
        <v>86</v>
      </c>
      <c r="N68">
        <f>VLOOKUP(C68,institution,4,FALSE)</f>
        <v>21</v>
      </c>
      <c r="O68">
        <f>VLOOKUP(E68,region,3,FALSE)</f>
        <v>3</v>
      </c>
      <c r="P68">
        <f>VLOOKUP(F68,campus,6,FALSE)</f>
        <v>65</v>
      </c>
      <c r="Q68">
        <f>VLOOKUP(H68,type,3,FALSE)</f>
        <v>2</v>
      </c>
      <c r="R68">
        <f>VLOOKUP(I68,degree_granting_type,3,FALSE)</f>
        <v>2</v>
      </c>
    </row>
    <row r="69" spans="2:18" x14ac:dyDescent="0.25">
      <c r="B69" s="1" t="s">
        <v>0</v>
      </c>
      <c r="C69" s="1" t="s">
        <v>188</v>
      </c>
      <c r="D69" s="1" t="s">
        <v>196</v>
      </c>
      <c r="E69" s="1" t="s">
        <v>3</v>
      </c>
      <c r="F69" s="1" t="s">
        <v>197</v>
      </c>
      <c r="G69" s="1" t="s">
        <v>191</v>
      </c>
      <c r="H69" s="1" t="s">
        <v>6</v>
      </c>
      <c r="I69" s="1" t="s">
        <v>7</v>
      </c>
      <c r="J69" s="1">
        <v>-123.1274909941</v>
      </c>
      <c r="K69" s="1">
        <v>49.174450996899999</v>
      </c>
      <c r="M69">
        <f>VLOOKUP(B69,city,3,FALSE)</f>
        <v>78</v>
      </c>
      <c r="N69">
        <f>VLOOKUP(C69,institution,4,FALSE)</f>
        <v>21</v>
      </c>
      <c r="O69">
        <f>VLOOKUP(E69,region,3,FALSE)</f>
        <v>3</v>
      </c>
      <c r="P69">
        <f>VLOOKUP(F69,campus,6,FALSE)</f>
        <v>66</v>
      </c>
      <c r="Q69">
        <f>VLOOKUP(H69,type,3,FALSE)</f>
        <v>2</v>
      </c>
      <c r="R69">
        <f>VLOOKUP(I69,degree_granting_type,3,FALSE)</f>
        <v>2</v>
      </c>
    </row>
    <row r="70" spans="2:18" x14ac:dyDescent="0.25">
      <c r="B70" s="1" t="s">
        <v>0</v>
      </c>
      <c r="C70" s="1" t="s">
        <v>198</v>
      </c>
      <c r="D70" s="1" t="s">
        <v>199</v>
      </c>
      <c r="E70" s="1" t="s">
        <v>3</v>
      </c>
      <c r="F70" s="1" t="s">
        <v>200</v>
      </c>
      <c r="G70" s="1" t="s">
        <v>201</v>
      </c>
      <c r="H70" s="1" t="s">
        <v>145</v>
      </c>
      <c r="I70" s="1" t="s">
        <v>7</v>
      </c>
      <c r="J70" s="1">
        <v>-123.1357310065</v>
      </c>
      <c r="K70" s="1">
        <v>49.1776499988</v>
      </c>
      <c r="M70">
        <f>VLOOKUP(B70,city,3,FALSE)</f>
        <v>78</v>
      </c>
      <c r="N70">
        <f>VLOOKUP(C70,institution,4,FALSE)</f>
        <v>22</v>
      </c>
      <c r="O70">
        <f>VLOOKUP(E70,region,3,FALSE)</f>
        <v>3</v>
      </c>
      <c r="P70">
        <f>VLOOKUP(F70,campus,6,FALSE)</f>
        <v>67</v>
      </c>
      <c r="Q70">
        <f>VLOOKUP(H70,type,3,FALSE)</f>
        <v>10</v>
      </c>
      <c r="R70">
        <f>VLOOKUP(I70,degree_granting_type,3,FALSE)</f>
        <v>2</v>
      </c>
    </row>
    <row r="71" spans="2:18" x14ac:dyDescent="0.25">
      <c r="B71" s="1" t="s">
        <v>12</v>
      </c>
      <c r="C71" s="1" t="s">
        <v>198</v>
      </c>
      <c r="D71" s="1" t="s">
        <v>202</v>
      </c>
      <c r="E71" s="1" t="s">
        <v>3</v>
      </c>
      <c r="F71" s="1" t="s">
        <v>203</v>
      </c>
      <c r="G71" s="1" t="s">
        <v>201</v>
      </c>
      <c r="H71" s="1" t="s">
        <v>145</v>
      </c>
      <c r="I71" s="1" t="s">
        <v>7</v>
      </c>
      <c r="J71" s="1">
        <v>-123.11798600669999</v>
      </c>
      <c r="K71" s="1">
        <v>49.263449997400002</v>
      </c>
      <c r="M71">
        <f>VLOOKUP(B71,city,3,FALSE)</f>
        <v>92</v>
      </c>
      <c r="N71">
        <f>VLOOKUP(C71,institution,4,FALSE)</f>
        <v>22</v>
      </c>
      <c r="O71">
        <f>VLOOKUP(E71,region,3,FALSE)</f>
        <v>3</v>
      </c>
      <c r="P71">
        <f>VLOOKUP(F71,campus,6,FALSE)</f>
        <v>68</v>
      </c>
      <c r="Q71">
        <f>VLOOKUP(H71,type,3,FALSE)</f>
        <v>10</v>
      </c>
      <c r="R71">
        <f>VLOOKUP(I71,degree_granting_type,3,FALSE)</f>
        <v>2</v>
      </c>
    </row>
    <row r="72" spans="2:18" x14ac:dyDescent="0.25">
      <c r="B72" s="1" t="s">
        <v>12</v>
      </c>
      <c r="C72" s="1" t="s">
        <v>198</v>
      </c>
      <c r="D72" s="1" t="s">
        <v>204</v>
      </c>
      <c r="E72" s="1" t="s">
        <v>3</v>
      </c>
      <c r="F72" s="1" t="s">
        <v>205</v>
      </c>
      <c r="G72" s="1" t="s">
        <v>201</v>
      </c>
      <c r="H72" s="1" t="s">
        <v>145</v>
      </c>
      <c r="I72" s="1" t="s">
        <v>7</v>
      </c>
      <c r="J72" s="1">
        <v>-123.1167629973</v>
      </c>
      <c r="K72" s="1">
        <v>49.229719000999999</v>
      </c>
      <c r="M72">
        <f>VLOOKUP(B72,city,3,FALSE)</f>
        <v>92</v>
      </c>
      <c r="N72">
        <f>VLOOKUP(C72,institution,4,FALSE)</f>
        <v>22</v>
      </c>
      <c r="O72">
        <f>VLOOKUP(E72,region,3,FALSE)</f>
        <v>3</v>
      </c>
      <c r="P72">
        <f>VLOOKUP(F72,campus,6,FALSE)</f>
        <v>69</v>
      </c>
      <c r="Q72">
        <f>VLOOKUP(H72,type,3,FALSE)</f>
        <v>10</v>
      </c>
      <c r="R72">
        <f>VLOOKUP(I72,degree_granting_type,3,FALSE)</f>
        <v>2</v>
      </c>
    </row>
    <row r="73" spans="2:18" x14ac:dyDescent="0.25">
      <c r="B73" s="1" t="s">
        <v>12</v>
      </c>
      <c r="C73" s="1" t="s">
        <v>198</v>
      </c>
      <c r="D73" s="1" t="s">
        <v>206</v>
      </c>
      <c r="E73" s="1" t="s">
        <v>3</v>
      </c>
      <c r="F73" s="1" t="s">
        <v>207</v>
      </c>
      <c r="G73" s="1" t="s">
        <v>201</v>
      </c>
      <c r="H73" s="1" t="s">
        <v>6</v>
      </c>
      <c r="I73" s="1" t="s">
        <v>7</v>
      </c>
      <c r="J73" s="1">
        <v>-123.10845900060001</v>
      </c>
      <c r="K73" s="1">
        <v>49.224940997600001</v>
      </c>
      <c r="M73">
        <f>VLOOKUP(B73,city,3,FALSE)</f>
        <v>92</v>
      </c>
      <c r="N73">
        <f>VLOOKUP(C73,institution,4,FALSE)</f>
        <v>22</v>
      </c>
      <c r="O73">
        <f>VLOOKUP(E73,region,3,FALSE)</f>
        <v>3</v>
      </c>
      <c r="P73">
        <f>VLOOKUP(F73,campus,6,FALSE)</f>
        <v>70</v>
      </c>
      <c r="Q73">
        <f>VLOOKUP(H73,type,3,FALSE)</f>
        <v>2</v>
      </c>
      <c r="R73">
        <f>VLOOKUP(I73,degree_granting_type,3,FALSE)</f>
        <v>2</v>
      </c>
    </row>
    <row r="74" spans="2:18" x14ac:dyDescent="0.25">
      <c r="B74" s="1" t="s">
        <v>208</v>
      </c>
      <c r="C74" s="1" t="s">
        <v>209</v>
      </c>
      <c r="D74" s="1" t="s">
        <v>210</v>
      </c>
      <c r="E74" s="1" t="s">
        <v>25</v>
      </c>
      <c r="F74" s="1" t="s">
        <v>211</v>
      </c>
      <c r="G74" s="1" t="s">
        <v>212</v>
      </c>
      <c r="H74" s="1" t="s">
        <v>6</v>
      </c>
      <c r="I74" s="1" t="s">
        <v>7</v>
      </c>
      <c r="J74" s="1">
        <v>-120.7659700042</v>
      </c>
      <c r="K74" s="1">
        <v>50.124729003799999</v>
      </c>
      <c r="M74">
        <f>VLOOKUP(B74,city,3,FALSE)</f>
        <v>55</v>
      </c>
      <c r="N74">
        <f>VLOOKUP(C74,institution,4,FALSE)</f>
        <v>24</v>
      </c>
      <c r="O74">
        <f>VLOOKUP(E74,region,3,FALSE)</f>
        <v>7</v>
      </c>
      <c r="P74">
        <f>VLOOKUP(F74,campus,6,FALSE)</f>
        <v>71</v>
      </c>
      <c r="Q74">
        <f>VLOOKUP(H74,type,3,FALSE)</f>
        <v>2</v>
      </c>
      <c r="R74">
        <f>VLOOKUP(I74,degree_granting_type,3,FALSE)</f>
        <v>2</v>
      </c>
    </row>
    <row r="75" spans="2:18" x14ac:dyDescent="0.25">
      <c r="B75" s="1" t="s">
        <v>213</v>
      </c>
      <c r="C75" s="1" t="s">
        <v>209</v>
      </c>
      <c r="D75" s="1" t="s">
        <v>214</v>
      </c>
      <c r="E75" s="1" t="s">
        <v>3</v>
      </c>
      <c r="F75" s="1" t="s">
        <v>215</v>
      </c>
      <c r="G75" s="1" t="s">
        <v>212</v>
      </c>
      <c r="H75" s="1" t="s">
        <v>145</v>
      </c>
      <c r="I75" s="1" t="s">
        <v>7</v>
      </c>
      <c r="J75" s="1">
        <v>-121.7318420023</v>
      </c>
      <c r="K75" s="1">
        <v>49.253520998799999</v>
      </c>
      <c r="M75">
        <f>VLOOKUP(B75,city,3,FALSE)</f>
        <v>3</v>
      </c>
      <c r="N75">
        <f>VLOOKUP(C75,institution,4,FALSE)</f>
        <v>24</v>
      </c>
      <c r="O75">
        <f>VLOOKUP(E75,region,3,FALSE)</f>
        <v>3</v>
      </c>
      <c r="P75">
        <f>VLOOKUP(F75,campus,6,FALSE)</f>
        <v>72</v>
      </c>
      <c r="Q75">
        <f>VLOOKUP(H75,type,3,FALSE)</f>
        <v>10</v>
      </c>
      <c r="R75">
        <f>VLOOKUP(I75,degree_granting_type,3,FALSE)</f>
        <v>2</v>
      </c>
    </row>
    <row r="76" spans="2:18" x14ac:dyDescent="0.25">
      <c r="B76" s="1" t="s">
        <v>8</v>
      </c>
      <c r="C76" s="1" t="s">
        <v>209</v>
      </c>
      <c r="D76" s="1" t="s">
        <v>216</v>
      </c>
      <c r="E76" s="1" t="s">
        <v>3</v>
      </c>
      <c r="F76" s="1" t="s">
        <v>217</v>
      </c>
      <c r="G76" s="1" t="s">
        <v>212</v>
      </c>
      <c r="H76" s="1" t="s">
        <v>6</v>
      </c>
      <c r="I76" s="1" t="s">
        <v>7</v>
      </c>
      <c r="J76" s="1">
        <v>-123.00563300330001</v>
      </c>
      <c r="K76" s="1">
        <v>49.246236997700002</v>
      </c>
      <c r="M76">
        <f>VLOOKUP(B76,city,3,FALSE)</f>
        <v>10</v>
      </c>
      <c r="N76">
        <f>VLOOKUP(C76,institution,4,FALSE)</f>
        <v>24</v>
      </c>
      <c r="O76">
        <f>VLOOKUP(E76,region,3,FALSE)</f>
        <v>3</v>
      </c>
      <c r="P76">
        <f>VLOOKUP(F76,campus,6,FALSE)</f>
        <v>73</v>
      </c>
      <c r="Q76">
        <f>VLOOKUP(H76,type,3,FALSE)</f>
        <v>2</v>
      </c>
      <c r="R76">
        <f>VLOOKUP(I76,degree_granting_type,3,FALSE)</f>
        <v>2</v>
      </c>
    </row>
    <row r="77" spans="2:18" x14ac:dyDescent="0.25">
      <c r="B77" s="1" t="s">
        <v>218</v>
      </c>
      <c r="C77" s="1" t="s">
        <v>219</v>
      </c>
      <c r="D77" s="1" t="s">
        <v>220</v>
      </c>
      <c r="E77" s="1" t="s">
        <v>49</v>
      </c>
      <c r="F77" s="1" t="s">
        <v>221</v>
      </c>
      <c r="G77" s="1" t="s">
        <v>222</v>
      </c>
      <c r="H77" s="1" t="s">
        <v>145</v>
      </c>
      <c r="I77" s="1" t="s">
        <v>7</v>
      </c>
      <c r="J77" s="1">
        <v>-126.06661299450001</v>
      </c>
      <c r="K77" s="1">
        <v>49.283134003699999</v>
      </c>
      <c r="M77">
        <f>VLOOKUP(B77,city,3,FALSE)</f>
        <v>4</v>
      </c>
      <c r="N77">
        <f>VLOOKUP(C77,institution,4,FALSE)</f>
        <v>25</v>
      </c>
      <c r="O77">
        <f>VLOOKUP(E77,region,3,FALSE)</f>
        <v>8</v>
      </c>
      <c r="P77">
        <f>VLOOKUP(F77,campus,6,FALSE)</f>
        <v>74</v>
      </c>
      <c r="Q77">
        <f>VLOOKUP(H77,type,3,FALSE)</f>
        <v>10</v>
      </c>
      <c r="R77">
        <f>VLOOKUP(I77,degree_granting_type,3,FALSE)</f>
        <v>2</v>
      </c>
    </row>
    <row r="78" spans="2:18" x14ac:dyDescent="0.25">
      <c r="B78" s="1" t="s">
        <v>223</v>
      </c>
      <c r="C78" s="1" t="s">
        <v>219</v>
      </c>
      <c r="D78" s="1" t="s">
        <v>224</v>
      </c>
      <c r="E78" s="1" t="s">
        <v>49</v>
      </c>
      <c r="F78" s="1" t="s">
        <v>225</v>
      </c>
      <c r="G78" s="1" t="s">
        <v>222</v>
      </c>
      <c r="H78" s="1" t="s">
        <v>145</v>
      </c>
      <c r="I78" s="1" t="s">
        <v>7</v>
      </c>
      <c r="J78" s="1">
        <v>-126.52943400380001</v>
      </c>
      <c r="K78" s="1">
        <v>52.387871996000001</v>
      </c>
      <c r="M78">
        <f>VLOOKUP(B78,city,3,FALSE)</f>
        <v>37</v>
      </c>
      <c r="N78">
        <f>VLOOKUP(C78,institution,4,FALSE)</f>
        <v>25</v>
      </c>
      <c r="O78">
        <f>VLOOKUP(E78,region,3,FALSE)</f>
        <v>8</v>
      </c>
      <c r="P78">
        <f>VLOOKUP(F78,campus,6,FALSE)</f>
        <v>75</v>
      </c>
      <c r="Q78">
        <f>VLOOKUP(H78,type,3,FALSE)</f>
        <v>10</v>
      </c>
      <c r="R78">
        <f>VLOOKUP(I78,degree_granting_type,3,FALSE)</f>
        <v>2</v>
      </c>
    </row>
    <row r="79" spans="2:18" x14ac:dyDescent="0.25">
      <c r="B79" s="1" t="s">
        <v>226</v>
      </c>
      <c r="C79" s="1" t="s">
        <v>219</v>
      </c>
      <c r="D79" s="1" t="s">
        <v>227</v>
      </c>
      <c r="E79" s="1" t="s">
        <v>49</v>
      </c>
      <c r="F79" s="1" t="s">
        <v>228</v>
      </c>
      <c r="G79" s="1" t="s">
        <v>222</v>
      </c>
      <c r="H79" s="1" t="s">
        <v>6</v>
      </c>
      <c r="I79" s="1" t="s">
        <v>7</v>
      </c>
      <c r="J79" s="1">
        <v>-125.24609300500001</v>
      </c>
      <c r="K79" s="1">
        <v>49.9787840045</v>
      </c>
      <c r="M79">
        <f>VLOOKUP(B79,city,3,FALSE)</f>
        <v>12</v>
      </c>
      <c r="N79">
        <f>VLOOKUP(C79,institution,4,FALSE)</f>
        <v>25</v>
      </c>
      <c r="O79">
        <f>VLOOKUP(E79,region,3,FALSE)</f>
        <v>8</v>
      </c>
      <c r="P79">
        <f>VLOOKUP(F79,campus,6,FALSE)</f>
        <v>76</v>
      </c>
      <c r="Q79">
        <f>VLOOKUP(H79,type,3,FALSE)</f>
        <v>2</v>
      </c>
      <c r="R79">
        <f>VLOOKUP(I79,degree_granting_type,3,FALSE)</f>
        <v>2</v>
      </c>
    </row>
    <row r="80" spans="2:18" x14ac:dyDescent="0.25">
      <c r="B80" s="1" t="s">
        <v>229</v>
      </c>
      <c r="C80" s="1" t="s">
        <v>219</v>
      </c>
      <c r="D80" s="1" t="s">
        <v>230</v>
      </c>
      <c r="E80" s="1" t="s">
        <v>49</v>
      </c>
      <c r="F80" s="1" t="s">
        <v>231</v>
      </c>
      <c r="G80" s="1" t="s">
        <v>222</v>
      </c>
      <c r="H80" s="1" t="s">
        <v>6</v>
      </c>
      <c r="I80" s="1" t="s">
        <v>7</v>
      </c>
      <c r="J80" s="1">
        <v>-124.9704690004</v>
      </c>
      <c r="K80" s="1">
        <v>49.708093999600003</v>
      </c>
      <c r="M80">
        <f>VLOOKUP(B80,city,3,FALSE)</f>
        <v>19</v>
      </c>
      <c r="N80">
        <f>VLOOKUP(C80,institution,4,FALSE)</f>
        <v>25</v>
      </c>
      <c r="O80">
        <f>VLOOKUP(E80,region,3,FALSE)</f>
        <v>8</v>
      </c>
      <c r="P80">
        <f>VLOOKUP(F80,campus,6,FALSE)</f>
        <v>77</v>
      </c>
      <c r="Q80">
        <f>VLOOKUP(H80,type,3,FALSE)</f>
        <v>2</v>
      </c>
      <c r="R80">
        <f>VLOOKUP(I80,degree_granting_type,3,FALSE)</f>
        <v>2</v>
      </c>
    </row>
    <row r="81" spans="2:18" x14ac:dyDescent="0.25">
      <c r="B81" s="1" t="s">
        <v>232</v>
      </c>
      <c r="C81" s="1" t="s">
        <v>219</v>
      </c>
      <c r="D81" s="1" t="s">
        <v>233</v>
      </c>
      <c r="E81" s="1" t="s">
        <v>49</v>
      </c>
      <c r="F81" s="1" t="s">
        <v>234</v>
      </c>
      <c r="G81" s="1" t="s">
        <v>222</v>
      </c>
      <c r="H81" s="1" t="s">
        <v>145</v>
      </c>
      <c r="I81" s="1" t="s">
        <v>7</v>
      </c>
      <c r="J81" s="1">
        <v>-124.9814129964</v>
      </c>
      <c r="K81" s="1">
        <v>50.058874996599997</v>
      </c>
      <c r="M81">
        <f>VLOOKUP(B81,city,3,FALSE)</f>
        <v>18</v>
      </c>
      <c r="N81">
        <f>VLOOKUP(C81,institution,4,FALSE)</f>
        <v>25</v>
      </c>
      <c r="O81">
        <f>VLOOKUP(E81,region,3,FALSE)</f>
        <v>8</v>
      </c>
      <c r="P81">
        <f>VLOOKUP(F81,campus,6,FALSE)</f>
        <v>78</v>
      </c>
      <c r="Q81">
        <f>VLOOKUP(H81,type,3,FALSE)</f>
        <v>10</v>
      </c>
      <c r="R81">
        <f>VLOOKUP(I81,degree_granting_type,3,FALSE)</f>
        <v>2</v>
      </c>
    </row>
    <row r="82" spans="2:18" x14ac:dyDescent="0.25">
      <c r="B82" s="1" t="s">
        <v>235</v>
      </c>
      <c r="C82" s="1" t="s">
        <v>219</v>
      </c>
      <c r="D82" s="1" t="s">
        <v>236</v>
      </c>
      <c r="E82" s="1" t="s">
        <v>49</v>
      </c>
      <c r="F82" s="1" t="s">
        <v>237</v>
      </c>
      <c r="G82" s="1" t="s">
        <v>222</v>
      </c>
      <c r="H82" s="1" t="s">
        <v>145</v>
      </c>
      <c r="I82" s="1" t="s">
        <v>7</v>
      </c>
      <c r="J82" s="1">
        <v>-126.0510990011</v>
      </c>
      <c r="K82" s="1">
        <v>49.778263999399996</v>
      </c>
      <c r="M82">
        <f>VLOOKUP(B82,city,3,FALSE)</f>
        <v>33</v>
      </c>
      <c r="N82">
        <f>VLOOKUP(C82,institution,4,FALSE)</f>
        <v>25</v>
      </c>
      <c r="O82">
        <f>VLOOKUP(E82,region,3,FALSE)</f>
        <v>8</v>
      </c>
      <c r="P82">
        <f>VLOOKUP(F82,campus,6,FALSE)</f>
        <v>79</v>
      </c>
      <c r="Q82">
        <f>VLOOKUP(H82,type,3,FALSE)</f>
        <v>10</v>
      </c>
      <c r="R82">
        <f>VLOOKUP(I82,degree_granting_type,3,FALSE)</f>
        <v>2</v>
      </c>
    </row>
    <row r="83" spans="2:18" x14ac:dyDescent="0.25">
      <c r="B83" s="1" t="s">
        <v>238</v>
      </c>
      <c r="C83" s="1" t="s">
        <v>219</v>
      </c>
      <c r="D83" s="1" t="s">
        <v>239</v>
      </c>
      <c r="E83" s="1" t="s">
        <v>49</v>
      </c>
      <c r="F83" s="1" t="s">
        <v>240</v>
      </c>
      <c r="G83" s="1" t="s">
        <v>222</v>
      </c>
      <c r="H83" s="1" t="s">
        <v>6</v>
      </c>
      <c r="I83" s="1" t="s">
        <v>7</v>
      </c>
      <c r="J83" s="1">
        <v>-127.5042290057</v>
      </c>
      <c r="K83" s="1">
        <v>50.717935004300003</v>
      </c>
      <c r="M83">
        <f>VLOOKUP(B83,city,3,FALSE)</f>
        <v>70</v>
      </c>
      <c r="N83">
        <f>VLOOKUP(C83,institution,4,FALSE)</f>
        <v>25</v>
      </c>
      <c r="O83">
        <f>VLOOKUP(E83,region,3,FALSE)</f>
        <v>8</v>
      </c>
      <c r="P83">
        <f>VLOOKUP(F83,campus,6,FALSE)</f>
        <v>80</v>
      </c>
      <c r="Q83">
        <f>VLOOKUP(H83,type,3,FALSE)</f>
        <v>2</v>
      </c>
      <c r="R83">
        <f>VLOOKUP(I83,degree_granting_type,3,FALSE)</f>
        <v>2</v>
      </c>
    </row>
    <row r="84" spans="2:18" x14ac:dyDescent="0.25">
      <c r="B84" s="1" t="s">
        <v>241</v>
      </c>
      <c r="C84" s="1" t="s">
        <v>219</v>
      </c>
      <c r="D84" s="1" t="s">
        <v>242</v>
      </c>
      <c r="E84" s="1" t="s">
        <v>49</v>
      </c>
      <c r="F84" s="1" t="s">
        <v>243</v>
      </c>
      <c r="G84" s="1" t="s">
        <v>222</v>
      </c>
      <c r="H84" s="1" t="s">
        <v>6</v>
      </c>
      <c r="I84" s="1" t="s">
        <v>7</v>
      </c>
      <c r="J84" s="1">
        <v>-124.7877999965</v>
      </c>
      <c r="K84" s="1">
        <v>49.255060998499999</v>
      </c>
      <c r="M84">
        <f>VLOOKUP(B84,city,3,FALSE)</f>
        <v>69</v>
      </c>
      <c r="N84">
        <f>VLOOKUP(C84,institution,4,FALSE)</f>
        <v>25</v>
      </c>
      <c r="O84">
        <f>VLOOKUP(E84,region,3,FALSE)</f>
        <v>8</v>
      </c>
      <c r="P84">
        <f>VLOOKUP(F84,campus,6,FALSE)</f>
        <v>81</v>
      </c>
      <c r="Q84">
        <f>VLOOKUP(H84,type,3,FALSE)</f>
        <v>2</v>
      </c>
      <c r="R84">
        <f>VLOOKUP(I84,degree_granting_type,3,FALSE)</f>
        <v>2</v>
      </c>
    </row>
    <row r="85" spans="2:18" x14ac:dyDescent="0.25">
      <c r="B85" s="1" t="s">
        <v>241</v>
      </c>
      <c r="C85" s="1" t="s">
        <v>219</v>
      </c>
      <c r="D85" s="1" t="s">
        <v>244</v>
      </c>
      <c r="E85" s="1" t="s">
        <v>49</v>
      </c>
      <c r="F85" s="1" t="s">
        <v>245</v>
      </c>
      <c r="G85" s="1" t="s">
        <v>222</v>
      </c>
      <c r="H85" s="1" t="s">
        <v>246</v>
      </c>
      <c r="I85" s="1" t="s">
        <v>7</v>
      </c>
      <c r="J85" s="1">
        <v>-124.7928209941</v>
      </c>
      <c r="K85" s="1">
        <v>49.263058003700003</v>
      </c>
      <c r="M85">
        <f>VLOOKUP(B85,city,3,FALSE)</f>
        <v>69</v>
      </c>
      <c r="N85">
        <f>VLOOKUP(C85,institution,4,FALSE)</f>
        <v>25</v>
      </c>
      <c r="O85">
        <f>VLOOKUP(E85,region,3,FALSE)</f>
        <v>8</v>
      </c>
      <c r="P85">
        <f>VLOOKUP(F85,campus,6,FALSE)</f>
        <v>82</v>
      </c>
      <c r="Q85">
        <f>VLOOKUP(H85,type,3,FALSE)</f>
        <v>11</v>
      </c>
      <c r="R85">
        <f>VLOOKUP(I85,degree_granting_type,3,FALSE)</f>
        <v>2</v>
      </c>
    </row>
    <row r="86" spans="2:18" x14ac:dyDescent="0.25">
      <c r="B86" s="1" t="s">
        <v>247</v>
      </c>
      <c r="C86" s="1" t="s">
        <v>219</v>
      </c>
      <c r="D86" s="1" t="s">
        <v>248</v>
      </c>
      <c r="E86" s="1" t="s">
        <v>49</v>
      </c>
      <c r="F86" s="1" t="s">
        <v>249</v>
      </c>
      <c r="G86" s="1" t="s">
        <v>222</v>
      </c>
      <c r="H86" s="1" t="s">
        <v>145</v>
      </c>
      <c r="I86" s="1" t="s">
        <v>7</v>
      </c>
      <c r="J86" s="1">
        <v>-125.547938004</v>
      </c>
      <c r="K86" s="1">
        <v>48.942333000600001</v>
      </c>
      <c r="M86">
        <f>VLOOKUP(B86,city,3,FALSE)</f>
        <v>90</v>
      </c>
      <c r="N86">
        <f>VLOOKUP(C86,institution,4,FALSE)</f>
        <v>25</v>
      </c>
      <c r="O86">
        <f>VLOOKUP(E86,region,3,FALSE)</f>
        <v>8</v>
      </c>
      <c r="P86">
        <f>VLOOKUP(F86,campus,6,FALSE)</f>
        <v>83</v>
      </c>
      <c r="Q86">
        <f>VLOOKUP(H86,type,3,FALSE)</f>
        <v>10</v>
      </c>
      <c r="R86">
        <f>VLOOKUP(I86,degree_granting_type,3,FALSE)</f>
        <v>2</v>
      </c>
    </row>
    <row r="87" spans="2:18" x14ac:dyDescent="0.25">
      <c r="B87" s="1" t="s">
        <v>226</v>
      </c>
      <c r="C87" s="1" t="s">
        <v>219</v>
      </c>
      <c r="D87" s="1" t="s">
        <v>250</v>
      </c>
      <c r="E87" s="1" t="s">
        <v>49</v>
      </c>
      <c r="F87" s="1" t="s">
        <v>251</v>
      </c>
      <c r="G87" s="1" t="s">
        <v>222</v>
      </c>
      <c r="H87" s="1" t="s">
        <v>246</v>
      </c>
      <c r="I87" s="1" t="s">
        <v>7</v>
      </c>
      <c r="J87" s="1">
        <v>-125.273108005</v>
      </c>
      <c r="K87" s="1">
        <v>50.044904000099997</v>
      </c>
      <c r="M87">
        <f>VLOOKUP(B87,city,3,FALSE)</f>
        <v>12</v>
      </c>
      <c r="N87">
        <f>VLOOKUP(C87,institution,4,FALSE)</f>
        <v>25</v>
      </c>
      <c r="O87">
        <f>VLOOKUP(E87,region,3,FALSE)</f>
        <v>8</v>
      </c>
      <c r="P87">
        <f>VLOOKUP(F87,campus,6,FALSE)</f>
        <v>84</v>
      </c>
      <c r="Q87">
        <f>VLOOKUP(H87,type,3,FALSE)</f>
        <v>11</v>
      </c>
      <c r="R87">
        <f>VLOOKUP(I87,degree_granting_type,3,FALSE)</f>
        <v>2</v>
      </c>
    </row>
    <row r="88" spans="2:18" x14ac:dyDescent="0.25">
      <c r="B88" s="1" t="s">
        <v>252</v>
      </c>
      <c r="C88" s="1" t="s">
        <v>253</v>
      </c>
      <c r="D88" s="1" t="s">
        <v>254</v>
      </c>
      <c r="E88" s="1" t="s">
        <v>82</v>
      </c>
      <c r="F88" s="1" t="s">
        <v>255</v>
      </c>
      <c r="G88" s="1" t="s">
        <v>256</v>
      </c>
      <c r="H88" s="1" t="s">
        <v>257</v>
      </c>
      <c r="I88" s="1" t="s">
        <v>7</v>
      </c>
      <c r="J88" s="1">
        <v>-133.69125400519999</v>
      </c>
      <c r="K88" s="1">
        <v>59.577569003000001</v>
      </c>
      <c r="M88">
        <f>VLOOKUP(B88,city,3,FALSE)</f>
        <v>6</v>
      </c>
      <c r="N88">
        <f>VLOOKUP(C88,institution,4,FALSE)</f>
        <v>26</v>
      </c>
      <c r="O88">
        <f>VLOOKUP(E88,region,3,FALSE)</f>
        <v>4</v>
      </c>
      <c r="P88">
        <f>VLOOKUP(F88,campus,6,FALSE)</f>
        <v>85</v>
      </c>
      <c r="Q88">
        <f>VLOOKUP(H88,type,3,FALSE)</f>
        <v>1</v>
      </c>
      <c r="R88">
        <f>VLOOKUP(I88,degree_granting_type,3,FALSE)</f>
        <v>2</v>
      </c>
    </row>
    <row r="89" spans="2:18" x14ac:dyDescent="0.25">
      <c r="B89" s="1" t="s">
        <v>258</v>
      </c>
      <c r="C89" s="1" t="s">
        <v>253</v>
      </c>
      <c r="D89" s="1" t="s">
        <v>259</v>
      </c>
      <c r="E89" s="1" t="s">
        <v>260</v>
      </c>
      <c r="F89" s="1" t="s">
        <v>261</v>
      </c>
      <c r="G89" s="1" t="s">
        <v>256</v>
      </c>
      <c r="H89" s="1" t="s">
        <v>6</v>
      </c>
      <c r="I89" s="1" t="s">
        <v>7</v>
      </c>
      <c r="J89" s="1">
        <v>-121.6294460013</v>
      </c>
      <c r="K89" s="1">
        <v>55.694107997099998</v>
      </c>
      <c r="M89">
        <f>VLOOKUP(B89,city,3,FALSE)</f>
        <v>14</v>
      </c>
      <c r="N89">
        <f>VLOOKUP(C89,institution,4,FALSE)</f>
        <v>26</v>
      </c>
      <c r="O89">
        <f>VLOOKUP(E89,region,3,FALSE)</f>
        <v>6</v>
      </c>
      <c r="P89">
        <f>VLOOKUP(F89,campus,6,FALSE)</f>
        <v>86</v>
      </c>
      <c r="Q89">
        <f>VLOOKUP(H89,type,3,FALSE)</f>
        <v>2</v>
      </c>
      <c r="R89">
        <f>VLOOKUP(I89,degree_granting_type,3,FALSE)</f>
        <v>2</v>
      </c>
    </row>
    <row r="90" spans="2:18" x14ac:dyDescent="0.25">
      <c r="B90" s="1" t="s">
        <v>262</v>
      </c>
      <c r="C90" s="1" t="s">
        <v>253</v>
      </c>
      <c r="D90" s="1" t="s">
        <v>263</v>
      </c>
      <c r="E90" s="1" t="s">
        <v>260</v>
      </c>
      <c r="F90" s="1" t="s">
        <v>264</v>
      </c>
      <c r="G90" s="1" t="s">
        <v>256</v>
      </c>
      <c r="H90" s="1" t="s">
        <v>6</v>
      </c>
      <c r="I90" s="1" t="s">
        <v>7</v>
      </c>
      <c r="J90" s="1">
        <v>-120.22461199670001</v>
      </c>
      <c r="K90" s="1">
        <v>55.746981996300001</v>
      </c>
      <c r="M90">
        <f>VLOOKUP(B90,city,3,FALSE)</f>
        <v>22</v>
      </c>
      <c r="N90">
        <f>VLOOKUP(C90,institution,4,FALSE)</f>
        <v>26</v>
      </c>
      <c r="O90">
        <f>VLOOKUP(E90,region,3,FALSE)</f>
        <v>6</v>
      </c>
      <c r="P90">
        <f>VLOOKUP(F90,campus,6,FALSE)</f>
        <v>87</v>
      </c>
      <c r="Q90">
        <f>VLOOKUP(H90,type,3,FALSE)</f>
        <v>2</v>
      </c>
      <c r="R90">
        <f>VLOOKUP(I90,degree_granting_type,3,FALSE)</f>
        <v>2</v>
      </c>
    </row>
    <row r="91" spans="2:18" x14ac:dyDescent="0.25">
      <c r="B91" s="1" t="s">
        <v>265</v>
      </c>
      <c r="C91" s="1" t="s">
        <v>253</v>
      </c>
      <c r="D91" s="1" t="s">
        <v>266</v>
      </c>
      <c r="E91" s="1" t="s">
        <v>260</v>
      </c>
      <c r="F91" s="1" t="s">
        <v>267</v>
      </c>
      <c r="G91" s="1" t="s">
        <v>256</v>
      </c>
      <c r="H91" s="1" t="s">
        <v>6</v>
      </c>
      <c r="I91" s="1" t="s">
        <v>7</v>
      </c>
      <c r="J91" s="1">
        <v>-122.71168499780001</v>
      </c>
      <c r="K91" s="1">
        <v>58.807363002899997</v>
      </c>
      <c r="M91">
        <f>VLOOKUP(B91,city,3,FALSE)</f>
        <v>27</v>
      </c>
      <c r="N91">
        <f>VLOOKUP(C91,institution,4,FALSE)</f>
        <v>26</v>
      </c>
      <c r="O91">
        <f>VLOOKUP(E91,region,3,FALSE)</f>
        <v>6</v>
      </c>
      <c r="P91">
        <f>VLOOKUP(F91,campus,6,FALSE)</f>
        <v>88</v>
      </c>
      <c r="Q91">
        <f>VLOOKUP(H91,type,3,FALSE)</f>
        <v>2</v>
      </c>
      <c r="R91">
        <f>VLOOKUP(I91,degree_granting_type,3,FALSE)</f>
        <v>2</v>
      </c>
    </row>
    <row r="92" spans="2:18" x14ac:dyDescent="0.25">
      <c r="B92" s="1" t="s">
        <v>268</v>
      </c>
      <c r="C92" s="1" t="s">
        <v>253</v>
      </c>
      <c r="D92" s="1" t="s">
        <v>269</v>
      </c>
      <c r="E92" s="1" t="s">
        <v>260</v>
      </c>
      <c r="F92" s="1" t="s">
        <v>270</v>
      </c>
      <c r="G92" s="1" t="s">
        <v>256</v>
      </c>
      <c r="H92" s="1" t="s">
        <v>6</v>
      </c>
      <c r="I92" s="1" t="s">
        <v>7</v>
      </c>
      <c r="J92" s="1">
        <v>-120.8427110029</v>
      </c>
      <c r="K92" s="1">
        <v>56.266539997499997</v>
      </c>
      <c r="M92">
        <f>VLOOKUP(B92,city,3,FALSE)</f>
        <v>29</v>
      </c>
      <c r="N92">
        <f>VLOOKUP(C92,institution,4,FALSE)</f>
        <v>26</v>
      </c>
      <c r="O92">
        <f>VLOOKUP(E92,region,3,FALSE)</f>
        <v>6</v>
      </c>
      <c r="P92">
        <f>VLOOKUP(F92,campus,6,FALSE)</f>
        <v>89</v>
      </c>
      <c r="Q92">
        <f>VLOOKUP(H92,type,3,FALSE)</f>
        <v>2</v>
      </c>
      <c r="R92">
        <f>VLOOKUP(I92,degree_granting_type,3,FALSE)</f>
        <v>2</v>
      </c>
    </row>
    <row r="93" spans="2:18" x14ac:dyDescent="0.25">
      <c r="B93" s="1" t="s">
        <v>271</v>
      </c>
      <c r="C93" s="1" t="s">
        <v>253</v>
      </c>
      <c r="D93" s="1" t="s">
        <v>272</v>
      </c>
      <c r="E93" s="1" t="s">
        <v>260</v>
      </c>
      <c r="F93" s="1" t="s">
        <v>273</v>
      </c>
      <c r="G93" s="1" t="s">
        <v>256</v>
      </c>
      <c r="H93" s="1" t="s">
        <v>257</v>
      </c>
      <c r="I93" s="1" t="s">
        <v>7</v>
      </c>
      <c r="J93" s="1">
        <v>-121.9206480024</v>
      </c>
      <c r="K93" s="1">
        <v>56.023092000399998</v>
      </c>
      <c r="M93">
        <f>VLOOKUP(B93,city,3,FALSE)</f>
        <v>41</v>
      </c>
      <c r="N93">
        <f>VLOOKUP(C93,institution,4,FALSE)</f>
        <v>26</v>
      </c>
      <c r="O93">
        <f>VLOOKUP(E93,region,3,FALSE)</f>
        <v>6</v>
      </c>
      <c r="P93">
        <f>VLOOKUP(F93,campus,6,FALSE)</f>
        <v>90</v>
      </c>
      <c r="Q93">
        <f>VLOOKUP(H93,type,3,FALSE)</f>
        <v>1</v>
      </c>
      <c r="R93">
        <f>VLOOKUP(I93,degree_granting_type,3,FALSE)</f>
        <v>2</v>
      </c>
    </row>
    <row r="94" spans="2:18" x14ac:dyDescent="0.25">
      <c r="B94" s="1" t="s">
        <v>274</v>
      </c>
      <c r="C94" s="1" t="s">
        <v>253</v>
      </c>
      <c r="D94" s="1" t="s">
        <v>275</v>
      </c>
      <c r="E94" s="1" t="s">
        <v>82</v>
      </c>
      <c r="F94" s="1" t="s">
        <v>276</v>
      </c>
      <c r="G94" s="1" t="s">
        <v>256</v>
      </c>
      <c r="H94" s="1" t="s">
        <v>257</v>
      </c>
      <c r="I94" s="1" t="s">
        <v>7</v>
      </c>
      <c r="J94" s="1">
        <v>-129.98836800079999</v>
      </c>
      <c r="K94" s="1">
        <v>58.434626997400002</v>
      </c>
      <c r="M94">
        <f>VLOOKUP(B94,city,3,FALSE)</f>
        <v>23</v>
      </c>
      <c r="N94">
        <f>VLOOKUP(C94,institution,4,FALSE)</f>
        <v>26</v>
      </c>
      <c r="O94">
        <f>VLOOKUP(E94,region,3,FALSE)</f>
        <v>4</v>
      </c>
      <c r="P94">
        <f>VLOOKUP(F94,campus,6,FALSE)</f>
        <v>91</v>
      </c>
      <c r="Q94">
        <f>VLOOKUP(H94,type,3,FALSE)</f>
        <v>1</v>
      </c>
      <c r="R94">
        <f>VLOOKUP(I94,degree_granting_type,3,FALSE)</f>
        <v>2</v>
      </c>
    </row>
    <row r="95" spans="2:18" x14ac:dyDescent="0.25">
      <c r="B95" s="1" t="s">
        <v>277</v>
      </c>
      <c r="C95" s="1" t="s">
        <v>253</v>
      </c>
      <c r="D95" s="1" t="s">
        <v>278</v>
      </c>
      <c r="E95" s="1" t="s">
        <v>260</v>
      </c>
      <c r="F95" s="1" t="s">
        <v>279</v>
      </c>
      <c r="G95" s="1" t="s">
        <v>256</v>
      </c>
      <c r="H95" s="1" t="s">
        <v>6</v>
      </c>
      <c r="I95" s="1" t="s">
        <v>7</v>
      </c>
      <c r="J95" s="1">
        <v>-121.00137900519999</v>
      </c>
      <c r="K95" s="1">
        <v>55.124183002700001</v>
      </c>
      <c r="M95">
        <f>VLOOKUP(B95,city,3,FALSE)</f>
        <v>89</v>
      </c>
      <c r="N95">
        <f>VLOOKUP(C95,institution,4,FALSE)</f>
        <v>26</v>
      </c>
      <c r="O95">
        <f>VLOOKUP(E95,region,3,FALSE)</f>
        <v>6</v>
      </c>
      <c r="P95">
        <f>VLOOKUP(F95,campus,6,FALSE)</f>
        <v>92</v>
      </c>
      <c r="Q95">
        <f>VLOOKUP(H95,type,3,FALSE)</f>
        <v>2</v>
      </c>
      <c r="R95">
        <f>VLOOKUP(I95,degree_granting_type,3,FALSE)</f>
        <v>2</v>
      </c>
    </row>
    <row r="96" spans="2:18" x14ac:dyDescent="0.25">
      <c r="B96" s="1" t="s">
        <v>280</v>
      </c>
      <c r="C96" s="1" t="s">
        <v>281</v>
      </c>
      <c r="D96" s="1" t="s">
        <v>282</v>
      </c>
      <c r="E96" s="1" t="s">
        <v>283</v>
      </c>
      <c r="F96" s="1" t="s">
        <v>284</v>
      </c>
      <c r="G96" s="1" t="s">
        <v>285</v>
      </c>
      <c r="H96" s="1" t="s">
        <v>286</v>
      </c>
      <c r="I96" s="1" t="s">
        <v>7</v>
      </c>
      <c r="J96" s="1">
        <v>-129.22140599389999</v>
      </c>
      <c r="K96" s="1">
        <v>55.193310999600001</v>
      </c>
      <c r="M96">
        <f>VLOOKUP(B96,city,3,FALSE)</f>
        <v>32</v>
      </c>
      <c r="N96">
        <f>VLOOKUP(C96,institution,4,FALSE)</f>
        <v>27</v>
      </c>
      <c r="O96">
        <f>VLOOKUP(E96,region,3,FALSE)</f>
        <v>5</v>
      </c>
      <c r="P96">
        <f>VLOOKUP(F96,campus,6,FALSE)</f>
        <v>93</v>
      </c>
      <c r="Q96">
        <f>VLOOKUP(H96,type,3,FALSE)</f>
        <v>6</v>
      </c>
      <c r="R96">
        <f>VLOOKUP(I96,degree_granting_type,3,FALSE)</f>
        <v>2</v>
      </c>
    </row>
    <row r="97" spans="2:18" x14ac:dyDescent="0.25">
      <c r="B97" s="1" t="s">
        <v>287</v>
      </c>
      <c r="C97" s="1" t="s">
        <v>281</v>
      </c>
      <c r="D97" s="1" t="s">
        <v>288</v>
      </c>
      <c r="E97" s="1" t="s">
        <v>283</v>
      </c>
      <c r="F97" s="1" t="s">
        <v>289</v>
      </c>
      <c r="G97" s="1" t="s">
        <v>285</v>
      </c>
      <c r="H97" s="1" t="s">
        <v>286</v>
      </c>
      <c r="I97" s="1" t="s">
        <v>7</v>
      </c>
      <c r="J97" s="1">
        <v>-128.02638500500001</v>
      </c>
      <c r="K97" s="1">
        <v>55.111814003699997</v>
      </c>
      <c r="M97">
        <f>VLOOKUP(B97,city,3,FALSE)</f>
        <v>49</v>
      </c>
      <c r="N97">
        <f>VLOOKUP(C97,institution,4,FALSE)</f>
        <v>27</v>
      </c>
      <c r="O97">
        <f>VLOOKUP(E97,region,3,FALSE)</f>
        <v>5</v>
      </c>
      <c r="P97">
        <f>VLOOKUP(F97,campus,6,FALSE)</f>
        <v>94</v>
      </c>
      <c r="Q97">
        <f>VLOOKUP(H97,type,3,FALSE)</f>
        <v>6</v>
      </c>
      <c r="R97">
        <f>VLOOKUP(I97,degree_granting_type,3,FALSE)</f>
        <v>2</v>
      </c>
    </row>
    <row r="98" spans="2:18" x14ac:dyDescent="0.25">
      <c r="B98" s="1" t="s">
        <v>290</v>
      </c>
      <c r="C98" s="1" t="s">
        <v>281</v>
      </c>
      <c r="D98" s="1" t="s">
        <v>291</v>
      </c>
      <c r="E98" s="1" t="s">
        <v>283</v>
      </c>
      <c r="F98" s="1" t="s">
        <v>292</v>
      </c>
      <c r="G98" s="1" t="s">
        <v>285</v>
      </c>
      <c r="H98" s="1" t="s">
        <v>286</v>
      </c>
      <c r="I98" s="1" t="s">
        <v>7</v>
      </c>
      <c r="J98" s="1">
        <v>-127.830830999</v>
      </c>
      <c r="K98" s="1">
        <v>55.088130995500002</v>
      </c>
      <c r="M98">
        <f>VLOOKUP(B98,city,3,FALSE)</f>
        <v>83</v>
      </c>
      <c r="N98">
        <f>VLOOKUP(C98,institution,4,FALSE)</f>
        <v>27</v>
      </c>
      <c r="O98">
        <f>VLOOKUP(E98,region,3,FALSE)</f>
        <v>5</v>
      </c>
      <c r="P98">
        <f>VLOOKUP(F98,campus,6,FALSE)</f>
        <v>95</v>
      </c>
      <c r="Q98">
        <f>VLOOKUP(H98,type,3,FALSE)</f>
        <v>6</v>
      </c>
      <c r="R98">
        <f>VLOOKUP(I98,degree_granting_type,3,FALSE)</f>
        <v>2</v>
      </c>
    </row>
    <row r="99" spans="2:18" x14ac:dyDescent="0.25">
      <c r="B99" s="1" t="s">
        <v>287</v>
      </c>
      <c r="C99" s="1" t="s">
        <v>281</v>
      </c>
      <c r="D99" s="1" t="s">
        <v>293</v>
      </c>
      <c r="E99" s="1" t="s">
        <v>283</v>
      </c>
      <c r="F99" s="1" t="s">
        <v>294</v>
      </c>
      <c r="G99" s="1" t="s">
        <v>285</v>
      </c>
      <c r="H99" s="1" t="s">
        <v>286</v>
      </c>
      <c r="I99" s="1" t="s">
        <v>7</v>
      </c>
      <c r="J99" s="1">
        <v>-128.02638500500001</v>
      </c>
      <c r="K99" s="1">
        <v>55.111814003699997</v>
      </c>
      <c r="M99">
        <f>VLOOKUP(B99,city,3,FALSE)</f>
        <v>49</v>
      </c>
      <c r="N99">
        <f>VLOOKUP(C99,institution,4,FALSE)</f>
        <v>27</v>
      </c>
      <c r="O99">
        <f>VLOOKUP(E99,region,3,FALSE)</f>
        <v>5</v>
      </c>
      <c r="P99">
        <f>VLOOKUP(F99,campus,6,FALSE)</f>
        <v>96</v>
      </c>
      <c r="Q99">
        <f>VLOOKUP(H99,type,3,FALSE)</f>
        <v>6</v>
      </c>
      <c r="R99">
        <f>VLOOKUP(I99,degree_granting_type,3,FALSE)</f>
        <v>2</v>
      </c>
    </row>
    <row r="100" spans="2:18" x14ac:dyDescent="0.25">
      <c r="B100" s="1" t="s">
        <v>295</v>
      </c>
      <c r="C100" s="1" t="s">
        <v>281</v>
      </c>
      <c r="D100" s="1" t="s">
        <v>296</v>
      </c>
      <c r="E100" s="1" t="s">
        <v>283</v>
      </c>
      <c r="F100" s="1" t="s">
        <v>297</v>
      </c>
      <c r="G100" s="1" t="s">
        <v>285</v>
      </c>
      <c r="H100" s="1" t="s">
        <v>286</v>
      </c>
      <c r="I100" s="1" t="s">
        <v>7</v>
      </c>
      <c r="J100" s="1">
        <v>-129.577367001</v>
      </c>
      <c r="K100" s="1">
        <v>55.033518997199998</v>
      </c>
      <c r="M100">
        <f>VLOOKUP(B100,city,3,FALSE)</f>
        <v>36</v>
      </c>
      <c r="N100">
        <f>VLOOKUP(C100,institution,4,FALSE)</f>
        <v>27</v>
      </c>
      <c r="O100">
        <f>VLOOKUP(E100,region,3,FALSE)</f>
        <v>5</v>
      </c>
      <c r="P100">
        <f>VLOOKUP(F100,campus,6,FALSE)</f>
        <v>97</v>
      </c>
      <c r="Q100">
        <f>VLOOKUP(H100,type,3,FALSE)</f>
        <v>6</v>
      </c>
      <c r="R100">
        <f>VLOOKUP(I100,degree_granting_type,3,FALSE)</f>
        <v>2</v>
      </c>
    </row>
    <row r="101" spans="2:18" x14ac:dyDescent="0.25">
      <c r="B101" s="1" t="s">
        <v>298</v>
      </c>
      <c r="C101" s="1" t="s">
        <v>281</v>
      </c>
      <c r="D101" s="1" t="s">
        <v>299</v>
      </c>
      <c r="E101" s="1" t="s">
        <v>283</v>
      </c>
      <c r="F101" s="1" t="s">
        <v>300</v>
      </c>
      <c r="G101" s="1" t="s">
        <v>285</v>
      </c>
      <c r="H101" s="1" t="s">
        <v>6</v>
      </c>
      <c r="I101" s="1" t="s">
        <v>7</v>
      </c>
      <c r="J101" s="1">
        <v>-127.64999599879999</v>
      </c>
      <c r="K101" s="1">
        <v>55.262062001899999</v>
      </c>
      <c r="M101">
        <f>VLOOKUP(B101,city,3,FALSE)</f>
        <v>38</v>
      </c>
      <c r="N101">
        <f>VLOOKUP(C101,institution,4,FALSE)</f>
        <v>27</v>
      </c>
      <c r="O101">
        <f>VLOOKUP(E101,region,3,FALSE)</f>
        <v>5</v>
      </c>
      <c r="P101">
        <f>VLOOKUP(F101,campus,6,FALSE)</f>
        <v>98</v>
      </c>
      <c r="Q101">
        <f>VLOOKUP(H101,type,3,FALSE)</f>
        <v>2</v>
      </c>
      <c r="R101">
        <f>VLOOKUP(I101,degree_granting_type,3,FALSE)</f>
        <v>2</v>
      </c>
    </row>
    <row r="102" spans="2:18" x14ac:dyDescent="0.25">
      <c r="B102" s="1" t="s">
        <v>301</v>
      </c>
      <c r="C102" s="1" t="s">
        <v>281</v>
      </c>
      <c r="D102" s="1" t="s">
        <v>302</v>
      </c>
      <c r="E102" s="1" t="s">
        <v>82</v>
      </c>
      <c r="F102" s="1" t="s">
        <v>303</v>
      </c>
      <c r="G102" s="1" t="s">
        <v>285</v>
      </c>
      <c r="H102" s="1" t="s">
        <v>6</v>
      </c>
      <c r="I102" s="1" t="s">
        <v>7</v>
      </c>
      <c r="J102" s="1">
        <v>-126.6513560013</v>
      </c>
      <c r="K102" s="1">
        <v>54.396519000600001</v>
      </c>
      <c r="M102">
        <f>VLOOKUP(B102,city,3,FALSE)</f>
        <v>40</v>
      </c>
      <c r="N102">
        <f>VLOOKUP(C102,institution,4,FALSE)</f>
        <v>27</v>
      </c>
      <c r="O102">
        <f>VLOOKUP(E102,region,3,FALSE)</f>
        <v>4</v>
      </c>
      <c r="P102">
        <f>VLOOKUP(F102,campus,6,FALSE)</f>
        <v>99</v>
      </c>
      <c r="Q102">
        <f>VLOOKUP(H102,type,3,FALSE)</f>
        <v>2</v>
      </c>
      <c r="R102">
        <f>VLOOKUP(I102,degree_granting_type,3,FALSE)</f>
        <v>2</v>
      </c>
    </row>
    <row r="103" spans="2:18" x14ac:dyDescent="0.25">
      <c r="B103" s="1" t="s">
        <v>304</v>
      </c>
      <c r="C103" s="1" t="s">
        <v>281</v>
      </c>
      <c r="D103" s="1" t="s">
        <v>305</v>
      </c>
      <c r="E103" s="1" t="s">
        <v>283</v>
      </c>
      <c r="F103" s="1" t="s">
        <v>306</v>
      </c>
      <c r="G103" s="1" t="s">
        <v>285</v>
      </c>
      <c r="H103" s="1" t="s">
        <v>6</v>
      </c>
      <c r="I103" s="1" t="s">
        <v>7</v>
      </c>
      <c r="J103" s="1">
        <v>-131.9973639987</v>
      </c>
      <c r="K103" s="1">
        <v>53.2495269972</v>
      </c>
      <c r="M103">
        <f>VLOOKUP(B103,city,3,FALSE)</f>
        <v>81</v>
      </c>
      <c r="N103">
        <f>VLOOKUP(C103,institution,4,FALSE)</f>
        <v>27</v>
      </c>
      <c r="O103">
        <f>VLOOKUP(E103,region,3,FALSE)</f>
        <v>5</v>
      </c>
      <c r="P103">
        <f>VLOOKUP(F103,campus,6,FALSE)</f>
        <v>100</v>
      </c>
      <c r="Q103">
        <f>VLOOKUP(H103,type,3,FALSE)</f>
        <v>2</v>
      </c>
      <c r="R103">
        <f>VLOOKUP(I103,degree_granting_type,3,FALSE)</f>
        <v>2</v>
      </c>
    </row>
    <row r="104" spans="2:18" x14ac:dyDescent="0.25">
      <c r="B104" s="1" t="s">
        <v>307</v>
      </c>
      <c r="C104" s="1" t="s">
        <v>281</v>
      </c>
      <c r="D104" s="1" t="s">
        <v>308</v>
      </c>
      <c r="E104" s="1" t="s">
        <v>283</v>
      </c>
      <c r="F104" s="1" t="s">
        <v>309</v>
      </c>
      <c r="G104" s="1" t="s">
        <v>285</v>
      </c>
      <c r="H104" s="1" t="s">
        <v>286</v>
      </c>
      <c r="I104" s="1" t="s">
        <v>7</v>
      </c>
      <c r="J104" s="1">
        <v>-129.9558810046</v>
      </c>
      <c r="K104" s="1">
        <v>54.993004000500001</v>
      </c>
      <c r="M104">
        <f>VLOOKUP(B104,city,3,FALSE)</f>
        <v>31</v>
      </c>
      <c r="N104">
        <f>VLOOKUP(C104,institution,4,FALSE)</f>
        <v>27</v>
      </c>
      <c r="O104">
        <f>VLOOKUP(E104,region,3,FALSE)</f>
        <v>5</v>
      </c>
      <c r="P104">
        <f>VLOOKUP(F104,campus,6,FALSE)</f>
        <v>101</v>
      </c>
      <c r="Q104">
        <f>VLOOKUP(H104,type,3,FALSE)</f>
        <v>6</v>
      </c>
      <c r="R104">
        <f>VLOOKUP(I104,degree_granting_type,3,FALSE)</f>
        <v>2</v>
      </c>
    </row>
    <row r="105" spans="2:18" x14ac:dyDescent="0.25">
      <c r="B105" s="1" t="s">
        <v>310</v>
      </c>
      <c r="C105" s="1" t="s">
        <v>281</v>
      </c>
      <c r="D105" s="1" t="s">
        <v>311</v>
      </c>
      <c r="E105" s="1" t="s">
        <v>283</v>
      </c>
      <c r="F105" s="1" t="s">
        <v>312</v>
      </c>
      <c r="G105" s="1" t="s">
        <v>285</v>
      </c>
      <c r="H105" s="1" t="s">
        <v>286</v>
      </c>
      <c r="I105" s="1" t="s">
        <v>7</v>
      </c>
      <c r="J105" s="1">
        <v>-127.6870429977</v>
      </c>
      <c r="K105" s="1">
        <v>55.3565630023</v>
      </c>
      <c r="M105">
        <f>VLOOKUP(B105,city,3,FALSE)</f>
        <v>47</v>
      </c>
      <c r="N105">
        <f>VLOOKUP(C105,institution,4,FALSE)</f>
        <v>27</v>
      </c>
      <c r="O105">
        <f>VLOOKUP(E105,region,3,FALSE)</f>
        <v>5</v>
      </c>
      <c r="P105">
        <f>VLOOKUP(F105,campus,6,FALSE)</f>
        <v>102</v>
      </c>
      <c r="Q105">
        <f>VLOOKUP(H105,type,3,FALSE)</f>
        <v>6</v>
      </c>
      <c r="R105">
        <f>VLOOKUP(I105,degree_granting_type,3,FALSE)</f>
        <v>2</v>
      </c>
    </row>
    <row r="106" spans="2:18" x14ac:dyDescent="0.25">
      <c r="B106" s="1" t="s">
        <v>313</v>
      </c>
      <c r="C106" s="1" t="s">
        <v>281</v>
      </c>
      <c r="D106" s="1" t="s">
        <v>314</v>
      </c>
      <c r="E106" s="1" t="s">
        <v>283</v>
      </c>
      <c r="F106" s="1" t="s">
        <v>315</v>
      </c>
      <c r="G106" s="1" t="s">
        <v>285</v>
      </c>
      <c r="H106" s="1" t="s">
        <v>286</v>
      </c>
      <c r="I106" s="1" t="s">
        <v>7</v>
      </c>
      <c r="J106" s="1">
        <v>-128.68926599950001</v>
      </c>
      <c r="K106" s="1">
        <v>54.054361997100003</v>
      </c>
      <c r="M106">
        <f>VLOOKUP(B106,city,3,FALSE)</f>
        <v>48</v>
      </c>
      <c r="N106">
        <f>VLOOKUP(C106,institution,4,FALSE)</f>
        <v>27</v>
      </c>
      <c r="O106">
        <f>VLOOKUP(E106,region,3,FALSE)</f>
        <v>5</v>
      </c>
      <c r="P106">
        <f>VLOOKUP(F106,campus,6,FALSE)</f>
        <v>103</v>
      </c>
      <c r="Q106">
        <f>VLOOKUP(H106,type,3,FALSE)</f>
        <v>6</v>
      </c>
      <c r="R106">
        <f>VLOOKUP(I106,degree_granting_type,3,FALSE)</f>
        <v>2</v>
      </c>
    </row>
    <row r="107" spans="2:18" x14ac:dyDescent="0.25">
      <c r="B107" s="1" t="s">
        <v>313</v>
      </c>
      <c r="C107" s="1" t="s">
        <v>281</v>
      </c>
      <c r="D107" s="1" t="s">
        <v>316</v>
      </c>
      <c r="E107" s="1" t="s">
        <v>283</v>
      </c>
      <c r="F107" s="1" t="s">
        <v>317</v>
      </c>
      <c r="G107" s="1" t="s">
        <v>285</v>
      </c>
      <c r="H107" s="1" t="s">
        <v>6</v>
      </c>
      <c r="I107" s="1" t="s">
        <v>7</v>
      </c>
      <c r="J107" s="1">
        <v>-128.64938699499999</v>
      </c>
      <c r="K107" s="1">
        <v>54.050671997499997</v>
      </c>
      <c r="M107">
        <f>VLOOKUP(B107,city,3,FALSE)</f>
        <v>48</v>
      </c>
      <c r="N107">
        <f>VLOOKUP(C107,institution,4,FALSE)</f>
        <v>27</v>
      </c>
      <c r="O107">
        <f>VLOOKUP(E107,region,3,FALSE)</f>
        <v>5</v>
      </c>
      <c r="P107">
        <f>VLOOKUP(F107,campus,6,FALSE)</f>
        <v>104</v>
      </c>
      <c r="Q107">
        <f>VLOOKUP(H107,type,3,FALSE)</f>
        <v>2</v>
      </c>
      <c r="R107">
        <f>VLOOKUP(I107,degree_granting_type,3,FALSE)</f>
        <v>2</v>
      </c>
    </row>
    <row r="108" spans="2:18" x14ac:dyDescent="0.25">
      <c r="B108" s="1" t="s">
        <v>318</v>
      </c>
      <c r="C108" s="1" t="s">
        <v>281</v>
      </c>
      <c r="D108" s="1" t="s">
        <v>319</v>
      </c>
      <c r="E108" s="1" t="s">
        <v>283</v>
      </c>
      <c r="F108" s="1" t="s">
        <v>320</v>
      </c>
      <c r="G108" s="1" t="s">
        <v>285</v>
      </c>
      <c r="H108" s="1" t="s">
        <v>6</v>
      </c>
      <c r="I108" s="1" t="s">
        <v>7</v>
      </c>
      <c r="J108" s="1">
        <v>-128.63273600310001</v>
      </c>
      <c r="K108" s="1">
        <v>54.5286529969</v>
      </c>
      <c r="M108">
        <f>VLOOKUP(B108,city,3,FALSE)</f>
        <v>87</v>
      </c>
      <c r="N108">
        <f>VLOOKUP(C108,institution,4,FALSE)</f>
        <v>27</v>
      </c>
      <c r="O108">
        <f>VLOOKUP(E108,region,3,FALSE)</f>
        <v>5</v>
      </c>
      <c r="P108">
        <f>VLOOKUP(F108,campus,6,FALSE)</f>
        <v>105</v>
      </c>
      <c r="Q108">
        <f>VLOOKUP(H108,type,3,FALSE)</f>
        <v>2</v>
      </c>
      <c r="R108">
        <f>VLOOKUP(I108,degree_granting_type,3,FALSE)</f>
        <v>2</v>
      </c>
    </row>
    <row r="109" spans="2:18" x14ac:dyDescent="0.25">
      <c r="B109" s="1" t="s">
        <v>321</v>
      </c>
      <c r="C109" s="1" t="s">
        <v>281</v>
      </c>
      <c r="D109" s="1" t="s">
        <v>322</v>
      </c>
      <c r="E109" s="1" t="s">
        <v>283</v>
      </c>
      <c r="F109" s="1" t="s">
        <v>323</v>
      </c>
      <c r="G109" s="1" t="s">
        <v>285</v>
      </c>
      <c r="H109" s="1" t="s">
        <v>6</v>
      </c>
      <c r="I109" s="1" t="s">
        <v>7</v>
      </c>
      <c r="J109" s="1">
        <v>-132.14236399750001</v>
      </c>
      <c r="K109" s="1">
        <v>54.012283000099998</v>
      </c>
      <c r="M109">
        <f>VLOOKUP(B109,city,3,FALSE)</f>
        <v>54</v>
      </c>
      <c r="N109">
        <f>VLOOKUP(C109,institution,4,FALSE)</f>
        <v>27</v>
      </c>
      <c r="O109">
        <f>VLOOKUP(E109,region,3,FALSE)</f>
        <v>5</v>
      </c>
      <c r="P109">
        <f>VLOOKUP(F109,campus,6,FALSE)</f>
        <v>106</v>
      </c>
      <c r="Q109">
        <f>VLOOKUP(H109,type,3,FALSE)</f>
        <v>2</v>
      </c>
      <c r="R109">
        <f>VLOOKUP(I109,degree_granting_type,3,FALSE)</f>
        <v>2</v>
      </c>
    </row>
    <row r="110" spans="2:18" x14ac:dyDescent="0.25">
      <c r="B110" s="1" t="s">
        <v>324</v>
      </c>
      <c r="C110" s="1" t="s">
        <v>281</v>
      </c>
      <c r="D110" s="1" t="s">
        <v>325</v>
      </c>
      <c r="E110" s="1" t="s">
        <v>283</v>
      </c>
      <c r="F110" s="1" t="s">
        <v>326</v>
      </c>
      <c r="G110" s="1" t="s">
        <v>285</v>
      </c>
      <c r="H110" s="1" t="s">
        <v>286</v>
      </c>
      <c r="I110" s="1" t="s">
        <v>7</v>
      </c>
      <c r="J110" s="1">
        <v>-129.08168400759999</v>
      </c>
      <c r="K110" s="1">
        <v>55.206909999899999</v>
      </c>
      <c r="M110">
        <f>VLOOKUP(B110,city,3,FALSE)</f>
        <v>62</v>
      </c>
      <c r="N110">
        <f>VLOOKUP(C110,institution,4,FALSE)</f>
        <v>27</v>
      </c>
      <c r="O110">
        <f>VLOOKUP(E110,region,3,FALSE)</f>
        <v>5</v>
      </c>
      <c r="P110">
        <f>VLOOKUP(F110,campus,6,FALSE)</f>
        <v>107</v>
      </c>
      <c r="Q110">
        <f>VLOOKUP(H110,type,3,FALSE)</f>
        <v>6</v>
      </c>
      <c r="R110">
        <f>VLOOKUP(I110,degree_granting_type,3,FALSE)</f>
        <v>2</v>
      </c>
    </row>
    <row r="111" spans="2:18" x14ac:dyDescent="0.25">
      <c r="B111" s="1" t="s">
        <v>327</v>
      </c>
      <c r="C111" s="1" t="s">
        <v>281</v>
      </c>
      <c r="D111" s="1" t="s">
        <v>328</v>
      </c>
      <c r="E111" s="1" t="s">
        <v>283</v>
      </c>
      <c r="F111" s="1" t="s">
        <v>329</v>
      </c>
      <c r="G111" s="1" t="s">
        <v>285</v>
      </c>
      <c r="H111" s="1" t="s">
        <v>286</v>
      </c>
      <c r="I111" s="1" t="s">
        <v>7</v>
      </c>
      <c r="J111" s="1">
        <v>-130.43312100700001</v>
      </c>
      <c r="K111" s="1">
        <v>54.558525996500002</v>
      </c>
      <c r="M111">
        <f>VLOOKUP(B111,city,3,FALSE)</f>
        <v>71</v>
      </c>
      <c r="N111">
        <f>VLOOKUP(C111,institution,4,FALSE)</f>
        <v>27</v>
      </c>
      <c r="O111">
        <f>VLOOKUP(E111,region,3,FALSE)</f>
        <v>5</v>
      </c>
      <c r="P111">
        <f>VLOOKUP(F111,campus,6,FALSE)</f>
        <v>108</v>
      </c>
      <c r="Q111">
        <f>VLOOKUP(H111,type,3,FALSE)</f>
        <v>6</v>
      </c>
      <c r="R111">
        <f>VLOOKUP(I111,degree_granting_type,3,FALSE)</f>
        <v>2</v>
      </c>
    </row>
    <row r="112" spans="2:18" x14ac:dyDescent="0.25">
      <c r="B112" s="1" t="s">
        <v>330</v>
      </c>
      <c r="C112" s="1" t="s">
        <v>281</v>
      </c>
      <c r="D112" s="1" t="s">
        <v>331</v>
      </c>
      <c r="E112" s="1" t="s">
        <v>283</v>
      </c>
      <c r="F112" s="1" t="s">
        <v>332</v>
      </c>
      <c r="G112" s="1" t="s">
        <v>285</v>
      </c>
      <c r="H112" s="1" t="s">
        <v>6</v>
      </c>
      <c r="I112" s="1" t="s">
        <v>7</v>
      </c>
      <c r="J112" s="1">
        <v>-130.32616499619999</v>
      </c>
      <c r="K112" s="1">
        <v>54.311329002500003</v>
      </c>
      <c r="M112">
        <f>VLOOKUP(B112,city,3,FALSE)</f>
        <v>74</v>
      </c>
      <c r="N112">
        <f>VLOOKUP(C112,institution,4,FALSE)</f>
        <v>27</v>
      </c>
      <c r="O112">
        <f>VLOOKUP(E112,region,3,FALSE)</f>
        <v>5</v>
      </c>
      <c r="P112">
        <f>VLOOKUP(F112,campus,6,FALSE)</f>
        <v>109</v>
      </c>
      <c r="Q112">
        <f>VLOOKUP(H112,type,3,FALSE)</f>
        <v>2</v>
      </c>
      <c r="R112">
        <f>VLOOKUP(I112,degree_granting_type,3,FALSE)</f>
        <v>2</v>
      </c>
    </row>
    <row r="113" spans="2:18" x14ac:dyDescent="0.25">
      <c r="B113" s="1" t="s">
        <v>333</v>
      </c>
      <c r="C113" s="1" t="s">
        <v>281</v>
      </c>
      <c r="D113" s="1" t="s">
        <v>334</v>
      </c>
      <c r="E113" s="1" t="s">
        <v>283</v>
      </c>
      <c r="F113" s="1" t="s">
        <v>335</v>
      </c>
      <c r="G113" s="1" t="s">
        <v>285</v>
      </c>
      <c r="H113" s="1" t="s">
        <v>6</v>
      </c>
      <c r="I113" s="1" t="s">
        <v>7</v>
      </c>
      <c r="J113" s="1">
        <v>-132.0816280068</v>
      </c>
      <c r="K113" s="1">
        <v>53.254688003799998</v>
      </c>
      <c r="M113">
        <f>VLOOKUP(B113,city,3,FALSE)</f>
        <v>75</v>
      </c>
      <c r="N113">
        <f>VLOOKUP(C113,institution,4,FALSE)</f>
        <v>27</v>
      </c>
      <c r="O113">
        <f>VLOOKUP(E113,region,3,FALSE)</f>
        <v>5</v>
      </c>
      <c r="P113">
        <f>VLOOKUP(F113,campus,6,FALSE)</f>
        <v>110</v>
      </c>
      <c r="Q113">
        <f>VLOOKUP(H113,type,3,FALSE)</f>
        <v>2</v>
      </c>
      <c r="R113">
        <f>VLOOKUP(I113,degree_granting_type,3,FALSE)</f>
        <v>2</v>
      </c>
    </row>
    <row r="114" spans="2:18" x14ac:dyDescent="0.25">
      <c r="B114" s="1" t="s">
        <v>336</v>
      </c>
      <c r="C114" s="1" t="s">
        <v>281</v>
      </c>
      <c r="D114" s="1" t="s">
        <v>337</v>
      </c>
      <c r="E114" s="1" t="s">
        <v>82</v>
      </c>
      <c r="F114" s="1" t="s">
        <v>338</v>
      </c>
      <c r="G114" s="1" t="s">
        <v>285</v>
      </c>
      <c r="H114" s="1" t="s">
        <v>6</v>
      </c>
      <c r="I114" s="1" t="s">
        <v>7</v>
      </c>
      <c r="J114" s="1">
        <v>-127.17271299959999</v>
      </c>
      <c r="K114" s="1">
        <v>54.781718997299997</v>
      </c>
      <c r="M114">
        <f>VLOOKUP(B114,city,3,FALSE)</f>
        <v>82</v>
      </c>
      <c r="N114">
        <f>VLOOKUP(C114,institution,4,FALSE)</f>
        <v>27</v>
      </c>
      <c r="O114">
        <f>VLOOKUP(E114,region,3,FALSE)</f>
        <v>4</v>
      </c>
      <c r="P114">
        <f>VLOOKUP(F114,campus,6,FALSE)</f>
        <v>111</v>
      </c>
      <c r="Q114">
        <f>VLOOKUP(H114,type,3,FALSE)</f>
        <v>2</v>
      </c>
      <c r="R114">
        <f>VLOOKUP(I114,degree_granting_type,3,FALSE)</f>
        <v>2</v>
      </c>
    </row>
    <row r="115" spans="2:18" x14ac:dyDescent="0.25">
      <c r="B115" s="1" t="s">
        <v>339</v>
      </c>
      <c r="C115" s="1" t="s">
        <v>340</v>
      </c>
      <c r="D115" s="1" t="s">
        <v>341</v>
      </c>
      <c r="E115" s="1" t="s">
        <v>25</v>
      </c>
      <c r="F115" s="1" t="s">
        <v>342</v>
      </c>
      <c r="G115" s="1" t="s">
        <v>343</v>
      </c>
      <c r="H115" s="1" t="s">
        <v>286</v>
      </c>
      <c r="I115" s="1" t="s">
        <v>7</v>
      </c>
      <c r="J115" s="1">
        <v>-119.3233250004</v>
      </c>
      <c r="K115" s="1">
        <v>50.246902996499998</v>
      </c>
      <c r="M115">
        <f>VLOOKUP(B115,city,3,FALSE)</f>
        <v>94</v>
      </c>
      <c r="N115">
        <f>VLOOKUP(C115,institution,4,FALSE)</f>
        <v>28</v>
      </c>
      <c r="O115">
        <f>VLOOKUP(E115,region,3,FALSE)</f>
        <v>7</v>
      </c>
      <c r="P115">
        <f>VLOOKUP(F115,campus,6,FALSE)</f>
        <v>112</v>
      </c>
      <c r="Q115">
        <f>VLOOKUP(H115,type,3,FALSE)</f>
        <v>6</v>
      </c>
      <c r="R115">
        <f>VLOOKUP(I115,degree_granting_type,3,FALSE)</f>
        <v>2</v>
      </c>
    </row>
    <row r="116" spans="2:18" x14ac:dyDescent="0.25">
      <c r="B116" s="1" t="s">
        <v>339</v>
      </c>
      <c r="C116" s="1" t="s">
        <v>340</v>
      </c>
      <c r="D116" s="1" t="s">
        <v>344</v>
      </c>
      <c r="E116" s="1" t="s">
        <v>25</v>
      </c>
      <c r="F116" s="1" t="s">
        <v>345</v>
      </c>
      <c r="G116" s="1" t="s">
        <v>343</v>
      </c>
      <c r="H116" s="1" t="s">
        <v>6</v>
      </c>
      <c r="I116" s="1" t="s">
        <v>7</v>
      </c>
      <c r="J116" s="1">
        <v>-119.2823409999</v>
      </c>
      <c r="K116" s="1">
        <v>50.234949997400001</v>
      </c>
      <c r="M116">
        <f>VLOOKUP(B116,city,3,FALSE)</f>
        <v>94</v>
      </c>
      <c r="N116">
        <f>VLOOKUP(C116,institution,4,FALSE)</f>
        <v>28</v>
      </c>
      <c r="O116">
        <f>VLOOKUP(E116,region,3,FALSE)</f>
        <v>7</v>
      </c>
      <c r="P116">
        <f>VLOOKUP(F116,campus,6,FALSE)</f>
        <v>113</v>
      </c>
      <c r="Q116">
        <f>VLOOKUP(H116,type,3,FALSE)</f>
        <v>2</v>
      </c>
      <c r="R116">
        <f>VLOOKUP(I116,degree_granting_type,3,FALSE)</f>
        <v>2</v>
      </c>
    </row>
    <row r="117" spans="2:18" x14ac:dyDescent="0.25">
      <c r="B117" s="1" t="s">
        <v>23</v>
      </c>
      <c r="C117" s="1" t="s">
        <v>340</v>
      </c>
      <c r="D117" s="1" t="s">
        <v>346</v>
      </c>
      <c r="E117" s="1" t="s">
        <v>25</v>
      </c>
      <c r="F117" s="1" t="s">
        <v>347</v>
      </c>
      <c r="G117" s="1" t="s">
        <v>343</v>
      </c>
      <c r="H117" s="1" t="s">
        <v>6</v>
      </c>
      <c r="I117" s="1" t="s">
        <v>7</v>
      </c>
      <c r="J117" s="1">
        <v>-119.47927999309999</v>
      </c>
      <c r="K117" s="1">
        <v>49.861130003699998</v>
      </c>
      <c r="M117">
        <f>VLOOKUP(B117,city,3,FALSE)</f>
        <v>45</v>
      </c>
      <c r="N117">
        <f>VLOOKUP(C117,institution,4,FALSE)</f>
        <v>28</v>
      </c>
      <c r="O117">
        <f>VLOOKUP(E117,region,3,FALSE)</f>
        <v>7</v>
      </c>
      <c r="P117">
        <f>VLOOKUP(F117,campus,6,FALSE)</f>
        <v>114</v>
      </c>
      <c r="Q117">
        <f>VLOOKUP(H117,type,3,FALSE)</f>
        <v>2</v>
      </c>
      <c r="R117">
        <f>VLOOKUP(I117,degree_granting_type,3,FALSE)</f>
        <v>2</v>
      </c>
    </row>
    <row r="118" spans="2:18" x14ac:dyDescent="0.25">
      <c r="B118" s="1" t="s">
        <v>348</v>
      </c>
      <c r="C118" s="1" t="s">
        <v>340</v>
      </c>
      <c r="D118" s="1" t="s">
        <v>349</v>
      </c>
      <c r="E118" s="1" t="s">
        <v>25</v>
      </c>
      <c r="F118" s="1" t="s">
        <v>350</v>
      </c>
      <c r="G118" s="1" t="s">
        <v>343</v>
      </c>
      <c r="H118" s="1" t="s">
        <v>286</v>
      </c>
      <c r="I118" s="1" t="s">
        <v>7</v>
      </c>
      <c r="J118" s="1">
        <v>-119.5507979937</v>
      </c>
      <c r="K118" s="1">
        <v>49.182363001399999</v>
      </c>
      <c r="M118">
        <f>VLOOKUP(B118,city,3,FALSE)</f>
        <v>65</v>
      </c>
      <c r="N118">
        <f>VLOOKUP(C118,institution,4,FALSE)</f>
        <v>28</v>
      </c>
      <c r="O118">
        <f>VLOOKUP(E118,region,3,FALSE)</f>
        <v>7</v>
      </c>
      <c r="P118">
        <f>VLOOKUP(F118,campus,6,FALSE)</f>
        <v>115</v>
      </c>
      <c r="Q118">
        <f>VLOOKUP(H118,type,3,FALSE)</f>
        <v>6</v>
      </c>
      <c r="R118">
        <f>VLOOKUP(I118,degree_granting_type,3,FALSE)</f>
        <v>2</v>
      </c>
    </row>
    <row r="119" spans="2:18" x14ac:dyDescent="0.25">
      <c r="B119" s="1" t="s">
        <v>351</v>
      </c>
      <c r="C119" s="1" t="s">
        <v>340</v>
      </c>
      <c r="D119" s="1" t="s">
        <v>352</v>
      </c>
      <c r="E119" s="1" t="s">
        <v>25</v>
      </c>
      <c r="F119" s="1" t="s">
        <v>353</v>
      </c>
      <c r="G119" s="1" t="s">
        <v>343</v>
      </c>
      <c r="H119" s="1" t="s">
        <v>6</v>
      </c>
      <c r="I119" s="1" t="s">
        <v>7</v>
      </c>
      <c r="J119" s="1">
        <v>-119.6048500051</v>
      </c>
      <c r="K119" s="1">
        <v>49.487419998199996</v>
      </c>
      <c r="M119">
        <f>VLOOKUP(B119,city,3,FALSE)</f>
        <v>67</v>
      </c>
      <c r="N119">
        <f>VLOOKUP(C119,institution,4,FALSE)</f>
        <v>28</v>
      </c>
      <c r="O119">
        <f>VLOOKUP(E119,region,3,FALSE)</f>
        <v>7</v>
      </c>
      <c r="P119">
        <f>VLOOKUP(F119,campus,6,FALSE)</f>
        <v>116</v>
      </c>
      <c r="Q119">
        <f>VLOOKUP(H119,type,3,FALSE)</f>
        <v>2</v>
      </c>
      <c r="R119">
        <f>VLOOKUP(I119,degree_granting_type,3,FALSE)</f>
        <v>2</v>
      </c>
    </row>
    <row r="120" spans="2:18" x14ac:dyDescent="0.25">
      <c r="B120" s="1" t="s">
        <v>354</v>
      </c>
      <c r="C120" s="1" t="s">
        <v>340</v>
      </c>
      <c r="D120" s="1" t="s">
        <v>355</v>
      </c>
      <c r="E120" s="1" t="s">
        <v>25</v>
      </c>
      <c r="F120" s="1" t="s">
        <v>356</v>
      </c>
      <c r="G120" s="1" t="s">
        <v>343</v>
      </c>
      <c r="H120" s="1" t="s">
        <v>286</v>
      </c>
      <c r="I120" s="1" t="s">
        <v>7</v>
      </c>
      <c r="J120" s="1">
        <v>-118.2105089958</v>
      </c>
      <c r="K120" s="1">
        <v>51.007598002599998</v>
      </c>
      <c r="M120">
        <f>VLOOKUP(B120,city,3,FALSE)</f>
        <v>77</v>
      </c>
      <c r="N120">
        <f>VLOOKUP(C120,institution,4,FALSE)</f>
        <v>28</v>
      </c>
      <c r="O120">
        <f>VLOOKUP(E120,region,3,FALSE)</f>
        <v>7</v>
      </c>
      <c r="P120">
        <f>VLOOKUP(F120,campus,6,FALSE)</f>
        <v>117</v>
      </c>
      <c r="Q120">
        <f>VLOOKUP(H120,type,3,FALSE)</f>
        <v>6</v>
      </c>
      <c r="R120">
        <f>VLOOKUP(I120,degree_granting_type,3,FALSE)</f>
        <v>2</v>
      </c>
    </row>
    <row r="121" spans="2:18" x14ac:dyDescent="0.25">
      <c r="B121" s="1" t="s">
        <v>357</v>
      </c>
      <c r="C121" s="1" t="s">
        <v>340</v>
      </c>
      <c r="D121" s="1" t="s">
        <v>358</v>
      </c>
      <c r="E121" s="1" t="s">
        <v>25</v>
      </c>
      <c r="F121" s="1" t="s">
        <v>359</v>
      </c>
      <c r="G121" s="1" t="s">
        <v>343</v>
      </c>
      <c r="H121" s="1" t="s">
        <v>6</v>
      </c>
      <c r="I121" s="1" t="s">
        <v>7</v>
      </c>
      <c r="J121" s="1">
        <v>-119.2556909971</v>
      </c>
      <c r="K121" s="1">
        <v>50.703525002500001</v>
      </c>
      <c r="M121">
        <f>VLOOKUP(B121,city,3,FALSE)</f>
        <v>79</v>
      </c>
      <c r="N121">
        <f>VLOOKUP(C121,institution,4,FALSE)</f>
        <v>28</v>
      </c>
      <c r="O121">
        <f>VLOOKUP(E121,region,3,FALSE)</f>
        <v>7</v>
      </c>
      <c r="P121">
        <f>VLOOKUP(F121,campus,6,FALSE)</f>
        <v>118</v>
      </c>
      <c r="Q121">
        <f>VLOOKUP(H121,type,3,FALSE)</f>
        <v>2</v>
      </c>
      <c r="R121">
        <f>VLOOKUP(I121,degree_granting_type,3,FALSE)</f>
        <v>2</v>
      </c>
    </row>
    <row r="122" spans="2:18" x14ac:dyDescent="0.25">
      <c r="B122" s="1" t="s">
        <v>357</v>
      </c>
      <c r="C122" s="1" t="s">
        <v>340</v>
      </c>
      <c r="D122" s="1" t="s">
        <v>360</v>
      </c>
      <c r="E122" s="1" t="s">
        <v>25</v>
      </c>
      <c r="F122" s="1" t="s">
        <v>361</v>
      </c>
      <c r="G122" s="1" t="s">
        <v>343</v>
      </c>
      <c r="H122" s="1" t="s">
        <v>286</v>
      </c>
      <c r="I122" s="1" t="s">
        <v>7</v>
      </c>
      <c r="J122" s="1">
        <v>-119.22260300470001</v>
      </c>
      <c r="K122" s="1">
        <v>50.664233998500002</v>
      </c>
      <c r="M122">
        <f>VLOOKUP(B122,city,3,FALSE)</f>
        <v>79</v>
      </c>
      <c r="N122">
        <f>VLOOKUP(C122,institution,4,FALSE)</f>
        <v>28</v>
      </c>
      <c r="O122">
        <f>VLOOKUP(E122,region,3,FALSE)</f>
        <v>7</v>
      </c>
      <c r="P122">
        <f>VLOOKUP(F122,campus,6,FALSE)</f>
        <v>119</v>
      </c>
      <c r="Q122">
        <f>VLOOKUP(H122,type,3,FALSE)</f>
        <v>6</v>
      </c>
      <c r="R122">
        <f>VLOOKUP(I122,degree_granting_type,3,FALSE)</f>
        <v>2</v>
      </c>
    </row>
    <row r="123" spans="2:18" x14ac:dyDescent="0.25">
      <c r="B123" s="1" t="s">
        <v>362</v>
      </c>
      <c r="C123" s="1" t="s">
        <v>340</v>
      </c>
      <c r="D123" s="1" t="s">
        <v>363</v>
      </c>
      <c r="E123" s="1" t="s">
        <v>25</v>
      </c>
      <c r="F123" s="1" t="s">
        <v>364</v>
      </c>
      <c r="G123" s="1" t="s">
        <v>343</v>
      </c>
      <c r="H123" s="1" t="s">
        <v>286</v>
      </c>
      <c r="I123" s="1" t="s">
        <v>7</v>
      </c>
      <c r="J123" s="1">
        <v>-119.6823549952</v>
      </c>
      <c r="K123" s="1">
        <v>49.602464000700003</v>
      </c>
      <c r="M123">
        <f>VLOOKUP(B123,city,3,FALSE)</f>
        <v>85</v>
      </c>
      <c r="N123">
        <f>VLOOKUP(C123,institution,4,FALSE)</f>
        <v>28</v>
      </c>
      <c r="O123">
        <f>VLOOKUP(E123,region,3,FALSE)</f>
        <v>7</v>
      </c>
      <c r="P123">
        <f>VLOOKUP(F123,campus,6,FALSE)</f>
        <v>120</v>
      </c>
      <c r="Q123">
        <f>VLOOKUP(H123,type,3,FALSE)</f>
        <v>6</v>
      </c>
      <c r="R123">
        <f>VLOOKUP(I123,degree_granting_type,3,FALSE)</f>
        <v>2</v>
      </c>
    </row>
    <row r="124" spans="2:18" x14ac:dyDescent="0.25">
      <c r="B124" s="1" t="s">
        <v>46</v>
      </c>
      <c r="C124" s="1" t="s">
        <v>365</v>
      </c>
      <c r="D124" s="1" t="s">
        <v>366</v>
      </c>
      <c r="E124" s="1" t="s">
        <v>49</v>
      </c>
      <c r="F124" s="1" t="s">
        <v>367</v>
      </c>
      <c r="G124" s="1" t="s">
        <v>368</v>
      </c>
      <c r="H124" s="1" t="s">
        <v>6</v>
      </c>
      <c r="I124" s="1" t="s">
        <v>7</v>
      </c>
      <c r="J124" s="1">
        <v>-123.473453994</v>
      </c>
      <c r="K124" s="1">
        <v>48.435408001500001</v>
      </c>
      <c r="M124">
        <f>VLOOKUP(B124,city,3,FALSE)</f>
        <v>95</v>
      </c>
      <c r="N124">
        <f>VLOOKUP(C124,institution,4,FALSE)</f>
        <v>31</v>
      </c>
      <c r="O124">
        <f>VLOOKUP(E124,region,3,FALSE)</f>
        <v>8</v>
      </c>
      <c r="P124">
        <f>VLOOKUP(F124,campus,6,FALSE)</f>
        <v>121</v>
      </c>
      <c r="Q124">
        <f>VLOOKUP(H124,type,3,FALSE)</f>
        <v>2</v>
      </c>
      <c r="R124">
        <f>VLOOKUP(I124,degree_granting_type,3,FALSE)</f>
        <v>2</v>
      </c>
    </row>
    <row r="125" spans="2:18" x14ac:dyDescent="0.25">
      <c r="B125" s="1" t="s">
        <v>369</v>
      </c>
      <c r="C125" s="1" t="s">
        <v>370</v>
      </c>
      <c r="D125" s="1" t="s">
        <v>371</v>
      </c>
      <c r="E125" s="1" t="s">
        <v>115</v>
      </c>
      <c r="F125" s="1" t="s">
        <v>372</v>
      </c>
      <c r="G125" s="1" t="s">
        <v>373</v>
      </c>
      <c r="H125" s="1" t="s">
        <v>6</v>
      </c>
      <c r="I125" s="1" t="s">
        <v>7</v>
      </c>
      <c r="J125" s="1">
        <v>-118.439612002</v>
      </c>
      <c r="K125" s="1">
        <v>49.030636996799998</v>
      </c>
      <c r="M125">
        <f>VLOOKUP(B125,city,3,FALSE)</f>
        <v>35</v>
      </c>
      <c r="N125">
        <f>VLOOKUP(C125,institution,4,FALSE)</f>
        <v>32</v>
      </c>
      <c r="O125">
        <f>VLOOKUP(E125,region,3,FALSE)</f>
        <v>2</v>
      </c>
      <c r="P125">
        <f>VLOOKUP(F125,campus,6,FALSE)</f>
        <v>122</v>
      </c>
      <c r="Q125">
        <f>VLOOKUP(H125,type,3,FALSE)</f>
        <v>2</v>
      </c>
      <c r="R125">
        <f>VLOOKUP(I125,degree_granting_type,3,FALSE)</f>
        <v>2</v>
      </c>
    </row>
    <row r="126" spans="2:18" x14ac:dyDescent="0.25">
      <c r="B126" s="1" t="s">
        <v>374</v>
      </c>
      <c r="C126" s="1" t="s">
        <v>370</v>
      </c>
      <c r="D126" s="1" t="s">
        <v>375</v>
      </c>
      <c r="E126" s="1" t="s">
        <v>115</v>
      </c>
      <c r="F126" s="1" t="s">
        <v>376</v>
      </c>
      <c r="G126" s="1" t="s">
        <v>373</v>
      </c>
      <c r="H126" s="1" t="s">
        <v>6</v>
      </c>
      <c r="I126" s="1" t="s">
        <v>7</v>
      </c>
      <c r="J126" s="1">
        <v>-116.90491699970001</v>
      </c>
      <c r="K126" s="1">
        <v>49.9122069987</v>
      </c>
      <c r="M126">
        <f>VLOOKUP(B126,city,3,FALSE)</f>
        <v>44</v>
      </c>
      <c r="N126">
        <f>VLOOKUP(C126,institution,4,FALSE)</f>
        <v>32</v>
      </c>
      <c r="O126">
        <f>VLOOKUP(E126,region,3,FALSE)</f>
        <v>2</v>
      </c>
      <c r="P126">
        <f>VLOOKUP(F126,campus,6,FALSE)</f>
        <v>123</v>
      </c>
      <c r="Q126">
        <f>VLOOKUP(H126,type,3,FALSE)</f>
        <v>2</v>
      </c>
      <c r="R126">
        <f>VLOOKUP(I126,degree_granting_type,3,FALSE)</f>
        <v>2</v>
      </c>
    </row>
    <row r="127" spans="2:18" x14ac:dyDescent="0.25">
      <c r="B127" s="1" t="s">
        <v>377</v>
      </c>
      <c r="C127" s="1" t="s">
        <v>370</v>
      </c>
      <c r="D127" s="1" t="s">
        <v>378</v>
      </c>
      <c r="E127" s="1" t="s">
        <v>115</v>
      </c>
      <c r="F127" s="1" t="s">
        <v>379</v>
      </c>
      <c r="G127" s="1" t="s">
        <v>373</v>
      </c>
      <c r="H127" s="1" t="s">
        <v>6</v>
      </c>
      <c r="I127" s="1" t="s">
        <v>7</v>
      </c>
      <c r="J127" s="1">
        <v>-117.2917769933</v>
      </c>
      <c r="K127" s="1">
        <v>49.491789999600002</v>
      </c>
      <c r="M127">
        <f>VLOOKUP(B127,city,3,FALSE)</f>
        <v>61</v>
      </c>
      <c r="N127">
        <f>VLOOKUP(C127,institution,4,FALSE)</f>
        <v>32</v>
      </c>
      <c r="O127">
        <f>VLOOKUP(E127,region,3,FALSE)</f>
        <v>2</v>
      </c>
      <c r="P127">
        <f>VLOOKUP(F127,campus,6,FALSE)</f>
        <v>124</v>
      </c>
      <c r="Q127">
        <f>VLOOKUP(H127,type,3,FALSE)</f>
        <v>2</v>
      </c>
      <c r="R127">
        <f>VLOOKUP(I127,degree_granting_type,3,FALSE)</f>
        <v>2</v>
      </c>
    </row>
    <row r="128" spans="2:18" x14ac:dyDescent="0.25">
      <c r="B128" s="1" t="s">
        <v>380</v>
      </c>
      <c r="C128" s="1" t="s">
        <v>370</v>
      </c>
      <c r="D128" s="1" t="s">
        <v>381</v>
      </c>
      <c r="E128" s="1" t="s">
        <v>115</v>
      </c>
      <c r="F128" s="1" t="s">
        <v>382</v>
      </c>
      <c r="G128" s="1" t="s">
        <v>373</v>
      </c>
      <c r="H128" s="1" t="s">
        <v>6</v>
      </c>
      <c r="I128" s="1" t="s">
        <v>7</v>
      </c>
      <c r="J128" s="1">
        <v>-117.6532530052</v>
      </c>
      <c r="K128" s="1">
        <v>49.3109950009</v>
      </c>
      <c r="M128">
        <f>VLOOKUP(B128,city,3,FALSE)</f>
        <v>13</v>
      </c>
      <c r="N128">
        <f>VLOOKUP(C128,institution,4,FALSE)</f>
        <v>32</v>
      </c>
      <c r="O128">
        <f>VLOOKUP(E128,region,3,FALSE)</f>
        <v>2</v>
      </c>
      <c r="P128">
        <f>VLOOKUP(F128,campus,6,FALSE)</f>
        <v>125</v>
      </c>
      <c r="Q128">
        <f>VLOOKUP(H128,type,3,FALSE)</f>
        <v>2</v>
      </c>
      <c r="R128">
        <f>VLOOKUP(I128,degree_granting_type,3,FALSE)</f>
        <v>2</v>
      </c>
    </row>
    <row r="129" spans="2:18" x14ac:dyDescent="0.25">
      <c r="B129" s="1" t="s">
        <v>383</v>
      </c>
      <c r="C129" s="1" t="s">
        <v>370</v>
      </c>
      <c r="D129" s="1" t="s">
        <v>384</v>
      </c>
      <c r="E129" s="1" t="s">
        <v>115</v>
      </c>
      <c r="F129" s="1" t="s">
        <v>385</v>
      </c>
      <c r="G129" s="1" t="s">
        <v>373</v>
      </c>
      <c r="H129" s="1" t="s">
        <v>6</v>
      </c>
      <c r="I129" s="1" t="s">
        <v>7</v>
      </c>
      <c r="J129" s="1">
        <v>-117.8021589935</v>
      </c>
      <c r="K129" s="1">
        <v>50.239011997200002</v>
      </c>
      <c r="M129">
        <f>VLOOKUP(B129,city,3,FALSE)</f>
        <v>59</v>
      </c>
      <c r="N129">
        <f>VLOOKUP(C129,institution,4,FALSE)</f>
        <v>32</v>
      </c>
      <c r="O129">
        <f>VLOOKUP(E129,region,3,FALSE)</f>
        <v>2</v>
      </c>
      <c r="P129">
        <f>VLOOKUP(F129,campus,6,FALSE)</f>
        <v>126</v>
      </c>
      <c r="Q129">
        <f>VLOOKUP(H129,type,3,FALSE)</f>
        <v>2</v>
      </c>
      <c r="R129">
        <f>VLOOKUP(I129,degree_granting_type,3,FALSE)</f>
        <v>2</v>
      </c>
    </row>
    <row r="130" spans="2:18" x14ac:dyDescent="0.25">
      <c r="B130" s="1" t="s">
        <v>377</v>
      </c>
      <c r="C130" s="1" t="s">
        <v>370</v>
      </c>
      <c r="D130" s="1" t="s">
        <v>386</v>
      </c>
      <c r="E130" s="1" t="s">
        <v>115</v>
      </c>
      <c r="F130" s="1" t="s">
        <v>387</v>
      </c>
      <c r="G130" s="1" t="s">
        <v>373</v>
      </c>
      <c r="H130" s="1" t="s">
        <v>6</v>
      </c>
      <c r="I130" s="1" t="s">
        <v>7</v>
      </c>
      <c r="J130" s="1">
        <v>-117.2961119941</v>
      </c>
      <c r="K130" s="1">
        <v>49.4778980034</v>
      </c>
      <c r="M130">
        <f>VLOOKUP(B130,city,3,FALSE)</f>
        <v>61</v>
      </c>
      <c r="N130">
        <f>VLOOKUP(C130,institution,4,FALSE)</f>
        <v>32</v>
      </c>
      <c r="O130">
        <f>VLOOKUP(E130,region,3,FALSE)</f>
        <v>2</v>
      </c>
      <c r="P130">
        <f>VLOOKUP(F130,campus,6,FALSE)</f>
        <v>127</v>
      </c>
      <c r="Q130">
        <f>VLOOKUP(H130,type,3,FALSE)</f>
        <v>2</v>
      </c>
      <c r="R130">
        <f>VLOOKUP(I130,degree_granting_type,3,FALSE)</f>
        <v>2</v>
      </c>
    </row>
    <row r="131" spans="2:18" x14ac:dyDescent="0.25">
      <c r="B131" s="1" t="s">
        <v>377</v>
      </c>
      <c r="C131" s="1" t="s">
        <v>370</v>
      </c>
      <c r="D131" s="1" t="s">
        <v>388</v>
      </c>
      <c r="E131" s="1" t="s">
        <v>115</v>
      </c>
      <c r="F131" s="1" t="s">
        <v>389</v>
      </c>
      <c r="G131" s="1" t="s">
        <v>373</v>
      </c>
      <c r="H131" s="1" t="s">
        <v>6</v>
      </c>
      <c r="I131" s="1" t="s">
        <v>7</v>
      </c>
      <c r="J131" s="1">
        <v>-117.268941001</v>
      </c>
      <c r="K131" s="1">
        <v>49.5068890035</v>
      </c>
      <c r="M131">
        <f>VLOOKUP(B131,city,3,FALSE)</f>
        <v>61</v>
      </c>
      <c r="N131">
        <f>VLOOKUP(C131,institution,4,FALSE)</f>
        <v>32</v>
      </c>
      <c r="O131">
        <f>VLOOKUP(E131,region,3,FALSE)</f>
        <v>2</v>
      </c>
      <c r="P131">
        <f>VLOOKUP(F131,campus,6,FALSE)</f>
        <v>128</v>
      </c>
      <c r="Q131">
        <f>VLOOKUP(H131,type,3,FALSE)</f>
        <v>2</v>
      </c>
      <c r="R131">
        <f>VLOOKUP(I131,degree_granting_type,3,FALSE)</f>
        <v>2</v>
      </c>
    </row>
    <row r="132" spans="2:18" x14ac:dyDescent="0.25">
      <c r="B132" s="1" t="s">
        <v>390</v>
      </c>
      <c r="C132" s="1" t="s">
        <v>370</v>
      </c>
      <c r="D132" s="1" t="s">
        <v>391</v>
      </c>
      <c r="E132" s="1" t="s">
        <v>115</v>
      </c>
      <c r="F132" s="1" t="s">
        <v>392</v>
      </c>
      <c r="G132" s="1" t="s">
        <v>373</v>
      </c>
      <c r="H132" s="1" t="s">
        <v>6</v>
      </c>
      <c r="I132" s="1" t="s">
        <v>7</v>
      </c>
      <c r="J132" s="1">
        <v>-117.7071329994</v>
      </c>
      <c r="K132" s="1">
        <v>49.094476003899999</v>
      </c>
      <c r="M132">
        <f>VLOOKUP(B132,city,3,FALSE)</f>
        <v>88</v>
      </c>
      <c r="N132">
        <f>VLOOKUP(C132,institution,4,FALSE)</f>
        <v>32</v>
      </c>
      <c r="O132">
        <f>VLOOKUP(E132,region,3,FALSE)</f>
        <v>2</v>
      </c>
      <c r="P132">
        <f>VLOOKUP(F132,campus,6,FALSE)</f>
        <v>129</v>
      </c>
      <c r="Q132">
        <f>VLOOKUP(H132,type,3,FALSE)</f>
        <v>2</v>
      </c>
      <c r="R132">
        <f>VLOOKUP(I132,degree_granting_type,3,FALSE)</f>
        <v>2</v>
      </c>
    </row>
    <row r="133" spans="2:18" x14ac:dyDescent="0.25">
      <c r="B133" s="1" t="s">
        <v>12</v>
      </c>
      <c r="C133" s="1" t="s">
        <v>393</v>
      </c>
      <c r="D133" s="1" t="s">
        <v>169</v>
      </c>
      <c r="E133" s="1" t="s">
        <v>3</v>
      </c>
      <c r="F133" s="1" t="s">
        <v>394</v>
      </c>
      <c r="G133" s="1" t="s">
        <v>395</v>
      </c>
      <c r="H133" s="1" t="s">
        <v>6</v>
      </c>
      <c r="I133" s="1" t="s">
        <v>7</v>
      </c>
      <c r="J133" s="1">
        <v>-123.09062700360001</v>
      </c>
      <c r="K133" s="1">
        <v>49.267328001899998</v>
      </c>
      <c r="M133">
        <f>VLOOKUP(B133,city,3,FALSE)</f>
        <v>92</v>
      </c>
      <c r="N133">
        <f>VLOOKUP(C133,institution,4,FALSE)</f>
        <v>33</v>
      </c>
      <c r="O133">
        <f>VLOOKUP(E133,region,3,FALSE)</f>
        <v>3</v>
      </c>
      <c r="P133">
        <f>VLOOKUP(F133,campus,6,FALSE)</f>
        <v>130</v>
      </c>
      <c r="Q133">
        <f>VLOOKUP(H133,type,3,FALSE)</f>
        <v>2</v>
      </c>
      <c r="R133">
        <f>VLOOKUP(I133,degree_granting_type,3,FALSE)</f>
        <v>2</v>
      </c>
    </row>
    <row r="134" spans="2:18" x14ac:dyDescent="0.25">
      <c r="B134" s="1" t="s">
        <v>8</v>
      </c>
      <c r="C134" s="1" t="s">
        <v>393</v>
      </c>
      <c r="D134" s="1" t="s">
        <v>396</v>
      </c>
      <c r="E134" s="1" t="s">
        <v>3</v>
      </c>
      <c r="F134" s="1" t="s">
        <v>397</v>
      </c>
      <c r="G134" s="1" t="s">
        <v>395</v>
      </c>
      <c r="H134" s="1" t="s">
        <v>6</v>
      </c>
      <c r="I134" s="1" t="s">
        <v>7</v>
      </c>
      <c r="J134" s="1">
        <v>-122.9131719972</v>
      </c>
      <c r="K134" s="1">
        <v>49.275855000699998</v>
      </c>
      <c r="M134">
        <f>VLOOKUP(B134,city,3,FALSE)</f>
        <v>10</v>
      </c>
      <c r="N134">
        <f>VLOOKUP(C134,institution,4,FALSE)</f>
        <v>33</v>
      </c>
      <c r="O134">
        <f>VLOOKUP(E134,region,3,FALSE)</f>
        <v>3</v>
      </c>
      <c r="P134">
        <f>VLOOKUP(F134,campus,6,FALSE)</f>
        <v>131</v>
      </c>
      <c r="Q134">
        <f>VLOOKUP(H134,type,3,FALSE)</f>
        <v>2</v>
      </c>
      <c r="R134">
        <f>VLOOKUP(I134,degree_granting_type,3,FALSE)</f>
        <v>2</v>
      </c>
    </row>
    <row r="135" spans="2:18" x14ac:dyDescent="0.25">
      <c r="B135" s="1" t="s">
        <v>37</v>
      </c>
      <c r="C135" s="1" t="s">
        <v>393</v>
      </c>
      <c r="D135" s="1" t="s">
        <v>398</v>
      </c>
      <c r="E135" s="1" t="s">
        <v>3</v>
      </c>
      <c r="F135" s="1" t="s">
        <v>399</v>
      </c>
      <c r="G135" s="1" t="s">
        <v>395</v>
      </c>
      <c r="H135" s="1" t="s">
        <v>6</v>
      </c>
      <c r="I135" s="1" t="s">
        <v>7</v>
      </c>
      <c r="J135" s="1">
        <v>-122.849593001</v>
      </c>
      <c r="K135" s="1">
        <v>49.187580001199997</v>
      </c>
      <c r="M135">
        <f>VLOOKUP(B135,city,3,FALSE)</f>
        <v>86</v>
      </c>
      <c r="N135">
        <f>VLOOKUP(C135,institution,4,FALSE)</f>
        <v>33</v>
      </c>
      <c r="O135">
        <f>VLOOKUP(E135,region,3,FALSE)</f>
        <v>3</v>
      </c>
      <c r="P135">
        <f>VLOOKUP(F135,campus,6,FALSE)</f>
        <v>132</v>
      </c>
      <c r="Q135">
        <f>VLOOKUP(H135,type,3,FALSE)</f>
        <v>2</v>
      </c>
      <c r="R135">
        <f>VLOOKUP(I135,degree_granting_type,3,FALSE)</f>
        <v>2</v>
      </c>
    </row>
    <row r="136" spans="2:18" x14ac:dyDescent="0.25">
      <c r="B136" s="1" t="s">
        <v>12</v>
      </c>
      <c r="C136" s="1" t="s">
        <v>393</v>
      </c>
      <c r="D136" s="1" t="s">
        <v>400</v>
      </c>
      <c r="E136" s="1" t="s">
        <v>3</v>
      </c>
      <c r="F136" s="1" t="s">
        <v>401</v>
      </c>
      <c r="G136" s="1" t="s">
        <v>395</v>
      </c>
      <c r="H136" s="1" t="s">
        <v>6</v>
      </c>
      <c r="I136" s="1" t="s">
        <v>7</v>
      </c>
      <c r="J136" s="1">
        <v>-123.1120880038</v>
      </c>
      <c r="K136" s="1">
        <v>49.284171997100003</v>
      </c>
      <c r="M136">
        <f>VLOOKUP(B136,city,3,FALSE)</f>
        <v>92</v>
      </c>
      <c r="N136">
        <f>VLOOKUP(C136,institution,4,FALSE)</f>
        <v>33</v>
      </c>
      <c r="O136">
        <f>VLOOKUP(E136,region,3,FALSE)</f>
        <v>3</v>
      </c>
      <c r="P136">
        <f>VLOOKUP(F136,campus,6,FALSE)</f>
        <v>133</v>
      </c>
      <c r="Q136">
        <f>VLOOKUP(H136,type,3,FALSE)</f>
        <v>2</v>
      </c>
      <c r="R136">
        <f>VLOOKUP(I136,degree_granting_type,3,FALSE)</f>
        <v>2</v>
      </c>
    </row>
    <row r="137" spans="2:18" x14ac:dyDescent="0.25">
      <c r="B137" s="1" t="s">
        <v>402</v>
      </c>
      <c r="C137" s="1" t="s">
        <v>403</v>
      </c>
      <c r="D137" s="1" t="s">
        <v>404</v>
      </c>
      <c r="E137" s="1" t="s">
        <v>25</v>
      </c>
      <c r="F137" s="1" t="s">
        <v>405</v>
      </c>
      <c r="G137" s="1" t="s">
        <v>406</v>
      </c>
      <c r="H137" s="1" t="s">
        <v>286</v>
      </c>
      <c r="I137" s="1" t="s">
        <v>7</v>
      </c>
      <c r="J137" s="1">
        <v>-121.27923200150001</v>
      </c>
      <c r="K137" s="1">
        <v>50.714626002000003</v>
      </c>
      <c r="M137">
        <f>VLOOKUP(B137,city,3,FALSE)</f>
        <v>5</v>
      </c>
      <c r="N137">
        <f>VLOOKUP(C137,institution,4,FALSE)</f>
        <v>35</v>
      </c>
      <c r="O137">
        <f>VLOOKUP(E137,region,3,FALSE)</f>
        <v>7</v>
      </c>
      <c r="P137">
        <f>VLOOKUP(F137,campus,6,FALSE)</f>
        <v>134</v>
      </c>
      <c r="Q137">
        <f>VLOOKUP(H137,type,3,FALSE)</f>
        <v>6</v>
      </c>
      <c r="R137">
        <f>VLOOKUP(I137,degree_granting_type,3,FALSE)</f>
        <v>2</v>
      </c>
    </row>
    <row r="138" spans="2:18" x14ac:dyDescent="0.25">
      <c r="B138" s="1" t="s">
        <v>407</v>
      </c>
      <c r="C138" s="1" t="s">
        <v>403</v>
      </c>
      <c r="D138" s="1" t="s">
        <v>408</v>
      </c>
      <c r="E138" s="1" t="s">
        <v>25</v>
      </c>
      <c r="F138" s="1" t="s">
        <v>409</v>
      </c>
      <c r="G138" s="1" t="s">
        <v>406</v>
      </c>
      <c r="H138" s="1" t="s">
        <v>286</v>
      </c>
      <c r="I138" s="1" t="s">
        <v>7</v>
      </c>
      <c r="J138" s="1">
        <v>-120.1414309953</v>
      </c>
      <c r="K138" s="1">
        <v>51.1861420006</v>
      </c>
      <c r="M138">
        <f>VLOOKUP(B138,city,3,FALSE)</f>
        <v>7</v>
      </c>
      <c r="N138">
        <f>VLOOKUP(C138,institution,4,FALSE)</f>
        <v>35</v>
      </c>
      <c r="O138">
        <f>VLOOKUP(E138,region,3,FALSE)</f>
        <v>7</v>
      </c>
      <c r="P138">
        <f>VLOOKUP(F138,campus,6,FALSE)</f>
        <v>135</v>
      </c>
      <c r="Q138">
        <f>VLOOKUP(H138,type,3,FALSE)</f>
        <v>6</v>
      </c>
      <c r="R138">
        <f>VLOOKUP(I138,degree_granting_type,3,FALSE)</f>
        <v>2</v>
      </c>
    </row>
    <row r="139" spans="2:18" x14ac:dyDescent="0.25">
      <c r="B139" s="1" t="s">
        <v>410</v>
      </c>
      <c r="C139" s="1" t="s">
        <v>403</v>
      </c>
      <c r="D139" s="1" t="s">
        <v>411</v>
      </c>
      <c r="E139" s="1" t="s">
        <v>25</v>
      </c>
      <c r="F139" s="1" t="s">
        <v>412</v>
      </c>
      <c r="G139" s="1" t="s">
        <v>406</v>
      </c>
      <c r="H139" s="1" t="s">
        <v>286</v>
      </c>
      <c r="I139" s="1" t="s">
        <v>7</v>
      </c>
      <c r="J139" s="1">
        <v>-120.00962700380001</v>
      </c>
      <c r="K139" s="1">
        <v>51.649980996099998</v>
      </c>
      <c r="M139">
        <f>VLOOKUP(B139,city,3,FALSE)</f>
        <v>16</v>
      </c>
      <c r="N139">
        <f>VLOOKUP(C139,institution,4,FALSE)</f>
        <v>35</v>
      </c>
      <c r="O139">
        <f>VLOOKUP(E139,region,3,FALSE)</f>
        <v>7</v>
      </c>
      <c r="P139">
        <f>VLOOKUP(F139,campus,6,FALSE)</f>
        <v>136</v>
      </c>
      <c r="Q139">
        <f>VLOOKUP(H139,type,3,FALSE)</f>
        <v>6</v>
      </c>
      <c r="R139">
        <f>VLOOKUP(I139,degree_granting_type,3,FALSE)</f>
        <v>2</v>
      </c>
    </row>
    <row r="140" spans="2:18" x14ac:dyDescent="0.25">
      <c r="B140" s="1" t="s">
        <v>413</v>
      </c>
      <c r="C140" s="1" t="s">
        <v>403</v>
      </c>
      <c r="D140" s="1" t="s">
        <v>414</v>
      </c>
      <c r="E140" s="1" t="s">
        <v>90</v>
      </c>
      <c r="F140" s="1" t="s">
        <v>415</v>
      </c>
      <c r="G140" s="1" t="s">
        <v>406</v>
      </c>
      <c r="H140" s="1" t="s">
        <v>286</v>
      </c>
      <c r="I140" s="1" t="s">
        <v>7</v>
      </c>
      <c r="J140" s="1">
        <v>-121.2958749956</v>
      </c>
      <c r="K140" s="1">
        <v>51.640207000399997</v>
      </c>
      <c r="M140">
        <f>VLOOKUP(B140,city,3,FALSE)</f>
        <v>1</v>
      </c>
      <c r="N140">
        <f>VLOOKUP(C140,institution,4,FALSE)</f>
        <v>35</v>
      </c>
      <c r="O140">
        <f>VLOOKUP(E140,region,3,FALSE)</f>
        <v>1</v>
      </c>
      <c r="P140">
        <f>VLOOKUP(F140,campus,6,FALSE)</f>
        <v>137</v>
      </c>
      <c r="Q140">
        <f>VLOOKUP(H140,type,3,FALSE)</f>
        <v>6</v>
      </c>
      <c r="R140">
        <f>VLOOKUP(I140,degree_granting_type,3,FALSE)</f>
        <v>2</v>
      </c>
    </row>
    <row r="141" spans="2:18" x14ac:dyDescent="0.25">
      <c r="B141" s="1" t="s">
        <v>416</v>
      </c>
      <c r="C141" s="1" t="s">
        <v>403</v>
      </c>
      <c r="D141" s="1" t="s">
        <v>417</v>
      </c>
      <c r="E141" s="1" t="s">
        <v>3</v>
      </c>
      <c r="F141" s="1" t="s">
        <v>418</v>
      </c>
      <c r="G141" s="1" t="s">
        <v>406</v>
      </c>
      <c r="H141" s="1" t="s">
        <v>286</v>
      </c>
      <c r="I141" s="1" t="s">
        <v>7</v>
      </c>
      <c r="J141" s="1">
        <v>-121.925878005</v>
      </c>
      <c r="K141" s="1">
        <v>50.703579002300003</v>
      </c>
      <c r="M141">
        <f>VLOOKUP(B141,city,3,FALSE)</f>
        <v>51</v>
      </c>
      <c r="N141">
        <f>VLOOKUP(C141,institution,4,FALSE)</f>
        <v>35</v>
      </c>
      <c r="O141">
        <f>VLOOKUP(E141,region,3,FALSE)</f>
        <v>3</v>
      </c>
      <c r="P141">
        <f>VLOOKUP(F141,campus,6,FALSE)</f>
        <v>138</v>
      </c>
      <c r="Q141">
        <f>VLOOKUP(H141,type,3,FALSE)</f>
        <v>6</v>
      </c>
      <c r="R141">
        <f>VLOOKUP(I141,degree_granting_type,3,FALSE)</f>
        <v>2</v>
      </c>
    </row>
    <row r="142" spans="2:18" x14ac:dyDescent="0.25">
      <c r="B142" s="1" t="s">
        <v>419</v>
      </c>
      <c r="C142" s="1" t="s">
        <v>403</v>
      </c>
      <c r="D142" s="1" t="s">
        <v>420</v>
      </c>
      <c r="E142" s="1" t="s">
        <v>25</v>
      </c>
      <c r="F142" s="1" t="s">
        <v>421</v>
      </c>
      <c r="G142" s="1" t="s">
        <v>406</v>
      </c>
      <c r="H142" s="1" t="s">
        <v>6</v>
      </c>
      <c r="I142" s="1" t="s">
        <v>7</v>
      </c>
      <c r="J142" s="1">
        <v>-120.36432299339999</v>
      </c>
      <c r="K142" s="1">
        <v>50.667715999000002</v>
      </c>
      <c r="M142">
        <f>VLOOKUP(B142,city,3,FALSE)</f>
        <v>43</v>
      </c>
      <c r="N142">
        <f>VLOOKUP(C142,institution,4,FALSE)</f>
        <v>35</v>
      </c>
      <c r="O142">
        <f>VLOOKUP(E142,region,3,FALSE)</f>
        <v>7</v>
      </c>
      <c r="P142">
        <f>VLOOKUP(F142,campus,6,FALSE)</f>
        <v>139</v>
      </c>
      <c r="Q142">
        <f>VLOOKUP(H142,type,3,FALSE)</f>
        <v>2</v>
      </c>
      <c r="R142">
        <f>VLOOKUP(I142,degree_granting_type,3,FALSE)</f>
        <v>2</v>
      </c>
    </row>
    <row r="143" spans="2:18" x14ac:dyDescent="0.25">
      <c r="B143" s="1" t="s">
        <v>422</v>
      </c>
      <c r="C143" s="1" t="s">
        <v>403</v>
      </c>
      <c r="D143" s="1" t="s">
        <v>423</v>
      </c>
      <c r="E143" s="1" t="s">
        <v>90</v>
      </c>
      <c r="F143" s="1" t="s">
        <v>424</v>
      </c>
      <c r="G143" s="1" t="s">
        <v>406</v>
      </c>
      <c r="H143" s="1" t="s">
        <v>6</v>
      </c>
      <c r="I143" s="1" t="s">
        <v>7</v>
      </c>
      <c r="J143" s="1">
        <v>-122.1531630061</v>
      </c>
      <c r="K143" s="1">
        <v>52.1491850038</v>
      </c>
      <c r="M143">
        <f>VLOOKUP(B143,city,3,FALSE)</f>
        <v>96</v>
      </c>
      <c r="N143">
        <f>VLOOKUP(C143,institution,4,FALSE)</f>
        <v>35</v>
      </c>
      <c r="O143">
        <f>VLOOKUP(E143,region,3,FALSE)</f>
        <v>1</v>
      </c>
      <c r="P143">
        <f>VLOOKUP(F143,campus,6,FALSE)</f>
        <v>140</v>
      </c>
      <c r="Q143">
        <f>VLOOKUP(H143,type,3,FALSE)</f>
        <v>2</v>
      </c>
      <c r="R143">
        <f>VLOOKUP(I143,degree_granting_type,3,FALSE)</f>
        <v>2</v>
      </c>
    </row>
    <row r="144" spans="2:18" x14ac:dyDescent="0.25">
      <c r="B144" s="1" t="s">
        <v>12</v>
      </c>
      <c r="C144" s="1" t="s">
        <v>425</v>
      </c>
      <c r="D144" s="1" t="s">
        <v>169</v>
      </c>
      <c r="E144" s="1" t="s">
        <v>3</v>
      </c>
      <c r="F144" s="1" t="s">
        <v>426</v>
      </c>
      <c r="G144" s="1" t="s">
        <v>427</v>
      </c>
      <c r="H144" s="1" t="s">
        <v>6</v>
      </c>
      <c r="I144" s="1" t="s">
        <v>7</v>
      </c>
      <c r="J144" s="1">
        <v>-123.0897899972</v>
      </c>
      <c r="K144" s="1">
        <v>49.267777002300001</v>
      </c>
      <c r="M144">
        <f>VLOOKUP(B144,city,3,FALSE)</f>
        <v>92</v>
      </c>
      <c r="N144">
        <f>VLOOKUP(C144,institution,4,FALSE)</f>
        <v>38</v>
      </c>
      <c r="O144">
        <f>VLOOKUP(E144,region,3,FALSE)</f>
        <v>3</v>
      </c>
      <c r="P144">
        <f>VLOOKUP(F144,campus,6,FALSE)</f>
        <v>141</v>
      </c>
      <c r="Q144">
        <f>VLOOKUP(H144,type,3,FALSE)</f>
        <v>2</v>
      </c>
      <c r="R144">
        <f>VLOOKUP(I144,degree_granting_type,3,FALSE)</f>
        <v>2</v>
      </c>
    </row>
    <row r="145" spans="2:18" x14ac:dyDescent="0.25">
      <c r="B145" s="1" t="s">
        <v>12</v>
      </c>
      <c r="C145" s="1" t="s">
        <v>425</v>
      </c>
      <c r="D145" s="1" t="s">
        <v>428</v>
      </c>
      <c r="E145" s="1" t="s">
        <v>3</v>
      </c>
      <c r="F145" s="1" t="s">
        <v>429</v>
      </c>
      <c r="G145" s="1" t="s">
        <v>427</v>
      </c>
      <c r="H145" s="1" t="s">
        <v>6</v>
      </c>
      <c r="I145" s="1" t="s">
        <v>7</v>
      </c>
      <c r="J145" s="1">
        <v>-123.25293300209999</v>
      </c>
      <c r="K145" s="1">
        <v>49.260789000499997</v>
      </c>
      <c r="M145">
        <f>VLOOKUP(B145,city,3,FALSE)</f>
        <v>92</v>
      </c>
      <c r="N145">
        <f>VLOOKUP(C145,institution,4,FALSE)</f>
        <v>38</v>
      </c>
      <c r="O145">
        <f>VLOOKUP(E145,region,3,FALSE)</f>
        <v>3</v>
      </c>
      <c r="P145">
        <f>VLOOKUP(F145,campus,6,FALSE)</f>
        <v>142</v>
      </c>
      <c r="Q145">
        <f>VLOOKUP(H145,type,3,FALSE)</f>
        <v>2</v>
      </c>
      <c r="R145">
        <f>VLOOKUP(I145,degree_granting_type,3,FALSE)</f>
        <v>2</v>
      </c>
    </row>
    <row r="146" spans="2:18" x14ac:dyDescent="0.25">
      <c r="B146" s="1" t="s">
        <v>23</v>
      </c>
      <c r="C146" s="1" t="s">
        <v>425</v>
      </c>
      <c r="D146" s="1" t="s">
        <v>430</v>
      </c>
      <c r="E146" s="1" t="s">
        <v>25</v>
      </c>
      <c r="F146" s="1" t="s">
        <v>431</v>
      </c>
      <c r="G146" s="1" t="s">
        <v>427</v>
      </c>
      <c r="H146" s="1" t="s">
        <v>6</v>
      </c>
      <c r="I146" s="1" t="s">
        <v>7</v>
      </c>
      <c r="J146" s="1">
        <v>-119.39636700619999</v>
      </c>
      <c r="K146" s="1">
        <v>49.939496996599999</v>
      </c>
      <c r="M146">
        <f>VLOOKUP(B146,city,3,FALSE)</f>
        <v>45</v>
      </c>
      <c r="N146">
        <f>VLOOKUP(C146,institution,4,FALSE)</f>
        <v>38</v>
      </c>
      <c r="O146">
        <f>VLOOKUP(E146,region,3,FALSE)</f>
        <v>7</v>
      </c>
      <c r="P146">
        <f>VLOOKUP(F146,campus,6,FALSE)</f>
        <v>143</v>
      </c>
      <c r="Q146">
        <f>VLOOKUP(H146,type,3,FALSE)</f>
        <v>2</v>
      </c>
      <c r="R146">
        <f>VLOOKUP(I146,degree_granting_type,3,FALSE)</f>
        <v>2</v>
      </c>
    </row>
    <row r="147" spans="2:18" x14ac:dyDescent="0.25">
      <c r="B147" s="1" t="s">
        <v>12</v>
      </c>
      <c r="C147" s="1" t="s">
        <v>425</v>
      </c>
      <c r="D147" s="1" t="s">
        <v>432</v>
      </c>
      <c r="E147" s="1" t="s">
        <v>3</v>
      </c>
      <c r="F147" s="1" t="s">
        <v>433</v>
      </c>
      <c r="G147" s="1" t="s">
        <v>427</v>
      </c>
      <c r="H147" s="1" t="s">
        <v>61</v>
      </c>
      <c r="I147" s="1" t="s">
        <v>7</v>
      </c>
      <c r="J147" s="1">
        <v>-123.12137600619999</v>
      </c>
      <c r="K147" s="1">
        <v>49.282378002199998</v>
      </c>
      <c r="M147">
        <f>VLOOKUP(B147,city,3,FALSE)</f>
        <v>92</v>
      </c>
      <c r="N147">
        <f>VLOOKUP(C147,institution,4,FALSE)</f>
        <v>38</v>
      </c>
      <c r="O147">
        <f>VLOOKUP(E147,region,3,FALSE)</f>
        <v>3</v>
      </c>
      <c r="P147">
        <f>VLOOKUP(F147,campus,6,FALSE)</f>
        <v>144</v>
      </c>
      <c r="Q147">
        <f>VLOOKUP(H147,type,3,FALSE)</f>
        <v>3</v>
      </c>
      <c r="R147">
        <f>VLOOKUP(I147,degree_granting_type,3,FALSE)</f>
        <v>2</v>
      </c>
    </row>
    <row r="148" spans="2:18" x14ac:dyDescent="0.25">
      <c r="B148" s="1" t="s">
        <v>88</v>
      </c>
      <c r="C148" s="1" t="s">
        <v>434</v>
      </c>
      <c r="D148" s="1" t="s">
        <v>435</v>
      </c>
      <c r="E148" s="1" t="s">
        <v>90</v>
      </c>
      <c r="F148" s="1" t="s">
        <v>436</v>
      </c>
      <c r="G148" s="1" t="s">
        <v>437</v>
      </c>
      <c r="H148" s="1" t="s">
        <v>6</v>
      </c>
      <c r="I148" s="1" t="s">
        <v>7</v>
      </c>
      <c r="J148" s="1">
        <v>-122.80869500190001</v>
      </c>
      <c r="K148" s="1">
        <v>53.894148001200001</v>
      </c>
      <c r="M148">
        <f>VLOOKUP(B148,city,3,FALSE)</f>
        <v>73</v>
      </c>
      <c r="N148">
        <f>VLOOKUP(C148,institution,4,FALSE)</f>
        <v>39</v>
      </c>
      <c r="O148">
        <f>VLOOKUP(E148,region,3,FALSE)</f>
        <v>1</v>
      </c>
      <c r="P148">
        <f>VLOOKUP(F148,campus,6,FALSE)</f>
        <v>145</v>
      </c>
      <c r="Q148">
        <f>VLOOKUP(H148,type,3,FALSE)</f>
        <v>2</v>
      </c>
      <c r="R148">
        <f>VLOOKUP(I148,degree_granting_type,3,FALSE)</f>
        <v>2</v>
      </c>
    </row>
    <row r="149" spans="2:18" x14ac:dyDescent="0.25">
      <c r="B149" s="1" t="s">
        <v>318</v>
      </c>
      <c r="C149" s="1" t="s">
        <v>434</v>
      </c>
      <c r="D149" s="1" t="s">
        <v>438</v>
      </c>
      <c r="E149" s="1" t="s">
        <v>283</v>
      </c>
      <c r="F149" s="1" t="s">
        <v>439</v>
      </c>
      <c r="G149" s="1" t="s">
        <v>437</v>
      </c>
      <c r="H149" s="1" t="s">
        <v>6</v>
      </c>
      <c r="I149" s="1" t="s">
        <v>7</v>
      </c>
      <c r="J149" s="1">
        <v>-128.6038759976</v>
      </c>
      <c r="K149" s="1">
        <v>54.513333997499998</v>
      </c>
      <c r="M149">
        <f>VLOOKUP(B149,city,3,FALSE)</f>
        <v>87</v>
      </c>
      <c r="N149">
        <f>VLOOKUP(C149,institution,4,FALSE)</f>
        <v>39</v>
      </c>
      <c r="O149">
        <f>VLOOKUP(E149,region,3,FALSE)</f>
        <v>5</v>
      </c>
      <c r="P149">
        <f>VLOOKUP(F149,campus,6,FALSE)</f>
        <v>146</v>
      </c>
      <c r="Q149">
        <f>VLOOKUP(H149,type,3,FALSE)</f>
        <v>2</v>
      </c>
      <c r="R149">
        <f>VLOOKUP(I149,degree_granting_type,3,FALSE)</f>
        <v>2</v>
      </c>
    </row>
    <row r="150" spans="2:18" x14ac:dyDescent="0.25">
      <c r="B150" s="1" t="s">
        <v>268</v>
      </c>
      <c r="C150" s="1" t="s">
        <v>434</v>
      </c>
      <c r="D150" s="1" t="s">
        <v>269</v>
      </c>
      <c r="E150" s="1" t="s">
        <v>260</v>
      </c>
      <c r="F150" s="1" t="s">
        <v>440</v>
      </c>
      <c r="G150" s="1" t="s">
        <v>437</v>
      </c>
      <c r="H150" s="1" t="s">
        <v>6</v>
      </c>
      <c r="I150" s="1" t="s">
        <v>7</v>
      </c>
      <c r="J150" s="1">
        <v>-120.8427110029</v>
      </c>
      <c r="K150" s="1">
        <v>56.266539997499997</v>
      </c>
      <c r="M150">
        <f>VLOOKUP(B150,city,3,FALSE)</f>
        <v>29</v>
      </c>
      <c r="N150">
        <f>VLOOKUP(C150,institution,4,FALSE)</f>
        <v>39</v>
      </c>
      <c r="O150">
        <f>VLOOKUP(E150,region,3,FALSE)</f>
        <v>6</v>
      </c>
      <c r="P150">
        <f>VLOOKUP(F150,campus,6,FALSE)</f>
        <v>147</v>
      </c>
      <c r="Q150">
        <f>VLOOKUP(H150,type,3,FALSE)</f>
        <v>2</v>
      </c>
      <c r="R150">
        <f>VLOOKUP(I150,degree_granting_type,3,FALSE)</f>
        <v>2</v>
      </c>
    </row>
    <row r="151" spans="2:18" x14ac:dyDescent="0.25">
      <c r="B151" s="1" t="s">
        <v>330</v>
      </c>
      <c r="C151" s="1" t="s">
        <v>434</v>
      </c>
      <c r="D151" s="1" t="s">
        <v>331</v>
      </c>
      <c r="E151" s="1" t="s">
        <v>283</v>
      </c>
      <c r="F151" s="1" t="s">
        <v>441</v>
      </c>
      <c r="G151" s="1" t="s">
        <v>437</v>
      </c>
      <c r="H151" s="1" t="s">
        <v>442</v>
      </c>
      <c r="I151" s="1" t="s">
        <v>7</v>
      </c>
      <c r="J151" s="1">
        <v>-130.32616499619999</v>
      </c>
      <c r="K151" s="1">
        <v>54.311329002500003</v>
      </c>
      <c r="M151">
        <f>VLOOKUP(B151,city,3,FALSE)</f>
        <v>74</v>
      </c>
      <c r="N151">
        <f>VLOOKUP(C151,institution,4,FALSE)</f>
        <v>39</v>
      </c>
      <c r="O151">
        <f>VLOOKUP(E151,region,3,FALSE)</f>
        <v>5</v>
      </c>
      <c r="P151">
        <f>VLOOKUP(F151,campus,6,FALSE)</f>
        <v>148</v>
      </c>
      <c r="Q151">
        <f>VLOOKUP(H151,type,3,FALSE)</f>
        <v>9</v>
      </c>
      <c r="R151">
        <f>VLOOKUP(I151,degree_granting_type,3,FALSE)</f>
        <v>2</v>
      </c>
    </row>
    <row r="152" spans="2:18" x14ac:dyDescent="0.25">
      <c r="B152" s="1" t="s">
        <v>106</v>
      </c>
      <c r="C152" s="1" t="s">
        <v>434</v>
      </c>
      <c r="D152" s="1" t="s">
        <v>443</v>
      </c>
      <c r="E152" s="1" t="s">
        <v>90</v>
      </c>
      <c r="F152" s="1" t="s">
        <v>444</v>
      </c>
      <c r="G152" s="1" t="s">
        <v>437</v>
      </c>
      <c r="H152" s="1" t="s">
        <v>6</v>
      </c>
      <c r="I152" s="1" t="s">
        <v>7</v>
      </c>
      <c r="J152" s="1">
        <v>-122.4691059932</v>
      </c>
      <c r="K152" s="1">
        <v>52.983093002700002</v>
      </c>
      <c r="M152">
        <f>VLOOKUP(B152,city,3,FALSE)</f>
        <v>76</v>
      </c>
      <c r="N152">
        <f>VLOOKUP(C152,institution,4,FALSE)</f>
        <v>39</v>
      </c>
      <c r="O152">
        <f>VLOOKUP(E152,region,3,FALSE)</f>
        <v>1</v>
      </c>
      <c r="P152">
        <f>VLOOKUP(F152,campus,6,FALSE)</f>
        <v>149</v>
      </c>
      <c r="Q152">
        <f>VLOOKUP(H152,type,3,FALSE)</f>
        <v>2</v>
      </c>
      <c r="R152">
        <f>VLOOKUP(I152,degree_granting_type,3,FALSE)</f>
        <v>2</v>
      </c>
    </row>
    <row r="153" spans="2:18" x14ac:dyDescent="0.25">
      <c r="B153" s="1" t="s">
        <v>140</v>
      </c>
      <c r="C153" s="1" t="s">
        <v>445</v>
      </c>
      <c r="D153" s="1" t="s">
        <v>446</v>
      </c>
      <c r="E153" s="1" t="s">
        <v>3</v>
      </c>
      <c r="F153" s="1" t="s">
        <v>447</v>
      </c>
      <c r="G153" s="1" t="s">
        <v>448</v>
      </c>
      <c r="H153" s="1" t="s">
        <v>442</v>
      </c>
      <c r="I153" s="1" t="s">
        <v>7</v>
      </c>
      <c r="J153" s="1">
        <v>-122.3780070047</v>
      </c>
      <c r="K153" s="1">
        <v>49.030460996599999</v>
      </c>
      <c r="M153">
        <f>VLOOKUP(B153,city,3,FALSE)</f>
        <v>2</v>
      </c>
      <c r="N153">
        <f>VLOOKUP(C153,institution,4,FALSE)</f>
        <v>41</v>
      </c>
      <c r="O153">
        <f>VLOOKUP(E153,region,3,FALSE)</f>
        <v>3</v>
      </c>
      <c r="P153">
        <f>VLOOKUP(F153,campus,6,FALSE)</f>
        <v>150</v>
      </c>
      <c r="Q153">
        <f>VLOOKUP(H153,type,3,FALSE)</f>
        <v>9</v>
      </c>
      <c r="R153">
        <f>VLOOKUP(I153,degree_granting_type,3,FALSE)</f>
        <v>2</v>
      </c>
    </row>
    <row r="154" spans="2:18" x14ac:dyDescent="0.25">
      <c r="B154" s="1" t="s">
        <v>148</v>
      </c>
      <c r="C154" s="1" t="s">
        <v>445</v>
      </c>
      <c r="D154" s="1" t="s">
        <v>449</v>
      </c>
      <c r="E154" s="1" t="s">
        <v>3</v>
      </c>
      <c r="F154" s="1" t="s">
        <v>450</v>
      </c>
      <c r="G154" s="1" t="s">
        <v>448</v>
      </c>
      <c r="H154" s="1" t="s">
        <v>6</v>
      </c>
      <c r="I154" s="1" t="s">
        <v>7</v>
      </c>
      <c r="J154" s="1">
        <v>-121.961287993</v>
      </c>
      <c r="K154" s="1">
        <v>49.154892003800001</v>
      </c>
      <c r="M154">
        <f>VLOOKUP(B154,city,3,FALSE)</f>
        <v>15</v>
      </c>
      <c r="N154">
        <f>VLOOKUP(C154,institution,4,FALSE)</f>
        <v>41</v>
      </c>
      <c r="O154">
        <f>VLOOKUP(E154,region,3,FALSE)</f>
        <v>3</v>
      </c>
      <c r="P154">
        <f>VLOOKUP(F154,campus,6,FALSE)</f>
        <v>151</v>
      </c>
      <c r="Q154">
        <f>VLOOKUP(H154,type,3,FALSE)</f>
        <v>2</v>
      </c>
      <c r="R154">
        <f>VLOOKUP(I154,degree_granting_type,3,FALSE)</f>
        <v>2</v>
      </c>
    </row>
    <row r="155" spans="2:18" x14ac:dyDescent="0.25">
      <c r="B155" s="1" t="s">
        <v>140</v>
      </c>
      <c r="C155" s="1" t="s">
        <v>445</v>
      </c>
      <c r="D155" s="1" t="s">
        <v>451</v>
      </c>
      <c r="E155" s="1" t="s">
        <v>3</v>
      </c>
      <c r="F155" s="1" t="s">
        <v>452</v>
      </c>
      <c r="G155" s="1" t="s">
        <v>448</v>
      </c>
      <c r="H155" s="1" t="s">
        <v>442</v>
      </c>
      <c r="I155" s="1" t="s">
        <v>7</v>
      </c>
      <c r="J155" s="1">
        <v>-122.32849400630001</v>
      </c>
      <c r="K155" s="1">
        <v>49.053705002900003</v>
      </c>
      <c r="M155">
        <f>VLOOKUP(B155,city,3,FALSE)</f>
        <v>2</v>
      </c>
      <c r="N155">
        <f>VLOOKUP(C155,institution,4,FALSE)</f>
        <v>41</v>
      </c>
      <c r="O155">
        <f>VLOOKUP(E155,region,3,FALSE)</f>
        <v>3</v>
      </c>
      <c r="P155">
        <f>VLOOKUP(F155,campus,6,FALSE)</f>
        <v>152</v>
      </c>
      <c r="Q155">
        <f>VLOOKUP(H155,type,3,FALSE)</f>
        <v>9</v>
      </c>
      <c r="R155">
        <f>VLOOKUP(I155,degree_granting_type,3,FALSE)</f>
        <v>2</v>
      </c>
    </row>
    <row r="156" spans="2:18" x14ac:dyDescent="0.25">
      <c r="B156" s="1" t="s">
        <v>453</v>
      </c>
      <c r="C156" s="1" t="s">
        <v>445</v>
      </c>
      <c r="D156" s="1" t="s">
        <v>454</v>
      </c>
      <c r="E156" s="1" t="s">
        <v>3</v>
      </c>
      <c r="F156" s="1" t="s">
        <v>455</v>
      </c>
      <c r="G156" s="1" t="s">
        <v>448</v>
      </c>
      <c r="H156" s="1" t="s">
        <v>442</v>
      </c>
      <c r="I156" s="1" t="s">
        <v>7</v>
      </c>
      <c r="J156" s="1">
        <v>-121.4267890017</v>
      </c>
      <c r="K156" s="1">
        <v>49.376589001200003</v>
      </c>
      <c r="M156">
        <f>VLOOKUP(B156,city,3,FALSE)</f>
        <v>39</v>
      </c>
      <c r="N156">
        <f>VLOOKUP(C156,institution,4,FALSE)</f>
        <v>41</v>
      </c>
      <c r="O156">
        <f>VLOOKUP(E156,region,3,FALSE)</f>
        <v>3</v>
      </c>
      <c r="P156">
        <f>VLOOKUP(F156,campus,6,FALSE)</f>
        <v>153</v>
      </c>
      <c r="Q156">
        <f>VLOOKUP(H156,type,3,FALSE)</f>
        <v>9</v>
      </c>
      <c r="R156">
        <f>VLOOKUP(I156,degree_granting_type,3,FALSE)</f>
        <v>2</v>
      </c>
    </row>
    <row r="157" spans="2:18" x14ac:dyDescent="0.25">
      <c r="B157" s="1" t="s">
        <v>140</v>
      </c>
      <c r="C157" s="1" t="s">
        <v>445</v>
      </c>
      <c r="D157" s="1" t="s">
        <v>456</v>
      </c>
      <c r="E157" s="1" t="s">
        <v>3</v>
      </c>
      <c r="F157" s="1" t="s">
        <v>457</v>
      </c>
      <c r="G157" s="1" t="s">
        <v>448</v>
      </c>
      <c r="H157" s="1" t="s">
        <v>6</v>
      </c>
      <c r="I157" s="1" t="s">
        <v>7</v>
      </c>
      <c r="J157" s="1">
        <v>-122.2851919962</v>
      </c>
      <c r="K157" s="1">
        <v>49.031424999499997</v>
      </c>
      <c r="M157">
        <f>VLOOKUP(B157,city,3,FALSE)</f>
        <v>2</v>
      </c>
      <c r="N157">
        <f>VLOOKUP(C157,institution,4,FALSE)</f>
        <v>41</v>
      </c>
      <c r="O157">
        <f>VLOOKUP(E157,region,3,FALSE)</f>
        <v>3</v>
      </c>
      <c r="P157">
        <f>VLOOKUP(F157,campus,6,FALSE)</f>
        <v>154</v>
      </c>
      <c r="Q157">
        <f>VLOOKUP(H157,type,3,FALSE)</f>
        <v>2</v>
      </c>
      <c r="R157">
        <f>VLOOKUP(I157,degree_granting_type,3,FALSE)</f>
        <v>2</v>
      </c>
    </row>
    <row r="158" spans="2:18" x14ac:dyDescent="0.25">
      <c r="B158" s="1" t="s">
        <v>458</v>
      </c>
      <c r="C158" s="1" t="s">
        <v>445</v>
      </c>
      <c r="D158" s="1" t="s">
        <v>459</v>
      </c>
      <c r="E158" s="1" t="s">
        <v>3</v>
      </c>
      <c r="F158" s="1" t="s">
        <v>460</v>
      </c>
      <c r="G158" s="1" t="s">
        <v>448</v>
      </c>
      <c r="H158" s="1" t="s">
        <v>6</v>
      </c>
      <c r="I158" s="1" t="s">
        <v>7</v>
      </c>
      <c r="J158" s="1">
        <v>-122.2893329963</v>
      </c>
      <c r="K158" s="1">
        <v>49.1446189961</v>
      </c>
      <c r="M158">
        <f>VLOOKUP(B158,city,3,FALSE)</f>
        <v>57</v>
      </c>
      <c r="N158">
        <f>VLOOKUP(C158,institution,4,FALSE)</f>
        <v>41</v>
      </c>
      <c r="O158">
        <f>VLOOKUP(E158,region,3,FALSE)</f>
        <v>3</v>
      </c>
      <c r="P158">
        <f>VLOOKUP(F158,campus,6,FALSE)</f>
        <v>155</v>
      </c>
      <c r="Q158">
        <f>VLOOKUP(H158,type,3,FALSE)</f>
        <v>2</v>
      </c>
      <c r="R158">
        <f>VLOOKUP(I158,degree_granting_type,3,FALSE)</f>
        <v>2</v>
      </c>
    </row>
    <row r="159" spans="2:18" x14ac:dyDescent="0.25">
      <c r="B159" s="1" t="s">
        <v>148</v>
      </c>
      <c r="C159" s="1" t="s">
        <v>445</v>
      </c>
      <c r="D159" s="1" t="s">
        <v>461</v>
      </c>
      <c r="E159" s="1" t="s">
        <v>3</v>
      </c>
      <c r="F159" s="1" t="s">
        <v>462</v>
      </c>
      <c r="G159" s="1" t="s">
        <v>448</v>
      </c>
      <c r="H159" s="1" t="s">
        <v>6</v>
      </c>
      <c r="I159" s="1" t="s">
        <v>7</v>
      </c>
      <c r="J159" s="1">
        <v>-121.97658199590001</v>
      </c>
      <c r="K159" s="1">
        <v>49.103642995800001</v>
      </c>
      <c r="M159">
        <f>VLOOKUP(B159,city,3,FALSE)</f>
        <v>15</v>
      </c>
      <c r="N159">
        <f>VLOOKUP(C159,institution,4,FALSE)</f>
        <v>41</v>
      </c>
      <c r="O159">
        <f>VLOOKUP(E159,region,3,FALSE)</f>
        <v>3</v>
      </c>
      <c r="P159">
        <f>VLOOKUP(F159,campus,6,FALSE)</f>
        <v>156</v>
      </c>
      <c r="Q159">
        <f>VLOOKUP(H159,type,3,FALSE)</f>
        <v>2</v>
      </c>
      <c r="R159">
        <f>VLOOKUP(I159,degree_granting_type,3,FALSE)</f>
        <v>2</v>
      </c>
    </row>
    <row r="160" spans="2:18" x14ac:dyDescent="0.25">
      <c r="B160" s="1" t="s">
        <v>46</v>
      </c>
      <c r="C160" s="1" t="s">
        <v>463</v>
      </c>
      <c r="D160" s="1" t="s">
        <v>464</v>
      </c>
      <c r="E160" s="1" t="s">
        <v>49</v>
      </c>
      <c r="F160" s="1" t="s">
        <v>465</v>
      </c>
      <c r="G160" s="1" t="s">
        <v>466</v>
      </c>
      <c r="H160" s="1" t="s">
        <v>6</v>
      </c>
      <c r="I160" s="1" t="s">
        <v>7</v>
      </c>
      <c r="J160" s="1">
        <v>-123.3105900054</v>
      </c>
      <c r="K160" s="1">
        <v>48.463516996599999</v>
      </c>
      <c r="M160">
        <f>VLOOKUP(B160,city,3,FALSE)</f>
        <v>95</v>
      </c>
      <c r="N160">
        <f>VLOOKUP(C160,institution,4,FALSE)</f>
        <v>42</v>
      </c>
      <c r="O160">
        <f>VLOOKUP(E160,region,3,FALSE)</f>
        <v>8</v>
      </c>
      <c r="P160">
        <f>VLOOKUP(F160,campus,6,FALSE)</f>
        <v>157</v>
      </c>
      <c r="Q160">
        <f>VLOOKUP(H160,type,3,FALSE)</f>
        <v>2</v>
      </c>
      <c r="R160">
        <f>VLOOKUP(I160,degree_granting_type,3,FALSE)</f>
        <v>2</v>
      </c>
    </row>
    <row r="161" spans="2:18" x14ac:dyDescent="0.25">
      <c r="B161" s="1" t="s">
        <v>12</v>
      </c>
      <c r="C161" s="1" t="s">
        <v>467</v>
      </c>
      <c r="D161" s="1" t="s">
        <v>468</v>
      </c>
      <c r="E161" s="1" t="s">
        <v>3</v>
      </c>
      <c r="F161" s="1" t="s">
        <v>469</v>
      </c>
      <c r="G161" s="1" t="s">
        <v>470</v>
      </c>
      <c r="H161" s="1" t="s">
        <v>6</v>
      </c>
      <c r="I161" s="1" t="s">
        <v>7</v>
      </c>
      <c r="J161" s="1">
        <v>-123.11058600280001</v>
      </c>
      <c r="K161" s="1">
        <v>49.281862004099999</v>
      </c>
      <c r="M161">
        <f>VLOOKUP(B161,city,3,FALSE)</f>
        <v>92</v>
      </c>
      <c r="N161">
        <f>VLOOKUP(C161,institution,4,FALSE)</f>
        <v>43</v>
      </c>
      <c r="O161">
        <f>VLOOKUP(E161,region,3,FALSE)</f>
        <v>3</v>
      </c>
      <c r="P161">
        <f>VLOOKUP(F161,campus,6,FALSE)</f>
        <v>158</v>
      </c>
      <c r="Q161">
        <f>VLOOKUP(H161,type,3,FALSE)</f>
        <v>2</v>
      </c>
      <c r="R161">
        <f>VLOOKUP(I161,degree_granting_type,3,FALSE)</f>
        <v>2</v>
      </c>
    </row>
    <row r="162" spans="2:18" x14ac:dyDescent="0.25">
      <c r="B162" s="1" t="s">
        <v>12</v>
      </c>
      <c r="C162" s="1" t="s">
        <v>467</v>
      </c>
      <c r="D162" s="1" t="s">
        <v>471</v>
      </c>
      <c r="E162" s="1" t="s">
        <v>3</v>
      </c>
      <c r="F162" s="1" t="s">
        <v>472</v>
      </c>
      <c r="G162" s="1" t="s">
        <v>470</v>
      </c>
      <c r="H162" s="1" t="s">
        <v>6</v>
      </c>
      <c r="I162" s="1" t="s">
        <v>7</v>
      </c>
      <c r="J162" s="1">
        <v>-123.08034899419999</v>
      </c>
      <c r="K162" s="1">
        <v>49.2624559988</v>
      </c>
      <c r="M162">
        <f>VLOOKUP(B162,city,3,FALSE)</f>
        <v>92</v>
      </c>
      <c r="N162">
        <f>VLOOKUP(C162,institution,4,FALSE)</f>
        <v>43</v>
      </c>
      <c r="O162">
        <f>VLOOKUP(E162,region,3,FALSE)</f>
        <v>3</v>
      </c>
      <c r="P162">
        <f>VLOOKUP(F162,campus,6,FALSE)</f>
        <v>159</v>
      </c>
      <c r="Q162">
        <f>VLOOKUP(H162,type,3,FALSE)</f>
        <v>2</v>
      </c>
      <c r="R162">
        <f>VLOOKUP(I162,degree_granting_type,3,FALSE)</f>
        <v>2</v>
      </c>
    </row>
    <row r="163" spans="2:18" x14ac:dyDescent="0.25">
      <c r="B163" s="1" t="s">
        <v>473</v>
      </c>
      <c r="C163" s="1" t="s">
        <v>474</v>
      </c>
      <c r="D163" s="1" t="s">
        <v>475</v>
      </c>
      <c r="E163" s="1" t="s">
        <v>49</v>
      </c>
      <c r="F163" s="1" t="s">
        <v>476</v>
      </c>
      <c r="G163" s="1" t="s">
        <v>477</v>
      </c>
      <c r="H163" s="1" t="s">
        <v>6</v>
      </c>
      <c r="I163" s="1" t="s">
        <v>7</v>
      </c>
      <c r="J163" s="1">
        <v>-123.7056679956</v>
      </c>
      <c r="K163" s="1">
        <v>48.785179997199997</v>
      </c>
      <c r="M163">
        <f>VLOOKUP(B163,city,3,FALSE)</f>
        <v>25</v>
      </c>
      <c r="N163">
        <f>VLOOKUP(C163,institution,4,FALSE)</f>
        <v>44</v>
      </c>
      <c r="O163">
        <f>VLOOKUP(E163,region,3,FALSE)</f>
        <v>8</v>
      </c>
      <c r="P163">
        <f>VLOOKUP(F163,campus,6,FALSE)</f>
        <v>160</v>
      </c>
      <c r="Q163">
        <f>VLOOKUP(H163,type,3,FALSE)</f>
        <v>2</v>
      </c>
      <c r="R163">
        <f>VLOOKUP(I163,degree_granting_type,3,FALSE)</f>
        <v>2</v>
      </c>
    </row>
    <row r="164" spans="2:18" x14ac:dyDescent="0.25">
      <c r="B164" s="1" t="s">
        <v>478</v>
      </c>
      <c r="C164" s="1" t="s">
        <v>474</v>
      </c>
      <c r="D164" s="1" t="s">
        <v>479</v>
      </c>
      <c r="E164" s="1" t="s">
        <v>49</v>
      </c>
      <c r="F164" s="1" t="s">
        <v>480</v>
      </c>
      <c r="G164" s="1" t="s">
        <v>477</v>
      </c>
      <c r="H164" s="1" t="s">
        <v>11</v>
      </c>
      <c r="I164" s="1" t="s">
        <v>7</v>
      </c>
      <c r="J164" s="1">
        <v>-124.7260239972</v>
      </c>
      <c r="K164" s="1">
        <v>49.463271001000003</v>
      </c>
      <c r="M164">
        <f>VLOOKUP(B164,city,3,FALSE)</f>
        <v>8</v>
      </c>
      <c r="N164">
        <f>VLOOKUP(C164,institution,4,FALSE)</f>
        <v>44</v>
      </c>
      <c r="O164">
        <f>VLOOKUP(E164,region,3,FALSE)</f>
        <v>8</v>
      </c>
      <c r="P164">
        <f>VLOOKUP(F164,campus,6,FALSE)</f>
        <v>161</v>
      </c>
      <c r="Q164">
        <f>VLOOKUP(H164,type,3,FALSE)</f>
        <v>8</v>
      </c>
      <c r="R164">
        <f>VLOOKUP(I164,degree_granting_type,3,FALSE)</f>
        <v>2</v>
      </c>
    </row>
    <row r="165" spans="2:18" x14ac:dyDescent="0.25">
      <c r="B165" s="1" t="s">
        <v>481</v>
      </c>
      <c r="C165" s="1" t="s">
        <v>474</v>
      </c>
      <c r="D165" s="1" t="s">
        <v>482</v>
      </c>
      <c r="E165" s="1" t="s">
        <v>49</v>
      </c>
      <c r="F165" s="1" t="s">
        <v>483</v>
      </c>
      <c r="G165" s="1" t="s">
        <v>477</v>
      </c>
      <c r="H165" s="1" t="s">
        <v>11</v>
      </c>
      <c r="I165" s="1" t="s">
        <v>7</v>
      </c>
      <c r="J165" s="1">
        <v>-123.9367890053</v>
      </c>
      <c r="K165" s="1">
        <v>49.165644000500002</v>
      </c>
      <c r="M165">
        <f>VLOOKUP(B165,city,3,FALSE)</f>
        <v>60</v>
      </c>
      <c r="N165">
        <f>VLOOKUP(C165,institution,4,FALSE)</f>
        <v>44</v>
      </c>
      <c r="O165">
        <f>VLOOKUP(E165,region,3,FALSE)</f>
        <v>8</v>
      </c>
      <c r="P165">
        <f>VLOOKUP(F165,campus,6,FALSE)</f>
        <v>162</v>
      </c>
      <c r="Q165">
        <f>VLOOKUP(H165,type,3,FALSE)</f>
        <v>8</v>
      </c>
      <c r="R165">
        <f>VLOOKUP(I165,degree_granting_type,3,FALSE)</f>
        <v>2</v>
      </c>
    </row>
    <row r="166" spans="2:18" x14ac:dyDescent="0.25">
      <c r="B166" s="1" t="s">
        <v>481</v>
      </c>
      <c r="C166" s="1" t="s">
        <v>474</v>
      </c>
      <c r="D166" s="1" t="s">
        <v>484</v>
      </c>
      <c r="E166" s="1" t="s">
        <v>49</v>
      </c>
      <c r="F166" s="1" t="s">
        <v>485</v>
      </c>
      <c r="G166" s="1" t="s">
        <v>477</v>
      </c>
      <c r="H166" s="1" t="s">
        <v>11</v>
      </c>
      <c r="I166" s="1" t="s">
        <v>7</v>
      </c>
      <c r="J166" s="1">
        <v>-124.00699899510001</v>
      </c>
      <c r="K166" s="1">
        <v>49.180371002400001</v>
      </c>
      <c r="M166">
        <f>VLOOKUP(B166,city,3,FALSE)</f>
        <v>60</v>
      </c>
      <c r="N166">
        <f>VLOOKUP(C166,institution,4,FALSE)</f>
        <v>44</v>
      </c>
      <c r="O166">
        <f>VLOOKUP(E166,region,3,FALSE)</f>
        <v>8</v>
      </c>
      <c r="P166">
        <f>VLOOKUP(F166,campus,6,FALSE)</f>
        <v>163</v>
      </c>
      <c r="Q166">
        <f>VLOOKUP(H166,type,3,FALSE)</f>
        <v>8</v>
      </c>
      <c r="R166">
        <f>VLOOKUP(I166,degree_granting_type,3,FALSE)</f>
        <v>2</v>
      </c>
    </row>
    <row r="167" spans="2:18" x14ac:dyDescent="0.25">
      <c r="B167" s="1" t="s">
        <v>481</v>
      </c>
      <c r="C167" s="1" t="s">
        <v>474</v>
      </c>
      <c r="D167" s="1" t="s">
        <v>486</v>
      </c>
      <c r="E167" s="1" t="s">
        <v>49</v>
      </c>
      <c r="F167" s="1" t="s">
        <v>487</v>
      </c>
      <c r="G167" s="1" t="s">
        <v>477</v>
      </c>
      <c r="H167" s="1" t="s">
        <v>6</v>
      </c>
      <c r="I167" s="1" t="s">
        <v>7</v>
      </c>
      <c r="J167" s="1">
        <v>-123.9654349962</v>
      </c>
      <c r="K167" s="1">
        <v>49.156506000500002</v>
      </c>
      <c r="M167">
        <f>VLOOKUP(B167,city,3,FALSE)</f>
        <v>60</v>
      </c>
      <c r="N167">
        <f>VLOOKUP(C167,institution,4,FALSE)</f>
        <v>44</v>
      </c>
      <c r="O167">
        <f>VLOOKUP(E167,region,3,FALSE)</f>
        <v>8</v>
      </c>
      <c r="P167">
        <f>VLOOKUP(F167,campus,6,FALSE)</f>
        <v>164</v>
      </c>
      <c r="Q167">
        <f>VLOOKUP(H167,type,3,FALSE)</f>
        <v>2</v>
      </c>
      <c r="R167">
        <f>VLOOKUP(I167,degree_granting_type,3,FALSE)</f>
        <v>2</v>
      </c>
    </row>
    <row r="168" spans="2:18" x14ac:dyDescent="0.25">
      <c r="B168" s="1" t="s">
        <v>488</v>
      </c>
      <c r="C168" s="1" t="s">
        <v>474</v>
      </c>
      <c r="D168" s="1" t="s">
        <v>489</v>
      </c>
      <c r="E168" s="1" t="s">
        <v>49</v>
      </c>
      <c r="F168" s="1" t="s">
        <v>490</v>
      </c>
      <c r="G168" s="1" t="s">
        <v>477</v>
      </c>
      <c r="H168" s="1" t="s">
        <v>6</v>
      </c>
      <c r="I168" s="1" t="s">
        <v>7</v>
      </c>
      <c r="J168" s="1">
        <v>-124.31197599710001</v>
      </c>
      <c r="K168" s="1">
        <v>49.318226997799997</v>
      </c>
      <c r="M168">
        <f>VLOOKUP(B168,city,3,FALSE)</f>
        <v>66</v>
      </c>
      <c r="N168">
        <f>VLOOKUP(C168,institution,4,FALSE)</f>
        <v>44</v>
      </c>
      <c r="O168">
        <f>VLOOKUP(E168,region,3,FALSE)</f>
        <v>8</v>
      </c>
      <c r="P168">
        <f>VLOOKUP(F168,campus,6,FALSE)</f>
        <v>165</v>
      </c>
      <c r="Q168">
        <f>VLOOKUP(H168,type,3,FALSE)</f>
        <v>2</v>
      </c>
      <c r="R168">
        <f>VLOOKUP(I168,degree_granting_type,3,FALSE)</f>
        <v>2</v>
      </c>
    </row>
    <row r="169" spans="2:18" x14ac:dyDescent="0.25">
      <c r="B169" s="1" t="s">
        <v>491</v>
      </c>
      <c r="C169" s="1" t="s">
        <v>474</v>
      </c>
      <c r="D169" s="1" t="s">
        <v>492</v>
      </c>
      <c r="E169" s="1" t="s">
        <v>49</v>
      </c>
      <c r="F169" s="1" t="s">
        <v>493</v>
      </c>
      <c r="G169" s="1" t="s">
        <v>477</v>
      </c>
      <c r="H169" s="1" t="s">
        <v>6</v>
      </c>
      <c r="I169" s="1" t="s">
        <v>7</v>
      </c>
      <c r="J169" s="1">
        <v>-124.5171440049</v>
      </c>
      <c r="K169" s="1">
        <v>49.822763997700001</v>
      </c>
      <c r="M169">
        <f>VLOOKUP(B169,city,3,FALSE)</f>
        <v>72</v>
      </c>
      <c r="N169">
        <f>VLOOKUP(C169,institution,4,FALSE)</f>
        <v>44</v>
      </c>
      <c r="O169">
        <f>VLOOKUP(E169,region,3,FALSE)</f>
        <v>8</v>
      </c>
      <c r="P169">
        <f>VLOOKUP(F169,campus,6,FALSE)</f>
        <v>166</v>
      </c>
      <c r="Q169">
        <f>VLOOKUP(H169,type,3,FALSE)</f>
        <v>2</v>
      </c>
      <c r="R169">
        <f>VLOOKUP(I169,degree_granting_type,3,FALSE)</f>
        <v>2</v>
      </c>
    </row>
    <row r="170" spans="2:18" x14ac:dyDescent="0.25">
      <c r="B170" s="1" t="s">
        <v>12</v>
      </c>
      <c r="C170" s="1" t="s">
        <v>494</v>
      </c>
      <c r="D170" s="1" t="s">
        <v>495</v>
      </c>
      <c r="E170" s="1" t="s">
        <v>3</v>
      </c>
      <c r="F170" s="1" t="s">
        <v>496</v>
      </c>
      <c r="G170" s="1" t="s">
        <v>497</v>
      </c>
      <c r="H170" s="1" t="s">
        <v>6</v>
      </c>
      <c r="I170" s="1" t="s">
        <v>498</v>
      </c>
      <c r="J170" s="1">
        <v>-123.12298499649999</v>
      </c>
      <c r="K170" s="1">
        <v>49.285764997500003</v>
      </c>
      <c r="M170">
        <f>VLOOKUP(B170,city,3,FALSE)</f>
        <v>92</v>
      </c>
      <c r="N170">
        <f>VLOOKUP(C170,institution,4,FALSE)</f>
        <v>2</v>
      </c>
      <c r="O170">
        <f>VLOOKUP(E170,region,3,FALSE)</f>
        <v>3</v>
      </c>
      <c r="P170">
        <f>VLOOKUP(F170,campus,6,FALSE)</f>
        <v>167</v>
      </c>
      <c r="Q170">
        <f>VLOOKUP(H170,type,3,FALSE)</f>
        <v>2</v>
      </c>
      <c r="R170">
        <f>VLOOKUP(I170,degree_granting_type,3,FALSE)</f>
        <v>1</v>
      </c>
    </row>
    <row r="171" spans="2:18" x14ac:dyDescent="0.25">
      <c r="B171" s="1" t="s">
        <v>8</v>
      </c>
      <c r="C171" s="1" t="s">
        <v>499</v>
      </c>
      <c r="D171" s="1" t="s">
        <v>500</v>
      </c>
      <c r="E171" s="1" t="s">
        <v>3</v>
      </c>
      <c r="F171" s="1" t="s">
        <v>501</v>
      </c>
      <c r="G171" s="1" t="s">
        <v>502</v>
      </c>
      <c r="H171" s="1" t="s">
        <v>6</v>
      </c>
      <c r="I171" s="1" t="s">
        <v>498</v>
      </c>
      <c r="J171" s="1">
        <v>-123.0017150064</v>
      </c>
      <c r="K171" s="1">
        <v>49.229701997500001</v>
      </c>
      <c r="M171">
        <f>VLOOKUP(B171,city,3,FALSE)</f>
        <v>10</v>
      </c>
      <c r="N171">
        <f>VLOOKUP(C171,institution,4,FALSE)</f>
        <v>3</v>
      </c>
      <c r="O171">
        <f>VLOOKUP(E171,region,3,FALSE)</f>
        <v>3</v>
      </c>
      <c r="P171">
        <f>VLOOKUP(F171,campus,6,FALSE)</f>
        <v>168</v>
      </c>
      <c r="Q171">
        <f>VLOOKUP(H171,type,3,FALSE)</f>
        <v>2</v>
      </c>
      <c r="R171">
        <f>VLOOKUP(I171,degree_granting_type,3,FALSE)</f>
        <v>1</v>
      </c>
    </row>
    <row r="172" spans="2:18" x14ac:dyDescent="0.25">
      <c r="B172" s="1" t="s">
        <v>12</v>
      </c>
      <c r="C172" s="1" t="s">
        <v>499</v>
      </c>
      <c r="D172" s="1" t="s">
        <v>503</v>
      </c>
      <c r="E172" s="1" t="s">
        <v>3</v>
      </c>
      <c r="F172" s="1" t="s">
        <v>504</v>
      </c>
      <c r="G172" s="1" t="s">
        <v>502</v>
      </c>
      <c r="H172" s="1" t="s">
        <v>6</v>
      </c>
      <c r="I172" s="1" t="s">
        <v>498</v>
      </c>
      <c r="J172" s="1">
        <v>-123.1132969936</v>
      </c>
      <c r="K172" s="1">
        <v>49.2847999986</v>
      </c>
      <c r="M172">
        <f>VLOOKUP(B172,city,3,FALSE)</f>
        <v>92</v>
      </c>
      <c r="N172">
        <f>VLOOKUP(C172,institution,4,FALSE)</f>
        <v>3</v>
      </c>
      <c r="O172">
        <f>VLOOKUP(E172,region,3,FALSE)</f>
        <v>3</v>
      </c>
      <c r="P172">
        <f>VLOOKUP(F172,campus,6,FALSE)</f>
        <v>169</v>
      </c>
      <c r="Q172">
        <f>VLOOKUP(H172,type,3,FALSE)</f>
        <v>2</v>
      </c>
      <c r="R172">
        <f>VLOOKUP(I172,degree_granting_type,3,FALSE)</f>
        <v>1</v>
      </c>
    </row>
    <row r="173" spans="2:18" x14ac:dyDescent="0.25">
      <c r="B173" s="1" t="s">
        <v>8</v>
      </c>
      <c r="C173" s="1" t="s">
        <v>505</v>
      </c>
      <c r="D173" s="1" t="s">
        <v>506</v>
      </c>
      <c r="E173" s="1" t="s">
        <v>3</v>
      </c>
      <c r="F173" s="1" t="s">
        <v>507</v>
      </c>
      <c r="G173" s="1" t="s">
        <v>508</v>
      </c>
      <c r="H173" s="1" t="s">
        <v>6</v>
      </c>
      <c r="I173" s="1" t="s">
        <v>498</v>
      </c>
      <c r="J173" s="1">
        <v>-123.04483699799999</v>
      </c>
      <c r="K173" s="1">
        <v>49.259836997699999</v>
      </c>
      <c r="M173">
        <f>VLOOKUP(B173,city,3,FALSE)</f>
        <v>10</v>
      </c>
      <c r="N173">
        <f>VLOOKUP(C173,institution,4,FALSE)</f>
        <v>4</v>
      </c>
      <c r="O173">
        <f>VLOOKUP(E173,region,3,FALSE)</f>
        <v>3</v>
      </c>
      <c r="P173">
        <f>VLOOKUP(F173,campus,6,FALSE)</f>
        <v>170</v>
      </c>
      <c r="Q173">
        <f>VLOOKUP(H173,type,3,FALSE)</f>
        <v>2</v>
      </c>
      <c r="R173">
        <f>VLOOKUP(I173,degree_granting_type,3,FALSE)</f>
        <v>1</v>
      </c>
    </row>
    <row r="174" spans="2:18" x14ac:dyDescent="0.25">
      <c r="B174" s="1" t="s">
        <v>12</v>
      </c>
      <c r="C174" s="1" t="s">
        <v>505</v>
      </c>
      <c r="D174" s="1" t="s">
        <v>509</v>
      </c>
      <c r="E174" s="1" t="s">
        <v>3</v>
      </c>
      <c r="F174" s="1" t="s">
        <v>510</v>
      </c>
      <c r="G174" s="1" t="s">
        <v>508</v>
      </c>
      <c r="H174" s="1" t="s">
        <v>6</v>
      </c>
      <c r="I174" s="1" t="s">
        <v>498</v>
      </c>
      <c r="J174" s="1">
        <v>-123.11673299650001</v>
      </c>
      <c r="K174" s="1">
        <v>49.283617003000003</v>
      </c>
      <c r="M174">
        <f>VLOOKUP(B174,city,3,FALSE)</f>
        <v>92</v>
      </c>
      <c r="N174">
        <f>VLOOKUP(C174,institution,4,FALSE)</f>
        <v>4</v>
      </c>
      <c r="O174">
        <f>VLOOKUP(E174,region,3,FALSE)</f>
        <v>3</v>
      </c>
      <c r="P174">
        <f>VLOOKUP(F174,campus,6,FALSE)</f>
        <v>171</v>
      </c>
      <c r="Q174">
        <f>VLOOKUP(H174,type,3,FALSE)</f>
        <v>2</v>
      </c>
      <c r="R174">
        <f>VLOOKUP(I174,degree_granting_type,3,FALSE)</f>
        <v>1</v>
      </c>
    </row>
    <row r="175" spans="2:18" x14ac:dyDescent="0.25">
      <c r="B175" s="1" t="s">
        <v>12</v>
      </c>
      <c r="C175" s="1" t="s">
        <v>511</v>
      </c>
      <c r="D175" s="1" t="s">
        <v>512</v>
      </c>
      <c r="E175" s="1" t="s">
        <v>3</v>
      </c>
      <c r="F175" s="1" t="s">
        <v>513</v>
      </c>
      <c r="G175" s="1" t="s">
        <v>514</v>
      </c>
      <c r="H175" s="1" t="s">
        <v>6</v>
      </c>
      <c r="I175" s="1" t="s">
        <v>515</v>
      </c>
      <c r="J175" s="1">
        <v>-123.1350660012</v>
      </c>
      <c r="K175" s="1">
        <v>49.272043001599997</v>
      </c>
      <c r="M175">
        <f>VLOOKUP(B175,city,3,FALSE)</f>
        <v>92</v>
      </c>
      <c r="N175">
        <f>VLOOKUP(C175,institution,4,FALSE)</f>
        <v>5</v>
      </c>
      <c r="O175">
        <f>VLOOKUP(E175,region,3,FALSE)</f>
        <v>3</v>
      </c>
      <c r="P175">
        <f>VLOOKUP(F175,campus,6,FALSE)</f>
        <v>172</v>
      </c>
      <c r="Q175">
        <f>VLOOKUP(H175,type,3,FALSE)</f>
        <v>2</v>
      </c>
      <c r="R175">
        <f>VLOOKUP(I175,degree_granting_type,3,FALSE)</f>
        <v>3</v>
      </c>
    </row>
    <row r="176" spans="2:18" x14ac:dyDescent="0.25">
      <c r="B176" s="1" t="s">
        <v>12</v>
      </c>
      <c r="C176" s="1" t="s">
        <v>516</v>
      </c>
      <c r="D176" s="1" t="s">
        <v>517</v>
      </c>
      <c r="E176" s="1" t="s">
        <v>3</v>
      </c>
      <c r="F176" s="1" t="s">
        <v>518</v>
      </c>
      <c r="G176" s="1" t="s">
        <v>519</v>
      </c>
      <c r="H176" s="1" t="s">
        <v>6</v>
      </c>
      <c r="I176" s="1" t="s">
        <v>498</v>
      </c>
      <c r="J176" s="1">
        <v>-123.11552899519999</v>
      </c>
      <c r="K176" s="1">
        <v>49.285125004100003</v>
      </c>
      <c r="M176">
        <f>VLOOKUP(B176,city,3,FALSE)</f>
        <v>92</v>
      </c>
      <c r="N176">
        <f>VLOOKUP(C176,institution,4,FALSE)</f>
        <v>9</v>
      </c>
      <c r="O176">
        <f>VLOOKUP(E176,region,3,FALSE)</f>
        <v>3</v>
      </c>
      <c r="P176">
        <f>VLOOKUP(F176,campus,6,FALSE)</f>
        <v>173</v>
      </c>
      <c r="Q176">
        <f>VLOOKUP(H176,type,3,FALSE)</f>
        <v>2</v>
      </c>
      <c r="R176">
        <f>VLOOKUP(I176,degree_granting_type,3,FALSE)</f>
        <v>1</v>
      </c>
    </row>
    <row r="177" spans="2:18" x14ac:dyDescent="0.25">
      <c r="B177" s="1" t="s">
        <v>46</v>
      </c>
      <c r="C177" s="1" t="s">
        <v>516</v>
      </c>
      <c r="D177" s="1" t="s">
        <v>520</v>
      </c>
      <c r="E177" s="1" t="s">
        <v>49</v>
      </c>
      <c r="F177" s="1" t="s">
        <v>521</v>
      </c>
      <c r="G177" s="1" t="s">
        <v>522</v>
      </c>
      <c r="H177" s="1" t="s">
        <v>6</v>
      </c>
      <c r="I177" s="1" t="s">
        <v>498</v>
      </c>
      <c r="J177" s="1">
        <v>-123.5045299934</v>
      </c>
      <c r="K177" s="1">
        <v>48.449941000599999</v>
      </c>
      <c r="M177">
        <f>VLOOKUP(B177,city,3,FALSE)</f>
        <v>95</v>
      </c>
      <c r="N177">
        <f>VLOOKUP(C177,institution,4,FALSE)</f>
        <v>9</v>
      </c>
      <c r="O177">
        <f>VLOOKUP(E177,region,3,FALSE)</f>
        <v>8</v>
      </c>
      <c r="P177">
        <f>VLOOKUP(F177,campus,6,FALSE)</f>
        <v>174</v>
      </c>
      <c r="Q177">
        <f>VLOOKUP(H177,type,3,FALSE)</f>
        <v>2</v>
      </c>
      <c r="R177">
        <f>VLOOKUP(I177,degree_granting_type,3,FALSE)</f>
        <v>1</v>
      </c>
    </row>
    <row r="178" spans="2:18" x14ac:dyDescent="0.25">
      <c r="B178" s="1" t="s">
        <v>12</v>
      </c>
      <c r="C178" s="1" t="s">
        <v>523</v>
      </c>
      <c r="D178" s="1" t="s">
        <v>524</v>
      </c>
      <c r="E178" s="1" t="s">
        <v>3</v>
      </c>
      <c r="F178" s="1" t="s">
        <v>525</v>
      </c>
      <c r="G178" s="1" t="s">
        <v>526</v>
      </c>
      <c r="H178" s="1" t="s">
        <v>6</v>
      </c>
      <c r="I178" s="1" t="s">
        <v>498</v>
      </c>
      <c r="J178" s="1">
        <v>-123.11515299689999</v>
      </c>
      <c r="K178" s="1">
        <v>49.283294997100001</v>
      </c>
      <c r="M178">
        <f>VLOOKUP(B178,city,3,FALSE)</f>
        <v>92</v>
      </c>
      <c r="N178">
        <f>VLOOKUP(C178,institution,4,FALSE)</f>
        <v>13</v>
      </c>
      <c r="O178">
        <f>VLOOKUP(E178,region,3,FALSE)</f>
        <v>3</v>
      </c>
      <c r="P178">
        <f>VLOOKUP(F178,campus,6,FALSE)</f>
        <v>175</v>
      </c>
      <c r="Q178">
        <f>VLOOKUP(H178,type,3,FALSE)</f>
        <v>2</v>
      </c>
      <c r="R178">
        <f>VLOOKUP(I178,degree_granting_type,3,FALSE)</f>
        <v>1</v>
      </c>
    </row>
    <row r="179" spans="2:18" x14ac:dyDescent="0.25">
      <c r="B179" s="1" t="s">
        <v>12</v>
      </c>
      <c r="C179" s="1" t="s">
        <v>527</v>
      </c>
      <c r="D179" s="1" t="s">
        <v>528</v>
      </c>
      <c r="E179" s="1" t="s">
        <v>3</v>
      </c>
      <c r="F179" s="1" t="s">
        <v>529</v>
      </c>
      <c r="G179" s="1" t="s">
        <v>530</v>
      </c>
      <c r="H179" s="1" t="s">
        <v>6</v>
      </c>
      <c r="I179" s="1" t="s">
        <v>498</v>
      </c>
      <c r="J179" s="1">
        <v>-123.24855599919999</v>
      </c>
      <c r="K179" s="1">
        <v>49.272203998199998</v>
      </c>
      <c r="M179">
        <f>VLOOKUP(B179,city,3,FALSE)</f>
        <v>92</v>
      </c>
      <c r="N179">
        <f>VLOOKUP(C179,institution,4,FALSE)</f>
        <v>14</v>
      </c>
      <c r="O179">
        <f>VLOOKUP(E179,region,3,FALSE)</f>
        <v>3</v>
      </c>
      <c r="P179">
        <f>VLOOKUP(F179,campus,6,FALSE)</f>
        <v>176</v>
      </c>
      <c r="Q179">
        <f>VLOOKUP(H179,type,3,FALSE)</f>
        <v>2</v>
      </c>
      <c r="R179">
        <f>VLOOKUP(I179,degree_granting_type,3,FALSE)</f>
        <v>1</v>
      </c>
    </row>
    <row r="180" spans="2:18" x14ac:dyDescent="0.25">
      <c r="B180" s="1" t="s">
        <v>12</v>
      </c>
      <c r="C180" s="1" t="s">
        <v>531</v>
      </c>
      <c r="D180" s="1" t="s">
        <v>532</v>
      </c>
      <c r="E180" s="1" t="s">
        <v>3</v>
      </c>
      <c r="F180" s="1" t="s">
        <v>533</v>
      </c>
      <c r="G180" s="1" t="s">
        <v>534</v>
      </c>
      <c r="H180" s="1" t="s">
        <v>6</v>
      </c>
      <c r="I180" s="1" t="s">
        <v>498</v>
      </c>
      <c r="J180" s="1">
        <v>-123.1155560025</v>
      </c>
      <c r="K180" s="1">
        <v>49.277696001400003</v>
      </c>
      <c r="M180">
        <f>VLOOKUP(B180,city,3,FALSE)</f>
        <v>92</v>
      </c>
      <c r="N180">
        <f>VLOOKUP(C180,institution,4,FALSE)</f>
        <v>17</v>
      </c>
      <c r="O180">
        <f>VLOOKUP(E180,region,3,FALSE)</f>
        <v>3</v>
      </c>
      <c r="P180">
        <f>VLOOKUP(F180,campus,6,FALSE)</f>
        <v>177</v>
      </c>
      <c r="Q180">
        <f>VLOOKUP(H180,type,3,FALSE)</f>
        <v>2</v>
      </c>
      <c r="R180">
        <f>VLOOKUP(I180,degree_granting_type,3,FALSE)</f>
        <v>1</v>
      </c>
    </row>
    <row r="181" spans="2:18" x14ac:dyDescent="0.25">
      <c r="B181" s="1" t="s">
        <v>8</v>
      </c>
      <c r="C181" s="1" t="s">
        <v>535</v>
      </c>
      <c r="D181" s="1" t="s">
        <v>536</v>
      </c>
      <c r="E181" s="1" t="s">
        <v>3</v>
      </c>
      <c r="F181" s="1" t="s">
        <v>537</v>
      </c>
      <c r="G181" s="1" t="s">
        <v>538</v>
      </c>
      <c r="H181" s="1" t="s">
        <v>6</v>
      </c>
      <c r="I181" s="1" t="s">
        <v>498</v>
      </c>
      <c r="J181" s="1">
        <v>-122.9124529943</v>
      </c>
      <c r="K181" s="1">
        <v>49.274276002199997</v>
      </c>
      <c r="M181">
        <f>VLOOKUP(B181,city,3,FALSE)</f>
        <v>10</v>
      </c>
      <c r="N181">
        <f>VLOOKUP(C181,institution,4,FALSE)</f>
        <v>18</v>
      </c>
      <c r="O181">
        <f>VLOOKUP(E181,region,3,FALSE)</f>
        <v>3</v>
      </c>
      <c r="P181">
        <f>VLOOKUP(F181,campus,6,FALSE)</f>
        <v>178</v>
      </c>
      <c r="Q181">
        <f>VLOOKUP(H181,type,3,FALSE)</f>
        <v>2</v>
      </c>
      <c r="R181">
        <f>VLOOKUP(I181,degree_granting_type,3,FALSE)</f>
        <v>1</v>
      </c>
    </row>
    <row r="182" spans="2:18" x14ac:dyDescent="0.25">
      <c r="B182" s="1" t="s">
        <v>268</v>
      </c>
      <c r="C182" s="1" t="s">
        <v>539</v>
      </c>
      <c r="D182" s="1" t="s">
        <v>540</v>
      </c>
      <c r="E182" s="1" t="s">
        <v>260</v>
      </c>
      <c r="F182" s="1" t="s">
        <v>541</v>
      </c>
      <c r="G182" s="1" t="s">
        <v>542</v>
      </c>
      <c r="H182" s="1" t="s">
        <v>6</v>
      </c>
      <c r="I182" s="1" t="s">
        <v>498</v>
      </c>
      <c r="J182" s="1">
        <v>-120.8401890061</v>
      </c>
      <c r="K182" s="1">
        <v>56.252667001100001</v>
      </c>
      <c r="M182">
        <f>VLOOKUP(B182,city,3,FALSE)</f>
        <v>29</v>
      </c>
      <c r="N182">
        <f>VLOOKUP(C182,institution,4,FALSE)</f>
        <v>19</v>
      </c>
      <c r="O182">
        <f>VLOOKUP(E182,region,3,FALSE)</f>
        <v>6</v>
      </c>
      <c r="P182">
        <f>VLOOKUP(F182,campus,6,FALSE)</f>
        <v>179</v>
      </c>
      <c r="Q182">
        <f>VLOOKUP(H182,type,3,FALSE)</f>
        <v>2</v>
      </c>
      <c r="R182">
        <f>VLOOKUP(I182,degree_granting_type,3,FALSE)</f>
        <v>1</v>
      </c>
    </row>
    <row r="183" spans="2:18" x14ac:dyDescent="0.25">
      <c r="B183" s="1" t="s">
        <v>46</v>
      </c>
      <c r="C183" s="1" t="s">
        <v>539</v>
      </c>
      <c r="D183" s="1" t="s">
        <v>543</v>
      </c>
      <c r="E183" s="1" t="s">
        <v>49</v>
      </c>
      <c r="F183" s="1" t="s">
        <v>544</v>
      </c>
      <c r="G183" s="1" t="s">
        <v>542</v>
      </c>
      <c r="H183" s="1" t="s">
        <v>6</v>
      </c>
      <c r="I183" s="1" t="s">
        <v>498</v>
      </c>
      <c r="J183" s="1">
        <v>-123.3742229952</v>
      </c>
      <c r="K183" s="1">
        <v>48.515999997100003</v>
      </c>
      <c r="M183">
        <f>VLOOKUP(B183,city,3,FALSE)</f>
        <v>95</v>
      </c>
      <c r="N183">
        <f>VLOOKUP(C183,institution,4,FALSE)</f>
        <v>19</v>
      </c>
      <c r="O183">
        <f>VLOOKUP(E183,region,3,FALSE)</f>
        <v>8</v>
      </c>
      <c r="P183">
        <f>VLOOKUP(F183,campus,6,FALSE)</f>
        <v>180</v>
      </c>
      <c r="Q183">
        <f>VLOOKUP(H183,type,3,FALSE)</f>
        <v>2</v>
      </c>
      <c r="R183">
        <f>VLOOKUP(I183,degree_granting_type,3,FALSE)</f>
        <v>1</v>
      </c>
    </row>
    <row r="184" spans="2:18" x14ac:dyDescent="0.25">
      <c r="B184" s="1" t="s">
        <v>419</v>
      </c>
      <c r="C184" s="1" t="s">
        <v>539</v>
      </c>
      <c r="D184" s="1" t="s">
        <v>545</v>
      </c>
      <c r="E184" s="1" t="s">
        <v>25</v>
      </c>
      <c r="F184" s="1" t="s">
        <v>546</v>
      </c>
      <c r="G184" s="1" t="s">
        <v>542</v>
      </c>
      <c r="H184" s="1" t="s">
        <v>6</v>
      </c>
      <c r="I184" s="1" t="s">
        <v>498</v>
      </c>
      <c r="J184" s="1">
        <v>-120.34788600580001</v>
      </c>
      <c r="K184" s="1">
        <v>50.682962001600004</v>
      </c>
      <c r="M184">
        <f>VLOOKUP(B184,city,3,FALSE)</f>
        <v>43</v>
      </c>
      <c r="N184">
        <f>VLOOKUP(C184,institution,4,FALSE)</f>
        <v>19</v>
      </c>
      <c r="O184">
        <f>VLOOKUP(E184,region,3,FALSE)</f>
        <v>7</v>
      </c>
      <c r="P184">
        <f>VLOOKUP(F184,campus,6,FALSE)</f>
        <v>181</v>
      </c>
      <c r="Q184">
        <f>VLOOKUP(H184,type,3,FALSE)</f>
        <v>2</v>
      </c>
      <c r="R184">
        <f>VLOOKUP(I184,degree_granting_type,3,FALSE)</f>
        <v>1</v>
      </c>
    </row>
    <row r="185" spans="2:18" x14ac:dyDescent="0.25">
      <c r="B185" s="1" t="s">
        <v>23</v>
      </c>
      <c r="C185" s="1" t="s">
        <v>539</v>
      </c>
      <c r="D185" s="1" t="s">
        <v>547</v>
      </c>
      <c r="E185" s="1" t="s">
        <v>25</v>
      </c>
      <c r="F185" s="1" t="s">
        <v>548</v>
      </c>
      <c r="G185" s="1" t="s">
        <v>542</v>
      </c>
      <c r="H185" s="1" t="s">
        <v>6</v>
      </c>
      <c r="I185" s="1" t="s">
        <v>498</v>
      </c>
      <c r="J185" s="1">
        <v>-119.39842700600001</v>
      </c>
      <c r="K185" s="1">
        <v>49.876634004400003</v>
      </c>
      <c r="M185">
        <f>VLOOKUP(B185,city,3,FALSE)</f>
        <v>45</v>
      </c>
      <c r="N185">
        <f>VLOOKUP(C185,institution,4,FALSE)</f>
        <v>19</v>
      </c>
      <c r="O185">
        <f>VLOOKUP(E185,region,3,FALSE)</f>
        <v>7</v>
      </c>
      <c r="P185">
        <f>VLOOKUP(F185,campus,6,FALSE)</f>
        <v>182</v>
      </c>
      <c r="Q185">
        <f>VLOOKUP(H185,type,3,FALSE)</f>
        <v>2</v>
      </c>
      <c r="R185">
        <f>VLOOKUP(I185,degree_granting_type,3,FALSE)</f>
        <v>1</v>
      </c>
    </row>
    <row r="186" spans="2:18" x14ac:dyDescent="0.25">
      <c r="B186" s="1" t="s">
        <v>351</v>
      </c>
      <c r="C186" s="1" t="s">
        <v>539</v>
      </c>
      <c r="D186" s="1" t="s">
        <v>549</v>
      </c>
      <c r="E186" s="1" t="s">
        <v>25</v>
      </c>
      <c r="F186" s="1" t="s">
        <v>550</v>
      </c>
      <c r="G186" s="1" t="s">
        <v>542</v>
      </c>
      <c r="H186" s="1" t="s">
        <v>6</v>
      </c>
      <c r="I186" s="1" t="s">
        <v>498</v>
      </c>
      <c r="J186" s="1">
        <v>-119.5563229959</v>
      </c>
      <c r="K186" s="1">
        <v>49.486040000400003</v>
      </c>
      <c r="M186">
        <f>VLOOKUP(B186,city,3,FALSE)</f>
        <v>67</v>
      </c>
      <c r="N186">
        <f>VLOOKUP(C186,institution,4,FALSE)</f>
        <v>19</v>
      </c>
      <c r="O186">
        <f>VLOOKUP(E186,region,3,FALSE)</f>
        <v>7</v>
      </c>
      <c r="P186">
        <f>VLOOKUP(F186,campus,6,FALSE)</f>
        <v>183</v>
      </c>
      <c r="Q186">
        <f>VLOOKUP(H186,type,3,FALSE)</f>
        <v>2</v>
      </c>
      <c r="R186">
        <f>VLOOKUP(I186,degree_granting_type,3,FALSE)</f>
        <v>1</v>
      </c>
    </row>
    <row r="187" spans="2:18" x14ac:dyDescent="0.25">
      <c r="B187" s="1" t="s">
        <v>377</v>
      </c>
      <c r="C187" s="1" t="s">
        <v>539</v>
      </c>
      <c r="D187" s="1" t="s">
        <v>551</v>
      </c>
      <c r="E187" s="1" t="s">
        <v>115</v>
      </c>
      <c r="F187" s="1" t="s">
        <v>552</v>
      </c>
      <c r="G187" s="1" t="s">
        <v>542</v>
      </c>
      <c r="H187" s="1" t="s">
        <v>6</v>
      </c>
      <c r="I187" s="1" t="s">
        <v>498</v>
      </c>
      <c r="J187" s="1">
        <v>-117.2879470041</v>
      </c>
      <c r="K187" s="1">
        <v>49.487227997700003</v>
      </c>
      <c r="M187">
        <f>VLOOKUP(B187,city,3,FALSE)</f>
        <v>61</v>
      </c>
      <c r="N187">
        <f>VLOOKUP(C187,institution,4,FALSE)</f>
        <v>19</v>
      </c>
      <c r="O187">
        <f>VLOOKUP(E187,region,3,FALSE)</f>
        <v>2</v>
      </c>
      <c r="P187">
        <f>VLOOKUP(F187,campus,6,FALSE)</f>
        <v>184</v>
      </c>
      <c r="Q187">
        <f>VLOOKUP(H187,type,3,FALSE)</f>
        <v>2</v>
      </c>
      <c r="R187">
        <f>VLOOKUP(I187,degree_granting_type,3,FALSE)</f>
        <v>1</v>
      </c>
    </row>
    <row r="188" spans="2:18" x14ac:dyDescent="0.25">
      <c r="B188" s="1" t="s">
        <v>12</v>
      </c>
      <c r="C188" s="1" t="s">
        <v>553</v>
      </c>
      <c r="D188" s="1" t="s">
        <v>554</v>
      </c>
      <c r="E188" s="1" t="s">
        <v>3</v>
      </c>
      <c r="F188" s="1" t="s">
        <v>555</v>
      </c>
      <c r="G188" s="1" t="s">
        <v>556</v>
      </c>
      <c r="H188" s="1" t="s">
        <v>6</v>
      </c>
      <c r="I188" s="1" t="s">
        <v>498</v>
      </c>
      <c r="J188" s="1">
        <v>-123.1185380008</v>
      </c>
      <c r="K188" s="1">
        <v>49.2828329994</v>
      </c>
      <c r="M188">
        <f>VLOOKUP(B188,city,3,FALSE)</f>
        <v>92</v>
      </c>
      <c r="N188">
        <f>VLOOKUP(C188,institution,4,FALSE)</f>
        <v>23</v>
      </c>
      <c r="O188">
        <f>VLOOKUP(E188,region,3,FALSE)</f>
        <v>3</v>
      </c>
      <c r="P188">
        <f>VLOOKUP(F188,campus,6,FALSE)</f>
        <v>185</v>
      </c>
      <c r="Q188">
        <f>VLOOKUP(H188,type,3,FALSE)</f>
        <v>2</v>
      </c>
      <c r="R188">
        <f>VLOOKUP(I188,degree_granting_type,3,FALSE)</f>
        <v>1</v>
      </c>
    </row>
    <row r="189" spans="2:18" x14ac:dyDescent="0.25">
      <c r="B189" s="1" t="s">
        <v>12</v>
      </c>
      <c r="C189" s="1" t="s">
        <v>557</v>
      </c>
      <c r="D189" s="1" t="s">
        <v>558</v>
      </c>
      <c r="E189" s="1" t="s">
        <v>3</v>
      </c>
      <c r="F189" s="1" t="s">
        <v>559</v>
      </c>
      <c r="G189" s="1" t="s">
        <v>560</v>
      </c>
      <c r="H189" s="1" t="s">
        <v>6</v>
      </c>
      <c r="I189" s="1" t="s">
        <v>515</v>
      </c>
      <c r="J189" s="1">
        <v>-123.118281001</v>
      </c>
      <c r="K189" s="1">
        <v>49.286287000599998</v>
      </c>
      <c r="M189">
        <f>VLOOKUP(B189,city,3,FALSE)</f>
        <v>92</v>
      </c>
      <c r="N189">
        <f>VLOOKUP(C189,institution,4,FALSE)</f>
        <v>29</v>
      </c>
      <c r="O189">
        <f>VLOOKUP(E189,region,3,FALSE)</f>
        <v>3</v>
      </c>
      <c r="P189">
        <f>VLOOKUP(F189,campus,6,FALSE)</f>
        <v>186</v>
      </c>
      <c r="Q189">
        <f>VLOOKUP(H189,type,3,FALSE)</f>
        <v>2</v>
      </c>
      <c r="R189">
        <f>VLOOKUP(I189,degree_granting_type,3,FALSE)</f>
        <v>3</v>
      </c>
    </row>
    <row r="190" spans="2:18" x14ac:dyDescent="0.25">
      <c r="B190" s="1" t="s">
        <v>73</v>
      </c>
      <c r="C190" s="1" t="s">
        <v>561</v>
      </c>
      <c r="D190" s="1" t="s">
        <v>562</v>
      </c>
      <c r="E190" s="1" t="s">
        <v>3</v>
      </c>
      <c r="F190" s="1" t="s">
        <v>563</v>
      </c>
      <c r="G190" s="1" t="s">
        <v>564</v>
      </c>
      <c r="H190" s="1" t="s">
        <v>6</v>
      </c>
      <c r="I190" s="1" t="s">
        <v>498</v>
      </c>
      <c r="J190" s="1">
        <v>-123.1005839952</v>
      </c>
      <c r="K190" s="1">
        <v>49.737377997999999</v>
      </c>
      <c r="M190">
        <f>VLOOKUP(B190,city,3,FALSE)</f>
        <v>84</v>
      </c>
      <c r="N190">
        <f>VLOOKUP(C190,institution,4,FALSE)</f>
        <v>30</v>
      </c>
      <c r="O190">
        <f>VLOOKUP(E190,region,3,FALSE)</f>
        <v>3</v>
      </c>
      <c r="P190">
        <f>VLOOKUP(F190,campus,6,FALSE)</f>
        <v>187</v>
      </c>
      <c r="Q190">
        <f>VLOOKUP(H190,type,3,FALSE)</f>
        <v>2</v>
      </c>
      <c r="R190">
        <f>VLOOKUP(I190,degree_granting_type,3,FALSE)</f>
        <v>1</v>
      </c>
    </row>
    <row r="191" spans="2:18" x14ac:dyDescent="0.25">
      <c r="B191" s="1" t="s">
        <v>12</v>
      </c>
      <c r="C191" s="1" t="s">
        <v>565</v>
      </c>
      <c r="D191" s="1" t="s">
        <v>566</v>
      </c>
      <c r="E191" s="1" t="s">
        <v>3</v>
      </c>
      <c r="F191" s="1" t="s">
        <v>567</v>
      </c>
      <c r="G191" s="1" t="s">
        <v>568</v>
      </c>
      <c r="H191" s="1" t="s">
        <v>6</v>
      </c>
      <c r="I191" s="1" t="s">
        <v>498</v>
      </c>
      <c r="J191" s="1">
        <v>-123.117808995</v>
      </c>
      <c r="K191" s="1">
        <v>49.281715002299997</v>
      </c>
      <c r="M191">
        <f>VLOOKUP(B191,city,3,FALSE)</f>
        <v>92</v>
      </c>
      <c r="N191">
        <f>VLOOKUP(C191,institution,4,FALSE)</f>
        <v>34</v>
      </c>
      <c r="O191">
        <f>VLOOKUP(E191,region,3,FALSE)</f>
        <v>3</v>
      </c>
      <c r="P191">
        <f>VLOOKUP(F191,campus,6,FALSE)</f>
        <v>188</v>
      </c>
      <c r="Q191">
        <f>VLOOKUP(H191,type,3,FALSE)</f>
        <v>2</v>
      </c>
      <c r="R191">
        <f>VLOOKUP(I191,degree_granting_type,3,FALSE)</f>
        <v>1</v>
      </c>
    </row>
    <row r="192" spans="2:18" x14ac:dyDescent="0.25">
      <c r="B192" s="1" t="s">
        <v>15</v>
      </c>
      <c r="C192" s="1" t="s">
        <v>569</v>
      </c>
      <c r="D192" s="1" t="s">
        <v>570</v>
      </c>
      <c r="E192" s="1" t="s">
        <v>3</v>
      </c>
      <c r="F192" s="1" t="s">
        <v>571</v>
      </c>
      <c r="G192" s="1" t="s">
        <v>572</v>
      </c>
      <c r="H192" s="1" t="s">
        <v>6</v>
      </c>
      <c r="I192" s="1" t="s">
        <v>498</v>
      </c>
      <c r="J192" s="1">
        <v>-122.6003350024</v>
      </c>
      <c r="K192" s="1">
        <v>49.139891996499998</v>
      </c>
      <c r="M192">
        <f>VLOOKUP(B192,city,3,FALSE)</f>
        <v>50</v>
      </c>
      <c r="N192">
        <f>VLOOKUP(C192,institution,4,FALSE)</f>
        <v>36</v>
      </c>
      <c r="O192">
        <f>VLOOKUP(E192,region,3,FALSE)</f>
        <v>3</v>
      </c>
      <c r="P192">
        <f>VLOOKUP(F192,campus,6,FALSE)</f>
        <v>189</v>
      </c>
      <c r="Q192">
        <f>VLOOKUP(H192,type,3,FALSE)</f>
        <v>2</v>
      </c>
      <c r="R192">
        <f>VLOOKUP(I192,degree_granting_type,3,FALSE)</f>
        <v>1</v>
      </c>
    </row>
    <row r="193" spans="2:18" x14ac:dyDescent="0.25">
      <c r="B193" s="1" t="s">
        <v>12</v>
      </c>
      <c r="C193" s="1" t="s">
        <v>573</v>
      </c>
      <c r="D193" s="1" t="s">
        <v>574</v>
      </c>
      <c r="E193" s="1" t="s">
        <v>3</v>
      </c>
      <c r="F193" s="1" t="s">
        <v>575</v>
      </c>
      <c r="G193" s="1" t="s">
        <v>576</v>
      </c>
      <c r="H193" s="1" t="s">
        <v>6</v>
      </c>
      <c r="I193" s="1" t="s">
        <v>498</v>
      </c>
      <c r="J193" s="1">
        <v>-123.1222339942</v>
      </c>
      <c r="K193" s="1">
        <v>49.2868059957</v>
      </c>
      <c r="M193">
        <f>VLOOKUP(B193,city,3,FALSE)</f>
        <v>92</v>
      </c>
      <c r="N193">
        <f>VLOOKUP(C193,institution,4,FALSE)</f>
        <v>37</v>
      </c>
      <c r="O193">
        <f>VLOOKUP(E193,region,3,FALSE)</f>
        <v>3</v>
      </c>
      <c r="P193">
        <f>VLOOKUP(F193,campus,6,FALSE)</f>
        <v>190</v>
      </c>
      <c r="Q193">
        <f>VLOOKUP(H193,type,3,FALSE)</f>
        <v>2</v>
      </c>
      <c r="R193">
        <f>VLOOKUP(I193,degree_granting_type,3,FALSE)</f>
        <v>1</v>
      </c>
    </row>
    <row r="194" spans="2:18" x14ac:dyDescent="0.25">
      <c r="B194" s="1" t="s">
        <v>151</v>
      </c>
      <c r="C194" s="1" t="s">
        <v>577</v>
      </c>
      <c r="D194" s="1" t="s">
        <v>578</v>
      </c>
      <c r="E194" s="1" t="s">
        <v>3</v>
      </c>
      <c r="F194" s="1" t="s">
        <v>579</v>
      </c>
      <c r="G194" s="1" t="s">
        <v>580</v>
      </c>
      <c r="H194" s="1" t="s">
        <v>6</v>
      </c>
      <c r="I194" s="1" t="s">
        <v>515</v>
      </c>
      <c r="J194" s="1">
        <v>-122.81314199320001</v>
      </c>
      <c r="K194" s="1">
        <v>49.285279000899997</v>
      </c>
      <c r="M194">
        <f>VLOOKUP(B194,city,3,FALSE)</f>
        <v>17</v>
      </c>
      <c r="N194">
        <f>VLOOKUP(C194,institution,4,FALSE)</f>
        <v>40</v>
      </c>
      <c r="O194">
        <f>VLOOKUP(E194,region,3,FALSE)</f>
        <v>3</v>
      </c>
      <c r="P194">
        <f>VLOOKUP(F194,campus,6,FALSE)</f>
        <v>191</v>
      </c>
      <c r="Q194">
        <f>VLOOKUP(H194,type,3,FALSE)</f>
        <v>2</v>
      </c>
      <c r="R194">
        <f>VLOOKUP(I194,degree_granting_type,3,FALSE)</f>
        <v>3</v>
      </c>
    </row>
    <row r="197" spans="2:18" x14ac:dyDescent="0.25">
      <c r="M197" t="s">
        <v>582</v>
      </c>
      <c r="N197" t="s">
        <v>989</v>
      </c>
    </row>
    <row r="198" spans="2:18" x14ac:dyDescent="0.25">
      <c r="M198" t="s">
        <v>584</v>
      </c>
      <c r="N198" t="s">
        <v>989</v>
      </c>
    </row>
    <row r="199" spans="2:18" x14ac:dyDescent="0.25">
      <c r="M199" t="s">
        <v>587</v>
      </c>
      <c r="N199" t="s">
        <v>989</v>
      </c>
    </row>
    <row r="200" spans="2:18" x14ac:dyDescent="0.25">
      <c r="M200" t="s">
        <v>590</v>
      </c>
      <c r="N200" t="s">
        <v>989</v>
      </c>
    </row>
    <row r="201" spans="2:18" x14ac:dyDescent="0.25">
      <c r="M201" t="s">
        <v>979</v>
      </c>
      <c r="N201" t="s">
        <v>989</v>
      </c>
    </row>
    <row r="202" spans="2:18" x14ac:dyDescent="0.25">
      <c r="M202" t="s">
        <v>981</v>
      </c>
      <c r="N202" t="s">
        <v>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4"/>
  <sheetViews>
    <sheetView topLeftCell="B1" workbookViewId="0">
      <selection activeCell="E2" sqref="E2"/>
    </sheetView>
  </sheetViews>
  <sheetFormatPr defaultColWidth="39.140625" defaultRowHeight="15" x14ac:dyDescent="0.25"/>
  <cols>
    <col min="3" max="3" width="25.28515625" bestFit="1" customWidth="1"/>
    <col min="4" max="4" width="17.28515625" bestFit="1" customWidth="1"/>
    <col min="5" max="8" width="8" bestFit="1" customWidth="1"/>
  </cols>
  <sheetData>
    <row r="1" spans="2: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2:8" ht="75.75" thickBot="1" x14ac:dyDescent="0.3">
      <c r="B2" s="6" t="s">
        <v>965</v>
      </c>
      <c r="C2" s="6" t="s">
        <v>966</v>
      </c>
      <c r="D2" s="6" t="s">
        <v>967</v>
      </c>
      <c r="E2" s="7" t="s">
        <v>968</v>
      </c>
      <c r="F2" s="7" t="s">
        <v>969</v>
      </c>
      <c r="G2" s="7" t="s">
        <v>970</v>
      </c>
      <c r="H2" s="7" t="s">
        <v>971</v>
      </c>
    </row>
    <row r="3" spans="2:8" ht="29.25" thickTop="1" x14ac:dyDescent="0.25">
      <c r="B3" s="3" t="s">
        <v>595</v>
      </c>
      <c r="C3" s="3" t="s">
        <v>377</v>
      </c>
      <c r="D3" s="3" t="s">
        <v>596</v>
      </c>
      <c r="E3" s="4">
        <v>0.13</v>
      </c>
      <c r="F3" s="5">
        <v>0.111</v>
      </c>
      <c r="G3" s="5">
        <v>5.7000000000000002E-2</v>
      </c>
      <c r="H3" s="5">
        <v>3.2000000000000001E-2</v>
      </c>
    </row>
    <row r="4" spans="2:8" ht="28.5" x14ac:dyDescent="0.25">
      <c r="B4" s="3" t="s">
        <v>597</v>
      </c>
      <c r="C4" s="3" t="s">
        <v>46</v>
      </c>
      <c r="D4" s="3" t="s">
        <v>598</v>
      </c>
      <c r="E4" s="5">
        <v>0.21299999999999999</v>
      </c>
      <c r="F4" s="5">
        <v>0.14299999999999999</v>
      </c>
      <c r="G4" s="5">
        <v>0.129</v>
      </c>
      <c r="H4" s="5">
        <v>0.11600000000000001</v>
      </c>
    </row>
    <row r="5" spans="2:8" x14ac:dyDescent="0.25">
      <c r="B5" s="3" t="s">
        <v>599</v>
      </c>
      <c r="C5" s="3" t="s">
        <v>140</v>
      </c>
      <c r="D5" s="3" t="s">
        <v>600</v>
      </c>
      <c r="E5" s="5">
        <v>0.38200000000000001</v>
      </c>
      <c r="F5" s="5">
        <v>0.41299999999999998</v>
      </c>
      <c r="G5" s="5">
        <v>0.40500000000000003</v>
      </c>
      <c r="H5" s="4">
        <v>0.37</v>
      </c>
    </row>
    <row r="6" spans="2:8" x14ac:dyDescent="0.25">
      <c r="B6" s="3" t="s">
        <v>599</v>
      </c>
      <c r="C6" s="3" t="s">
        <v>8</v>
      </c>
      <c r="D6" s="3" t="s">
        <v>601</v>
      </c>
      <c r="E6" s="4">
        <v>0.4</v>
      </c>
      <c r="F6" s="5">
        <v>0.13300000000000001</v>
      </c>
      <c r="G6" s="3" t="s">
        <v>964</v>
      </c>
      <c r="H6" s="3" t="s">
        <v>964</v>
      </c>
    </row>
    <row r="7" spans="2:8" x14ac:dyDescent="0.25">
      <c r="B7" s="3" t="s">
        <v>599</v>
      </c>
      <c r="C7" s="3" t="s">
        <v>419</v>
      </c>
      <c r="D7" s="3" t="s">
        <v>603</v>
      </c>
      <c r="E7" s="5">
        <v>0.222</v>
      </c>
      <c r="F7" s="5">
        <v>0.246</v>
      </c>
      <c r="G7" s="5">
        <v>0.33300000000000002</v>
      </c>
      <c r="H7" s="5">
        <v>0.41699999999999998</v>
      </c>
    </row>
    <row r="8" spans="2:8" x14ac:dyDescent="0.25">
      <c r="B8" s="3" t="s">
        <v>599</v>
      </c>
      <c r="C8" s="3" t="s">
        <v>23</v>
      </c>
      <c r="D8" s="3" t="s">
        <v>604</v>
      </c>
      <c r="E8" s="4">
        <v>0.5</v>
      </c>
      <c r="F8" s="4">
        <v>0.5</v>
      </c>
      <c r="G8" s="5">
        <v>0.36399999999999999</v>
      </c>
      <c r="H8" s="3" t="s">
        <v>964</v>
      </c>
    </row>
    <row r="9" spans="2:8" x14ac:dyDescent="0.25">
      <c r="B9" s="3" t="s">
        <v>599</v>
      </c>
      <c r="C9" s="3" t="s">
        <v>605</v>
      </c>
      <c r="D9" s="3" t="s">
        <v>606</v>
      </c>
      <c r="E9" s="5">
        <v>0.182</v>
      </c>
      <c r="F9" s="5">
        <v>9.0999999999999998E-2</v>
      </c>
      <c r="G9" s="5">
        <v>0.28599999999999998</v>
      </c>
      <c r="H9" s="4">
        <v>0.39</v>
      </c>
    </row>
    <row r="10" spans="2:8" x14ac:dyDescent="0.25">
      <c r="B10" s="3" t="s">
        <v>599</v>
      </c>
      <c r="C10" s="3" t="s">
        <v>15</v>
      </c>
      <c r="D10" s="3" t="s">
        <v>607</v>
      </c>
      <c r="E10" s="5">
        <v>0.33300000000000002</v>
      </c>
      <c r="F10" s="4">
        <v>0.34</v>
      </c>
      <c r="G10" s="5">
        <v>0.41299999999999998</v>
      </c>
      <c r="H10" s="5">
        <v>0.32300000000000001</v>
      </c>
    </row>
    <row r="11" spans="2:8" x14ac:dyDescent="0.25">
      <c r="B11" s="3" t="s">
        <v>599</v>
      </c>
      <c r="C11" s="3" t="s">
        <v>481</v>
      </c>
      <c r="D11" s="3" t="s">
        <v>608</v>
      </c>
      <c r="E11" s="5">
        <v>0.29699999999999999</v>
      </c>
      <c r="F11" s="5">
        <v>0.34799999999999998</v>
      </c>
      <c r="G11" s="5">
        <v>0.39100000000000001</v>
      </c>
      <c r="H11" s="5">
        <v>0.44600000000000001</v>
      </c>
    </row>
    <row r="12" spans="2:8" x14ac:dyDescent="0.25">
      <c r="B12" s="3" t="s">
        <v>599</v>
      </c>
      <c r="C12" s="3" t="s">
        <v>0</v>
      </c>
      <c r="D12" s="3" t="s">
        <v>609</v>
      </c>
      <c r="E12" s="5">
        <v>0.114</v>
      </c>
      <c r="F12" s="5">
        <v>0.129</v>
      </c>
      <c r="G12" s="5">
        <v>0.122</v>
      </c>
      <c r="H12" s="5">
        <v>0.125</v>
      </c>
    </row>
    <row r="13" spans="2:8" x14ac:dyDescent="0.25">
      <c r="B13" s="3" t="s">
        <v>599</v>
      </c>
      <c r="C13" s="3" t="s">
        <v>37</v>
      </c>
      <c r="D13" s="3" t="s">
        <v>610</v>
      </c>
      <c r="E13" s="4">
        <v>0.27</v>
      </c>
      <c r="F13" s="5">
        <v>0.29799999999999999</v>
      </c>
      <c r="G13" s="5">
        <v>0.29299999999999998</v>
      </c>
      <c r="H13" s="4">
        <v>0.25</v>
      </c>
    </row>
    <row r="14" spans="2:8" x14ac:dyDescent="0.25">
      <c r="B14" s="3" t="s">
        <v>599</v>
      </c>
      <c r="C14" s="3" t="s">
        <v>611</v>
      </c>
      <c r="D14" s="3" t="s">
        <v>612</v>
      </c>
      <c r="E14" s="5">
        <v>0.57099999999999995</v>
      </c>
      <c r="F14" s="3" t="s">
        <v>964</v>
      </c>
      <c r="G14" s="3" t="s">
        <v>964</v>
      </c>
      <c r="H14" s="5">
        <v>0.52500000000000002</v>
      </c>
    </row>
    <row r="15" spans="2:8" x14ac:dyDescent="0.25">
      <c r="B15" s="3" t="s">
        <v>599</v>
      </c>
      <c r="C15" s="3" t="s">
        <v>46</v>
      </c>
      <c r="D15" s="3" t="s">
        <v>613</v>
      </c>
      <c r="E15" s="5">
        <v>0.14899999999999999</v>
      </c>
      <c r="F15" s="4">
        <v>0.17</v>
      </c>
      <c r="G15" s="5">
        <v>0.17199999999999999</v>
      </c>
      <c r="H15" s="4">
        <v>0.24</v>
      </c>
    </row>
    <row r="16" spans="2:8" ht="28.5" x14ac:dyDescent="0.25">
      <c r="B16" s="3" t="s">
        <v>494</v>
      </c>
      <c r="C16" s="3" t="s">
        <v>12</v>
      </c>
      <c r="D16" s="3" t="s">
        <v>614</v>
      </c>
      <c r="E16" s="5">
        <v>4.8000000000000001E-2</v>
      </c>
      <c r="F16" s="5">
        <v>2.1000000000000001E-2</v>
      </c>
      <c r="G16" s="4">
        <v>0</v>
      </c>
      <c r="H16" s="4">
        <v>0</v>
      </c>
    </row>
    <row r="17" spans="2:8" x14ac:dyDescent="0.25">
      <c r="B17" s="3" t="s">
        <v>499</v>
      </c>
      <c r="C17" s="3" t="s">
        <v>8</v>
      </c>
      <c r="D17" s="3" t="s">
        <v>615</v>
      </c>
      <c r="E17" s="4">
        <v>0</v>
      </c>
      <c r="F17" s="3" t="s">
        <v>964</v>
      </c>
      <c r="G17" s="3" t="s">
        <v>964</v>
      </c>
      <c r="H17" s="3" t="s">
        <v>964</v>
      </c>
    </row>
    <row r="18" spans="2:8" ht="28.5" x14ac:dyDescent="0.25">
      <c r="B18" s="3" t="s">
        <v>616</v>
      </c>
      <c r="C18" s="3" t="s">
        <v>12</v>
      </c>
      <c r="D18" s="3" t="s">
        <v>617</v>
      </c>
      <c r="E18" s="4">
        <v>0</v>
      </c>
      <c r="F18" s="3" t="s">
        <v>964</v>
      </c>
      <c r="G18" s="3" t="s">
        <v>964</v>
      </c>
      <c r="H18" s="3" t="s">
        <v>964</v>
      </c>
    </row>
    <row r="19" spans="2:8" x14ac:dyDescent="0.25">
      <c r="B19" s="3" t="s">
        <v>618</v>
      </c>
      <c r="C19" s="3" t="s">
        <v>12</v>
      </c>
      <c r="D19" s="3" t="s">
        <v>619</v>
      </c>
      <c r="E19" s="5">
        <v>9.0999999999999998E-2</v>
      </c>
      <c r="F19" s="5">
        <v>9.8000000000000004E-2</v>
      </c>
      <c r="G19" s="5">
        <v>0.11600000000000001</v>
      </c>
      <c r="H19" s="5">
        <v>0.159</v>
      </c>
    </row>
    <row r="20" spans="2:8" x14ac:dyDescent="0.25">
      <c r="B20" s="3" t="s">
        <v>620</v>
      </c>
      <c r="C20" s="3" t="s">
        <v>37</v>
      </c>
      <c r="D20" s="3" t="s">
        <v>621</v>
      </c>
      <c r="E20" s="5">
        <v>0.34899999999999998</v>
      </c>
      <c r="F20" s="5">
        <v>0.36499999999999999</v>
      </c>
      <c r="G20" s="5">
        <v>0.379</v>
      </c>
      <c r="H20" s="5">
        <v>0.34599999999999997</v>
      </c>
    </row>
    <row r="21" spans="2:8" x14ac:dyDescent="0.25">
      <c r="B21" s="3" t="s">
        <v>622</v>
      </c>
      <c r="C21" s="3" t="s">
        <v>46</v>
      </c>
      <c r="D21" s="3" t="s">
        <v>623</v>
      </c>
      <c r="E21" s="5">
        <v>0.127</v>
      </c>
      <c r="F21" s="5">
        <v>0.14899999999999999</v>
      </c>
      <c r="G21" s="4">
        <v>0.13</v>
      </c>
      <c r="H21" s="5">
        <v>0.13900000000000001</v>
      </c>
    </row>
    <row r="22" spans="2:8" x14ac:dyDescent="0.25">
      <c r="B22" s="3" t="s">
        <v>624</v>
      </c>
      <c r="C22" s="3" t="s">
        <v>37</v>
      </c>
      <c r="D22" s="3" t="s">
        <v>625</v>
      </c>
      <c r="E22" s="5">
        <v>5.2999999999999999E-2</v>
      </c>
      <c r="F22" s="5">
        <v>3.5999999999999997E-2</v>
      </c>
      <c r="G22" s="5">
        <v>4.7E-2</v>
      </c>
      <c r="H22" s="5">
        <v>7.4999999999999997E-2</v>
      </c>
    </row>
    <row r="23" spans="2:8" x14ac:dyDescent="0.25">
      <c r="B23" s="3" t="s">
        <v>626</v>
      </c>
      <c r="C23" s="3" t="s">
        <v>140</v>
      </c>
      <c r="D23" s="3" t="s">
        <v>627</v>
      </c>
      <c r="E23" s="5">
        <v>8.3000000000000004E-2</v>
      </c>
      <c r="F23" s="3" t="s">
        <v>964</v>
      </c>
      <c r="G23" s="3" t="s">
        <v>964</v>
      </c>
      <c r="H23" s="3" t="s">
        <v>964</v>
      </c>
    </row>
    <row r="24" spans="2:8" x14ac:dyDescent="0.25">
      <c r="B24" s="3" t="s">
        <v>628</v>
      </c>
      <c r="C24" s="3" t="s">
        <v>46</v>
      </c>
      <c r="D24" s="3" t="s">
        <v>629</v>
      </c>
      <c r="E24" s="5">
        <v>0.16700000000000001</v>
      </c>
      <c r="F24" s="3" t="s">
        <v>964</v>
      </c>
      <c r="G24" s="3" t="s">
        <v>964</v>
      </c>
      <c r="H24" s="3" t="s">
        <v>964</v>
      </c>
    </row>
    <row r="25" spans="2:8" x14ac:dyDescent="0.25">
      <c r="B25" s="3" t="s">
        <v>630</v>
      </c>
      <c r="C25" s="3" t="s">
        <v>631</v>
      </c>
      <c r="D25" s="3" t="s">
        <v>632</v>
      </c>
      <c r="E25" s="5">
        <v>0.21099999999999999</v>
      </c>
      <c r="F25" s="5">
        <v>0.187</v>
      </c>
      <c r="G25" s="4">
        <v>0.15</v>
      </c>
      <c r="H25" s="5">
        <v>0.152</v>
      </c>
    </row>
    <row r="26" spans="2:8" x14ac:dyDescent="0.25">
      <c r="B26" s="3" t="s">
        <v>630</v>
      </c>
      <c r="C26" s="3" t="s">
        <v>633</v>
      </c>
      <c r="D26" s="3" t="s">
        <v>634</v>
      </c>
      <c r="E26" s="5">
        <v>0.22600000000000001</v>
      </c>
      <c r="F26" s="4">
        <v>0.18</v>
      </c>
      <c r="G26" s="5">
        <v>6.3E-2</v>
      </c>
      <c r="H26" s="3" t="s">
        <v>602</v>
      </c>
    </row>
    <row r="27" spans="2:8" ht="28.5" x14ac:dyDescent="0.25">
      <c r="B27" s="3" t="s">
        <v>635</v>
      </c>
      <c r="C27" s="3" t="s">
        <v>12</v>
      </c>
      <c r="D27" s="3" t="s">
        <v>636</v>
      </c>
      <c r="E27" s="4">
        <v>0.22</v>
      </c>
      <c r="F27" s="5">
        <v>0.13500000000000001</v>
      </c>
      <c r="G27" s="5">
        <v>0.222</v>
      </c>
      <c r="H27" s="5">
        <v>0.215</v>
      </c>
    </row>
    <row r="28" spans="2:8" ht="28.5" x14ac:dyDescent="0.25">
      <c r="B28" s="3" t="s">
        <v>637</v>
      </c>
      <c r="C28" s="3" t="s">
        <v>31</v>
      </c>
      <c r="D28" s="3" t="s">
        <v>638</v>
      </c>
      <c r="E28" s="5">
        <v>0.23499999999999999</v>
      </c>
      <c r="F28" s="5">
        <v>8.3000000000000004E-2</v>
      </c>
      <c r="G28" s="3" t="s">
        <v>964</v>
      </c>
      <c r="H28" s="3" t="s">
        <v>964</v>
      </c>
    </row>
    <row r="29" spans="2:8" ht="28.5" x14ac:dyDescent="0.25">
      <c r="B29" s="3" t="s">
        <v>639</v>
      </c>
      <c r="C29" s="3" t="s">
        <v>154</v>
      </c>
      <c r="D29" s="3" t="s">
        <v>640</v>
      </c>
      <c r="E29" s="5">
        <v>1.4E-2</v>
      </c>
      <c r="F29" s="5">
        <v>2.9000000000000001E-2</v>
      </c>
      <c r="G29" s="4">
        <v>0.03</v>
      </c>
      <c r="H29" s="4">
        <v>0.02</v>
      </c>
    </row>
    <row r="30" spans="2:8" x14ac:dyDescent="0.25">
      <c r="B30" s="3" t="s">
        <v>641</v>
      </c>
      <c r="C30" s="3" t="s">
        <v>8</v>
      </c>
      <c r="D30" s="3" t="s">
        <v>642</v>
      </c>
      <c r="E30" s="5">
        <v>3.5999999999999997E-2</v>
      </c>
      <c r="F30" s="5">
        <v>4.7E-2</v>
      </c>
      <c r="G30" s="5">
        <v>2.1999999999999999E-2</v>
      </c>
      <c r="H30" s="5">
        <v>2.1999999999999999E-2</v>
      </c>
    </row>
    <row r="31" spans="2:8" x14ac:dyDescent="0.25">
      <c r="B31" s="3" t="s">
        <v>1</v>
      </c>
      <c r="C31" s="3" t="s">
        <v>8</v>
      </c>
      <c r="D31" s="3" t="s">
        <v>643</v>
      </c>
      <c r="E31" s="5">
        <v>5.8999999999999997E-2</v>
      </c>
      <c r="F31" s="5">
        <v>5.8000000000000003E-2</v>
      </c>
      <c r="G31" s="5">
        <v>5.3999999999999999E-2</v>
      </c>
      <c r="H31" s="5">
        <v>5.8999999999999997E-2</v>
      </c>
    </row>
    <row r="32" spans="2:8" x14ac:dyDescent="0.25">
      <c r="B32" s="3" t="s">
        <v>644</v>
      </c>
      <c r="C32" s="3" t="s">
        <v>8</v>
      </c>
      <c r="D32" s="3" t="s">
        <v>645</v>
      </c>
      <c r="E32" s="5">
        <v>0.14899999999999999</v>
      </c>
      <c r="F32" s="5">
        <v>8.2000000000000003E-2</v>
      </c>
      <c r="G32" s="5">
        <v>0.11899999999999999</v>
      </c>
      <c r="H32" s="5">
        <v>0.223</v>
      </c>
    </row>
    <row r="33" spans="2:8" x14ac:dyDescent="0.25">
      <c r="B33" s="3" t="s">
        <v>47</v>
      </c>
      <c r="C33" s="3" t="s">
        <v>46</v>
      </c>
      <c r="D33" s="3" t="s">
        <v>646</v>
      </c>
      <c r="E33" s="5">
        <v>0.115</v>
      </c>
      <c r="F33" s="5">
        <v>0.11600000000000001</v>
      </c>
      <c r="G33" s="5">
        <v>0.11600000000000001</v>
      </c>
      <c r="H33" s="5">
        <v>0.121</v>
      </c>
    </row>
    <row r="34" spans="2:8" x14ac:dyDescent="0.25">
      <c r="B34" s="3" t="s">
        <v>647</v>
      </c>
      <c r="C34" s="3" t="s">
        <v>46</v>
      </c>
      <c r="D34" s="3" t="s">
        <v>648</v>
      </c>
      <c r="E34" s="4">
        <v>0</v>
      </c>
      <c r="F34" s="4">
        <v>0</v>
      </c>
      <c r="G34" s="4">
        <v>0</v>
      </c>
      <c r="H34" s="5">
        <v>0.105</v>
      </c>
    </row>
    <row r="35" spans="2:8" x14ac:dyDescent="0.25">
      <c r="B35" s="3" t="s">
        <v>649</v>
      </c>
      <c r="C35" s="3" t="s">
        <v>34</v>
      </c>
      <c r="D35" s="3" t="s">
        <v>650</v>
      </c>
      <c r="E35" s="5">
        <v>0.182</v>
      </c>
      <c r="F35" s="5">
        <v>0.16700000000000001</v>
      </c>
      <c r="G35" s="5">
        <v>0.188</v>
      </c>
      <c r="H35" s="5">
        <v>7.6999999999999999E-2</v>
      </c>
    </row>
    <row r="36" spans="2:8" x14ac:dyDescent="0.25">
      <c r="B36" s="3" t="s">
        <v>651</v>
      </c>
      <c r="C36" s="3" t="s">
        <v>154</v>
      </c>
      <c r="D36" s="3" t="s">
        <v>652</v>
      </c>
      <c r="E36" s="5">
        <v>5.8000000000000003E-2</v>
      </c>
      <c r="F36" s="5">
        <v>7.5999999999999998E-2</v>
      </c>
      <c r="G36" s="5">
        <v>0.107</v>
      </c>
      <c r="H36" s="5">
        <v>7.1999999999999995E-2</v>
      </c>
    </row>
    <row r="37" spans="2:8" ht="28.5" x14ac:dyDescent="0.25">
      <c r="B37" s="3" t="s">
        <v>653</v>
      </c>
      <c r="C37" s="3" t="s">
        <v>23</v>
      </c>
      <c r="D37" s="3" t="s">
        <v>654</v>
      </c>
      <c r="E37" s="5">
        <v>0.16700000000000001</v>
      </c>
      <c r="F37" s="5">
        <v>0.161</v>
      </c>
      <c r="G37" s="5">
        <v>0.182</v>
      </c>
      <c r="H37" s="5">
        <v>0.21099999999999999</v>
      </c>
    </row>
    <row r="38" spans="2:8" x14ac:dyDescent="0.25">
      <c r="B38" s="3" t="s">
        <v>655</v>
      </c>
      <c r="C38" s="3" t="s">
        <v>226</v>
      </c>
      <c r="D38" s="3" t="s">
        <v>656</v>
      </c>
      <c r="E38" s="4">
        <v>0</v>
      </c>
      <c r="F38" s="3" t="s">
        <v>602</v>
      </c>
      <c r="G38" s="3" t="s">
        <v>964</v>
      </c>
      <c r="H38" s="3" t="s">
        <v>964</v>
      </c>
    </row>
    <row r="39" spans="2:8" x14ac:dyDescent="0.25">
      <c r="B39" s="3" t="s">
        <v>657</v>
      </c>
      <c r="C39" s="3" t="s">
        <v>12</v>
      </c>
      <c r="D39" s="3" t="s">
        <v>658</v>
      </c>
      <c r="E39" s="4">
        <v>0</v>
      </c>
      <c r="F39" s="4">
        <v>0</v>
      </c>
      <c r="G39" s="3" t="s">
        <v>964</v>
      </c>
      <c r="H39" s="3" t="s">
        <v>964</v>
      </c>
    </row>
    <row r="40" spans="2:8" x14ac:dyDescent="0.25">
      <c r="B40" s="3" t="s">
        <v>659</v>
      </c>
      <c r="C40" s="3" t="s">
        <v>37</v>
      </c>
      <c r="D40" s="3" t="s">
        <v>660</v>
      </c>
      <c r="E40" s="5">
        <v>9.2999999999999999E-2</v>
      </c>
      <c r="F40" s="5">
        <v>0.17899999999999999</v>
      </c>
      <c r="G40" s="5">
        <v>0.186</v>
      </c>
      <c r="H40" s="5">
        <v>0.24199999999999999</v>
      </c>
    </row>
    <row r="41" spans="2:8" x14ac:dyDescent="0.25">
      <c r="B41" s="3" t="s">
        <v>659</v>
      </c>
      <c r="C41" s="3" t="s">
        <v>12</v>
      </c>
      <c r="D41" s="3" t="s">
        <v>661</v>
      </c>
      <c r="E41" s="5">
        <v>0.13400000000000001</v>
      </c>
      <c r="F41" s="4">
        <v>0.12</v>
      </c>
      <c r="G41" s="5">
        <v>0.11799999999999999</v>
      </c>
      <c r="H41" s="5">
        <v>0.13600000000000001</v>
      </c>
    </row>
    <row r="42" spans="2:8" x14ac:dyDescent="0.25">
      <c r="B42" s="3" t="s">
        <v>662</v>
      </c>
      <c r="C42" s="3" t="s">
        <v>23</v>
      </c>
      <c r="D42" s="3" t="s">
        <v>663</v>
      </c>
      <c r="E42" s="5">
        <v>7.6999999999999999E-2</v>
      </c>
      <c r="F42" s="4">
        <v>0</v>
      </c>
      <c r="G42" s="3" t="s">
        <v>964</v>
      </c>
      <c r="H42" s="3" t="s">
        <v>964</v>
      </c>
    </row>
    <row r="43" spans="2:8" x14ac:dyDescent="0.25">
      <c r="B43" s="3" t="s">
        <v>66</v>
      </c>
      <c r="C43" s="3" t="s">
        <v>31</v>
      </c>
      <c r="D43" s="3" t="s">
        <v>664</v>
      </c>
      <c r="E43" s="5">
        <v>0.105</v>
      </c>
      <c r="F43" s="5">
        <v>9.6000000000000002E-2</v>
      </c>
      <c r="G43" s="5">
        <v>0.105</v>
      </c>
      <c r="H43" s="4">
        <v>0.11</v>
      </c>
    </row>
    <row r="44" spans="2:8" x14ac:dyDescent="0.25">
      <c r="B44" s="3" t="s">
        <v>665</v>
      </c>
      <c r="C44" s="3" t="s">
        <v>140</v>
      </c>
      <c r="D44" s="3" t="s">
        <v>666</v>
      </c>
      <c r="E44" s="4">
        <v>0.26</v>
      </c>
      <c r="F44" s="4">
        <v>0.3</v>
      </c>
      <c r="G44" s="5">
        <v>0.29299999999999998</v>
      </c>
      <c r="H44" s="4">
        <v>0.35</v>
      </c>
    </row>
    <row r="45" spans="2:8" x14ac:dyDescent="0.25">
      <c r="B45" s="3" t="s">
        <v>667</v>
      </c>
      <c r="C45" s="3" t="s">
        <v>140</v>
      </c>
      <c r="D45" s="3" t="s">
        <v>668</v>
      </c>
      <c r="E45" s="5">
        <v>0.41199999999999998</v>
      </c>
      <c r="F45" s="5">
        <v>0.58299999999999996</v>
      </c>
      <c r="G45" s="3" t="s">
        <v>964</v>
      </c>
      <c r="H45" s="3" t="s">
        <v>964</v>
      </c>
    </row>
    <row r="46" spans="2:8" ht="28.5" x14ac:dyDescent="0.25">
      <c r="B46" s="3" t="s">
        <v>669</v>
      </c>
      <c r="C46" s="3" t="s">
        <v>140</v>
      </c>
      <c r="D46" s="3" t="s">
        <v>670</v>
      </c>
      <c r="E46" s="5">
        <v>0.30199999999999999</v>
      </c>
      <c r="F46" s="4">
        <v>0.32</v>
      </c>
      <c r="G46" s="4">
        <v>0.31</v>
      </c>
      <c r="H46" s="5">
        <v>0.30599999999999999</v>
      </c>
    </row>
    <row r="47" spans="2:8" ht="28.5" x14ac:dyDescent="0.25">
      <c r="B47" s="3" t="s">
        <v>669</v>
      </c>
      <c r="C47" s="3" t="s">
        <v>8</v>
      </c>
      <c r="D47" s="3" t="s">
        <v>671</v>
      </c>
      <c r="E47" s="4">
        <v>0.13</v>
      </c>
      <c r="F47" s="5">
        <v>0.13900000000000001</v>
      </c>
      <c r="G47" s="5">
        <v>0.187</v>
      </c>
      <c r="H47" s="5">
        <v>0.191</v>
      </c>
    </row>
    <row r="48" spans="2:8" ht="28.5" x14ac:dyDescent="0.25">
      <c r="B48" s="3" t="s">
        <v>669</v>
      </c>
      <c r="C48" s="3" t="s">
        <v>0</v>
      </c>
      <c r="D48" s="3" t="s">
        <v>672</v>
      </c>
      <c r="E48" s="4">
        <v>0</v>
      </c>
      <c r="F48" s="3" t="s">
        <v>964</v>
      </c>
      <c r="G48" s="3" t="s">
        <v>964</v>
      </c>
      <c r="H48" s="3" t="s">
        <v>964</v>
      </c>
    </row>
    <row r="49" spans="2:8" ht="28.5" x14ac:dyDescent="0.25">
      <c r="B49" s="3" t="s">
        <v>669</v>
      </c>
      <c r="C49" s="3" t="s">
        <v>37</v>
      </c>
      <c r="D49" s="3" t="s">
        <v>673</v>
      </c>
      <c r="E49" s="5">
        <v>0.22700000000000001</v>
      </c>
      <c r="F49" s="5">
        <v>0.222</v>
      </c>
      <c r="G49" s="5">
        <v>0.23799999999999999</v>
      </c>
      <c r="H49" s="4">
        <v>0.24</v>
      </c>
    </row>
    <row r="50" spans="2:8" ht="28.5" x14ac:dyDescent="0.25">
      <c r="B50" s="3" t="s">
        <v>669</v>
      </c>
      <c r="C50" s="3" t="s">
        <v>12</v>
      </c>
      <c r="D50" s="3" t="s">
        <v>674</v>
      </c>
      <c r="E50" s="5">
        <v>0.20399999999999999</v>
      </c>
      <c r="F50" s="5">
        <v>0.22800000000000001</v>
      </c>
      <c r="G50" s="4">
        <v>0.26</v>
      </c>
      <c r="H50" s="5">
        <v>0.249</v>
      </c>
    </row>
    <row r="51" spans="2:8" ht="28.5" x14ac:dyDescent="0.25">
      <c r="B51" s="3" t="s">
        <v>669</v>
      </c>
      <c r="C51" s="3" t="s">
        <v>46</v>
      </c>
      <c r="D51" s="3" t="s">
        <v>675</v>
      </c>
      <c r="E51" s="5">
        <v>9.5000000000000001E-2</v>
      </c>
      <c r="F51" s="4">
        <v>0.08</v>
      </c>
      <c r="G51" s="5">
        <v>0.188</v>
      </c>
      <c r="H51" s="4">
        <v>0</v>
      </c>
    </row>
    <row r="52" spans="2:8" x14ac:dyDescent="0.25">
      <c r="B52" s="3" t="s">
        <v>676</v>
      </c>
      <c r="C52" s="3" t="s">
        <v>154</v>
      </c>
      <c r="D52" s="3" t="s">
        <v>677</v>
      </c>
      <c r="E52" s="5">
        <v>5.3999999999999999E-2</v>
      </c>
      <c r="F52" s="5">
        <v>5.2999999999999999E-2</v>
      </c>
      <c r="G52" s="5">
        <v>3.7999999999999999E-2</v>
      </c>
      <c r="H52" s="5">
        <v>4.2999999999999997E-2</v>
      </c>
    </row>
    <row r="53" spans="2:8" x14ac:dyDescent="0.25">
      <c r="B53" s="3" t="s">
        <v>678</v>
      </c>
      <c r="C53" s="3" t="s">
        <v>23</v>
      </c>
      <c r="D53" s="3" t="s">
        <v>679</v>
      </c>
      <c r="E53" s="5">
        <v>0.158</v>
      </c>
      <c r="F53" s="5">
        <v>0.18099999999999999</v>
      </c>
      <c r="G53" s="5">
        <v>0.16500000000000001</v>
      </c>
      <c r="H53" s="5">
        <v>0.18099999999999999</v>
      </c>
    </row>
    <row r="54" spans="2:8" x14ac:dyDescent="0.25">
      <c r="B54" s="3" t="s">
        <v>680</v>
      </c>
      <c r="C54" s="3" t="s">
        <v>140</v>
      </c>
      <c r="D54" s="3" t="s">
        <v>681</v>
      </c>
      <c r="E54" s="4">
        <v>0</v>
      </c>
      <c r="F54" s="3" t="s">
        <v>964</v>
      </c>
      <c r="G54" s="3" t="s">
        <v>964</v>
      </c>
      <c r="H54" s="3" t="s">
        <v>964</v>
      </c>
    </row>
    <row r="55" spans="2:8" x14ac:dyDescent="0.25">
      <c r="B55" s="3" t="s">
        <v>682</v>
      </c>
      <c r="C55" s="3" t="s">
        <v>37</v>
      </c>
      <c r="D55" s="3" t="s">
        <v>683</v>
      </c>
      <c r="E55" s="4">
        <v>0</v>
      </c>
      <c r="F55" s="3" t="s">
        <v>964</v>
      </c>
      <c r="G55" s="3" t="s">
        <v>964</v>
      </c>
      <c r="H55" s="3" t="s">
        <v>964</v>
      </c>
    </row>
    <row r="56" spans="2:8" x14ac:dyDescent="0.25">
      <c r="B56" s="3" t="s">
        <v>516</v>
      </c>
      <c r="C56" s="3" t="s">
        <v>12</v>
      </c>
      <c r="D56" s="3" t="s">
        <v>684</v>
      </c>
      <c r="E56" s="5">
        <v>0.14599999999999999</v>
      </c>
      <c r="F56" s="3" t="s">
        <v>964</v>
      </c>
      <c r="G56" s="3" t="s">
        <v>964</v>
      </c>
      <c r="H56" s="3" t="s">
        <v>964</v>
      </c>
    </row>
    <row r="57" spans="2:8" x14ac:dyDescent="0.25">
      <c r="B57" s="3" t="s">
        <v>685</v>
      </c>
      <c r="C57" s="3" t="s">
        <v>140</v>
      </c>
      <c r="D57" s="3" t="s">
        <v>686</v>
      </c>
      <c r="E57" s="4">
        <v>0</v>
      </c>
      <c r="F57" s="3" t="s">
        <v>964</v>
      </c>
      <c r="G57" s="3" t="s">
        <v>964</v>
      </c>
      <c r="H57" s="3" t="s">
        <v>964</v>
      </c>
    </row>
    <row r="58" spans="2:8" x14ac:dyDescent="0.25">
      <c r="B58" s="3" t="s">
        <v>80</v>
      </c>
      <c r="C58" s="3" t="s">
        <v>88</v>
      </c>
      <c r="D58" s="3" t="s">
        <v>687</v>
      </c>
      <c r="E58" s="5">
        <v>0.21099999999999999</v>
      </c>
      <c r="F58" s="5">
        <v>0.21099999999999999</v>
      </c>
      <c r="G58" s="5">
        <v>0.223</v>
      </c>
      <c r="H58" s="4">
        <v>0.23</v>
      </c>
    </row>
    <row r="59" spans="2:8" x14ac:dyDescent="0.25">
      <c r="B59" s="3" t="s">
        <v>113</v>
      </c>
      <c r="C59" s="3" t="s">
        <v>121</v>
      </c>
      <c r="D59" s="3" t="s">
        <v>688</v>
      </c>
      <c r="E59" s="5">
        <v>0.158</v>
      </c>
      <c r="F59" s="5">
        <v>0.17100000000000001</v>
      </c>
      <c r="G59" s="5">
        <v>0.184</v>
      </c>
      <c r="H59" s="5">
        <v>0.182</v>
      </c>
    </row>
    <row r="60" spans="2:8" x14ac:dyDescent="0.25">
      <c r="B60" s="3" t="s">
        <v>689</v>
      </c>
      <c r="C60" s="3" t="s">
        <v>140</v>
      </c>
      <c r="D60" s="3" t="s">
        <v>690</v>
      </c>
      <c r="E60" s="5">
        <v>2.7E-2</v>
      </c>
      <c r="F60" s="5">
        <v>5.5E-2</v>
      </c>
      <c r="G60" s="5">
        <v>7.4999999999999997E-2</v>
      </c>
      <c r="H60" s="5">
        <v>8.2000000000000003E-2</v>
      </c>
    </row>
    <row r="61" spans="2:8" x14ac:dyDescent="0.25">
      <c r="B61" s="3" t="s">
        <v>523</v>
      </c>
      <c r="C61" s="3" t="s">
        <v>12</v>
      </c>
      <c r="D61" s="3" t="s">
        <v>691</v>
      </c>
      <c r="E61" s="4">
        <v>0</v>
      </c>
      <c r="F61" s="3" t="s">
        <v>964</v>
      </c>
      <c r="G61" s="3" t="s">
        <v>964</v>
      </c>
      <c r="H61" s="3" t="s">
        <v>964</v>
      </c>
    </row>
    <row r="62" spans="2:8" ht="28.5" x14ac:dyDescent="0.25">
      <c r="B62" s="3" t="s">
        <v>692</v>
      </c>
      <c r="C62" s="3" t="s">
        <v>12</v>
      </c>
      <c r="D62" s="3" t="s">
        <v>693</v>
      </c>
      <c r="E62" s="5">
        <v>0.16700000000000001</v>
      </c>
      <c r="F62" s="5">
        <v>7.6999999999999999E-2</v>
      </c>
      <c r="G62" s="3" t="s">
        <v>964</v>
      </c>
      <c r="H62" s="3" t="s">
        <v>964</v>
      </c>
    </row>
    <row r="63" spans="2:8" x14ac:dyDescent="0.25">
      <c r="B63" s="3" t="s">
        <v>527</v>
      </c>
      <c r="C63" s="3" t="s">
        <v>12</v>
      </c>
      <c r="D63" s="3" t="s">
        <v>694</v>
      </c>
      <c r="E63" s="4">
        <v>0</v>
      </c>
      <c r="F63" s="3" t="s">
        <v>964</v>
      </c>
      <c r="G63" s="3" t="s">
        <v>964</v>
      </c>
      <c r="H63" s="3" t="s">
        <v>964</v>
      </c>
    </row>
    <row r="64" spans="2:8" x14ac:dyDescent="0.25">
      <c r="B64" s="3" t="s">
        <v>695</v>
      </c>
      <c r="C64" s="3" t="s">
        <v>226</v>
      </c>
      <c r="D64" s="3" t="s">
        <v>696</v>
      </c>
      <c r="E64" s="5">
        <v>0.36399999999999999</v>
      </c>
      <c r="F64" s="3" t="s">
        <v>964</v>
      </c>
      <c r="G64" s="3" t="s">
        <v>964</v>
      </c>
      <c r="H64" s="3" t="s">
        <v>964</v>
      </c>
    </row>
    <row r="65" spans="2:8" x14ac:dyDescent="0.25">
      <c r="B65" s="3" t="s">
        <v>695</v>
      </c>
      <c r="C65" s="3" t="s">
        <v>229</v>
      </c>
      <c r="D65" s="3" t="s">
        <v>697</v>
      </c>
      <c r="E65" s="5">
        <v>0.29399999999999998</v>
      </c>
      <c r="F65" s="5">
        <v>6.7000000000000004E-2</v>
      </c>
      <c r="G65" s="3" t="s">
        <v>964</v>
      </c>
      <c r="H65" s="3" t="s">
        <v>964</v>
      </c>
    </row>
    <row r="66" spans="2:8" x14ac:dyDescent="0.25">
      <c r="B66" s="3" t="s">
        <v>695</v>
      </c>
      <c r="C66" s="3" t="s">
        <v>18</v>
      </c>
      <c r="D66" s="3" t="s">
        <v>698</v>
      </c>
      <c r="E66" s="5">
        <v>9.0999999999999998E-2</v>
      </c>
      <c r="F66" s="3" t="s">
        <v>964</v>
      </c>
      <c r="G66" s="3" t="s">
        <v>964</v>
      </c>
      <c r="H66" s="3" t="s">
        <v>964</v>
      </c>
    </row>
    <row r="67" spans="2:8" x14ac:dyDescent="0.25">
      <c r="B67" s="3" t="s">
        <v>695</v>
      </c>
      <c r="C67" s="3" t="s">
        <v>481</v>
      </c>
      <c r="D67" s="3" t="s">
        <v>699</v>
      </c>
      <c r="E67" s="5">
        <v>0.33300000000000002</v>
      </c>
      <c r="F67" s="5">
        <v>0.30299999999999999</v>
      </c>
      <c r="G67" s="3" t="s">
        <v>964</v>
      </c>
      <c r="H67" s="3" t="s">
        <v>964</v>
      </c>
    </row>
    <row r="68" spans="2:8" x14ac:dyDescent="0.25">
      <c r="B68" s="3" t="s">
        <v>695</v>
      </c>
      <c r="C68" s="3" t="s">
        <v>481</v>
      </c>
      <c r="D68" s="3" t="s">
        <v>700</v>
      </c>
      <c r="E68" s="4">
        <v>0.45</v>
      </c>
      <c r="F68" s="3" t="s">
        <v>964</v>
      </c>
      <c r="G68" s="3" t="s">
        <v>964</v>
      </c>
      <c r="H68" s="3" t="s">
        <v>964</v>
      </c>
    </row>
    <row r="69" spans="2:8" x14ac:dyDescent="0.25">
      <c r="B69" s="3" t="s">
        <v>695</v>
      </c>
      <c r="C69" s="3" t="s">
        <v>488</v>
      </c>
      <c r="D69" s="3" t="s">
        <v>701</v>
      </c>
      <c r="E69" s="5">
        <v>0.44400000000000001</v>
      </c>
      <c r="F69" s="5">
        <v>0.27800000000000002</v>
      </c>
      <c r="G69" s="3" t="s">
        <v>964</v>
      </c>
      <c r="H69" s="3" t="s">
        <v>964</v>
      </c>
    </row>
    <row r="70" spans="2:8" x14ac:dyDescent="0.25">
      <c r="B70" s="3" t="s">
        <v>695</v>
      </c>
      <c r="C70" s="3" t="s">
        <v>488</v>
      </c>
      <c r="D70" s="3" t="s">
        <v>702</v>
      </c>
      <c r="E70" s="4">
        <v>0.24</v>
      </c>
      <c r="F70" s="5">
        <v>0.11799999999999999</v>
      </c>
      <c r="G70" s="3" t="s">
        <v>964</v>
      </c>
      <c r="H70" s="3" t="s">
        <v>964</v>
      </c>
    </row>
    <row r="71" spans="2:8" x14ac:dyDescent="0.25">
      <c r="B71" s="3" t="s">
        <v>695</v>
      </c>
      <c r="C71" s="3" t="s">
        <v>241</v>
      </c>
      <c r="D71" s="3" t="s">
        <v>703</v>
      </c>
      <c r="E71" s="5">
        <v>0.41199999999999998</v>
      </c>
      <c r="F71" s="5">
        <v>0.26300000000000001</v>
      </c>
      <c r="G71" s="5">
        <v>9.0999999999999998E-2</v>
      </c>
      <c r="H71" s="3" t="s">
        <v>964</v>
      </c>
    </row>
    <row r="72" spans="2:8" x14ac:dyDescent="0.25">
      <c r="B72" s="3" t="s">
        <v>704</v>
      </c>
      <c r="C72" s="3" t="s">
        <v>226</v>
      </c>
      <c r="D72" s="3" t="s">
        <v>705</v>
      </c>
      <c r="E72" s="4">
        <v>0</v>
      </c>
      <c r="F72" s="3" t="s">
        <v>964</v>
      </c>
      <c r="G72" s="3" t="s">
        <v>964</v>
      </c>
      <c r="H72" s="3" t="s">
        <v>964</v>
      </c>
    </row>
    <row r="73" spans="2:8" x14ac:dyDescent="0.25">
      <c r="B73" s="3" t="s">
        <v>706</v>
      </c>
      <c r="C73" s="3" t="s">
        <v>23</v>
      </c>
      <c r="D73" s="3" t="s">
        <v>707</v>
      </c>
      <c r="E73" s="5">
        <v>0.14299999999999999</v>
      </c>
      <c r="F73" s="5">
        <v>0.125</v>
      </c>
      <c r="G73" s="5">
        <v>0.13400000000000001</v>
      </c>
      <c r="H73" s="5">
        <v>0.16200000000000001</v>
      </c>
    </row>
    <row r="74" spans="2:8" x14ac:dyDescent="0.25">
      <c r="B74" s="3" t="s">
        <v>141</v>
      </c>
      <c r="C74" s="3" t="s">
        <v>154</v>
      </c>
      <c r="D74" s="3" t="s">
        <v>708</v>
      </c>
      <c r="E74" s="4">
        <v>0.11</v>
      </c>
      <c r="F74" s="5">
        <v>0.104</v>
      </c>
      <c r="G74" s="5">
        <v>0.114</v>
      </c>
      <c r="H74" s="4">
        <v>0.13</v>
      </c>
    </row>
    <row r="75" spans="2:8" x14ac:dyDescent="0.25">
      <c r="B75" s="3" t="s">
        <v>709</v>
      </c>
      <c r="C75" s="3" t="s">
        <v>12</v>
      </c>
      <c r="D75" s="3" t="s">
        <v>710</v>
      </c>
      <c r="E75" s="5">
        <v>9.7000000000000003E-2</v>
      </c>
      <c r="F75" s="5">
        <v>2.7E-2</v>
      </c>
      <c r="G75" s="4">
        <v>0</v>
      </c>
      <c r="H75" s="3" t="s">
        <v>964</v>
      </c>
    </row>
    <row r="76" spans="2:8" x14ac:dyDescent="0.25">
      <c r="B76" s="3" t="s">
        <v>711</v>
      </c>
      <c r="C76" s="3" t="s">
        <v>8</v>
      </c>
      <c r="D76" s="3" t="s">
        <v>712</v>
      </c>
      <c r="E76" s="5">
        <v>7.6999999999999999E-2</v>
      </c>
      <c r="F76" s="4">
        <v>0.05</v>
      </c>
      <c r="G76" s="4">
        <v>0</v>
      </c>
      <c r="H76" s="3" t="s">
        <v>964</v>
      </c>
    </row>
    <row r="77" spans="2:8" x14ac:dyDescent="0.25">
      <c r="B77" s="3" t="s">
        <v>713</v>
      </c>
      <c r="C77" s="3" t="s">
        <v>12</v>
      </c>
      <c r="D77" s="3" t="s">
        <v>714</v>
      </c>
      <c r="E77" s="5">
        <v>8.8999999999999996E-2</v>
      </c>
      <c r="F77" s="5">
        <v>8.2000000000000003E-2</v>
      </c>
      <c r="G77" s="5">
        <v>7.8E-2</v>
      </c>
      <c r="H77" s="5">
        <v>9.4E-2</v>
      </c>
    </row>
    <row r="78" spans="2:8" x14ac:dyDescent="0.25">
      <c r="B78" s="3" t="s">
        <v>715</v>
      </c>
      <c r="C78" s="3" t="s">
        <v>12</v>
      </c>
      <c r="D78" s="3" t="s">
        <v>716</v>
      </c>
      <c r="E78" s="5">
        <v>9.9000000000000005E-2</v>
      </c>
      <c r="F78" s="5">
        <v>8.6999999999999994E-2</v>
      </c>
      <c r="G78" s="5">
        <v>0.113</v>
      </c>
      <c r="H78" s="5">
        <v>6.4000000000000001E-2</v>
      </c>
    </row>
    <row r="79" spans="2:8" x14ac:dyDescent="0.25">
      <c r="B79" s="3" t="s">
        <v>717</v>
      </c>
      <c r="C79" s="3" t="s">
        <v>229</v>
      </c>
      <c r="D79" s="3" t="s">
        <v>718</v>
      </c>
      <c r="E79" s="5">
        <v>0.443</v>
      </c>
      <c r="F79" s="5">
        <v>0.46800000000000003</v>
      </c>
      <c r="G79" s="4">
        <v>0.42</v>
      </c>
      <c r="H79" s="5">
        <v>0.375</v>
      </c>
    </row>
    <row r="80" spans="2:8" x14ac:dyDescent="0.25">
      <c r="B80" s="3" t="s">
        <v>719</v>
      </c>
      <c r="C80" s="3" t="s">
        <v>12</v>
      </c>
      <c r="D80" s="3" t="s">
        <v>720</v>
      </c>
      <c r="E80" s="4">
        <v>0.2</v>
      </c>
      <c r="F80" s="5">
        <v>0.105</v>
      </c>
      <c r="G80" s="5">
        <v>0.158</v>
      </c>
      <c r="H80" s="5">
        <v>0.13300000000000001</v>
      </c>
    </row>
    <row r="81" spans="2:8" x14ac:dyDescent="0.25">
      <c r="B81" s="3" t="s">
        <v>721</v>
      </c>
      <c r="C81" s="3" t="s">
        <v>12</v>
      </c>
      <c r="D81" s="3" t="s">
        <v>722</v>
      </c>
      <c r="E81" s="5">
        <v>0.23499999999999999</v>
      </c>
      <c r="F81" s="5">
        <v>0.16700000000000001</v>
      </c>
      <c r="G81" s="5">
        <v>0.22700000000000001</v>
      </c>
      <c r="H81" s="5">
        <v>0.154</v>
      </c>
    </row>
    <row r="82" spans="2:8" x14ac:dyDescent="0.25">
      <c r="B82" s="3" t="s">
        <v>723</v>
      </c>
      <c r="C82" s="3" t="s">
        <v>12</v>
      </c>
      <c r="D82" s="3" t="s">
        <v>724</v>
      </c>
      <c r="E82" s="5">
        <v>3.6999999999999998E-2</v>
      </c>
      <c r="F82" s="5">
        <v>3.4000000000000002E-2</v>
      </c>
      <c r="G82" s="5">
        <v>1.7000000000000001E-2</v>
      </c>
      <c r="H82" s="5">
        <v>5.1999999999999998E-2</v>
      </c>
    </row>
    <row r="83" spans="2:8" x14ac:dyDescent="0.25">
      <c r="B83" s="3" t="s">
        <v>725</v>
      </c>
      <c r="C83" s="3" t="s">
        <v>148</v>
      </c>
      <c r="D83" s="3" t="s">
        <v>726</v>
      </c>
      <c r="E83" s="5">
        <v>0.43099999999999999</v>
      </c>
      <c r="F83" s="5">
        <v>0.437</v>
      </c>
      <c r="G83" s="5">
        <v>0.47099999999999997</v>
      </c>
      <c r="H83" s="5">
        <v>0.432</v>
      </c>
    </row>
    <row r="84" spans="2:8" x14ac:dyDescent="0.25">
      <c r="B84" s="3" t="s">
        <v>727</v>
      </c>
      <c r="C84" s="3" t="s">
        <v>12</v>
      </c>
      <c r="D84" s="3" t="s">
        <v>728</v>
      </c>
      <c r="E84" s="5">
        <v>0.13700000000000001</v>
      </c>
      <c r="F84" s="5">
        <v>0.115</v>
      </c>
      <c r="G84" s="5">
        <v>0.13600000000000001</v>
      </c>
      <c r="H84" s="5">
        <v>0.17499999999999999</v>
      </c>
    </row>
    <row r="85" spans="2:8" ht="28.5" x14ac:dyDescent="0.25">
      <c r="B85" s="3" t="s">
        <v>729</v>
      </c>
      <c r="C85" s="3" t="s">
        <v>12</v>
      </c>
      <c r="D85" s="3" t="s">
        <v>730</v>
      </c>
      <c r="E85" s="4">
        <v>0</v>
      </c>
      <c r="F85" s="3" t="s">
        <v>964</v>
      </c>
      <c r="G85" s="3" t="s">
        <v>964</v>
      </c>
      <c r="H85" s="3" t="s">
        <v>964</v>
      </c>
    </row>
    <row r="86" spans="2:8" x14ac:dyDescent="0.25">
      <c r="B86" s="3" t="s">
        <v>731</v>
      </c>
      <c r="C86" s="3" t="s">
        <v>37</v>
      </c>
      <c r="D86" s="3" t="s">
        <v>732</v>
      </c>
      <c r="E86" s="5">
        <v>0.156</v>
      </c>
      <c r="F86" s="5">
        <v>0.121</v>
      </c>
      <c r="G86" s="5">
        <v>0.17199999999999999</v>
      </c>
      <c r="H86" s="5">
        <v>0.21199999999999999</v>
      </c>
    </row>
    <row r="87" spans="2:8" x14ac:dyDescent="0.25">
      <c r="B87" s="3" t="s">
        <v>733</v>
      </c>
      <c r="C87" s="3" t="s">
        <v>31</v>
      </c>
      <c r="D87" s="3" t="s">
        <v>734</v>
      </c>
      <c r="E87" s="5">
        <v>0.24199999999999999</v>
      </c>
      <c r="F87" s="5">
        <v>0.23799999999999999</v>
      </c>
      <c r="G87" s="4">
        <v>0.25</v>
      </c>
      <c r="H87" s="3" t="s">
        <v>964</v>
      </c>
    </row>
    <row r="88" spans="2:8" x14ac:dyDescent="0.25">
      <c r="B88" s="3" t="s">
        <v>735</v>
      </c>
      <c r="C88" s="3" t="s">
        <v>15</v>
      </c>
      <c r="D88" s="3" t="s">
        <v>736</v>
      </c>
      <c r="E88" s="4">
        <v>0</v>
      </c>
      <c r="F88" s="3" t="s">
        <v>964</v>
      </c>
      <c r="G88" s="3" t="s">
        <v>964</v>
      </c>
      <c r="H88" s="3" t="s">
        <v>964</v>
      </c>
    </row>
    <row r="89" spans="2:8" x14ac:dyDescent="0.25">
      <c r="B89" s="3" t="s">
        <v>737</v>
      </c>
      <c r="C89" s="3" t="s">
        <v>154</v>
      </c>
      <c r="D89" s="3" t="s">
        <v>738</v>
      </c>
      <c r="E89" s="4">
        <v>0.37</v>
      </c>
      <c r="F89" s="5">
        <v>0.39600000000000002</v>
      </c>
      <c r="G89" s="4">
        <v>0.44</v>
      </c>
      <c r="H89" s="5">
        <v>0.45100000000000001</v>
      </c>
    </row>
    <row r="90" spans="2:8" x14ac:dyDescent="0.25">
      <c r="B90" s="3" t="s">
        <v>739</v>
      </c>
      <c r="C90" s="3" t="s">
        <v>31</v>
      </c>
      <c r="D90" s="3" t="s">
        <v>740</v>
      </c>
      <c r="E90" s="5">
        <v>0.44400000000000001</v>
      </c>
      <c r="F90" s="5">
        <v>0.42099999999999999</v>
      </c>
      <c r="G90" s="5">
        <v>0.38900000000000001</v>
      </c>
      <c r="H90" s="5">
        <v>0.28599999999999998</v>
      </c>
    </row>
    <row r="91" spans="2:8" x14ac:dyDescent="0.25">
      <c r="B91" s="3" t="s">
        <v>741</v>
      </c>
      <c r="C91" s="3" t="s">
        <v>12</v>
      </c>
      <c r="D91" s="3" t="s">
        <v>742</v>
      </c>
      <c r="E91" s="5">
        <v>0.14299999999999999</v>
      </c>
      <c r="F91" s="5">
        <v>0.14299999999999999</v>
      </c>
      <c r="G91" s="5">
        <v>7.6999999999999999E-2</v>
      </c>
      <c r="H91" s="3" t="s">
        <v>964</v>
      </c>
    </row>
    <row r="92" spans="2:8" x14ac:dyDescent="0.25">
      <c r="B92" s="3" t="s">
        <v>743</v>
      </c>
      <c r="C92" s="3" t="s">
        <v>46</v>
      </c>
      <c r="D92" s="3" t="s">
        <v>744</v>
      </c>
      <c r="E92" s="4">
        <v>0.21</v>
      </c>
      <c r="F92" s="5">
        <v>0.17899999999999999</v>
      </c>
      <c r="G92" s="5">
        <v>0.125</v>
      </c>
      <c r="H92" s="5">
        <v>0.111</v>
      </c>
    </row>
    <row r="93" spans="2:8" x14ac:dyDescent="0.25">
      <c r="B93" s="3" t="s">
        <v>745</v>
      </c>
      <c r="C93" s="3" t="s">
        <v>46</v>
      </c>
      <c r="D93" s="3" t="s">
        <v>746</v>
      </c>
      <c r="E93" s="5">
        <v>0.222</v>
      </c>
      <c r="F93" s="3" t="s">
        <v>964</v>
      </c>
      <c r="G93" s="3" t="s">
        <v>964</v>
      </c>
      <c r="H93" s="3" t="s">
        <v>964</v>
      </c>
    </row>
    <row r="94" spans="2:8" ht="28.5" x14ac:dyDescent="0.25">
      <c r="B94" s="3" t="s">
        <v>747</v>
      </c>
      <c r="C94" s="3" t="s">
        <v>748</v>
      </c>
      <c r="D94" s="3" t="s">
        <v>749</v>
      </c>
      <c r="E94" s="4">
        <v>0</v>
      </c>
      <c r="F94" s="3" t="s">
        <v>964</v>
      </c>
      <c r="G94" s="3" t="s">
        <v>964</v>
      </c>
      <c r="H94" s="3" t="s">
        <v>964</v>
      </c>
    </row>
    <row r="95" spans="2:8" x14ac:dyDescent="0.25">
      <c r="B95" s="3" t="s">
        <v>750</v>
      </c>
      <c r="C95" s="3" t="s">
        <v>12</v>
      </c>
      <c r="D95" s="3" t="s">
        <v>751</v>
      </c>
      <c r="E95" s="4">
        <v>0.02</v>
      </c>
      <c r="F95" s="5">
        <v>6.9000000000000006E-2</v>
      </c>
      <c r="G95" s="5">
        <v>7.4999999999999997E-2</v>
      </c>
      <c r="H95" s="5">
        <v>9.6000000000000002E-2</v>
      </c>
    </row>
    <row r="96" spans="2:8" x14ac:dyDescent="0.25">
      <c r="B96" s="3" t="s">
        <v>752</v>
      </c>
      <c r="C96" s="3" t="s">
        <v>12</v>
      </c>
      <c r="D96" s="3" t="s">
        <v>753</v>
      </c>
      <c r="E96" s="5">
        <v>0.16200000000000001</v>
      </c>
      <c r="F96" s="5">
        <v>0.14499999999999999</v>
      </c>
      <c r="G96" s="5">
        <v>0.13900000000000001</v>
      </c>
      <c r="H96" s="5">
        <v>0.11899999999999999</v>
      </c>
    </row>
    <row r="97" spans="2:8" ht="28.5" x14ac:dyDescent="0.25">
      <c r="B97" s="3" t="s">
        <v>754</v>
      </c>
      <c r="C97" s="3" t="s">
        <v>12</v>
      </c>
      <c r="D97" s="3" t="s">
        <v>755</v>
      </c>
      <c r="E97" s="5">
        <v>0.161</v>
      </c>
      <c r="F97" s="5">
        <v>0.17399999999999999</v>
      </c>
      <c r="G97" s="5">
        <v>0.20599999999999999</v>
      </c>
      <c r="H97" s="5">
        <v>0.217</v>
      </c>
    </row>
    <row r="98" spans="2:8" x14ac:dyDescent="0.25">
      <c r="B98" s="3" t="s">
        <v>171</v>
      </c>
      <c r="C98" s="3" t="s">
        <v>154</v>
      </c>
      <c r="D98" s="3" t="s">
        <v>756</v>
      </c>
      <c r="E98" s="5">
        <v>3.2000000000000001E-2</v>
      </c>
      <c r="F98" s="5">
        <v>4.5999999999999999E-2</v>
      </c>
      <c r="G98" s="5">
        <v>1.6E-2</v>
      </c>
      <c r="H98" s="5">
        <v>1.7999999999999999E-2</v>
      </c>
    </row>
    <row r="99" spans="2:8" ht="28.5" x14ac:dyDescent="0.25">
      <c r="B99" s="3" t="s">
        <v>757</v>
      </c>
      <c r="C99" s="3" t="s">
        <v>23</v>
      </c>
      <c r="D99" s="3" t="s">
        <v>758</v>
      </c>
      <c r="E99" s="5">
        <v>0.23699999999999999</v>
      </c>
      <c r="F99" s="5">
        <v>0.23499999999999999</v>
      </c>
      <c r="G99" s="5">
        <v>0.154</v>
      </c>
      <c r="H99" s="5">
        <v>8.5999999999999993E-2</v>
      </c>
    </row>
    <row r="100" spans="2:8" x14ac:dyDescent="0.25">
      <c r="B100" s="3" t="s">
        <v>759</v>
      </c>
      <c r="C100" s="3" t="s">
        <v>140</v>
      </c>
      <c r="D100" s="3" t="s">
        <v>760</v>
      </c>
      <c r="E100" s="5">
        <v>0.32900000000000001</v>
      </c>
      <c r="F100" s="5">
        <v>0.35399999999999998</v>
      </c>
      <c r="G100" s="5">
        <v>0.29199999999999998</v>
      </c>
      <c r="H100" s="5">
        <v>0.29299999999999998</v>
      </c>
    </row>
    <row r="101" spans="2:8" x14ac:dyDescent="0.25">
      <c r="B101" s="3" t="s">
        <v>761</v>
      </c>
      <c r="C101" s="3" t="s">
        <v>377</v>
      </c>
      <c r="D101" s="3" t="s">
        <v>762</v>
      </c>
      <c r="E101" s="5">
        <v>7.0999999999999994E-2</v>
      </c>
      <c r="F101" s="3" t="s">
        <v>964</v>
      </c>
      <c r="G101" s="3" t="s">
        <v>964</v>
      </c>
      <c r="H101" s="3" t="s">
        <v>964</v>
      </c>
    </row>
    <row r="102" spans="2:8" x14ac:dyDescent="0.25">
      <c r="B102" s="3" t="s">
        <v>188</v>
      </c>
      <c r="C102" s="3" t="s">
        <v>37</v>
      </c>
      <c r="D102" s="3" t="s">
        <v>763</v>
      </c>
      <c r="E102" s="5">
        <v>0.10199999999999999</v>
      </c>
      <c r="F102" s="5">
        <v>0.10299999999999999</v>
      </c>
      <c r="G102" s="5">
        <v>0.104</v>
      </c>
      <c r="H102" s="5">
        <v>0.112</v>
      </c>
    </row>
    <row r="103" spans="2:8" x14ac:dyDescent="0.25">
      <c r="B103" s="3" t="s">
        <v>198</v>
      </c>
      <c r="C103" s="3" t="s">
        <v>12</v>
      </c>
      <c r="D103" s="3" t="s">
        <v>764</v>
      </c>
      <c r="E103" s="4">
        <v>0.13</v>
      </c>
      <c r="F103" s="5">
        <v>0.13500000000000001</v>
      </c>
      <c r="G103" s="5">
        <v>0.13600000000000001</v>
      </c>
      <c r="H103" s="5">
        <v>0.14599999999999999</v>
      </c>
    </row>
    <row r="104" spans="2:8" x14ac:dyDescent="0.25">
      <c r="B104" s="3" t="s">
        <v>765</v>
      </c>
      <c r="C104" s="3" t="s">
        <v>12</v>
      </c>
      <c r="D104" s="3" t="s">
        <v>766</v>
      </c>
      <c r="E104" s="4">
        <v>0.13</v>
      </c>
      <c r="F104" s="4">
        <v>0.18</v>
      </c>
      <c r="G104" s="5">
        <v>0.16300000000000001</v>
      </c>
      <c r="H104" s="5">
        <v>9.0999999999999998E-2</v>
      </c>
    </row>
    <row r="105" spans="2:8" ht="28.5" x14ac:dyDescent="0.25">
      <c r="B105" s="3" t="s">
        <v>767</v>
      </c>
      <c r="C105" s="3" t="s">
        <v>12</v>
      </c>
      <c r="D105" s="3" t="s">
        <v>768</v>
      </c>
      <c r="E105" s="5">
        <v>0.25800000000000001</v>
      </c>
      <c r="F105" s="5">
        <v>0.27200000000000002</v>
      </c>
      <c r="G105" s="5">
        <v>0.30599999999999999</v>
      </c>
      <c r="H105" s="5">
        <v>0.309</v>
      </c>
    </row>
    <row r="106" spans="2:8" ht="28.5" x14ac:dyDescent="0.25">
      <c r="B106" s="3" t="s">
        <v>769</v>
      </c>
      <c r="C106" s="3" t="s">
        <v>12</v>
      </c>
      <c r="D106" s="3" t="s">
        <v>770</v>
      </c>
      <c r="E106" s="4">
        <v>0</v>
      </c>
      <c r="F106" s="3" t="s">
        <v>964</v>
      </c>
      <c r="G106" s="3" t="s">
        <v>964</v>
      </c>
      <c r="H106" s="3" t="s">
        <v>964</v>
      </c>
    </row>
    <row r="107" spans="2:8" x14ac:dyDescent="0.25">
      <c r="B107" s="3" t="s">
        <v>771</v>
      </c>
      <c r="C107" s="3" t="s">
        <v>88</v>
      </c>
      <c r="D107" s="3" t="s">
        <v>772</v>
      </c>
      <c r="E107" s="5">
        <v>0.49199999999999999</v>
      </c>
      <c r="F107" s="3" t="s">
        <v>964</v>
      </c>
      <c r="G107" s="3" t="s">
        <v>964</v>
      </c>
      <c r="H107" s="5">
        <v>0.60199999999999998</v>
      </c>
    </row>
    <row r="108" spans="2:8" x14ac:dyDescent="0.25">
      <c r="B108" s="3" t="s">
        <v>773</v>
      </c>
      <c r="C108" s="3" t="s">
        <v>23</v>
      </c>
      <c r="D108" s="3" t="s">
        <v>774</v>
      </c>
      <c r="E108" s="5">
        <v>0.19900000000000001</v>
      </c>
      <c r="F108" s="5">
        <v>0.17599999999999999</v>
      </c>
      <c r="G108" s="5">
        <v>0.185</v>
      </c>
      <c r="H108" s="5">
        <v>0.185</v>
      </c>
    </row>
    <row r="109" spans="2:8" x14ac:dyDescent="0.25">
      <c r="B109" s="3" t="s">
        <v>775</v>
      </c>
      <c r="C109" s="3" t="s">
        <v>18</v>
      </c>
      <c r="D109" s="3" t="s">
        <v>776</v>
      </c>
      <c r="E109" s="5">
        <v>0.308</v>
      </c>
      <c r="F109" s="5">
        <v>0.41699999999999998</v>
      </c>
      <c r="G109" s="5">
        <v>0.53800000000000003</v>
      </c>
      <c r="H109" s="5">
        <v>0.375</v>
      </c>
    </row>
    <row r="110" spans="2:8" x14ac:dyDescent="0.25">
      <c r="B110" s="3" t="s">
        <v>777</v>
      </c>
      <c r="C110" s="3" t="s">
        <v>23</v>
      </c>
      <c r="D110" s="3" t="s">
        <v>774</v>
      </c>
      <c r="E110" s="5">
        <v>0.20100000000000001</v>
      </c>
      <c r="F110" s="5">
        <v>0.17599999999999999</v>
      </c>
      <c r="G110" s="5">
        <v>0.185</v>
      </c>
      <c r="H110" s="5">
        <v>0.185</v>
      </c>
    </row>
    <row r="111" spans="2:8" x14ac:dyDescent="0.25">
      <c r="B111" s="3" t="s">
        <v>778</v>
      </c>
      <c r="C111" s="3" t="s">
        <v>12</v>
      </c>
      <c r="D111" s="3" t="s">
        <v>779</v>
      </c>
      <c r="E111" s="5">
        <v>0.45500000000000002</v>
      </c>
      <c r="F111" s="5">
        <v>0.53800000000000003</v>
      </c>
      <c r="G111" s="5">
        <v>0.45500000000000002</v>
      </c>
      <c r="H111" s="5">
        <v>0.41699999999999998</v>
      </c>
    </row>
    <row r="112" spans="2:8" x14ac:dyDescent="0.25">
      <c r="B112" s="3" t="s">
        <v>780</v>
      </c>
      <c r="C112" s="3" t="s">
        <v>12</v>
      </c>
      <c r="D112" s="3" t="s">
        <v>781</v>
      </c>
      <c r="E112" s="5">
        <v>3.6999999999999998E-2</v>
      </c>
      <c r="F112" s="5">
        <v>6.9000000000000006E-2</v>
      </c>
      <c r="G112" s="5">
        <v>2.9000000000000001E-2</v>
      </c>
      <c r="H112" s="5">
        <v>3.4000000000000002E-2</v>
      </c>
    </row>
    <row r="113" spans="2:8" x14ac:dyDescent="0.25">
      <c r="B113" s="3" t="s">
        <v>782</v>
      </c>
      <c r="C113" s="3" t="s">
        <v>380</v>
      </c>
      <c r="D113" s="3" t="s">
        <v>783</v>
      </c>
      <c r="E113" s="5">
        <v>0.28599999999999998</v>
      </c>
      <c r="F113" s="3" t="s">
        <v>964</v>
      </c>
      <c r="G113" s="3" t="s">
        <v>964</v>
      </c>
      <c r="H113" s="3" t="s">
        <v>964</v>
      </c>
    </row>
    <row r="114" spans="2:8" ht="28.5" x14ac:dyDescent="0.25">
      <c r="B114" s="3" t="s">
        <v>784</v>
      </c>
      <c r="C114" s="3" t="s">
        <v>88</v>
      </c>
      <c r="D114" s="3" t="s">
        <v>785</v>
      </c>
      <c r="E114" s="5">
        <v>0.29799999999999999</v>
      </c>
      <c r="F114" s="5">
        <v>0.38900000000000001</v>
      </c>
      <c r="G114" s="5">
        <v>0.38200000000000001</v>
      </c>
      <c r="H114" s="5">
        <v>0.33300000000000002</v>
      </c>
    </row>
    <row r="115" spans="2:8" x14ac:dyDescent="0.25">
      <c r="B115" s="3" t="s">
        <v>786</v>
      </c>
      <c r="C115" s="3" t="s">
        <v>140</v>
      </c>
      <c r="D115" s="3" t="s">
        <v>787</v>
      </c>
      <c r="E115" s="5">
        <v>0.187</v>
      </c>
      <c r="F115" s="4">
        <v>0.1</v>
      </c>
      <c r="G115" s="5">
        <v>0.14299999999999999</v>
      </c>
      <c r="H115" s="3" t="s">
        <v>964</v>
      </c>
    </row>
    <row r="116" spans="2:8" x14ac:dyDescent="0.25">
      <c r="B116" s="3" t="s">
        <v>786</v>
      </c>
      <c r="C116" s="3" t="s">
        <v>8</v>
      </c>
      <c r="D116" s="3" t="s">
        <v>788</v>
      </c>
      <c r="E116" s="5">
        <v>0.11700000000000001</v>
      </c>
      <c r="F116" s="5">
        <v>0.218</v>
      </c>
      <c r="G116" s="5">
        <v>0.23499999999999999</v>
      </c>
      <c r="H116" s="5">
        <v>0.253</v>
      </c>
    </row>
    <row r="117" spans="2:8" x14ac:dyDescent="0.25">
      <c r="B117" s="3" t="s">
        <v>786</v>
      </c>
      <c r="C117" s="3" t="s">
        <v>148</v>
      </c>
      <c r="D117" s="3" t="s">
        <v>789</v>
      </c>
      <c r="E117" s="5">
        <v>0.32500000000000001</v>
      </c>
      <c r="F117" s="5">
        <v>0.38900000000000001</v>
      </c>
      <c r="G117" s="5">
        <v>0.39200000000000002</v>
      </c>
      <c r="H117" s="5">
        <v>0.34499999999999997</v>
      </c>
    </row>
    <row r="118" spans="2:8" x14ac:dyDescent="0.25">
      <c r="B118" s="3" t="s">
        <v>786</v>
      </c>
      <c r="C118" s="3" t="s">
        <v>151</v>
      </c>
      <c r="D118" s="3" t="s">
        <v>790</v>
      </c>
      <c r="E118" s="5">
        <v>0.16300000000000001</v>
      </c>
      <c r="F118" s="5">
        <v>0.16400000000000001</v>
      </c>
      <c r="G118" s="5">
        <v>0.16300000000000001</v>
      </c>
      <c r="H118" s="5">
        <v>7.6999999999999999E-2</v>
      </c>
    </row>
    <row r="119" spans="2:8" x14ac:dyDescent="0.25">
      <c r="B119" s="3" t="s">
        <v>786</v>
      </c>
      <c r="C119" s="3" t="s">
        <v>37</v>
      </c>
      <c r="D119" s="3" t="s">
        <v>791</v>
      </c>
      <c r="E119" s="5">
        <v>0.17299999999999999</v>
      </c>
      <c r="F119" s="5">
        <v>0.16400000000000001</v>
      </c>
      <c r="G119" s="5">
        <v>0.23100000000000001</v>
      </c>
      <c r="H119" s="5">
        <v>0.222</v>
      </c>
    </row>
    <row r="120" spans="2:8" x14ac:dyDescent="0.25">
      <c r="B120" s="3" t="s">
        <v>786</v>
      </c>
      <c r="C120" s="3" t="s">
        <v>12</v>
      </c>
      <c r="D120" s="3" t="s">
        <v>792</v>
      </c>
      <c r="E120" s="5">
        <v>0.16600000000000001</v>
      </c>
      <c r="F120" s="5">
        <v>0.14199999999999999</v>
      </c>
      <c r="G120" s="5">
        <v>0.17100000000000001</v>
      </c>
      <c r="H120" s="5">
        <v>0.21199999999999999</v>
      </c>
    </row>
    <row r="121" spans="2:8" x14ac:dyDescent="0.25">
      <c r="B121" s="3" t="s">
        <v>793</v>
      </c>
      <c r="C121" s="3" t="s">
        <v>12</v>
      </c>
      <c r="D121" s="3" t="s">
        <v>794</v>
      </c>
      <c r="E121" s="5">
        <v>0.54300000000000004</v>
      </c>
      <c r="F121" s="5">
        <v>0.64900000000000002</v>
      </c>
      <c r="G121" s="5">
        <v>0.66200000000000003</v>
      </c>
      <c r="H121" s="5">
        <v>0.58799999999999997</v>
      </c>
    </row>
    <row r="122" spans="2:8" x14ac:dyDescent="0.25">
      <c r="B122" s="3" t="s">
        <v>795</v>
      </c>
      <c r="C122" s="3" t="s">
        <v>12</v>
      </c>
      <c r="D122" s="3" t="s">
        <v>796</v>
      </c>
      <c r="E122" s="5">
        <v>0.36399999999999999</v>
      </c>
      <c r="F122" s="5">
        <v>0.34799999999999998</v>
      </c>
      <c r="G122" s="5">
        <v>0.26400000000000001</v>
      </c>
      <c r="H122" s="4">
        <v>0.21</v>
      </c>
    </row>
    <row r="123" spans="2:8" x14ac:dyDescent="0.25">
      <c r="B123" s="3" t="s">
        <v>553</v>
      </c>
      <c r="C123" s="3" t="s">
        <v>12</v>
      </c>
      <c r="D123" s="3" t="s">
        <v>797</v>
      </c>
      <c r="E123" s="4">
        <v>0</v>
      </c>
      <c r="F123" s="3" t="s">
        <v>964</v>
      </c>
      <c r="G123" s="3" t="s">
        <v>964</v>
      </c>
      <c r="H123" s="3" t="s">
        <v>964</v>
      </c>
    </row>
    <row r="124" spans="2:8" x14ac:dyDescent="0.25">
      <c r="B124" s="3" t="s">
        <v>209</v>
      </c>
      <c r="C124" s="3" t="s">
        <v>208</v>
      </c>
      <c r="D124" s="3" t="s">
        <v>798</v>
      </c>
      <c r="E124" s="5">
        <v>0.33600000000000002</v>
      </c>
      <c r="F124" s="5">
        <v>0.42099999999999999</v>
      </c>
      <c r="G124" s="5">
        <v>0.46300000000000002</v>
      </c>
      <c r="H124" s="4">
        <v>0.53</v>
      </c>
    </row>
    <row r="125" spans="2:8" x14ac:dyDescent="0.25">
      <c r="B125" s="3" t="s">
        <v>799</v>
      </c>
      <c r="C125" s="3" t="s">
        <v>12</v>
      </c>
      <c r="D125" s="3" t="s">
        <v>800</v>
      </c>
      <c r="E125" s="5">
        <v>0.20499999999999999</v>
      </c>
      <c r="F125" s="5">
        <v>0.214</v>
      </c>
      <c r="G125" s="5">
        <v>0.30399999999999999</v>
      </c>
      <c r="H125" s="5">
        <v>0.217</v>
      </c>
    </row>
    <row r="126" spans="2:8" x14ac:dyDescent="0.25">
      <c r="B126" s="3" t="s">
        <v>219</v>
      </c>
      <c r="C126" s="3" t="s">
        <v>229</v>
      </c>
      <c r="D126" s="3" t="s">
        <v>801</v>
      </c>
      <c r="E126" s="5">
        <v>0.14799999999999999</v>
      </c>
      <c r="F126" s="5">
        <v>0.151</v>
      </c>
      <c r="G126" s="5">
        <v>0.17699999999999999</v>
      </c>
      <c r="H126" s="5">
        <v>0.20100000000000001</v>
      </c>
    </row>
    <row r="127" spans="2:8" x14ac:dyDescent="0.25">
      <c r="B127" s="3" t="s">
        <v>253</v>
      </c>
      <c r="C127" s="3" t="s">
        <v>262</v>
      </c>
      <c r="D127" s="3" t="s">
        <v>802</v>
      </c>
      <c r="E127" s="5">
        <v>0.152</v>
      </c>
      <c r="F127" s="5">
        <v>0.17699999999999999</v>
      </c>
      <c r="G127" s="5">
        <v>0.20399999999999999</v>
      </c>
      <c r="H127" s="5">
        <v>0.215</v>
      </c>
    </row>
    <row r="128" spans="2:8" x14ac:dyDescent="0.25">
      <c r="B128" s="3" t="s">
        <v>281</v>
      </c>
      <c r="C128" s="3" t="s">
        <v>318</v>
      </c>
      <c r="D128" s="3" t="s">
        <v>803</v>
      </c>
      <c r="E128" s="5">
        <v>0.34799999999999998</v>
      </c>
      <c r="F128" s="5">
        <v>0.36899999999999999</v>
      </c>
      <c r="G128" s="5">
        <v>0.40400000000000003</v>
      </c>
      <c r="H128" s="5">
        <v>0.38400000000000001</v>
      </c>
    </row>
    <row r="129" spans="2:8" ht="28.5" x14ac:dyDescent="0.25">
      <c r="B129" s="3" t="s">
        <v>804</v>
      </c>
      <c r="C129" s="3" t="s">
        <v>12</v>
      </c>
      <c r="D129" s="3" t="s">
        <v>805</v>
      </c>
      <c r="E129" s="5">
        <v>8.7999999999999995E-2</v>
      </c>
      <c r="F129" s="5">
        <v>7.6999999999999999E-2</v>
      </c>
      <c r="G129" s="5">
        <v>0.11799999999999999</v>
      </c>
      <c r="H129" s="5">
        <v>0.16700000000000001</v>
      </c>
    </row>
    <row r="130" spans="2:8" ht="28.5" x14ac:dyDescent="0.25">
      <c r="B130" s="3" t="s">
        <v>806</v>
      </c>
      <c r="C130" s="3" t="s">
        <v>37</v>
      </c>
      <c r="D130" s="3" t="s">
        <v>807</v>
      </c>
      <c r="E130" s="4">
        <v>0</v>
      </c>
      <c r="F130" s="3" t="s">
        <v>964</v>
      </c>
      <c r="G130" s="3" t="s">
        <v>964</v>
      </c>
      <c r="H130" s="3" t="s">
        <v>964</v>
      </c>
    </row>
    <row r="131" spans="2:8" x14ac:dyDescent="0.25">
      <c r="B131" s="3" t="s">
        <v>340</v>
      </c>
      <c r="C131" s="3" t="s">
        <v>23</v>
      </c>
      <c r="D131" s="3" t="s">
        <v>808</v>
      </c>
      <c r="E131" s="5">
        <v>0.127</v>
      </c>
      <c r="F131" s="5">
        <v>0.124</v>
      </c>
      <c r="G131" s="5">
        <v>0.113</v>
      </c>
      <c r="H131" s="5">
        <v>0.11600000000000001</v>
      </c>
    </row>
    <row r="132" spans="2:8" ht="28.5" x14ac:dyDescent="0.25">
      <c r="B132" s="3" t="s">
        <v>809</v>
      </c>
      <c r="C132" s="3" t="s">
        <v>339</v>
      </c>
      <c r="D132" s="3" t="s">
        <v>810</v>
      </c>
      <c r="E132" s="5">
        <v>2.1000000000000001E-2</v>
      </c>
      <c r="F132" s="5">
        <v>5.0999999999999997E-2</v>
      </c>
      <c r="G132" s="5">
        <v>4.9000000000000002E-2</v>
      </c>
      <c r="H132" s="5">
        <v>2.8000000000000001E-2</v>
      </c>
    </row>
    <row r="133" spans="2:8" x14ac:dyDescent="0.25">
      <c r="B133" s="3" t="s">
        <v>811</v>
      </c>
      <c r="C133" s="3" t="s">
        <v>0</v>
      </c>
      <c r="D133" s="3" t="s">
        <v>812</v>
      </c>
      <c r="E133" s="5">
        <v>6.7000000000000004E-2</v>
      </c>
      <c r="F133" s="4">
        <v>0</v>
      </c>
      <c r="G133" s="4">
        <v>0</v>
      </c>
      <c r="H133" s="3" t="s">
        <v>964</v>
      </c>
    </row>
    <row r="134" spans="2:8" ht="28.5" x14ac:dyDescent="0.25">
      <c r="B134" s="3" t="s">
        <v>813</v>
      </c>
      <c r="C134" s="3" t="s">
        <v>46</v>
      </c>
      <c r="D134" s="3" t="s">
        <v>814</v>
      </c>
      <c r="E134" s="5">
        <v>0.16700000000000001</v>
      </c>
      <c r="F134" s="5">
        <v>0.23100000000000001</v>
      </c>
      <c r="G134" s="5">
        <v>0.23499999999999999</v>
      </c>
      <c r="H134" s="5">
        <v>0.222</v>
      </c>
    </row>
    <row r="135" spans="2:8" x14ac:dyDescent="0.25">
      <c r="B135" s="3" t="s">
        <v>815</v>
      </c>
      <c r="C135" s="3" t="s">
        <v>12</v>
      </c>
      <c r="D135" s="3" t="s">
        <v>816</v>
      </c>
      <c r="E135" s="4">
        <v>0.3</v>
      </c>
      <c r="F135" s="5">
        <v>0.32600000000000001</v>
      </c>
      <c r="G135" s="5">
        <v>0.35299999999999998</v>
      </c>
      <c r="H135" s="5">
        <v>0.34100000000000003</v>
      </c>
    </row>
    <row r="136" spans="2:8" x14ac:dyDescent="0.25">
      <c r="B136" s="3" t="s">
        <v>817</v>
      </c>
      <c r="C136" s="3" t="s">
        <v>12</v>
      </c>
      <c r="D136" s="3" t="s">
        <v>818</v>
      </c>
      <c r="E136" s="5">
        <v>7.6999999999999999E-2</v>
      </c>
      <c r="F136" s="5">
        <v>9.5000000000000001E-2</v>
      </c>
      <c r="G136" s="5">
        <v>9.0999999999999998E-2</v>
      </c>
      <c r="H136" s="5">
        <v>9.9000000000000005E-2</v>
      </c>
    </row>
    <row r="137" spans="2:8" x14ac:dyDescent="0.25">
      <c r="B137" s="3" t="s">
        <v>819</v>
      </c>
      <c r="C137" s="3" t="s">
        <v>46</v>
      </c>
      <c r="D137" s="3" t="s">
        <v>820</v>
      </c>
      <c r="E137" s="5">
        <v>0.13600000000000001</v>
      </c>
      <c r="F137" s="5">
        <v>0.13900000000000001</v>
      </c>
      <c r="G137" s="4">
        <v>0.1</v>
      </c>
      <c r="H137" s="5">
        <v>0.107</v>
      </c>
    </row>
    <row r="138" spans="2:8" x14ac:dyDescent="0.25">
      <c r="B138" s="3" t="s">
        <v>821</v>
      </c>
      <c r="C138" s="3" t="s">
        <v>46</v>
      </c>
      <c r="D138" s="3" t="s">
        <v>822</v>
      </c>
      <c r="E138" s="5">
        <v>0.29199999999999998</v>
      </c>
      <c r="F138" s="4">
        <v>0.28000000000000003</v>
      </c>
      <c r="G138" s="5">
        <v>0.23300000000000001</v>
      </c>
      <c r="H138" s="5">
        <v>0.313</v>
      </c>
    </row>
    <row r="139" spans="2:8" x14ac:dyDescent="0.25">
      <c r="B139" s="3" t="s">
        <v>823</v>
      </c>
      <c r="C139" s="3" t="s">
        <v>34</v>
      </c>
      <c r="D139" s="3" t="s">
        <v>824</v>
      </c>
      <c r="E139" s="4">
        <v>0</v>
      </c>
      <c r="F139" s="3" t="s">
        <v>964</v>
      </c>
      <c r="G139" s="3" t="s">
        <v>964</v>
      </c>
      <c r="H139" s="3" t="s">
        <v>964</v>
      </c>
    </row>
    <row r="140" spans="2:8" x14ac:dyDescent="0.25">
      <c r="B140" s="3" t="s">
        <v>825</v>
      </c>
      <c r="C140" s="3" t="s">
        <v>46</v>
      </c>
      <c r="D140" s="3" t="s">
        <v>826</v>
      </c>
      <c r="E140" s="4">
        <v>0.4</v>
      </c>
      <c r="F140" s="5">
        <v>0.33300000000000002</v>
      </c>
      <c r="G140" s="4">
        <v>0.3</v>
      </c>
      <c r="H140" s="5">
        <v>0.23799999999999999</v>
      </c>
    </row>
    <row r="141" spans="2:8" x14ac:dyDescent="0.25">
      <c r="B141" s="3" t="s">
        <v>827</v>
      </c>
      <c r="C141" s="3" t="s">
        <v>12</v>
      </c>
      <c r="D141" s="3" t="s">
        <v>828</v>
      </c>
      <c r="E141" s="5">
        <v>8.1000000000000003E-2</v>
      </c>
      <c r="F141" s="5">
        <v>5.6000000000000001E-2</v>
      </c>
      <c r="G141" s="5">
        <v>8.5000000000000006E-2</v>
      </c>
      <c r="H141" s="5">
        <v>9.1999999999999998E-2</v>
      </c>
    </row>
    <row r="142" spans="2:8" x14ac:dyDescent="0.25">
      <c r="B142" s="3" t="s">
        <v>829</v>
      </c>
      <c r="C142" s="3" t="s">
        <v>37</v>
      </c>
      <c r="D142" s="3" t="s">
        <v>830</v>
      </c>
      <c r="E142" s="5">
        <v>0.114</v>
      </c>
      <c r="F142" s="4">
        <v>0.12</v>
      </c>
      <c r="G142" s="5">
        <v>0.188</v>
      </c>
      <c r="H142" s="4">
        <v>0.2</v>
      </c>
    </row>
    <row r="143" spans="2:8" x14ac:dyDescent="0.25">
      <c r="B143" s="3" t="s">
        <v>831</v>
      </c>
      <c r="C143" s="3" t="s">
        <v>46</v>
      </c>
      <c r="D143" s="3" t="s">
        <v>832</v>
      </c>
      <c r="E143" s="5">
        <v>3.4000000000000002E-2</v>
      </c>
      <c r="F143" s="3" t="s">
        <v>964</v>
      </c>
      <c r="G143" s="3" t="s">
        <v>964</v>
      </c>
      <c r="H143" s="3" t="s">
        <v>964</v>
      </c>
    </row>
    <row r="144" spans="2:8" x14ac:dyDescent="0.25">
      <c r="B144" s="3" t="s">
        <v>833</v>
      </c>
      <c r="C144" s="3" t="s">
        <v>12</v>
      </c>
      <c r="D144" s="3" t="s">
        <v>834</v>
      </c>
      <c r="E144" s="5">
        <v>0.10199999999999999</v>
      </c>
      <c r="F144" s="5">
        <v>0.17899999999999999</v>
      </c>
      <c r="G144" s="5">
        <v>0.19700000000000001</v>
      </c>
      <c r="H144" s="4">
        <v>0.15</v>
      </c>
    </row>
    <row r="145" spans="2:8" x14ac:dyDescent="0.25">
      <c r="B145" s="3" t="s">
        <v>835</v>
      </c>
      <c r="C145" s="3" t="s">
        <v>351</v>
      </c>
      <c r="D145" s="3" t="s">
        <v>836</v>
      </c>
      <c r="E145" s="5">
        <v>0.34100000000000003</v>
      </c>
      <c r="F145" s="4">
        <v>0.34</v>
      </c>
      <c r="G145" s="5">
        <v>0.373</v>
      </c>
      <c r="H145" s="4">
        <v>0.31</v>
      </c>
    </row>
    <row r="146" spans="2:8" x14ac:dyDescent="0.25">
      <c r="B146" s="3" t="s">
        <v>837</v>
      </c>
      <c r="C146" s="3" t="s">
        <v>12</v>
      </c>
      <c r="D146" s="3" t="s">
        <v>838</v>
      </c>
      <c r="E146" s="4">
        <v>0</v>
      </c>
      <c r="F146" s="3" t="s">
        <v>964</v>
      </c>
      <c r="G146" s="3" t="s">
        <v>964</v>
      </c>
      <c r="H146" s="3" t="s">
        <v>964</v>
      </c>
    </row>
    <row r="147" spans="2:8" x14ac:dyDescent="0.25">
      <c r="B147" s="3" t="s">
        <v>839</v>
      </c>
      <c r="C147" s="3" t="s">
        <v>8</v>
      </c>
      <c r="D147" s="3" t="s">
        <v>840</v>
      </c>
      <c r="E147" s="5">
        <v>0.23400000000000001</v>
      </c>
      <c r="F147" s="4">
        <v>0.2</v>
      </c>
      <c r="G147" s="5">
        <v>0.23499999999999999</v>
      </c>
      <c r="H147" s="5">
        <v>0.26800000000000002</v>
      </c>
    </row>
    <row r="148" spans="2:8" x14ac:dyDescent="0.25">
      <c r="B148" s="3" t="s">
        <v>561</v>
      </c>
      <c r="C148" s="3" t="s">
        <v>73</v>
      </c>
      <c r="D148" s="3" t="s">
        <v>841</v>
      </c>
      <c r="E148" s="4">
        <v>0</v>
      </c>
      <c r="F148" s="3" t="s">
        <v>964</v>
      </c>
      <c r="G148" s="3" t="s">
        <v>964</v>
      </c>
      <c r="H148" s="3" t="s">
        <v>964</v>
      </c>
    </row>
    <row r="149" spans="2:8" x14ac:dyDescent="0.25">
      <c r="B149" s="3" t="s">
        <v>842</v>
      </c>
      <c r="C149" s="3" t="s">
        <v>12</v>
      </c>
      <c r="D149" s="3" t="s">
        <v>843</v>
      </c>
      <c r="E149" s="5">
        <v>0.29199999999999998</v>
      </c>
      <c r="F149" s="5">
        <v>0.32100000000000001</v>
      </c>
      <c r="G149" s="5">
        <v>0.30599999999999999</v>
      </c>
      <c r="H149" s="5">
        <v>0.35399999999999998</v>
      </c>
    </row>
    <row r="150" spans="2:8" x14ac:dyDescent="0.25">
      <c r="B150" s="3" t="s">
        <v>844</v>
      </c>
      <c r="C150" s="3" t="s">
        <v>12</v>
      </c>
      <c r="D150" s="3" t="s">
        <v>845</v>
      </c>
      <c r="E150" s="4">
        <v>0</v>
      </c>
      <c r="F150" s="4">
        <v>0</v>
      </c>
      <c r="G150" s="5">
        <v>1.6E-2</v>
      </c>
      <c r="H150" s="5">
        <v>3.7999999999999999E-2</v>
      </c>
    </row>
    <row r="151" spans="2:8" x14ac:dyDescent="0.25">
      <c r="B151" s="3" t="s">
        <v>846</v>
      </c>
      <c r="C151" s="3" t="s">
        <v>12</v>
      </c>
      <c r="D151" s="3" t="s">
        <v>847</v>
      </c>
      <c r="E151" s="5">
        <v>0.158</v>
      </c>
      <c r="F151" s="5">
        <v>0.19400000000000001</v>
      </c>
      <c r="G151" s="4">
        <v>0.17</v>
      </c>
      <c r="H151" s="5">
        <v>0.21299999999999999</v>
      </c>
    </row>
    <row r="152" spans="2:8" x14ac:dyDescent="0.25">
      <c r="B152" s="3" t="s">
        <v>848</v>
      </c>
      <c r="C152" s="3" t="s">
        <v>18</v>
      </c>
      <c r="D152" s="3" t="s">
        <v>849</v>
      </c>
      <c r="E152" s="5">
        <v>0.111</v>
      </c>
      <c r="F152" s="3" t="s">
        <v>964</v>
      </c>
      <c r="G152" s="3" t="s">
        <v>964</v>
      </c>
      <c r="H152" s="3" t="s">
        <v>964</v>
      </c>
    </row>
    <row r="153" spans="2:8" ht="28.5" x14ac:dyDescent="0.25">
      <c r="B153" s="3" t="s">
        <v>850</v>
      </c>
      <c r="C153" s="3" t="s">
        <v>37</v>
      </c>
      <c r="D153" s="3" t="s">
        <v>851</v>
      </c>
      <c r="E153" s="4">
        <v>0.2</v>
      </c>
      <c r="F153" s="3" t="s">
        <v>964</v>
      </c>
      <c r="G153" s="3" t="s">
        <v>964</v>
      </c>
      <c r="H153" s="3" t="s">
        <v>964</v>
      </c>
    </row>
    <row r="154" spans="2:8" x14ac:dyDescent="0.25">
      <c r="B154" s="3" t="s">
        <v>852</v>
      </c>
      <c r="C154" s="3" t="s">
        <v>12</v>
      </c>
      <c r="D154" s="3" t="s">
        <v>853</v>
      </c>
      <c r="E154" s="4">
        <v>0.21</v>
      </c>
      <c r="F154" s="5">
        <v>0.17499999999999999</v>
      </c>
      <c r="G154" s="5">
        <v>3.5999999999999997E-2</v>
      </c>
      <c r="H154" s="5">
        <v>9.0999999999999998E-2</v>
      </c>
    </row>
    <row r="155" spans="2:8" x14ac:dyDescent="0.25">
      <c r="B155" s="3" t="s">
        <v>365</v>
      </c>
      <c r="C155" s="3" t="s">
        <v>46</v>
      </c>
      <c r="D155" s="3" t="s">
        <v>854</v>
      </c>
      <c r="E155" s="5">
        <v>4.3999999999999997E-2</v>
      </c>
      <c r="F155" s="5">
        <v>3.5999999999999997E-2</v>
      </c>
      <c r="G155" s="5">
        <v>4.2999999999999997E-2</v>
      </c>
      <c r="H155" s="5">
        <v>4.5999999999999999E-2</v>
      </c>
    </row>
    <row r="156" spans="2:8" ht="28.5" x14ac:dyDescent="0.25">
      <c r="B156" s="3" t="s">
        <v>855</v>
      </c>
      <c r="C156" s="3" t="s">
        <v>18</v>
      </c>
      <c r="D156" s="3" t="s">
        <v>856</v>
      </c>
      <c r="E156" s="5">
        <v>0.35399999999999998</v>
      </c>
      <c r="F156" s="5">
        <v>0.32800000000000001</v>
      </c>
      <c r="G156" s="5">
        <v>0.28799999999999998</v>
      </c>
      <c r="H156" s="4">
        <v>0.28000000000000003</v>
      </c>
    </row>
    <row r="157" spans="2:8" x14ac:dyDescent="0.25">
      <c r="B157" s="3" t="s">
        <v>857</v>
      </c>
      <c r="C157" s="3" t="s">
        <v>12</v>
      </c>
      <c r="D157" s="3" t="s">
        <v>702</v>
      </c>
      <c r="E157" s="4">
        <v>0</v>
      </c>
      <c r="F157" s="3" t="s">
        <v>964</v>
      </c>
      <c r="G157" s="3" t="s">
        <v>964</v>
      </c>
      <c r="H157" s="3" t="s">
        <v>964</v>
      </c>
    </row>
    <row r="158" spans="2:8" x14ac:dyDescent="0.25">
      <c r="B158" s="3" t="s">
        <v>370</v>
      </c>
      <c r="C158" s="3" t="s">
        <v>380</v>
      </c>
      <c r="D158" s="3" t="s">
        <v>858</v>
      </c>
      <c r="E158" s="5">
        <v>0.125</v>
      </c>
      <c r="F158" s="5">
        <v>0.14199999999999999</v>
      </c>
      <c r="G158" s="5">
        <v>0.14799999999999999</v>
      </c>
      <c r="H158" s="5">
        <v>0.152</v>
      </c>
    </row>
    <row r="159" spans="2:8" x14ac:dyDescent="0.25">
      <c r="B159" s="3" t="s">
        <v>859</v>
      </c>
      <c r="C159" s="3" t="s">
        <v>458</v>
      </c>
      <c r="D159" s="3" t="s">
        <v>860</v>
      </c>
      <c r="E159" s="5">
        <v>8.3000000000000004E-2</v>
      </c>
      <c r="F159" s="3" t="s">
        <v>964</v>
      </c>
      <c r="G159" s="3" t="s">
        <v>964</v>
      </c>
      <c r="H159" s="3" t="s">
        <v>964</v>
      </c>
    </row>
    <row r="160" spans="2:8" x14ac:dyDescent="0.25">
      <c r="B160" s="3" t="s">
        <v>393</v>
      </c>
      <c r="C160" s="3" t="s">
        <v>8</v>
      </c>
      <c r="D160" s="3" t="s">
        <v>861</v>
      </c>
      <c r="E160" s="5">
        <v>4.5999999999999999E-2</v>
      </c>
      <c r="F160" s="5">
        <v>4.8000000000000001E-2</v>
      </c>
      <c r="G160" s="5">
        <v>4.9000000000000002E-2</v>
      </c>
      <c r="H160" s="5">
        <v>5.0999999999999997E-2</v>
      </c>
    </row>
    <row r="161" spans="2:8" x14ac:dyDescent="0.25">
      <c r="B161" s="3" t="s">
        <v>862</v>
      </c>
      <c r="C161" s="3" t="s">
        <v>140</v>
      </c>
      <c r="D161" s="3" t="s">
        <v>863</v>
      </c>
      <c r="E161" s="5">
        <v>0.193</v>
      </c>
      <c r="F161" s="5">
        <v>0.216</v>
      </c>
      <c r="G161" s="5">
        <v>0.23200000000000001</v>
      </c>
      <c r="H161" s="5">
        <v>0.30099999999999999</v>
      </c>
    </row>
    <row r="162" spans="2:8" x14ac:dyDescent="0.25">
      <c r="B162" s="3" t="s">
        <v>862</v>
      </c>
      <c r="C162" s="3" t="s">
        <v>8</v>
      </c>
      <c r="D162" s="3" t="s">
        <v>864</v>
      </c>
      <c r="E162" s="5">
        <v>0.14299999999999999</v>
      </c>
      <c r="F162" s="5">
        <v>6.3E-2</v>
      </c>
      <c r="G162" s="5">
        <v>6.7000000000000004E-2</v>
      </c>
      <c r="H162" s="5">
        <v>7.6999999999999999E-2</v>
      </c>
    </row>
    <row r="163" spans="2:8" x14ac:dyDescent="0.25">
      <c r="B163" s="3" t="s">
        <v>862</v>
      </c>
      <c r="C163" s="3" t="s">
        <v>865</v>
      </c>
      <c r="D163" s="3" t="s">
        <v>866</v>
      </c>
      <c r="E163" s="4">
        <v>0.15</v>
      </c>
      <c r="F163" s="5">
        <v>0.158</v>
      </c>
      <c r="G163" s="5">
        <v>0.20899999999999999</v>
      </c>
      <c r="H163" s="5">
        <v>0.23599999999999999</v>
      </c>
    </row>
    <row r="164" spans="2:8" x14ac:dyDescent="0.25">
      <c r="B164" s="3" t="s">
        <v>862</v>
      </c>
      <c r="C164" s="3" t="s">
        <v>419</v>
      </c>
      <c r="D164" s="3" t="s">
        <v>867</v>
      </c>
      <c r="E164" s="5">
        <v>0.20399999999999999</v>
      </c>
      <c r="F164" s="5">
        <v>0.217</v>
      </c>
      <c r="G164" s="5">
        <v>0.24399999999999999</v>
      </c>
      <c r="H164" s="5">
        <v>0.246</v>
      </c>
    </row>
    <row r="165" spans="2:8" x14ac:dyDescent="0.25">
      <c r="B165" s="3" t="s">
        <v>862</v>
      </c>
      <c r="C165" s="3" t="s">
        <v>23</v>
      </c>
      <c r="D165" s="3" t="s">
        <v>868</v>
      </c>
      <c r="E165" s="5">
        <v>0.217</v>
      </c>
      <c r="F165" s="5">
        <v>0.20699999999999999</v>
      </c>
      <c r="G165" s="5">
        <v>0.16400000000000001</v>
      </c>
      <c r="H165" s="5">
        <v>0.191</v>
      </c>
    </row>
    <row r="166" spans="2:8" x14ac:dyDescent="0.25">
      <c r="B166" s="3" t="s">
        <v>862</v>
      </c>
      <c r="C166" s="3" t="s">
        <v>18</v>
      </c>
      <c r="D166" s="3" t="s">
        <v>869</v>
      </c>
      <c r="E166" s="5">
        <v>0.26100000000000001</v>
      </c>
      <c r="F166" s="5">
        <v>0.28599999999999998</v>
      </c>
      <c r="G166" s="5">
        <v>0.30299999999999999</v>
      </c>
      <c r="H166" s="4">
        <v>0.33</v>
      </c>
    </row>
    <row r="167" spans="2:8" x14ac:dyDescent="0.25">
      <c r="B167" s="3" t="s">
        <v>862</v>
      </c>
      <c r="C167" s="3" t="s">
        <v>481</v>
      </c>
      <c r="D167" s="3" t="s">
        <v>870</v>
      </c>
      <c r="E167" s="5">
        <v>0.33800000000000002</v>
      </c>
      <c r="F167" s="5">
        <v>0.32100000000000001</v>
      </c>
      <c r="G167" s="5">
        <v>0.34300000000000003</v>
      </c>
      <c r="H167" s="5">
        <v>0.374</v>
      </c>
    </row>
    <row r="168" spans="2:8" x14ac:dyDescent="0.25">
      <c r="B168" s="3" t="s">
        <v>862</v>
      </c>
      <c r="C168" s="3" t="s">
        <v>154</v>
      </c>
      <c r="D168" s="3" t="s">
        <v>871</v>
      </c>
      <c r="E168" s="5">
        <v>0.129</v>
      </c>
      <c r="F168" s="5">
        <v>0.14199999999999999</v>
      </c>
      <c r="G168" s="5">
        <v>0.14299999999999999</v>
      </c>
      <c r="H168" s="5">
        <v>0.189</v>
      </c>
    </row>
    <row r="169" spans="2:8" x14ac:dyDescent="0.25">
      <c r="B169" s="3" t="s">
        <v>862</v>
      </c>
      <c r="C169" s="3" t="s">
        <v>351</v>
      </c>
      <c r="D169" s="3" t="s">
        <v>872</v>
      </c>
      <c r="E169" s="5">
        <v>0.23799999999999999</v>
      </c>
      <c r="F169" s="5">
        <v>0.25600000000000001</v>
      </c>
      <c r="G169" s="5">
        <v>0.27400000000000002</v>
      </c>
      <c r="H169" s="5">
        <v>0.30199999999999999</v>
      </c>
    </row>
    <row r="170" spans="2:8" x14ac:dyDescent="0.25">
      <c r="B170" s="3" t="s">
        <v>862</v>
      </c>
      <c r="C170" s="3" t="s">
        <v>37</v>
      </c>
      <c r="D170" s="3" t="s">
        <v>873</v>
      </c>
      <c r="E170" s="5">
        <v>0.125</v>
      </c>
      <c r="F170" s="5">
        <v>0.13100000000000001</v>
      </c>
      <c r="G170" s="5">
        <v>0.155</v>
      </c>
      <c r="H170" s="5">
        <v>0.218</v>
      </c>
    </row>
    <row r="171" spans="2:8" x14ac:dyDescent="0.25">
      <c r="B171" s="3" t="s">
        <v>862</v>
      </c>
      <c r="C171" s="3" t="s">
        <v>12</v>
      </c>
      <c r="D171" s="3" t="s">
        <v>874</v>
      </c>
      <c r="E171" s="5">
        <v>0.21299999999999999</v>
      </c>
      <c r="F171" s="5">
        <v>0.216</v>
      </c>
      <c r="G171" s="5">
        <v>0.22800000000000001</v>
      </c>
      <c r="H171" s="5">
        <v>0.23599999999999999</v>
      </c>
    </row>
    <row r="172" spans="2:8" x14ac:dyDescent="0.25">
      <c r="B172" s="3" t="s">
        <v>862</v>
      </c>
      <c r="C172" s="3" t="s">
        <v>46</v>
      </c>
      <c r="D172" s="3" t="s">
        <v>875</v>
      </c>
      <c r="E172" s="5">
        <v>0.29299999999999998</v>
      </c>
      <c r="F172" s="5">
        <v>0.28299999999999997</v>
      </c>
      <c r="G172" s="5">
        <v>0.308</v>
      </c>
      <c r="H172" s="5">
        <v>0.33900000000000002</v>
      </c>
    </row>
    <row r="173" spans="2:8" x14ac:dyDescent="0.25">
      <c r="B173" s="3" t="s">
        <v>876</v>
      </c>
      <c r="C173" s="3" t="s">
        <v>37</v>
      </c>
      <c r="D173" s="3" t="s">
        <v>877</v>
      </c>
      <c r="E173" s="4">
        <v>0.1</v>
      </c>
      <c r="F173" s="5">
        <v>0.105</v>
      </c>
      <c r="G173" s="5">
        <v>0.107</v>
      </c>
      <c r="H173" s="5">
        <v>0.13200000000000001</v>
      </c>
    </row>
    <row r="174" spans="2:8" x14ac:dyDescent="0.25">
      <c r="B174" s="3" t="s">
        <v>878</v>
      </c>
      <c r="C174" s="3" t="s">
        <v>12</v>
      </c>
      <c r="D174" s="3" t="s">
        <v>879</v>
      </c>
      <c r="E174" s="5">
        <v>0.14299999999999999</v>
      </c>
      <c r="F174" s="5">
        <v>0.23100000000000001</v>
      </c>
      <c r="G174" s="3" t="s">
        <v>964</v>
      </c>
      <c r="H174" s="3" t="s">
        <v>964</v>
      </c>
    </row>
    <row r="175" spans="2:8" x14ac:dyDescent="0.25">
      <c r="B175" s="3" t="s">
        <v>880</v>
      </c>
      <c r="C175" s="3" t="s">
        <v>140</v>
      </c>
      <c r="D175" s="3" t="s">
        <v>881</v>
      </c>
      <c r="E175" s="5">
        <v>0.10199999999999999</v>
      </c>
      <c r="F175" s="4">
        <v>0.12</v>
      </c>
      <c r="G175" s="4">
        <v>0.14000000000000001</v>
      </c>
      <c r="H175" s="5">
        <v>0.129</v>
      </c>
    </row>
    <row r="176" spans="2:8" x14ac:dyDescent="0.25">
      <c r="B176" s="3" t="s">
        <v>882</v>
      </c>
      <c r="C176" s="3" t="s">
        <v>37</v>
      </c>
      <c r="D176" s="3" t="s">
        <v>883</v>
      </c>
      <c r="E176" s="5">
        <v>0.109</v>
      </c>
      <c r="F176" s="5">
        <v>8.5000000000000006E-2</v>
      </c>
      <c r="G176" s="5">
        <v>9.4E-2</v>
      </c>
      <c r="H176" s="5">
        <v>7.5999999999999998E-2</v>
      </c>
    </row>
    <row r="177" spans="2:8" x14ac:dyDescent="0.25">
      <c r="B177" s="3" t="s">
        <v>884</v>
      </c>
      <c r="C177" s="3" t="s">
        <v>23</v>
      </c>
      <c r="D177" s="3" t="s">
        <v>885</v>
      </c>
      <c r="E177" s="5">
        <v>0.222</v>
      </c>
      <c r="F177" s="3" t="s">
        <v>964</v>
      </c>
      <c r="G177" s="3" t="s">
        <v>964</v>
      </c>
      <c r="H177" s="3" t="s">
        <v>964</v>
      </c>
    </row>
    <row r="178" spans="2:8" x14ac:dyDescent="0.25">
      <c r="B178" s="3" t="s">
        <v>886</v>
      </c>
      <c r="C178" s="3" t="s">
        <v>12</v>
      </c>
      <c r="D178" s="3" t="s">
        <v>887</v>
      </c>
      <c r="E178" s="4">
        <v>0.13</v>
      </c>
      <c r="F178" s="4">
        <v>0.14000000000000001</v>
      </c>
      <c r="G178" s="5">
        <v>0.112</v>
      </c>
      <c r="H178" s="5">
        <v>0.114</v>
      </c>
    </row>
    <row r="179" spans="2:8" x14ac:dyDescent="0.25">
      <c r="B179" s="3" t="s">
        <v>886</v>
      </c>
      <c r="C179" s="3" t="s">
        <v>8</v>
      </c>
      <c r="D179" s="3" t="s">
        <v>888</v>
      </c>
      <c r="E179" s="4">
        <v>0.13</v>
      </c>
      <c r="F179" s="5">
        <v>0.17100000000000001</v>
      </c>
      <c r="G179" s="5">
        <v>0.158</v>
      </c>
      <c r="H179" s="5">
        <v>0.152</v>
      </c>
    </row>
    <row r="180" spans="2:8" x14ac:dyDescent="0.25">
      <c r="B180" s="3" t="s">
        <v>889</v>
      </c>
      <c r="C180" s="3" t="s">
        <v>31</v>
      </c>
      <c r="D180" s="3" t="s">
        <v>890</v>
      </c>
      <c r="E180" s="5">
        <v>4.2999999999999997E-2</v>
      </c>
      <c r="F180" s="4">
        <v>0</v>
      </c>
      <c r="G180" s="3" t="s">
        <v>964</v>
      </c>
      <c r="H180" s="3" t="s">
        <v>964</v>
      </c>
    </row>
    <row r="181" spans="2:8" x14ac:dyDescent="0.25">
      <c r="B181" s="3" t="s">
        <v>891</v>
      </c>
      <c r="C181" s="3" t="s">
        <v>419</v>
      </c>
      <c r="D181" s="3" t="s">
        <v>892</v>
      </c>
      <c r="E181" s="5">
        <v>0.14799999999999999</v>
      </c>
      <c r="F181" s="5">
        <v>0.16800000000000001</v>
      </c>
      <c r="G181" s="5">
        <v>0.14599999999999999</v>
      </c>
      <c r="H181" s="5">
        <v>0.16700000000000001</v>
      </c>
    </row>
    <row r="182" spans="2:8" x14ac:dyDescent="0.25">
      <c r="B182" s="3" t="s">
        <v>403</v>
      </c>
      <c r="C182" s="3" t="s">
        <v>419</v>
      </c>
      <c r="D182" s="3" t="s">
        <v>893</v>
      </c>
      <c r="E182" s="5">
        <v>0.121</v>
      </c>
      <c r="F182" s="5">
        <v>0.112</v>
      </c>
      <c r="G182" s="5">
        <v>0.115</v>
      </c>
      <c r="H182" s="5">
        <v>0.128</v>
      </c>
    </row>
    <row r="183" spans="2:8" x14ac:dyDescent="0.25">
      <c r="B183" s="3" t="s">
        <v>569</v>
      </c>
      <c r="C183" s="3" t="s">
        <v>15</v>
      </c>
      <c r="D183" s="3" t="s">
        <v>894</v>
      </c>
      <c r="E183" s="5">
        <v>5.1999999999999998E-2</v>
      </c>
      <c r="F183" s="5">
        <v>5.3999999999999999E-2</v>
      </c>
      <c r="G183" s="5">
        <v>6.3E-2</v>
      </c>
      <c r="H183" s="5">
        <v>6.8000000000000005E-2</v>
      </c>
    </row>
    <row r="184" spans="2:8" x14ac:dyDescent="0.25">
      <c r="B184" s="3" t="s">
        <v>895</v>
      </c>
      <c r="C184" s="3" t="s">
        <v>481</v>
      </c>
      <c r="D184" s="3" t="s">
        <v>896</v>
      </c>
      <c r="E184" s="4">
        <v>0</v>
      </c>
      <c r="F184" s="3" t="s">
        <v>964</v>
      </c>
      <c r="G184" s="3" t="s">
        <v>964</v>
      </c>
      <c r="H184" s="3" t="s">
        <v>964</v>
      </c>
    </row>
    <row r="185" spans="2:8" ht="28.5" x14ac:dyDescent="0.25">
      <c r="B185" s="3" t="s">
        <v>897</v>
      </c>
      <c r="C185" s="3" t="s">
        <v>34</v>
      </c>
      <c r="D185" s="3" t="s">
        <v>898</v>
      </c>
      <c r="E185" s="5">
        <v>7.6999999999999999E-2</v>
      </c>
      <c r="F185" s="3" t="s">
        <v>964</v>
      </c>
      <c r="G185" s="3" t="s">
        <v>964</v>
      </c>
      <c r="H185" s="3" t="s">
        <v>964</v>
      </c>
    </row>
    <row r="186" spans="2:8" x14ac:dyDescent="0.25">
      <c r="B186" s="3" t="s">
        <v>899</v>
      </c>
      <c r="C186" s="3" t="s">
        <v>0</v>
      </c>
      <c r="D186" s="3" t="s">
        <v>900</v>
      </c>
      <c r="E186" s="5">
        <v>0.375</v>
      </c>
      <c r="F186" s="5">
        <v>0.35499999999999998</v>
      </c>
      <c r="G186" s="5">
        <v>0.182</v>
      </c>
      <c r="H186" s="4">
        <v>0.15</v>
      </c>
    </row>
    <row r="187" spans="2:8" x14ac:dyDescent="0.25">
      <c r="B187" s="3" t="s">
        <v>899</v>
      </c>
      <c r="C187" s="3" t="s">
        <v>37</v>
      </c>
      <c r="D187" s="3" t="s">
        <v>901</v>
      </c>
      <c r="E187" s="4">
        <v>0.45</v>
      </c>
      <c r="F187" s="5">
        <v>0.435</v>
      </c>
      <c r="G187" s="4">
        <v>0.5</v>
      </c>
      <c r="H187" s="5">
        <v>0.46400000000000002</v>
      </c>
    </row>
    <row r="188" spans="2:8" x14ac:dyDescent="0.25">
      <c r="B188" s="3" t="s">
        <v>425</v>
      </c>
      <c r="C188" s="3" t="s">
        <v>12</v>
      </c>
      <c r="D188" s="3" t="s">
        <v>902</v>
      </c>
      <c r="E188" s="5">
        <v>2.9000000000000001E-2</v>
      </c>
      <c r="F188" s="4">
        <v>0.03</v>
      </c>
      <c r="G188" s="5">
        <v>3.2000000000000001E-2</v>
      </c>
      <c r="H188" s="5">
        <v>3.6999999999999998E-2</v>
      </c>
    </row>
    <row r="189" spans="2:8" x14ac:dyDescent="0.25">
      <c r="B189" s="3" t="s">
        <v>573</v>
      </c>
      <c r="C189" s="3" t="s">
        <v>12</v>
      </c>
      <c r="D189" s="3" t="s">
        <v>903</v>
      </c>
      <c r="E189" s="4">
        <v>0.16</v>
      </c>
      <c r="F189" s="3" t="s">
        <v>964</v>
      </c>
      <c r="G189" s="4">
        <v>0.2</v>
      </c>
      <c r="H189" s="4">
        <v>0.3</v>
      </c>
    </row>
    <row r="190" spans="2:8" x14ac:dyDescent="0.25">
      <c r="B190" s="3" t="s">
        <v>434</v>
      </c>
      <c r="C190" s="3" t="s">
        <v>88</v>
      </c>
      <c r="D190" s="3" t="s">
        <v>904</v>
      </c>
      <c r="E190" s="5">
        <v>7.6999999999999999E-2</v>
      </c>
      <c r="F190" s="5">
        <v>8.1000000000000003E-2</v>
      </c>
      <c r="G190" s="5">
        <v>8.7999999999999995E-2</v>
      </c>
      <c r="H190" s="5">
        <v>8.8999999999999996E-2</v>
      </c>
    </row>
    <row r="191" spans="2:8" x14ac:dyDescent="0.25">
      <c r="B191" s="3" t="s">
        <v>445</v>
      </c>
      <c r="C191" s="3" t="s">
        <v>140</v>
      </c>
      <c r="D191" s="3" t="s">
        <v>905</v>
      </c>
      <c r="E191" s="5">
        <v>0.111</v>
      </c>
      <c r="F191" s="4">
        <v>0.12</v>
      </c>
      <c r="G191" s="4">
        <v>0.12</v>
      </c>
      <c r="H191" s="4">
        <v>0.13</v>
      </c>
    </row>
    <row r="192" spans="2:8" x14ac:dyDescent="0.25">
      <c r="B192" s="3" t="s">
        <v>463</v>
      </c>
      <c r="C192" s="3" t="s">
        <v>46</v>
      </c>
      <c r="D192" s="3" t="s">
        <v>906</v>
      </c>
      <c r="E192" s="5">
        <v>4.2999999999999997E-2</v>
      </c>
      <c r="F192" s="4">
        <v>0.04</v>
      </c>
      <c r="G192" s="5">
        <v>4.2000000000000003E-2</v>
      </c>
      <c r="H192" s="5">
        <v>4.7E-2</v>
      </c>
    </row>
    <row r="193" spans="2:8" x14ac:dyDescent="0.25">
      <c r="B193" s="3" t="s">
        <v>907</v>
      </c>
      <c r="C193" s="3" t="s">
        <v>140</v>
      </c>
      <c r="D193" s="3" t="s">
        <v>908</v>
      </c>
      <c r="E193" s="5">
        <v>0.154</v>
      </c>
      <c r="F193" s="5">
        <v>0.14099999999999999</v>
      </c>
      <c r="G193" s="5">
        <v>0.17399999999999999</v>
      </c>
      <c r="H193" s="5">
        <v>0.26200000000000001</v>
      </c>
    </row>
    <row r="194" spans="2:8" x14ac:dyDescent="0.25">
      <c r="B194" s="3" t="s">
        <v>907</v>
      </c>
      <c r="C194" s="3" t="s">
        <v>12</v>
      </c>
      <c r="D194" s="3" t="s">
        <v>909</v>
      </c>
      <c r="E194" s="5">
        <v>0.13600000000000001</v>
      </c>
      <c r="F194" s="5">
        <v>0.13500000000000001</v>
      </c>
      <c r="G194" s="4">
        <v>0.22</v>
      </c>
      <c r="H194" s="5">
        <v>0.188</v>
      </c>
    </row>
    <row r="195" spans="2:8" x14ac:dyDescent="0.25">
      <c r="B195" s="3" t="s">
        <v>910</v>
      </c>
      <c r="C195" s="3" t="s">
        <v>12</v>
      </c>
      <c r="D195" s="3" t="s">
        <v>911</v>
      </c>
      <c r="E195" s="5">
        <v>5.8999999999999997E-2</v>
      </c>
      <c r="F195" s="4">
        <v>0</v>
      </c>
      <c r="G195" s="3" t="s">
        <v>964</v>
      </c>
      <c r="H195" s="3" t="s">
        <v>964</v>
      </c>
    </row>
    <row r="196" spans="2:8" x14ac:dyDescent="0.25">
      <c r="B196" s="3" t="s">
        <v>912</v>
      </c>
      <c r="C196" s="3" t="s">
        <v>12</v>
      </c>
      <c r="D196" s="3" t="s">
        <v>913</v>
      </c>
      <c r="E196" s="5">
        <v>0.14299999999999999</v>
      </c>
      <c r="F196" s="3" t="s">
        <v>964</v>
      </c>
      <c r="G196" s="3" t="s">
        <v>964</v>
      </c>
      <c r="H196" s="3" t="s">
        <v>964</v>
      </c>
    </row>
    <row r="197" spans="2:8" x14ac:dyDescent="0.25">
      <c r="B197" s="3" t="s">
        <v>914</v>
      </c>
      <c r="C197" s="3" t="s">
        <v>915</v>
      </c>
      <c r="D197" s="3" t="s">
        <v>916</v>
      </c>
      <c r="E197" s="4">
        <v>0</v>
      </c>
      <c r="F197" s="4">
        <v>0</v>
      </c>
      <c r="G197" s="4">
        <v>0</v>
      </c>
      <c r="H197" s="4">
        <v>0</v>
      </c>
    </row>
    <row r="198" spans="2:8" x14ac:dyDescent="0.25">
      <c r="B198" s="3" t="s">
        <v>917</v>
      </c>
      <c r="C198" s="3" t="s">
        <v>140</v>
      </c>
      <c r="D198" s="3" t="s">
        <v>918</v>
      </c>
      <c r="E198" s="5">
        <v>9.5000000000000001E-2</v>
      </c>
      <c r="F198" s="5">
        <v>0.123</v>
      </c>
      <c r="G198" s="5">
        <v>0.187</v>
      </c>
      <c r="H198" s="4">
        <v>0.23</v>
      </c>
    </row>
    <row r="199" spans="2:8" x14ac:dyDescent="0.25">
      <c r="B199" s="3" t="s">
        <v>917</v>
      </c>
      <c r="C199" s="3" t="s">
        <v>12</v>
      </c>
      <c r="D199" s="3" t="s">
        <v>919</v>
      </c>
      <c r="E199" s="5">
        <v>0.11799999999999999</v>
      </c>
      <c r="F199" s="5">
        <v>0.13800000000000001</v>
      </c>
      <c r="G199" s="5">
        <v>0.14699999999999999</v>
      </c>
      <c r="H199" s="4">
        <v>0.14000000000000001</v>
      </c>
    </row>
    <row r="200" spans="2:8" x14ac:dyDescent="0.25">
      <c r="B200" s="3" t="s">
        <v>917</v>
      </c>
      <c r="C200" s="3" t="s">
        <v>8</v>
      </c>
      <c r="D200" s="3" t="s">
        <v>920</v>
      </c>
      <c r="E200" s="5">
        <v>0.10299999999999999</v>
      </c>
      <c r="F200" s="5">
        <v>9.5000000000000001E-2</v>
      </c>
      <c r="G200" s="5">
        <v>9.6000000000000002E-2</v>
      </c>
      <c r="H200" s="5">
        <v>9.7000000000000003E-2</v>
      </c>
    </row>
    <row r="201" spans="2:8" x14ac:dyDescent="0.25">
      <c r="B201" s="3" t="s">
        <v>917</v>
      </c>
      <c r="C201" s="3" t="s">
        <v>37</v>
      </c>
      <c r="D201" s="3" t="s">
        <v>921</v>
      </c>
      <c r="E201" s="5">
        <v>0.16400000000000001</v>
      </c>
      <c r="F201" s="5">
        <v>0.16600000000000001</v>
      </c>
      <c r="G201" s="4">
        <v>0.18</v>
      </c>
      <c r="H201" s="5">
        <v>0.23799999999999999</v>
      </c>
    </row>
    <row r="202" spans="2:8" x14ac:dyDescent="0.25">
      <c r="B202" s="3" t="s">
        <v>917</v>
      </c>
      <c r="C202" s="3" t="s">
        <v>151</v>
      </c>
      <c r="D202" s="3" t="s">
        <v>922</v>
      </c>
      <c r="E202" s="5">
        <v>0.161</v>
      </c>
      <c r="F202" s="5">
        <v>0.123</v>
      </c>
      <c r="G202" s="5">
        <v>0.161</v>
      </c>
      <c r="H202" s="4">
        <v>0.21</v>
      </c>
    </row>
    <row r="203" spans="2:8" x14ac:dyDescent="0.25">
      <c r="B203" s="3" t="s">
        <v>917</v>
      </c>
      <c r="C203" s="3" t="s">
        <v>23</v>
      </c>
      <c r="D203" s="3" t="s">
        <v>923</v>
      </c>
      <c r="E203" s="4">
        <v>0.22</v>
      </c>
      <c r="F203" s="5">
        <v>0.183</v>
      </c>
      <c r="G203" s="5">
        <v>0.20899999999999999</v>
      </c>
      <c r="H203" s="5">
        <v>0.24399999999999999</v>
      </c>
    </row>
    <row r="204" spans="2:8" ht="28.5" x14ac:dyDescent="0.25">
      <c r="B204" s="3" t="s">
        <v>924</v>
      </c>
      <c r="C204" s="3" t="s">
        <v>12</v>
      </c>
      <c r="D204" s="3" t="s">
        <v>925</v>
      </c>
      <c r="E204" s="5">
        <v>0.27400000000000002</v>
      </c>
      <c r="F204" s="5">
        <v>0.28399999999999997</v>
      </c>
      <c r="G204" s="5">
        <v>0.26100000000000001</v>
      </c>
      <c r="H204" s="5">
        <v>0.28799999999999998</v>
      </c>
    </row>
    <row r="205" spans="2:8" x14ac:dyDescent="0.25">
      <c r="B205" s="3" t="s">
        <v>926</v>
      </c>
      <c r="C205" s="3" t="s">
        <v>12</v>
      </c>
      <c r="D205" s="3" t="s">
        <v>927</v>
      </c>
      <c r="E205" s="4">
        <v>0</v>
      </c>
      <c r="F205" s="3" t="s">
        <v>964</v>
      </c>
      <c r="G205" s="3" t="s">
        <v>964</v>
      </c>
      <c r="H205" s="3" t="s">
        <v>964</v>
      </c>
    </row>
    <row r="206" spans="2:8" x14ac:dyDescent="0.25">
      <c r="B206" s="3" t="s">
        <v>467</v>
      </c>
      <c r="C206" s="3" t="s">
        <v>12</v>
      </c>
      <c r="D206" s="3" t="s">
        <v>928</v>
      </c>
      <c r="E206" s="5">
        <v>8.3000000000000004E-2</v>
      </c>
      <c r="F206" s="5">
        <v>8.8999999999999996E-2</v>
      </c>
      <c r="G206" s="5">
        <v>8.8999999999999996E-2</v>
      </c>
      <c r="H206" s="5">
        <v>9.1999999999999998E-2</v>
      </c>
    </row>
    <row r="207" spans="2:8" x14ac:dyDescent="0.25">
      <c r="B207" s="3" t="s">
        <v>929</v>
      </c>
      <c r="C207" s="3" t="s">
        <v>12</v>
      </c>
      <c r="D207" s="3" t="s">
        <v>930</v>
      </c>
      <c r="E207" s="5">
        <v>0.156</v>
      </c>
      <c r="F207" s="5">
        <v>0.153</v>
      </c>
      <c r="G207" s="5">
        <v>0.159</v>
      </c>
      <c r="H207" s="5">
        <v>0.158</v>
      </c>
    </row>
    <row r="208" spans="2:8" ht="28.5" x14ac:dyDescent="0.25">
      <c r="B208" s="3" t="s">
        <v>931</v>
      </c>
      <c r="C208" s="3" t="s">
        <v>12</v>
      </c>
      <c r="D208" s="3" t="s">
        <v>932</v>
      </c>
      <c r="E208" s="5">
        <v>9.1999999999999998E-2</v>
      </c>
      <c r="F208" s="5">
        <v>0.114</v>
      </c>
      <c r="G208" s="5">
        <v>9.7000000000000003E-2</v>
      </c>
      <c r="H208" s="4">
        <v>0.09</v>
      </c>
    </row>
    <row r="209" spans="2:8" x14ac:dyDescent="0.25">
      <c r="B209" s="3" t="s">
        <v>933</v>
      </c>
      <c r="C209" s="3" t="s">
        <v>46</v>
      </c>
      <c r="D209" s="3" t="s">
        <v>934</v>
      </c>
      <c r="E209" s="5">
        <v>0.111</v>
      </c>
      <c r="F209" s="3" t="s">
        <v>964</v>
      </c>
      <c r="G209" s="3" t="s">
        <v>964</v>
      </c>
      <c r="H209" s="3" t="s">
        <v>964</v>
      </c>
    </row>
    <row r="210" spans="2:8" x14ac:dyDescent="0.25">
      <c r="B210" s="3" t="s">
        <v>474</v>
      </c>
      <c r="C210" s="3" t="s">
        <v>481</v>
      </c>
      <c r="D210" s="3" t="s">
        <v>935</v>
      </c>
      <c r="E210" s="5">
        <v>0.125</v>
      </c>
      <c r="F210" s="5">
        <v>0.13300000000000001</v>
      </c>
      <c r="G210" s="5">
        <v>0.14299999999999999</v>
      </c>
      <c r="H210" s="5">
        <v>0.16300000000000001</v>
      </c>
    </row>
    <row r="211" spans="2:8" ht="28.5" x14ac:dyDescent="0.25">
      <c r="B211" s="3" t="s">
        <v>936</v>
      </c>
      <c r="C211" s="3" t="s">
        <v>12</v>
      </c>
      <c r="D211" s="3" t="s">
        <v>937</v>
      </c>
      <c r="E211" s="5">
        <v>0.161</v>
      </c>
      <c r="F211" s="5">
        <v>0.216</v>
      </c>
      <c r="G211" s="5">
        <v>0.17799999999999999</v>
      </c>
      <c r="H211" s="4">
        <v>0.16</v>
      </c>
    </row>
    <row r="212" spans="2:8" ht="28.5" x14ac:dyDescent="0.25">
      <c r="B212" s="3" t="s">
        <v>938</v>
      </c>
      <c r="C212" s="3" t="s">
        <v>12</v>
      </c>
      <c r="D212" s="3" t="s">
        <v>939</v>
      </c>
      <c r="E212" s="5">
        <v>6.3E-2</v>
      </c>
      <c r="F212" s="3" t="s">
        <v>964</v>
      </c>
      <c r="G212" s="3" t="s">
        <v>964</v>
      </c>
      <c r="H212" s="3" t="s">
        <v>964</v>
      </c>
    </row>
    <row r="213" spans="2:8" x14ac:dyDescent="0.25">
      <c r="B213" s="3" t="s">
        <v>940</v>
      </c>
      <c r="C213" s="3" t="s">
        <v>12</v>
      </c>
      <c r="D213" s="3" t="s">
        <v>941</v>
      </c>
      <c r="E213" s="4">
        <v>0.05</v>
      </c>
      <c r="F213" s="5">
        <v>5.2999999999999999E-2</v>
      </c>
      <c r="G213" s="5">
        <v>0.107</v>
      </c>
      <c r="H213" s="5">
        <v>0.111</v>
      </c>
    </row>
    <row r="214" spans="2:8" x14ac:dyDescent="0.25">
      <c r="B214" s="3" t="s">
        <v>942</v>
      </c>
      <c r="C214" s="3" t="s">
        <v>46</v>
      </c>
      <c r="D214" s="3" t="s">
        <v>943</v>
      </c>
      <c r="E214" s="5">
        <v>0.16700000000000001</v>
      </c>
      <c r="F214" s="3" t="s">
        <v>964</v>
      </c>
      <c r="G214" s="3" t="s">
        <v>964</v>
      </c>
      <c r="H214" s="3" t="s">
        <v>964</v>
      </c>
    </row>
    <row r="215" spans="2:8" x14ac:dyDescent="0.25">
      <c r="B215" s="3" t="s">
        <v>944</v>
      </c>
      <c r="C215" s="3" t="s">
        <v>945</v>
      </c>
      <c r="D215" s="3" t="s">
        <v>946</v>
      </c>
      <c r="E215" s="5">
        <v>7.6999999999999999E-2</v>
      </c>
      <c r="F215" s="5">
        <v>8.3000000000000004E-2</v>
      </c>
      <c r="G215" s="5">
        <v>7.0999999999999994E-2</v>
      </c>
      <c r="H215" s="4">
        <v>0.1</v>
      </c>
    </row>
    <row r="216" spans="2:8" x14ac:dyDescent="0.25">
      <c r="B216" s="3" t="s">
        <v>947</v>
      </c>
      <c r="C216" s="3" t="s">
        <v>31</v>
      </c>
      <c r="D216" s="3" t="s">
        <v>948</v>
      </c>
      <c r="E216" s="5">
        <v>0.23400000000000001</v>
      </c>
      <c r="F216" s="4">
        <v>0.22</v>
      </c>
      <c r="G216" s="5">
        <v>0.28799999999999998</v>
      </c>
      <c r="H216" s="5">
        <v>0.39300000000000002</v>
      </c>
    </row>
    <row r="217" spans="2:8" x14ac:dyDescent="0.25">
      <c r="B217" s="3" t="s">
        <v>949</v>
      </c>
      <c r="C217" s="3" t="s">
        <v>46</v>
      </c>
      <c r="D217" s="3" t="s">
        <v>830</v>
      </c>
      <c r="E217" s="5">
        <v>0.45200000000000001</v>
      </c>
      <c r="F217" s="5">
        <v>0.40799999999999997</v>
      </c>
      <c r="G217" s="5">
        <v>0.371</v>
      </c>
      <c r="H217" s="5">
        <v>0.35599999999999998</v>
      </c>
    </row>
    <row r="218" spans="2:8" x14ac:dyDescent="0.25">
      <c r="B218" s="3" t="s">
        <v>950</v>
      </c>
      <c r="C218" s="3" t="s">
        <v>951</v>
      </c>
      <c r="D218" s="3" t="s">
        <v>952</v>
      </c>
      <c r="E218" s="5">
        <v>0.182</v>
      </c>
      <c r="F218" s="5">
        <v>0.36399999999999999</v>
      </c>
      <c r="G218" s="5">
        <v>0.27300000000000002</v>
      </c>
      <c r="H218" s="3" t="s">
        <v>964</v>
      </c>
    </row>
    <row r="219" spans="2:8" x14ac:dyDescent="0.25">
      <c r="B219" s="3" t="s">
        <v>953</v>
      </c>
      <c r="C219" s="3" t="s">
        <v>37</v>
      </c>
      <c r="D219" s="3" t="s">
        <v>954</v>
      </c>
      <c r="E219" s="5">
        <v>0.123</v>
      </c>
      <c r="F219" s="5">
        <v>9.7000000000000003E-2</v>
      </c>
      <c r="G219" s="4">
        <v>0.1</v>
      </c>
      <c r="H219" s="5">
        <v>0.13300000000000001</v>
      </c>
    </row>
    <row r="220" spans="2:8" ht="28.5" x14ac:dyDescent="0.25">
      <c r="B220" s="3" t="s">
        <v>955</v>
      </c>
      <c r="C220" s="3" t="s">
        <v>154</v>
      </c>
      <c r="D220" s="3" t="s">
        <v>956</v>
      </c>
      <c r="E220" s="5">
        <v>7.2999999999999995E-2</v>
      </c>
      <c r="F220" s="4">
        <v>7.0000000000000007E-2</v>
      </c>
      <c r="G220" s="5">
        <v>6.0999999999999999E-2</v>
      </c>
      <c r="H220" s="5">
        <v>5.1999999999999998E-2</v>
      </c>
    </row>
    <row r="221" spans="2:8" ht="28.5" x14ac:dyDescent="0.25">
      <c r="B221" s="3" t="s">
        <v>955</v>
      </c>
      <c r="C221" s="3" t="s">
        <v>46</v>
      </c>
      <c r="D221" s="3" t="s">
        <v>957</v>
      </c>
      <c r="E221" s="5">
        <v>4.5999999999999999E-2</v>
      </c>
      <c r="F221" s="5">
        <v>4.8000000000000001E-2</v>
      </c>
      <c r="G221" s="4">
        <v>0.03</v>
      </c>
      <c r="H221" s="5">
        <v>3.4000000000000002E-2</v>
      </c>
    </row>
    <row r="222" spans="2:8" x14ac:dyDescent="0.25">
      <c r="B222" s="3" t="s">
        <v>958</v>
      </c>
      <c r="C222" s="3" t="s">
        <v>46</v>
      </c>
      <c r="D222" s="3" t="s">
        <v>959</v>
      </c>
      <c r="E222" s="5">
        <v>0.107</v>
      </c>
      <c r="F222" s="5">
        <v>7.5999999999999998E-2</v>
      </c>
      <c r="G222" s="5">
        <v>8.7999999999999995E-2</v>
      </c>
      <c r="H222" s="5">
        <v>9.0999999999999998E-2</v>
      </c>
    </row>
    <row r="223" spans="2:8" x14ac:dyDescent="0.25">
      <c r="B223" s="3" t="s">
        <v>960</v>
      </c>
      <c r="C223" s="3" t="s">
        <v>241</v>
      </c>
      <c r="D223" s="3" t="s">
        <v>961</v>
      </c>
      <c r="E223" s="4">
        <v>0</v>
      </c>
      <c r="F223" s="4">
        <v>0.1</v>
      </c>
      <c r="G223" s="5">
        <v>4.2000000000000003E-2</v>
      </c>
      <c r="H223" s="5">
        <v>4.2000000000000003E-2</v>
      </c>
    </row>
    <row r="224" spans="2:8" x14ac:dyDescent="0.25">
      <c r="B224" s="3" t="s">
        <v>962</v>
      </c>
      <c r="C224" s="3" t="s">
        <v>8</v>
      </c>
      <c r="D224" s="3" t="s">
        <v>963</v>
      </c>
      <c r="E224" s="5">
        <v>0.28599999999999998</v>
      </c>
      <c r="F224" s="3" t="s">
        <v>964</v>
      </c>
      <c r="G224" s="3" t="s">
        <v>964</v>
      </c>
      <c r="H224" s="3" t="s">
        <v>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H202"/>
  <sheetViews>
    <sheetView topLeftCell="G157" workbookViewId="0">
      <selection activeCell="H4" sqref="H4:H194"/>
    </sheetView>
  </sheetViews>
  <sheetFormatPr defaultRowHeight="15" x14ac:dyDescent="0.25"/>
  <cols>
    <col min="1" max="1" width="23.7109375" bestFit="1" customWidth="1"/>
    <col min="2" max="2" width="13.85546875" bestFit="1" customWidth="1"/>
    <col min="3" max="3" width="9.42578125" bestFit="1" customWidth="1"/>
    <col min="4" max="4" width="10.42578125" bestFit="1" customWidth="1"/>
    <col min="5" max="5" width="7.7109375" bestFit="1" customWidth="1"/>
    <col min="6" max="6" width="23.7109375" bestFit="1" customWidth="1"/>
  </cols>
  <sheetData>
    <row r="1" spans="1:8" x14ac:dyDescent="0.25">
      <c r="A1" t="s">
        <v>581</v>
      </c>
      <c r="B1" t="s">
        <v>583</v>
      </c>
      <c r="C1" t="s">
        <v>586</v>
      </c>
      <c r="D1" t="s">
        <v>588</v>
      </c>
      <c r="E1" t="s">
        <v>593</v>
      </c>
      <c r="F1" t="s">
        <v>594</v>
      </c>
    </row>
    <row r="2" spans="1:8" x14ac:dyDescent="0.25">
      <c r="A2" t="s">
        <v>581</v>
      </c>
      <c r="B2" t="s">
        <v>583</v>
      </c>
      <c r="C2" t="s">
        <v>586</v>
      </c>
      <c r="D2" t="s">
        <v>588</v>
      </c>
      <c r="E2" t="s">
        <v>593</v>
      </c>
      <c r="F2" t="s">
        <v>594</v>
      </c>
    </row>
    <row r="3" spans="1:8" x14ac:dyDescent="0.25">
      <c r="A3" t="s">
        <v>582</v>
      </c>
      <c r="B3" t="s">
        <v>584</v>
      </c>
      <c r="C3" t="s">
        <v>587</v>
      </c>
      <c r="D3" t="s">
        <v>590</v>
      </c>
      <c r="E3" t="s">
        <v>979</v>
      </c>
      <c r="F3" t="s">
        <v>981</v>
      </c>
      <c r="H3" t="str">
        <f>"INSERT INTO relationships ("&amp;A3&amp;","&amp;B3&amp;","&amp;C3&amp;","&amp;D3&amp;","&amp;E3&amp;","&amp;F3&amp;")"</f>
        <v>INSERT INTO relationships (city_id,institution_id,region_id,campus_id,type_id,degree_granting_type_id)</v>
      </c>
    </row>
    <row r="4" spans="1:8" x14ac:dyDescent="0.25">
      <c r="A4">
        <v>78</v>
      </c>
      <c r="B4">
        <v>1</v>
      </c>
      <c r="C4">
        <v>3</v>
      </c>
      <c r="D4">
        <v>1</v>
      </c>
      <c r="E4">
        <v>2</v>
      </c>
      <c r="F4">
        <v>2</v>
      </c>
      <c r="H4" t="str">
        <f>H$3&amp;" VALUES("&amp;A4&amp;","&amp;B4&amp;","&amp;C4&amp;","&amp;D4&amp;","&amp;E4&amp;","&amp;F4&amp;");"</f>
        <v>INSERT INTO relationships (city_id,institution_id,region_id,campus_id,type_id,degree_granting_type_id) VALUES(78,1,3,1,2,2);</v>
      </c>
    </row>
    <row r="5" spans="1:8" x14ac:dyDescent="0.25">
      <c r="A5">
        <v>10</v>
      </c>
      <c r="B5">
        <v>1</v>
      </c>
      <c r="C5">
        <v>3</v>
      </c>
      <c r="D5">
        <v>2</v>
      </c>
      <c r="E5">
        <v>8</v>
      </c>
      <c r="F5">
        <v>2</v>
      </c>
      <c r="H5" t="str">
        <f t="shared" ref="H5:H68" si="0">H$3&amp;" VALUES("&amp;A5&amp;","&amp;B5&amp;","&amp;C5&amp;","&amp;D5&amp;","&amp;E5&amp;","&amp;F5&amp;");"</f>
        <v>INSERT INTO relationships (city_id,institution_id,region_id,campus_id,type_id,degree_granting_type_id) VALUES(10,1,3,2,8,2);</v>
      </c>
    </row>
    <row r="6" spans="1:8" x14ac:dyDescent="0.25">
      <c r="A6">
        <v>92</v>
      </c>
      <c r="B6">
        <v>1</v>
      </c>
      <c r="C6">
        <v>3</v>
      </c>
      <c r="D6">
        <v>3</v>
      </c>
      <c r="E6">
        <v>2</v>
      </c>
      <c r="F6">
        <v>2</v>
      </c>
      <c r="H6" t="str">
        <f t="shared" si="0"/>
        <v>INSERT INTO relationships (city_id,institution_id,region_id,campus_id,type_id,degree_granting_type_id) VALUES(92,1,3,3,2,2);</v>
      </c>
    </row>
    <row r="7" spans="1:8" x14ac:dyDescent="0.25">
      <c r="A7">
        <v>50</v>
      </c>
      <c r="B7">
        <v>1</v>
      </c>
      <c r="C7">
        <v>3</v>
      </c>
      <c r="D7">
        <v>4</v>
      </c>
      <c r="E7">
        <v>8</v>
      </c>
      <c r="F7">
        <v>2</v>
      </c>
      <c r="H7" t="str">
        <f t="shared" si="0"/>
        <v>INSERT INTO relationships (city_id,institution_id,region_id,campus_id,type_id,degree_granting_type_id) VALUES(50,1,3,4,8,2);</v>
      </c>
    </row>
    <row r="8" spans="1:8" x14ac:dyDescent="0.25">
      <c r="A8">
        <v>53</v>
      </c>
      <c r="B8">
        <v>1</v>
      </c>
      <c r="C8">
        <v>3</v>
      </c>
      <c r="D8">
        <v>5</v>
      </c>
      <c r="E8">
        <v>8</v>
      </c>
      <c r="F8">
        <v>2</v>
      </c>
      <c r="H8" t="str">
        <f t="shared" si="0"/>
        <v>INSERT INTO relationships (city_id,institution_id,region_id,campus_id,type_id,degree_granting_type_id) VALUES(53,1,3,5,8,2);</v>
      </c>
    </row>
    <row r="9" spans="1:8" x14ac:dyDescent="0.25">
      <c r="A9">
        <v>92</v>
      </c>
      <c r="B9">
        <v>1</v>
      </c>
      <c r="C9">
        <v>3</v>
      </c>
      <c r="D9">
        <v>6</v>
      </c>
      <c r="E9">
        <v>2</v>
      </c>
      <c r="F9">
        <v>2</v>
      </c>
      <c r="H9" t="str">
        <f t="shared" si="0"/>
        <v>INSERT INTO relationships (city_id,institution_id,region_id,campus_id,type_id,degree_granting_type_id) VALUES(92,1,3,6,2,2);</v>
      </c>
    </row>
    <row r="10" spans="1:8" x14ac:dyDescent="0.25">
      <c r="A10">
        <v>45</v>
      </c>
      <c r="B10">
        <v>1</v>
      </c>
      <c r="C10">
        <v>7</v>
      </c>
      <c r="D10">
        <v>7</v>
      </c>
      <c r="E10">
        <v>8</v>
      </c>
      <c r="F10">
        <v>2</v>
      </c>
      <c r="H10" t="str">
        <f t="shared" si="0"/>
        <v>INSERT INTO relationships (city_id,institution_id,region_id,campus_id,type_id,degree_granting_type_id) VALUES(45,1,7,7,8,2);</v>
      </c>
    </row>
    <row r="11" spans="1:8" x14ac:dyDescent="0.25">
      <c r="A11">
        <v>50</v>
      </c>
      <c r="B11">
        <v>1</v>
      </c>
      <c r="C11">
        <v>3</v>
      </c>
      <c r="D11">
        <v>8</v>
      </c>
      <c r="E11">
        <v>8</v>
      </c>
      <c r="F11">
        <v>2</v>
      </c>
      <c r="H11" t="str">
        <f t="shared" si="0"/>
        <v>INSERT INTO relationships (city_id,institution_id,region_id,campus_id,type_id,degree_granting_type_id) VALUES(50,1,3,8,8,2);</v>
      </c>
    </row>
    <row r="12" spans="1:8" x14ac:dyDescent="0.25">
      <c r="A12">
        <v>10</v>
      </c>
      <c r="B12">
        <v>1</v>
      </c>
      <c r="C12">
        <v>3</v>
      </c>
      <c r="D12">
        <v>9</v>
      </c>
      <c r="E12">
        <v>2</v>
      </c>
      <c r="F12">
        <v>2</v>
      </c>
      <c r="H12" t="str">
        <f t="shared" si="0"/>
        <v>INSERT INTO relationships (city_id,institution_id,region_id,campus_id,type_id,degree_granting_type_id) VALUES(10,1,3,9,2,2);</v>
      </c>
    </row>
    <row r="13" spans="1:8" x14ac:dyDescent="0.25">
      <c r="A13">
        <v>64</v>
      </c>
      <c r="B13">
        <v>1</v>
      </c>
      <c r="C13">
        <v>3</v>
      </c>
      <c r="D13">
        <v>10</v>
      </c>
      <c r="E13">
        <v>2</v>
      </c>
      <c r="F13">
        <v>2</v>
      </c>
      <c r="H13" t="str">
        <f t="shared" si="0"/>
        <v>INSERT INTO relationships (city_id,institution_id,region_id,campus_id,type_id,degree_granting_type_id) VALUES(64,1,3,10,2,2);</v>
      </c>
    </row>
    <row r="14" spans="1:8" x14ac:dyDescent="0.25">
      <c r="A14">
        <v>24</v>
      </c>
      <c r="B14">
        <v>1</v>
      </c>
      <c r="C14">
        <v>3</v>
      </c>
      <c r="D14">
        <v>11</v>
      </c>
      <c r="E14">
        <v>8</v>
      </c>
      <c r="F14">
        <v>2</v>
      </c>
      <c r="H14" t="str">
        <f t="shared" si="0"/>
        <v>INSERT INTO relationships (city_id,institution_id,region_id,campus_id,type_id,degree_granting_type_id) VALUES(24,1,3,11,8,2);</v>
      </c>
    </row>
    <row r="15" spans="1:8" x14ac:dyDescent="0.25">
      <c r="A15">
        <v>86</v>
      </c>
      <c r="B15">
        <v>1</v>
      </c>
      <c r="C15">
        <v>3</v>
      </c>
      <c r="D15">
        <v>12</v>
      </c>
      <c r="E15">
        <v>8</v>
      </c>
      <c r="F15">
        <v>2</v>
      </c>
      <c r="H15" t="str">
        <f t="shared" si="0"/>
        <v>INSERT INTO relationships (city_id,institution_id,region_id,campus_id,type_id,degree_granting_type_id) VALUES(86,1,3,12,8,2);</v>
      </c>
    </row>
    <row r="16" spans="1:8" x14ac:dyDescent="0.25">
      <c r="A16">
        <v>45</v>
      </c>
      <c r="B16">
        <v>1</v>
      </c>
      <c r="C16">
        <v>7</v>
      </c>
      <c r="D16">
        <v>13</v>
      </c>
      <c r="E16">
        <v>8</v>
      </c>
      <c r="F16">
        <v>2</v>
      </c>
      <c r="H16" t="str">
        <f t="shared" si="0"/>
        <v>INSERT INTO relationships (city_id,institution_id,region_id,campus_id,type_id,degree_granting_type_id) VALUES(45,1,7,13,8,2);</v>
      </c>
    </row>
    <row r="17" spans="1:8" x14ac:dyDescent="0.25">
      <c r="A17">
        <v>53</v>
      </c>
      <c r="B17">
        <v>1</v>
      </c>
      <c r="C17">
        <v>3</v>
      </c>
      <c r="D17">
        <v>14</v>
      </c>
      <c r="E17">
        <v>8</v>
      </c>
      <c r="F17">
        <v>2</v>
      </c>
      <c r="H17" t="str">
        <f t="shared" si="0"/>
        <v>INSERT INTO relationships (city_id,institution_id,region_id,campus_id,type_id,degree_granting_type_id) VALUES(53,1,3,14,8,2);</v>
      </c>
    </row>
    <row r="18" spans="1:8" x14ac:dyDescent="0.25">
      <c r="A18">
        <v>53</v>
      </c>
      <c r="B18">
        <v>1</v>
      </c>
      <c r="C18">
        <v>3</v>
      </c>
      <c r="D18">
        <v>15</v>
      </c>
      <c r="E18">
        <v>8</v>
      </c>
      <c r="F18">
        <v>2</v>
      </c>
      <c r="H18" t="str">
        <f t="shared" si="0"/>
        <v>INSERT INTO relationships (city_id,institution_id,region_id,campus_id,type_id,degree_granting_type_id) VALUES(53,1,3,15,8,2);</v>
      </c>
    </row>
    <row r="19" spans="1:8" x14ac:dyDescent="0.25">
      <c r="A19">
        <v>95</v>
      </c>
      <c r="B19">
        <v>7</v>
      </c>
      <c r="C19">
        <v>8</v>
      </c>
      <c r="D19">
        <v>16</v>
      </c>
      <c r="E19">
        <v>2</v>
      </c>
      <c r="F19">
        <v>2</v>
      </c>
      <c r="H19" t="str">
        <f t="shared" si="0"/>
        <v>INSERT INTO relationships (city_id,institution_id,region_id,campus_id,type_id,degree_granting_type_id) VALUES(95,7,8,16,2,2);</v>
      </c>
    </row>
    <row r="20" spans="1:8" x14ac:dyDescent="0.25">
      <c r="A20">
        <v>95</v>
      </c>
      <c r="B20">
        <v>7</v>
      </c>
      <c r="C20">
        <v>8</v>
      </c>
      <c r="D20">
        <v>17</v>
      </c>
      <c r="E20">
        <v>2</v>
      </c>
      <c r="F20">
        <v>2</v>
      </c>
      <c r="H20" t="str">
        <f t="shared" si="0"/>
        <v>INSERT INTO relationships (city_id,institution_id,region_id,campus_id,type_id,degree_granting_type_id) VALUES(95,7,8,17,2,2);</v>
      </c>
    </row>
    <row r="21" spans="1:8" x14ac:dyDescent="0.25">
      <c r="A21">
        <v>56</v>
      </c>
      <c r="B21">
        <v>7</v>
      </c>
      <c r="C21">
        <v>8</v>
      </c>
      <c r="D21">
        <v>18</v>
      </c>
      <c r="E21">
        <v>4</v>
      </c>
      <c r="F21">
        <v>2</v>
      </c>
      <c r="H21" t="str">
        <f t="shared" si="0"/>
        <v>INSERT INTO relationships (city_id,institution_id,region_id,campus_id,type_id,degree_granting_type_id) VALUES(56,7,8,18,4,2);</v>
      </c>
    </row>
    <row r="22" spans="1:8" x14ac:dyDescent="0.25">
      <c r="A22">
        <v>9</v>
      </c>
      <c r="B22">
        <v>7</v>
      </c>
      <c r="C22">
        <v>8</v>
      </c>
      <c r="D22">
        <v>19</v>
      </c>
      <c r="E22">
        <v>3</v>
      </c>
      <c r="F22">
        <v>2</v>
      </c>
      <c r="H22" t="str">
        <f t="shared" si="0"/>
        <v>INSERT INTO relationships (city_id,institution_id,region_id,campus_id,type_id,degree_granting_type_id) VALUES(9,7,8,19,3,2);</v>
      </c>
    </row>
    <row r="23" spans="1:8" x14ac:dyDescent="0.25">
      <c r="A23">
        <v>95</v>
      </c>
      <c r="B23">
        <v>7</v>
      </c>
      <c r="C23">
        <v>8</v>
      </c>
      <c r="D23">
        <v>20</v>
      </c>
      <c r="E23">
        <v>3</v>
      </c>
      <c r="F23">
        <v>2</v>
      </c>
      <c r="H23" t="str">
        <f t="shared" si="0"/>
        <v>INSERT INTO relationships (city_id,institution_id,region_id,campus_id,type_id,degree_granting_type_id) VALUES(95,7,8,20,3,2);</v>
      </c>
    </row>
    <row r="24" spans="1:8" x14ac:dyDescent="0.25">
      <c r="A24">
        <v>95</v>
      </c>
      <c r="B24">
        <v>7</v>
      </c>
      <c r="C24">
        <v>8</v>
      </c>
      <c r="D24">
        <v>21</v>
      </c>
      <c r="E24">
        <v>3</v>
      </c>
      <c r="F24">
        <v>2</v>
      </c>
      <c r="H24" t="str">
        <f t="shared" si="0"/>
        <v>INSERT INTO relationships (city_id,institution_id,region_id,campus_id,type_id,degree_granting_type_id) VALUES(95,7,8,21,3,2);</v>
      </c>
    </row>
    <row r="25" spans="1:8" x14ac:dyDescent="0.25">
      <c r="A25">
        <v>64</v>
      </c>
      <c r="B25">
        <v>8</v>
      </c>
      <c r="C25">
        <v>3</v>
      </c>
      <c r="D25">
        <v>22</v>
      </c>
      <c r="E25">
        <v>2</v>
      </c>
      <c r="F25">
        <v>2</v>
      </c>
      <c r="H25" t="str">
        <f t="shared" si="0"/>
        <v>INSERT INTO relationships (city_id,institution_id,region_id,campus_id,type_id,degree_granting_type_id) VALUES(64,8,3,22,2,2);</v>
      </c>
    </row>
    <row r="26" spans="1:8" x14ac:dyDescent="0.25">
      <c r="A26">
        <v>58</v>
      </c>
      <c r="B26">
        <v>8</v>
      </c>
      <c r="C26">
        <v>3</v>
      </c>
      <c r="D26">
        <v>23</v>
      </c>
      <c r="E26">
        <v>3</v>
      </c>
      <c r="F26">
        <v>2</v>
      </c>
      <c r="H26" t="str">
        <f t="shared" si="0"/>
        <v>INSERT INTO relationships (city_id,institution_id,region_id,campus_id,type_id,degree_granting_type_id) VALUES(58,8,3,23,3,2);</v>
      </c>
    </row>
    <row r="27" spans="1:8" x14ac:dyDescent="0.25">
      <c r="A27">
        <v>84</v>
      </c>
      <c r="B27">
        <v>8</v>
      </c>
      <c r="C27">
        <v>3</v>
      </c>
      <c r="D27">
        <v>24</v>
      </c>
      <c r="E27">
        <v>2</v>
      </c>
      <c r="F27">
        <v>2</v>
      </c>
      <c r="H27" t="str">
        <f t="shared" si="0"/>
        <v>INSERT INTO relationships (city_id,institution_id,region_id,campus_id,type_id,degree_granting_type_id) VALUES(84,8,3,24,2,2);</v>
      </c>
    </row>
    <row r="28" spans="1:8" x14ac:dyDescent="0.25">
      <c r="A28">
        <v>80</v>
      </c>
      <c r="B28">
        <v>8</v>
      </c>
      <c r="C28">
        <v>3</v>
      </c>
      <c r="D28">
        <v>25</v>
      </c>
      <c r="E28">
        <v>2</v>
      </c>
      <c r="F28">
        <v>2</v>
      </c>
      <c r="H28" t="str">
        <f t="shared" si="0"/>
        <v>INSERT INTO relationships (city_id,institution_id,region_id,campus_id,type_id,degree_granting_type_id) VALUES(80,8,3,25,2,2);</v>
      </c>
    </row>
    <row r="29" spans="1:8" x14ac:dyDescent="0.25">
      <c r="A29">
        <v>28</v>
      </c>
      <c r="B29">
        <v>11</v>
      </c>
      <c r="C29">
        <v>4</v>
      </c>
      <c r="D29">
        <v>26</v>
      </c>
      <c r="E29">
        <v>3</v>
      </c>
      <c r="F29">
        <v>2</v>
      </c>
      <c r="H29" t="str">
        <f t="shared" si="0"/>
        <v>INSERT INTO relationships (city_id,institution_id,region_id,campus_id,type_id,degree_granting_type_id) VALUES(28,11,4,26,3,2);</v>
      </c>
    </row>
    <row r="30" spans="1:8" x14ac:dyDescent="0.25">
      <c r="A30">
        <v>30</v>
      </c>
      <c r="B30">
        <v>11</v>
      </c>
      <c r="C30">
        <v>4</v>
      </c>
      <c r="D30">
        <v>27</v>
      </c>
      <c r="E30">
        <v>3</v>
      </c>
      <c r="F30">
        <v>2</v>
      </c>
      <c r="H30" t="str">
        <f t="shared" si="0"/>
        <v>INSERT INTO relationships (city_id,institution_id,region_id,campus_id,type_id,degree_granting_type_id) VALUES(30,11,4,27,3,2);</v>
      </c>
    </row>
    <row r="31" spans="1:8" x14ac:dyDescent="0.25">
      <c r="A31">
        <v>73</v>
      </c>
      <c r="B31">
        <v>11</v>
      </c>
      <c r="C31">
        <v>1</v>
      </c>
      <c r="D31">
        <v>28</v>
      </c>
      <c r="E31">
        <v>3</v>
      </c>
      <c r="F31">
        <v>2</v>
      </c>
      <c r="H31" t="str">
        <f t="shared" si="0"/>
        <v>INSERT INTO relationships (city_id,institution_id,region_id,campus_id,type_id,degree_granting_type_id) VALUES(73,11,1,28,3,2);</v>
      </c>
    </row>
    <row r="32" spans="1:8" x14ac:dyDescent="0.25">
      <c r="A32">
        <v>11</v>
      </c>
      <c r="B32">
        <v>11</v>
      </c>
      <c r="C32">
        <v>4</v>
      </c>
      <c r="D32">
        <v>29</v>
      </c>
      <c r="E32">
        <v>5</v>
      </c>
      <c r="F32">
        <v>2</v>
      </c>
      <c r="H32" t="str">
        <f t="shared" si="0"/>
        <v>INSERT INTO relationships (city_id,institution_id,region_id,campus_id,type_id,degree_granting_type_id) VALUES(11,11,4,29,5,2);</v>
      </c>
    </row>
    <row r="33" spans="1:8" x14ac:dyDescent="0.25">
      <c r="A33">
        <v>52</v>
      </c>
      <c r="B33">
        <v>11</v>
      </c>
      <c r="C33">
        <v>1</v>
      </c>
      <c r="D33">
        <v>30</v>
      </c>
      <c r="E33">
        <v>5</v>
      </c>
      <c r="F33">
        <v>2</v>
      </c>
      <c r="H33" t="str">
        <f t="shared" si="0"/>
        <v>INSERT INTO relationships (city_id,institution_id,region_id,campus_id,type_id,degree_granting_type_id) VALUES(52,11,1,30,5,2);</v>
      </c>
    </row>
    <row r="34" spans="1:8" x14ac:dyDescent="0.25">
      <c r="A34">
        <v>73</v>
      </c>
      <c r="B34">
        <v>11</v>
      </c>
      <c r="C34">
        <v>1</v>
      </c>
      <c r="D34">
        <v>31</v>
      </c>
      <c r="E34">
        <v>2</v>
      </c>
      <c r="F34">
        <v>2</v>
      </c>
      <c r="H34" t="str">
        <f t="shared" si="0"/>
        <v>INSERT INTO relationships (city_id,institution_id,region_id,campus_id,type_id,degree_granting_type_id) VALUES(73,11,1,31,2,2);</v>
      </c>
    </row>
    <row r="35" spans="1:8" x14ac:dyDescent="0.25">
      <c r="A35">
        <v>93</v>
      </c>
      <c r="B35">
        <v>11</v>
      </c>
      <c r="C35">
        <v>4</v>
      </c>
      <c r="D35">
        <v>32</v>
      </c>
      <c r="E35">
        <v>5</v>
      </c>
      <c r="F35">
        <v>2</v>
      </c>
      <c r="H35" t="str">
        <f t="shared" si="0"/>
        <v>INSERT INTO relationships (city_id,institution_id,region_id,campus_id,type_id,degree_granting_type_id) VALUES(93,11,4,32,5,2);</v>
      </c>
    </row>
    <row r="36" spans="1:8" x14ac:dyDescent="0.25">
      <c r="A36">
        <v>73</v>
      </c>
      <c r="B36">
        <v>11</v>
      </c>
      <c r="C36">
        <v>1</v>
      </c>
      <c r="D36">
        <v>33</v>
      </c>
      <c r="E36">
        <v>2</v>
      </c>
      <c r="F36">
        <v>2</v>
      </c>
      <c r="H36" t="str">
        <f t="shared" si="0"/>
        <v>INSERT INTO relationships (city_id,institution_id,region_id,campus_id,type_id,degree_granting_type_id) VALUES(73,11,1,33,2,2);</v>
      </c>
    </row>
    <row r="37" spans="1:8" x14ac:dyDescent="0.25">
      <c r="A37">
        <v>76</v>
      </c>
      <c r="B37">
        <v>11</v>
      </c>
      <c r="C37">
        <v>1</v>
      </c>
      <c r="D37">
        <v>34</v>
      </c>
      <c r="E37">
        <v>5</v>
      </c>
      <c r="F37">
        <v>2</v>
      </c>
      <c r="H37" t="str">
        <f t="shared" si="0"/>
        <v>INSERT INTO relationships (city_id,institution_id,region_id,campus_id,type_id,degree_granting_type_id) VALUES(76,11,1,34,5,2);</v>
      </c>
    </row>
    <row r="38" spans="1:8" x14ac:dyDescent="0.25">
      <c r="A38">
        <v>91</v>
      </c>
      <c r="B38">
        <v>11</v>
      </c>
      <c r="C38">
        <v>1</v>
      </c>
      <c r="D38">
        <v>35</v>
      </c>
      <c r="E38">
        <v>3</v>
      </c>
      <c r="F38">
        <v>2</v>
      </c>
      <c r="H38" t="str">
        <f t="shared" si="0"/>
        <v>INSERT INTO relationships (city_id,institution_id,region_id,campus_id,type_id,degree_granting_type_id) VALUES(91,11,1,35,3,2);</v>
      </c>
    </row>
    <row r="39" spans="1:8" x14ac:dyDescent="0.25">
      <c r="A39">
        <v>21</v>
      </c>
      <c r="B39">
        <v>12</v>
      </c>
      <c r="C39">
        <v>2</v>
      </c>
      <c r="D39">
        <v>36</v>
      </c>
      <c r="E39">
        <v>2</v>
      </c>
      <c r="F39">
        <v>2</v>
      </c>
      <c r="H39" t="str">
        <f t="shared" si="0"/>
        <v>INSERT INTO relationships (city_id,institution_id,region_id,campus_id,type_id,degree_granting_type_id) VALUES(21,12,2,36,2,2);</v>
      </c>
    </row>
    <row r="40" spans="1:8" x14ac:dyDescent="0.25">
      <c r="A40">
        <v>26</v>
      </c>
      <c r="B40">
        <v>12</v>
      </c>
      <c r="C40">
        <v>2</v>
      </c>
      <c r="D40">
        <v>37</v>
      </c>
      <c r="E40">
        <v>2</v>
      </c>
      <c r="F40">
        <v>2</v>
      </c>
      <c r="H40" t="str">
        <f t="shared" si="0"/>
        <v>INSERT INTO relationships (city_id,institution_id,region_id,campus_id,type_id,degree_granting_type_id) VALUES(26,12,2,37,2,2);</v>
      </c>
    </row>
    <row r="41" spans="1:8" x14ac:dyDescent="0.25">
      <c r="A41">
        <v>20</v>
      </c>
      <c r="B41">
        <v>12</v>
      </c>
      <c r="C41">
        <v>2</v>
      </c>
      <c r="D41">
        <v>38</v>
      </c>
      <c r="E41">
        <v>2</v>
      </c>
      <c r="F41">
        <v>2</v>
      </c>
      <c r="H41" t="str">
        <f t="shared" si="0"/>
        <v>INSERT INTO relationships (city_id,institution_id,region_id,campus_id,type_id,degree_granting_type_id) VALUES(20,12,2,38,2,2);</v>
      </c>
    </row>
    <row r="42" spans="1:8" x14ac:dyDescent="0.25">
      <c r="A42">
        <v>34</v>
      </c>
      <c r="B42">
        <v>12</v>
      </c>
      <c r="C42">
        <v>7</v>
      </c>
      <c r="D42">
        <v>39</v>
      </c>
      <c r="E42">
        <v>2</v>
      </c>
      <c r="F42">
        <v>2</v>
      </c>
      <c r="H42" t="str">
        <f t="shared" si="0"/>
        <v>INSERT INTO relationships (city_id,institution_id,region_id,campus_id,type_id,degree_granting_type_id) VALUES(34,12,7,39,2,2);</v>
      </c>
    </row>
    <row r="43" spans="1:8" x14ac:dyDescent="0.25">
      <c r="A43">
        <v>42</v>
      </c>
      <c r="B43">
        <v>12</v>
      </c>
      <c r="C43">
        <v>2</v>
      </c>
      <c r="D43">
        <v>40</v>
      </c>
      <c r="E43">
        <v>2</v>
      </c>
      <c r="F43">
        <v>2</v>
      </c>
      <c r="H43" t="str">
        <f t="shared" si="0"/>
        <v>INSERT INTO relationships (city_id,institution_id,region_id,campus_id,type_id,degree_granting_type_id) VALUES(42,12,2,40,2,2);</v>
      </c>
    </row>
    <row r="44" spans="1:8" x14ac:dyDescent="0.25">
      <c r="A44">
        <v>20</v>
      </c>
      <c r="B44">
        <v>12</v>
      </c>
      <c r="C44">
        <v>2</v>
      </c>
      <c r="D44">
        <v>41</v>
      </c>
      <c r="E44">
        <v>7</v>
      </c>
      <c r="F44">
        <v>2</v>
      </c>
      <c r="H44" t="str">
        <f t="shared" si="0"/>
        <v>INSERT INTO relationships (city_id,institution_id,region_id,campus_id,type_id,degree_granting_type_id) VALUES(20,12,2,41,7,2);</v>
      </c>
    </row>
    <row r="45" spans="1:8" x14ac:dyDescent="0.25">
      <c r="A45">
        <v>46</v>
      </c>
      <c r="B45">
        <v>12</v>
      </c>
      <c r="C45">
        <v>2</v>
      </c>
      <c r="D45">
        <v>42</v>
      </c>
      <c r="E45">
        <v>2</v>
      </c>
      <c r="F45">
        <v>2</v>
      </c>
      <c r="H45" t="str">
        <f t="shared" si="0"/>
        <v>INSERT INTO relationships (city_id,institution_id,region_id,campus_id,type_id,degree_granting_type_id) VALUES(46,12,2,42,2,2);</v>
      </c>
    </row>
    <row r="46" spans="1:8" x14ac:dyDescent="0.25">
      <c r="A46">
        <v>20</v>
      </c>
      <c r="B46">
        <v>12</v>
      </c>
      <c r="C46">
        <v>2</v>
      </c>
      <c r="D46">
        <v>43</v>
      </c>
      <c r="E46">
        <v>2</v>
      </c>
      <c r="F46">
        <v>2</v>
      </c>
      <c r="H46" t="str">
        <f t="shared" si="0"/>
        <v>INSERT INTO relationships (city_id,institution_id,region_id,campus_id,type_id,degree_granting_type_id) VALUES(20,12,2,43,2,2);</v>
      </c>
    </row>
    <row r="47" spans="1:8" x14ac:dyDescent="0.25">
      <c r="A47">
        <v>20</v>
      </c>
      <c r="B47">
        <v>12</v>
      </c>
      <c r="C47">
        <v>2</v>
      </c>
      <c r="D47">
        <v>44</v>
      </c>
      <c r="E47">
        <v>8</v>
      </c>
      <c r="F47">
        <v>2</v>
      </c>
      <c r="H47" t="str">
        <f t="shared" si="0"/>
        <v>INSERT INTO relationships (city_id,institution_id,region_id,campus_id,type_id,degree_granting_type_id) VALUES(20,12,2,44,8,2);</v>
      </c>
    </row>
    <row r="48" spans="1:8" x14ac:dyDescent="0.25">
      <c r="A48">
        <v>2</v>
      </c>
      <c r="B48">
        <v>15</v>
      </c>
      <c r="C48">
        <v>3</v>
      </c>
      <c r="D48">
        <v>45</v>
      </c>
      <c r="E48">
        <v>10</v>
      </c>
      <c r="F48">
        <v>2</v>
      </c>
      <c r="H48" t="str">
        <f t="shared" si="0"/>
        <v>INSERT INTO relationships (city_id,institution_id,region_id,campus_id,type_id,degree_granting_type_id) VALUES(2,15,3,45,10,2);</v>
      </c>
    </row>
    <row r="49" spans="1:8" x14ac:dyDescent="0.25">
      <c r="A49">
        <v>10</v>
      </c>
      <c r="B49">
        <v>15</v>
      </c>
      <c r="C49">
        <v>3</v>
      </c>
      <c r="D49">
        <v>46</v>
      </c>
      <c r="E49">
        <v>10</v>
      </c>
      <c r="F49">
        <v>2</v>
      </c>
      <c r="H49" t="str">
        <f t="shared" si="0"/>
        <v>INSERT INTO relationships (city_id,institution_id,region_id,campus_id,type_id,degree_granting_type_id) VALUES(10,15,3,46,10,2);</v>
      </c>
    </row>
    <row r="50" spans="1:8" x14ac:dyDescent="0.25">
      <c r="A50">
        <v>15</v>
      </c>
      <c r="B50">
        <v>15</v>
      </c>
      <c r="C50">
        <v>3</v>
      </c>
      <c r="D50">
        <v>47</v>
      </c>
      <c r="E50">
        <v>10</v>
      </c>
      <c r="F50">
        <v>2</v>
      </c>
      <c r="H50" t="str">
        <f t="shared" si="0"/>
        <v>INSERT INTO relationships (city_id,institution_id,region_id,campus_id,type_id,degree_granting_type_id) VALUES(15,15,3,47,10,2);</v>
      </c>
    </row>
    <row r="51" spans="1:8" x14ac:dyDescent="0.25">
      <c r="A51">
        <v>17</v>
      </c>
      <c r="B51">
        <v>15</v>
      </c>
      <c r="C51">
        <v>3</v>
      </c>
      <c r="D51">
        <v>48</v>
      </c>
      <c r="E51">
        <v>2</v>
      </c>
      <c r="F51">
        <v>2</v>
      </c>
      <c r="H51" t="str">
        <f t="shared" si="0"/>
        <v>INSERT INTO relationships (city_id,institution_id,region_id,campus_id,type_id,degree_granting_type_id) VALUES(17,15,3,48,2,2);</v>
      </c>
    </row>
    <row r="52" spans="1:8" x14ac:dyDescent="0.25">
      <c r="A52">
        <v>63</v>
      </c>
      <c r="B52">
        <v>15</v>
      </c>
      <c r="C52">
        <v>3</v>
      </c>
      <c r="D52">
        <v>49</v>
      </c>
      <c r="E52">
        <v>2</v>
      </c>
      <c r="F52">
        <v>2</v>
      </c>
      <c r="H52" t="str">
        <f t="shared" si="0"/>
        <v>INSERT INTO relationships (city_id,institution_id,region_id,campus_id,type_id,degree_granting_type_id) VALUES(63,15,3,49,2,2);</v>
      </c>
    </row>
    <row r="53" spans="1:8" x14ac:dyDescent="0.25">
      <c r="A53">
        <v>53</v>
      </c>
      <c r="B53">
        <v>15</v>
      </c>
      <c r="C53">
        <v>3</v>
      </c>
      <c r="D53">
        <v>50</v>
      </c>
      <c r="E53">
        <v>10</v>
      </c>
      <c r="F53">
        <v>2</v>
      </c>
      <c r="H53" t="str">
        <f t="shared" si="0"/>
        <v>INSERT INTO relationships (city_id,institution_id,region_id,campus_id,type_id,degree_granting_type_id) VALUES(53,15,3,50,10,2);</v>
      </c>
    </row>
    <row r="54" spans="1:8" x14ac:dyDescent="0.25">
      <c r="A54">
        <v>86</v>
      </c>
      <c r="B54">
        <v>15</v>
      </c>
      <c r="C54">
        <v>3</v>
      </c>
      <c r="D54">
        <v>51</v>
      </c>
      <c r="E54">
        <v>10</v>
      </c>
      <c r="F54">
        <v>2</v>
      </c>
      <c r="H54" t="str">
        <f t="shared" si="0"/>
        <v>INSERT INTO relationships (city_id,institution_id,region_id,campus_id,type_id,degree_granting_type_id) VALUES(86,15,3,51,10,2);</v>
      </c>
    </row>
    <row r="55" spans="1:8" x14ac:dyDescent="0.25">
      <c r="A55">
        <v>92</v>
      </c>
      <c r="B55">
        <v>16</v>
      </c>
      <c r="C55">
        <v>3</v>
      </c>
      <c r="D55">
        <v>52</v>
      </c>
      <c r="E55">
        <v>8</v>
      </c>
      <c r="F55">
        <v>2</v>
      </c>
      <c r="H55" t="str">
        <f t="shared" si="0"/>
        <v>INSERT INTO relationships (city_id,institution_id,region_id,campus_id,type_id,degree_granting_type_id) VALUES(92,16,3,52,8,2);</v>
      </c>
    </row>
    <row r="56" spans="1:8" x14ac:dyDescent="0.25">
      <c r="A56">
        <v>92</v>
      </c>
      <c r="B56">
        <v>16</v>
      </c>
      <c r="C56">
        <v>3</v>
      </c>
      <c r="D56">
        <v>53</v>
      </c>
      <c r="E56">
        <v>8</v>
      </c>
      <c r="F56">
        <v>2</v>
      </c>
      <c r="H56" t="str">
        <f t="shared" si="0"/>
        <v>INSERT INTO relationships (city_id,institution_id,region_id,campus_id,type_id,degree_granting_type_id) VALUES(92,16,3,53,8,2);</v>
      </c>
    </row>
    <row r="57" spans="1:8" x14ac:dyDescent="0.25">
      <c r="A57">
        <v>92</v>
      </c>
      <c r="B57">
        <v>16</v>
      </c>
      <c r="C57">
        <v>3</v>
      </c>
      <c r="D57">
        <v>54</v>
      </c>
      <c r="E57">
        <v>2</v>
      </c>
      <c r="F57">
        <v>2</v>
      </c>
      <c r="H57" t="str">
        <f t="shared" si="0"/>
        <v>INSERT INTO relationships (city_id,institution_id,region_id,campus_id,type_id,degree_granting_type_id) VALUES(92,16,3,54,2,2);</v>
      </c>
    </row>
    <row r="58" spans="1:8" x14ac:dyDescent="0.25">
      <c r="A58">
        <v>92</v>
      </c>
      <c r="B58">
        <v>16</v>
      </c>
      <c r="C58">
        <v>3</v>
      </c>
      <c r="D58">
        <v>55</v>
      </c>
      <c r="E58">
        <v>2</v>
      </c>
      <c r="F58">
        <v>2</v>
      </c>
      <c r="H58" t="str">
        <f t="shared" si="0"/>
        <v>INSERT INTO relationships (city_id,institution_id,region_id,campus_id,type_id,degree_granting_type_id) VALUES(92,16,3,55,2,2);</v>
      </c>
    </row>
    <row r="59" spans="1:8" x14ac:dyDescent="0.25">
      <c r="A59">
        <v>15</v>
      </c>
      <c r="B59">
        <v>20</v>
      </c>
      <c r="C59">
        <v>3</v>
      </c>
      <c r="D59">
        <v>56</v>
      </c>
      <c r="E59">
        <v>2</v>
      </c>
      <c r="F59">
        <v>2</v>
      </c>
      <c r="H59" t="str">
        <f t="shared" si="0"/>
        <v>INSERT INTO relationships (city_id,institution_id,region_id,campus_id,type_id,degree_granting_type_id) VALUES(15,20,3,56,2,2);</v>
      </c>
    </row>
    <row r="60" spans="1:8" x14ac:dyDescent="0.25">
      <c r="A60">
        <v>63</v>
      </c>
      <c r="B60">
        <v>20</v>
      </c>
      <c r="C60">
        <v>3</v>
      </c>
      <c r="D60">
        <v>57</v>
      </c>
      <c r="E60">
        <v>2</v>
      </c>
      <c r="F60">
        <v>2</v>
      </c>
      <c r="H60" t="str">
        <f t="shared" si="0"/>
        <v>INSERT INTO relationships (city_id,institution_id,region_id,campus_id,type_id,degree_granting_type_id) VALUES(63,20,3,57,2,2);</v>
      </c>
    </row>
    <row r="61" spans="1:8" x14ac:dyDescent="0.25">
      <c r="A61">
        <v>53</v>
      </c>
      <c r="B61">
        <v>20</v>
      </c>
      <c r="C61">
        <v>3</v>
      </c>
      <c r="D61">
        <v>58</v>
      </c>
      <c r="E61">
        <v>2</v>
      </c>
      <c r="F61">
        <v>2</v>
      </c>
      <c r="H61" t="str">
        <f t="shared" si="0"/>
        <v>INSERT INTO relationships (city_id,institution_id,region_id,campus_id,type_id,degree_granting_type_id) VALUES(53,20,3,58,2,2);</v>
      </c>
    </row>
    <row r="62" spans="1:8" x14ac:dyDescent="0.25">
      <c r="A62">
        <v>45</v>
      </c>
      <c r="B62">
        <v>20</v>
      </c>
      <c r="C62">
        <v>7</v>
      </c>
      <c r="D62">
        <v>59</v>
      </c>
      <c r="E62">
        <v>2</v>
      </c>
      <c r="F62">
        <v>2</v>
      </c>
      <c r="H62" t="str">
        <f t="shared" si="0"/>
        <v>INSERT INTO relationships (city_id,institution_id,region_id,campus_id,type_id,degree_granting_type_id) VALUES(45,20,7,59,2,2);</v>
      </c>
    </row>
    <row r="63" spans="1:8" x14ac:dyDescent="0.25">
      <c r="A63">
        <v>68</v>
      </c>
      <c r="B63">
        <v>20</v>
      </c>
      <c r="C63">
        <v>3</v>
      </c>
      <c r="D63">
        <v>60</v>
      </c>
      <c r="E63">
        <v>10</v>
      </c>
      <c r="F63">
        <v>2</v>
      </c>
      <c r="H63" t="str">
        <f t="shared" si="0"/>
        <v>INSERT INTO relationships (city_id,institution_id,region_id,campus_id,type_id,degree_granting_type_id) VALUES(68,20,3,60,10,2);</v>
      </c>
    </row>
    <row r="64" spans="1:8" x14ac:dyDescent="0.25">
      <c r="A64">
        <v>92</v>
      </c>
      <c r="B64">
        <v>20</v>
      </c>
      <c r="C64">
        <v>3</v>
      </c>
      <c r="D64">
        <v>61</v>
      </c>
      <c r="E64">
        <v>2</v>
      </c>
      <c r="F64">
        <v>2</v>
      </c>
      <c r="H64" t="str">
        <f t="shared" si="0"/>
        <v>INSERT INTO relationships (city_id,institution_id,region_id,campus_id,type_id,degree_granting_type_id) VALUES(92,20,3,61,2,2);</v>
      </c>
    </row>
    <row r="65" spans="1:8" x14ac:dyDescent="0.25">
      <c r="A65">
        <v>95</v>
      </c>
      <c r="B65">
        <v>20</v>
      </c>
      <c r="C65">
        <v>8</v>
      </c>
      <c r="D65">
        <v>62</v>
      </c>
      <c r="E65">
        <v>2</v>
      </c>
      <c r="F65">
        <v>2</v>
      </c>
      <c r="H65" t="str">
        <f t="shared" si="0"/>
        <v>INSERT INTO relationships (city_id,institution_id,region_id,campus_id,type_id,degree_granting_type_id) VALUES(95,20,8,62,2,2);</v>
      </c>
    </row>
    <row r="66" spans="1:8" x14ac:dyDescent="0.25">
      <c r="A66">
        <v>86</v>
      </c>
      <c r="B66">
        <v>21</v>
      </c>
      <c r="C66">
        <v>3</v>
      </c>
      <c r="D66">
        <v>63</v>
      </c>
      <c r="E66">
        <v>2</v>
      </c>
      <c r="F66">
        <v>2</v>
      </c>
      <c r="H66" t="str">
        <f t="shared" si="0"/>
        <v>INSERT INTO relationships (city_id,institution_id,region_id,campus_id,type_id,degree_granting_type_id) VALUES(86,21,3,63,2,2);</v>
      </c>
    </row>
    <row r="67" spans="1:8" x14ac:dyDescent="0.25">
      <c r="A67">
        <v>50</v>
      </c>
      <c r="B67">
        <v>21</v>
      </c>
      <c r="C67">
        <v>3</v>
      </c>
      <c r="D67">
        <v>64</v>
      </c>
      <c r="E67">
        <v>2</v>
      </c>
      <c r="F67">
        <v>2</v>
      </c>
      <c r="H67" t="str">
        <f t="shared" si="0"/>
        <v>INSERT INTO relationships (city_id,institution_id,region_id,campus_id,type_id,degree_granting_type_id) VALUES(50,21,3,64,2,2);</v>
      </c>
    </row>
    <row r="68" spans="1:8" x14ac:dyDescent="0.25">
      <c r="A68">
        <v>86</v>
      </c>
      <c r="B68">
        <v>21</v>
      </c>
      <c r="C68">
        <v>3</v>
      </c>
      <c r="D68">
        <v>65</v>
      </c>
      <c r="E68">
        <v>2</v>
      </c>
      <c r="F68">
        <v>2</v>
      </c>
      <c r="H68" t="str">
        <f t="shared" si="0"/>
        <v>INSERT INTO relationships (city_id,institution_id,region_id,campus_id,type_id,degree_granting_type_id) VALUES(86,21,3,65,2,2);</v>
      </c>
    </row>
    <row r="69" spans="1:8" x14ac:dyDescent="0.25">
      <c r="A69">
        <v>78</v>
      </c>
      <c r="B69">
        <v>21</v>
      </c>
      <c r="C69">
        <v>3</v>
      </c>
      <c r="D69">
        <v>66</v>
      </c>
      <c r="E69">
        <v>2</v>
      </c>
      <c r="F69">
        <v>2</v>
      </c>
      <c r="H69" t="str">
        <f t="shared" ref="H69:H132" si="1">H$3&amp;" VALUES("&amp;A69&amp;","&amp;B69&amp;","&amp;C69&amp;","&amp;D69&amp;","&amp;E69&amp;","&amp;F69&amp;");"</f>
        <v>INSERT INTO relationships (city_id,institution_id,region_id,campus_id,type_id,degree_granting_type_id) VALUES(78,21,3,66,2,2);</v>
      </c>
    </row>
    <row r="70" spans="1:8" x14ac:dyDescent="0.25">
      <c r="A70">
        <v>78</v>
      </c>
      <c r="B70">
        <v>22</v>
      </c>
      <c r="C70">
        <v>3</v>
      </c>
      <c r="D70">
        <v>67</v>
      </c>
      <c r="E70">
        <v>10</v>
      </c>
      <c r="F70">
        <v>2</v>
      </c>
      <c r="H70" t="str">
        <f t="shared" si="1"/>
        <v>INSERT INTO relationships (city_id,institution_id,region_id,campus_id,type_id,degree_granting_type_id) VALUES(78,22,3,67,10,2);</v>
      </c>
    </row>
    <row r="71" spans="1:8" x14ac:dyDescent="0.25">
      <c r="A71">
        <v>92</v>
      </c>
      <c r="B71">
        <v>22</v>
      </c>
      <c r="C71">
        <v>3</v>
      </c>
      <c r="D71">
        <v>68</v>
      </c>
      <c r="E71">
        <v>10</v>
      </c>
      <c r="F71">
        <v>2</v>
      </c>
      <c r="H71" t="str">
        <f t="shared" si="1"/>
        <v>INSERT INTO relationships (city_id,institution_id,region_id,campus_id,type_id,degree_granting_type_id) VALUES(92,22,3,68,10,2);</v>
      </c>
    </row>
    <row r="72" spans="1:8" x14ac:dyDescent="0.25">
      <c r="A72">
        <v>92</v>
      </c>
      <c r="B72">
        <v>22</v>
      </c>
      <c r="C72">
        <v>3</v>
      </c>
      <c r="D72">
        <v>69</v>
      </c>
      <c r="E72">
        <v>10</v>
      </c>
      <c r="F72">
        <v>2</v>
      </c>
      <c r="H72" t="str">
        <f t="shared" si="1"/>
        <v>INSERT INTO relationships (city_id,institution_id,region_id,campus_id,type_id,degree_granting_type_id) VALUES(92,22,3,69,10,2);</v>
      </c>
    </row>
    <row r="73" spans="1:8" x14ac:dyDescent="0.25">
      <c r="A73">
        <v>92</v>
      </c>
      <c r="B73">
        <v>22</v>
      </c>
      <c r="C73">
        <v>3</v>
      </c>
      <c r="D73">
        <v>70</v>
      </c>
      <c r="E73">
        <v>2</v>
      </c>
      <c r="F73">
        <v>2</v>
      </c>
      <c r="H73" t="str">
        <f t="shared" si="1"/>
        <v>INSERT INTO relationships (city_id,institution_id,region_id,campus_id,type_id,degree_granting_type_id) VALUES(92,22,3,70,2,2);</v>
      </c>
    </row>
    <row r="74" spans="1:8" x14ac:dyDescent="0.25">
      <c r="A74">
        <v>55</v>
      </c>
      <c r="B74">
        <v>24</v>
      </c>
      <c r="C74">
        <v>7</v>
      </c>
      <c r="D74">
        <v>71</v>
      </c>
      <c r="E74">
        <v>2</v>
      </c>
      <c r="F74">
        <v>2</v>
      </c>
      <c r="H74" t="str">
        <f t="shared" si="1"/>
        <v>INSERT INTO relationships (city_id,institution_id,region_id,campus_id,type_id,degree_granting_type_id) VALUES(55,24,7,71,2,2);</v>
      </c>
    </row>
    <row r="75" spans="1:8" x14ac:dyDescent="0.25">
      <c r="A75">
        <v>3</v>
      </c>
      <c r="B75">
        <v>24</v>
      </c>
      <c r="C75">
        <v>3</v>
      </c>
      <c r="D75">
        <v>72</v>
      </c>
      <c r="E75">
        <v>10</v>
      </c>
      <c r="F75">
        <v>2</v>
      </c>
      <c r="H75" t="str">
        <f t="shared" si="1"/>
        <v>INSERT INTO relationships (city_id,institution_id,region_id,campus_id,type_id,degree_granting_type_id) VALUES(3,24,3,72,10,2);</v>
      </c>
    </row>
    <row r="76" spans="1:8" x14ac:dyDescent="0.25">
      <c r="A76">
        <v>10</v>
      </c>
      <c r="B76">
        <v>24</v>
      </c>
      <c r="C76">
        <v>3</v>
      </c>
      <c r="D76">
        <v>73</v>
      </c>
      <c r="E76">
        <v>2</v>
      </c>
      <c r="F76">
        <v>2</v>
      </c>
      <c r="H76" t="str">
        <f t="shared" si="1"/>
        <v>INSERT INTO relationships (city_id,institution_id,region_id,campus_id,type_id,degree_granting_type_id) VALUES(10,24,3,73,2,2);</v>
      </c>
    </row>
    <row r="77" spans="1:8" x14ac:dyDescent="0.25">
      <c r="A77">
        <v>4</v>
      </c>
      <c r="B77">
        <v>25</v>
      </c>
      <c r="C77">
        <v>8</v>
      </c>
      <c r="D77">
        <v>74</v>
      </c>
      <c r="E77">
        <v>10</v>
      </c>
      <c r="F77">
        <v>2</v>
      </c>
      <c r="H77" t="str">
        <f t="shared" si="1"/>
        <v>INSERT INTO relationships (city_id,institution_id,region_id,campus_id,type_id,degree_granting_type_id) VALUES(4,25,8,74,10,2);</v>
      </c>
    </row>
    <row r="78" spans="1:8" x14ac:dyDescent="0.25">
      <c r="A78">
        <v>37</v>
      </c>
      <c r="B78">
        <v>25</v>
      </c>
      <c r="C78">
        <v>8</v>
      </c>
      <c r="D78">
        <v>75</v>
      </c>
      <c r="E78">
        <v>10</v>
      </c>
      <c r="F78">
        <v>2</v>
      </c>
      <c r="H78" t="str">
        <f t="shared" si="1"/>
        <v>INSERT INTO relationships (city_id,institution_id,region_id,campus_id,type_id,degree_granting_type_id) VALUES(37,25,8,75,10,2);</v>
      </c>
    </row>
    <row r="79" spans="1:8" x14ac:dyDescent="0.25">
      <c r="A79">
        <v>12</v>
      </c>
      <c r="B79">
        <v>25</v>
      </c>
      <c r="C79">
        <v>8</v>
      </c>
      <c r="D79">
        <v>76</v>
      </c>
      <c r="E79">
        <v>2</v>
      </c>
      <c r="F79">
        <v>2</v>
      </c>
      <c r="H79" t="str">
        <f t="shared" si="1"/>
        <v>INSERT INTO relationships (city_id,institution_id,region_id,campus_id,type_id,degree_granting_type_id) VALUES(12,25,8,76,2,2);</v>
      </c>
    </row>
    <row r="80" spans="1:8" x14ac:dyDescent="0.25">
      <c r="A80">
        <v>19</v>
      </c>
      <c r="B80">
        <v>25</v>
      </c>
      <c r="C80">
        <v>8</v>
      </c>
      <c r="D80">
        <v>77</v>
      </c>
      <c r="E80">
        <v>2</v>
      </c>
      <c r="F80">
        <v>2</v>
      </c>
      <c r="H80" t="str">
        <f t="shared" si="1"/>
        <v>INSERT INTO relationships (city_id,institution_id,region_id,campus_id,type_id,degree_granting_type_id) VALUES(19,25,8,77,2,2);</v>
      </c>
    </row>
    <row r="81" spans="1:8" x14ac:dyDescent="0.25">
      <c r="A81">
        <v>18</v>
      </c>
      <c r="B81">
        <v>25</v>
      </c>
      <c r="C81">
        <v>8</v>
      </c>
      <c r="D81">
        <v>78</v>
      </c>
      <c r="E81">
        <v>10</v>
      </c>
      <c r="F81">
        <v>2</v>
      </c>
      <c r="H81" t="str">
        <f t="shared" si="1"/>
        <v>INSERT INTO relationships (city_id,institution_id,region_id,campus_id,type_id,degree_granting_type_id) VALUES(18,25,8,78,10,2);</v>
      </c>
    </row>
    <row r="82" spans="1:8" x14ac:dyDescent="0.25">
      <c r="A82">
        <v>33</v>
      </c>
      <c r="B82">
        <v>25</v>
      </c>
      <c r="C82">
        <v>8</v>
      </c>
      <c r="D82">
        <v>79</v>
      </c>
      <c r="E82">
        <v>10</v>
      </c>
      <c r="F82">
        <v>2</v>
      </c>
      <c r="H82" t="str">
        <f t="shared" si="1"/>
        <v>INSERT INTO relationships (city_id,institution_id,region_id,campus_id,type_id,degree_granting_type_id) VALUES(33,25,8,79,10,2);</v>
      </c>
    </row>
    <row r="83" spans="1:8" x14ac:dyDescent="0.25">
      <c r="A83">
        <v>70</v>
      </c>
      <c r="B83">
        <v>25</v>
      </c>
      <c r="C83">
        <v>8</v>
      </c>
      <c r="D83">
        <v>80</v>
      </c>
      <c r="E83">
        <v>2</v>
      </c>
      <c r="F83">
        <v>2</v>
      </c>
      <c r="H83" t="str">
        <f t="shared" si="1"/>
        <v>INSERT INTO relationships (city_id,institution_id,region_id,campus_id,type_id,degree_granting_type_id) VALUES(70,25,8,80,2,2);</v>
      </c>
    </row>
    <row r="84" spans="1:8" x14ac:dyDescent="0.25">
      <c r="A84">
        <v>69</v>
      </c>
      <c r="B84">
        <v>25</v>
      </c>
      <c r="C84">
        <v>8</v>
      </c>
      <c r="D84">
        <v>81</v>
      </c>
      <c r="E84">
        <v>2</v>
      </c>
      <c r="F84">
        <v>2</v>
      </c>
      <c r="H84" t="str">
        <f t="shared" si="1"/>
        <v>INSERT INTO relationships (city_id,institution_id,region_id,campus_id,type_id,degree_granting_type_id) VALUES(69,25,8,81,2,2);</v>
      </c>
    </row>
    <row r="85" spans="1:8" x14ac:dyDescent="0.25">
      <c r="A85">
        <v>69</v>
      </c>
      <c r="B85">
        <v>25</v>
      </c>
      <c r="C85">
        <v>8</v>
      </c>
      <c r="D85">
        <v>82</v>
      </c>
      <c r="E85">
        <v>11</v>
      </c>
      <c r="F85">
        <v>2</v>
      </c>
      <c r="H85" t="str">
        <f t="shared" si="1"/>
        <v>INSERT INTO relationships (city_id,institution_id,region_id,campus_id,type_id,degree_granting_type_id) VALUES(69,25,8,82,11,2);</v>
      </c>
    </row>
    <row r="86" spans="1:8" x14ac:dyDescent="0.25">
      <c r="A86">
        <v>90</v>
      </c>
      <c r="B86">
        <v>25</v>
      </c>
      <c r="C86">
        <v>8</v>
      </c>
      <c r="D86">
        <v>83</v>
      </c>
      <c r="E86">
        <v>10</v>
      </c>
      <c r="F86">
        <v>2</v>
      </c>
      <c r="H86" t="str">
        <f t="shared" si="1"/>
        <v>INSERT INTO relationships (city_id,institution_id,region_id,campus_id,type_id,degree_granting_type_id) VALUES(90,25,8,83,10,2);</v>
      </c>
    </row>
    <row r="87" spans="1:8" x14ac:dyDescent="0.25">
      <c r="A87">
        <v>12</v>
      </c>
      <c r="B87">
        <v>25</v>
      </c>
      <c r="C87">
        <v>8</v>
      </c>
      <c r="D87">
        <v>84</v>
      </c>
      <c r="E87">
        <v>11</v>
      </c>
      <c r="F87">
        <v>2</v>
      </c>
      <c r="H87" t="str">
        <f t="shared" si="1"/>
        <v>INSERT INTO relationships (city_id,institution_id,region_id,campus_id,type_id,degree_granting_type_id) VALUES(12,25,8,84,11,2);</v>
      </c>
    </row>
    <row r="88" spans="1:8" x14ac:dyDescent="0.25">
      <c r="A88">
        <v>6</v>
      </c>
      <c r="B88">
        <v>26</v>
      </c>
      <c r="C88">
        <v>4</v>
      </c>
      <c r="D88">
        <v>85</v>
      </c>
      <c r="E88">
        <v>1</v>
      </c>
      <c r="F88">
        <v>2</v>
      </c>
      <c r="H88" t="str">
        <f t="shared" si="1"/>
        <v>INSERT INTO relationships (city_id,institution_id,region_id,campus_id,type_id,degree_granting_type_id) VALUES(6,26,4,85,1,2);</v>
      </c>
    </row>
    <row r="89" spans="1:8" x14ac:dyDescent="0.25">
      <c r="A89">
        <v>14</v>
      </c>
      <c r="B89">
        <v>26</v>
      </c>
      <c r="C89">
        <v>6</v>
      </c>
      <c r="D89">
        <v>86</v>
      </c>
      <c r="E89">
        <v>2</v>
      </c>
      <c r="F89">
        <v>2</v>
      </c>
      <c r="H89" t="str">
        <f t="shared" si="1"/>
        <v>INSERT INTO relationships (city_id,institution_id,region_id,campus_id,type_id,degree_granting_type_id) VALUES(14,26,6,86,2,2);</v>
      </c>
    </row>
    <row r="90" spans="1:8" x14ac:dyDescent="0.25">
      <c r="A90">
        <v>22</v>
      </c>
      <c r="B90">
        <v>26</v>
      </c>
      <c r="C90">
        <v>6</v>
      </c>
      <c r="D90">
        <v>87</v>
      </c>
      <c r="E90">
        <v>2</v>
      </c>
      <c r="F90">
        <v>2</v>
      </c>
      <c r="H90" t="str">
        <f t="shared" si="1"/>
        <v>INSERT INTO relationships (city_id,institution_id,region_id,campus_id,type_id,degree_granting_type_id) VALUES(22,26,6,87,2,2);</v>
      </c>
    </row>
    <row r="91" spans="1:8" x14ac:dyDescent="0.25">
      <c r="A91">
        <v>27</v>
      </c>
      <c r="B91">
        <v>26</v>
      </c>
      <c r="C91">
        <v>6</v>
      </c>
      <c r="D91">
        <v>88</v>
      </c>
      <c r="E91">
        <v>2</v>
      </c>
      <c r="F91">
        <v>2</v>
      </c>
      <c r="H91" t="str">
        <f t="shared" si="1"/>
        <v>INSERT INTO relationships (city_id,institution_id,region_id,campus_id,type_id,degree_granting_type_id) VALUES(27,26,6,88,2,2);</v>
      </c>
    </row>
    <row r="92" spans="1:8" x14ac:dyDescent="0.25">
      <c r="A92">
        <v>29</v>
      </c>
      <c r="B92">
        <v>26</v>
      </c>
      <c r="C92">
        <v>6</v>
      </c>
      <c r="D92">
        <v>89</v>
      </c>
      <c r="E92">
        <v>2</v>
      </c>
      <c r="F92">
        <v>2</v>
      </c>
      <c r="H92" t="str">
        <f t="shared" si="1"/>
        <v>INSERT INTO relationships (city_id,institution_id,region_id,campus_id,type_id,degree_granting_type_id) VALUES(29,26,6,89,2,2);</v>
      </c>
    </row>
    <row r="93" spans="1:8" x14ac:dyDescent="0.25">
      <c r="A93">
        <v>41</v>
      </c>
      <c r="B93">
        <v>26</v>
      </c>
      <c r="C93">
        <v>6</v>
      </c>
      <c r="D93">
        <v>90</v>
      </c>
      <c r="E93">
        <v>1</v>
      </c>
      <c r="F93">
        <v>2</v>
      </c>
      <c r="H93" t="str">
        <f t="shared" si="1"/>
        <v>INSERT INTO relationships (city_id,institution_id,region_id,campus_id,type_id,degree_granting_type_id) VALUES(41,26,6,90,1,2);</v>
      </c>
    </row>
    <row r="94" spans="1:8" x14ac:dyDescent="0.25">
      <c r="A94">
        <v>23</v>
      </c>
      <c r="B94">
        <v>26</v>
      </c>
      <c r="C94">
        <v>4</v>
      </c>
      <c r="D94">
        <v>91</v>
      </c>
      <c r="E94">
        <v>1</v>
      </c>
      <c r="F94">
        <v>2</v>
      </c>
      <c r="H94" t="str">
        <f t="shared" si="1"/>
        <v>INSERT INTO relationships (city_id,institution_id,region_id,campus_id,type_id,degree_granting_type_id) VALUES(23,26,4,91,1,2);</v>
      </c>
    </row>
    <row r="95" spans="1:8" x14ac:dyDescent="0.25">
      <c r="A95">
        <v>89</v>
      </c>
      <c r="B95">
        <v>26</v>
      </c>
      <c r="C95">
        <v>6</v>
      </c>
      <c r="D95">
        <v>92</v>
      </c>
      <c r="E95">
        <v>2</v>
      </c>
      <c r="F95">
        <v>2</v>
      </c>
      <c r="H95" t="str">
        <f t="shared" si="1"/>
        <v>INSERT INTO relationships (city_id,institution_id,region_id,campus_id,type_id,degree_granting_type_id) VALUES(89,26,6,92,2,2);</v>
      </c>
    </row>
    <row r="96" spans="1:8" x14ac:dyDescent="0.25">
      <c r="A96">
        <v>32</v>
      </c>
      <c r="B96">
        <v>27</v>
      </c>
      <c r="C96">
        <v>5</v>
      </c>
      <c r="D96">
        <v>93</v>
      </c>
      <c r="E96">
        <v>6</v>
      </c>
      <c r="F96">
        <v>2</v>
      </c>
      <c r="H96" t="str">
        <f t="shared" si="1"/>
        <v>INSERT INTO relationships (city_id,institution_id,region_id,campus_id,type_id,degree_granting_type_id) VALUES(32,27,5,93,6,2);</v>
      </c>
    </row>
    <row r="97" spans="1:8" x14ac:dyDescent="0.25">
      <c r="A97">
        <v>49</v>
      </c>
      <c r="B97">
        <v>27</v>
      </c>
      <c r="C97">
        <v>5</v>
      </c>
      <c r="D97">
        <v>94</v>
      </c>
      <c r="E97">
        <v>6</v>
      </c>
      <c r="F97">
        <v>2</v>
      </c>
      <c r="H97" t="str">
        <f t="shared" si="1"/>
        <v>INSERT INTO relationships (city_id,institution_id,region_id,campus_id,type_id,degree_granting_type_id) VALUES(49,27,5,94,6,2);</v>
      </c>
    </row>
    <row r="98" spans="1:8" x14ac:dyDescent="0.25">
      <c r="A98">
        <v>83</v>
      </c>
      <c r="B98">
        <v>27</v>
      </c>
      <c r="C98">
        <v>5</v>
      </c>
      <c r="D98">
        <v>95</v>
      </c>
      <c r="E98">
        <v>6</v>
      </c>
      <c r="F98">
        <v>2</v>
      </c>
      <c r="H98" t="str">
        <f t="shared" si="1"/>
        <v>INSERT INTO relationships (city_id,institution_id,region_id,campus_id,type_id,degree_granting_type_id) VALUES(83,27,5,95,6,2);</v>
      </c>
    </row>
    <row r="99" spans="1:8" x14ac:dyDescent="0.25">
      <c r="A99">
        <v>49</v>
      </c>
      <c r="B99">
        <v>27</v>
      </c>
      <c r="C99">
        <v>5</v>
      </c>
      <c r="D99">
        <v>96</v>
      </c>
      <c r="E99">
        <v>6</v>
      </c>
      <c r="F99">
        <v>2</v>
      </c>
      <c r="H99" t="str">
        <f t="shared" si="1"/>
        <v>INSERT INTO relationships (city_id,institution_id,region_id,campus_id,type_id,degree_granting_type_id) VALUES(49,27,5,96,6,2);</v>
      </c>
    </row>
    <row r="100" spans="1:8" x14ac:dyDescent="0.25">
      <c r="A100">
        <v>36</v>
      </c>
      <c r="B100">
        <v>27</v>
      </c>
      <c r="C100">
        <v>5</v>
      </c>
      <c r="D100">
        <v>97</v>
      </c>
      <c r="E100">
        <v>6</v>
      </c>
      <c r="F100">
        <v>2</v>
      </c>
      <c r="H100" t="str">
        <f t="shared" si="1"/>
        <v>INSERT INTO relationships (city_id,institution_id,region_id,campus_id,type_id,degree_granting_type_id) VALUES(36,27,5,97,6,2);</v>
      </c>
    </row>
    <row r="101" spans="1:8" x14ac:dyDescent="0.25">
      <c r="A101">
        <v>38</v>
      </c>
      <c r="B101">
        <v>27</v>
      </c>
      <c r="C101">
        <v>5</v>
      </c>
      <c r="D101">
        <v>98</v>
      </c>
      <c r="E101">
        <v>2</v>
      </c>
      <c r="F101">
        <v>2</v>
      </c>
      <c r="H101" t="str">
        <f t="shared" si="1"/>
        <v>INSERT INTO relationships (city_id,institution_id,region_id,campus_id,type_id,degree_granting_type_id) VALUES(38,27,5,98,2,2);</v>
      </c>
    </row>
    <row r="102" spans="1:8" x14ac:dyDescent="0.25">
      <c r="A102">
        <v>40</v>
      </c>
      <c r="B102">
        <v>27</v>
      </c>
      <c r="C102">
        <v>4</v>
      </c>
      <c r="D102">
        <v>99</v>
      </c>
      <c r="E102">
        <v>2</v>
      </c>
      <c r="F102">
        <v>2</v>
      </c>
      <c r="H102" t="str">
        <f t="shared" si="1"/>
        <v>INSERT INTO relationships (city_id,institution_id,region_id,campus_id,type_id,degree_granting_type_id) VALUES(40,27,4,99,2,2);</v>
      </c>
    </row>
    <row r="103" spans="1:8" x14ac:dyDescent="0.25">
      <c r="A103">
        <v>81</v>
      </c>
      <c r="B103">
        <v>27</v>
      </c>
      <c r="C103">
        <v>5</v>
      </c>
      <c r="D103">
        <v>100</v>
      </c>
      <c r="E103">
        <v>2</v>
      </c>
      <c r="F103">
        <v>2</v>
      </c>
      <c r="H103" t="str">
        <f t="shared" si="1"/>
        <v>INSERT INTO relationships (city_id,institution_id,region_id,campus_id,type_id,degree_granting_type_id) VALUES(81,27,5,100,2,2);</v>
      </c>
    </row>
    <row r="104" spans="1:8" x14ac:dyDescent="0.25">
      <c r="A104">
        <v>31</v>
      </c>
      <c r="B104">
        <v>27</v>
      </c>
      <c r="C104">
        <v>5</v>
      </c>
      <c r="D104">
        <v>101</v>
      </c>
      <c r="E104">
        <v>6</v>
      </c>
      <c r="F104">
        <v>2</v>
      </c>
      <c r="H104" t="str">
        <f t="shared" si="1"/>
        <v>INSERT INTO relationships (city_id,institution_id,region_id,campus_id,type_id,degree_granting_type_id) VALUES(31,27,5,101,6,2);</v>
      </c>
    </row>
    <row r="105" spans="1:8" x14ac:dyDescent="0.25">
      <c r="A105">
        <v>47</v>
      </c>
      <c r="B105">
        <v>27</v>
      </c>
      <c r="C105">
        <v>5</v>
      </c>
      <c r="D105">
        <v>102</v>
      </c>
      <c r="E105">
        <v>6</v>
      </c>
      <c r="F105">
        <v>2</v>
      </c>
      <c r="H105" t="str">
        <f t="shared" si="1"/>
        <v>INSERT INTO relationships (city_id,institution_id,region_id,campus_id,type_id,degree_granting_type_id) VALUES(47,27,5,102,6,2);</v>
      </c>
    </row>
    <row r="106" spans="1:8" x14ac:dyDescent="0.25">
      <c r="A106">
        <v>48</v>
      </c>
      <c r="B106">
        <v>27</v>
      </c>
      <c r="C106">
        <v>5</v>
      </c>
      <c r="D106">
        <v>103</v>
      </c>
      <c r="E106">
        <v>6</v>
      </c>
      <c r="F106">
        <v>2</v>
      </c>
      <c r="H106" t="str">
        <f t="shared" si="1"/>
        <v>INSERT INTO relationships (city_id,institution_id,region_id,campus_id,type_id,degree_granting_type_id) VALUES(48,27,5,103,6,2);</v>
      </c>
    </row>
    <row r="107" spans="1:8" x14ac:dyDescent="0.25">
      <c r="A107">
        <v>48</v>
      </c>
      <c r="B107">
        <v>27</v>
      </c>
      <c r="C107">
        <v>5</v>
      </c>
      <c r="D107">
        <v>104</v>
      </c>
      <c r="E107">
        <v>2</v>
      </c>
      <c r="F107">
        <v>2</v>
      </c>
      <c r="H107" t="str">
        <f t="shared" si="1"/>
        <v>INSERT INTO relationships (city_id,institution_id,region_id,campus_id,type_id,degree_granting_type_id) VALUES(48,27,5,104,2,2);</v>
      </c>
    </row>
    <row r="108" spans="1:8" x14ac:dyDescent="0.25">
      <c r="A108">
        <v>87</v>
      </c>
      <c r="B108">
        <v>27</v>
      </c>
      <c r="C108">
        <v>5</v>
      </c>
      <c r="D108">
        <v>105</v>
      </c>
      <c r="E108">
        <v>2</v>
      </c>
      <c r="F108">
        <v>2</v>
      </c>
      <c r="H108" t="str">
        <f t="shared" si="1"/>
        <v>INSERT INTO relationships (city_id,institution_id,region_id,campus_id,type_id,degree_granting_type_id) VALUES(87,27,5,105,2,2);</v>
      </c>
    </row>
    <row r="109" spans="1:8" x14ac:dyDescent="0.25">
      <c r="A109">
        <v>54</v>
      </c>
      <c r="B109">
        <v>27</v>
      </c>
      <c r="C109">
        <v>5</v>
      </c>
      <c r="D109">
        <v>106</v>
      </c>
      <c r="E109">
        <v>2</v>
      </c>
      <c r="F109">
        <v>2</v>
      </c>
      <c r="H109" t="str">
        <f t="shared" si="1"/>
        <v>INSERT INTO relationships (city_id,institution_id,region_id,campus_id,type_id,degree_granting_type_id) VALUES(54,27,5,106,2,2);</v>
      </c>
    </row>
    <row r="110" spans="1:8" x14ac:dyDescent="0.25">
      <c r="A110">
        <v>62</v>
      </c>
      <c r="B110">
        <v>27</v>
      </c>
      <c r="C110">
        <v>5</v>
      </c>
      <c r="D110">
        <v>107</v>
      </c>
      <c r="E110">
        <v>6</v>
      </c>
      <c r="F110">
        <v>2</v>
      </c>
      <c r="H110" t="str">
        <f t="shared" si="1"/>
        <v>INSERT INTO relationships (city_id,institution_id,region_id,campus_id,type_id,degree_granting_type_id) VALUES(62,27,5,107,6,2);</v>
      </c>
    </row>
    <row r="111" spans="1:8" x14ac:dyDescent="0.25">
      <c r="A111">
        <v>71</v>
      </c>
      <c r="B111">
        <v>27</v>
      </c>
      <c r="C111">
        <v>5</v>
      </c>
      <c r="D111">
        <v>108</v>
      </c>
      <c r="E111">
        <v>6</v>
      </c>
      <c r="F111">
        <v>2</v>
      </c>
      <c r="H111" t="str">
        <f t="shared" si="1"/>
        <v>INSERT INTO relationships (city_id,institution_id,region_id,campus_id,type_id,degree_granting_type_id) VALUES(71,27,5,108,6,2);</v>
      </c>
    </row>
    <row r="112" spans="1:8" x14ac:dyDescent="0.25">
      <c r="A112">
        <v>74</v>
      </c>
      <c r="B112">
        <v>27</v>
      </c>
      <c r="C112">
        <v>5</v>
      </c>
      <c r="D112">
        <v>109</v>
      </c>
      <c r="E112">
        <v>2</v>
      </c>
      <c r="F112">
        <v>2</v>
      </c>
      <c r="H112" t="str">
        <f t="shared" si="1"/>
        <v>INSERT INTO relationships (city_id,institution_id,region_id,campus_id,type_id,degree_granting_type_id) VALUES(74,27,5,109,2,2);</v>
      </c>
    </row>
    <row r="113" spans="1:8" x14ac:dyDescent="0.25">
      <c r="A113">
        <v>75</v>
      </c>
      <c r="B113">
        <v>27</v>
      </c>
      <c r="C113">
        <v>5</v>
      </c>
      <c r="D113">
        <v>110</v>
      </c>
      <c r="E113">
        <v>2</v>
      </c>
      <c r="F113">
        <v>2</v>
      </c>
      <c r="H113" t="str">
        <f t="shared" si="1"/>
        <v>INSERT INTO relationships (city_id,institution_id,region_id,campus_id,type_id,degree_granting_type_id) VALUES(75,27,5,110,2,2);</v>
      </c>
    </row>
    <row r="114" spans="1:8" x14ac:dyDescent="0.25">
      <c r="A114">
        <v>82</v>
      </c>
      <c r="B114">
        <v>27</v>
      </c>
      <c r="C114">
        <v>4</v>
      </c>
      <c r="D114">
        <v>111</v>
      </c>
      <c r="E114">
        <v>2</v>
      </c>
      <c r="F114">
        <v>2</v>
      </c>
      <c r="H114" t="str">
        <f t="shared" si="1"/>
        <v>INSERT INTO relationships (city_id,institution_id,region_id,campus_id,type_id,degree_granting_type_id) VALUES(82,27,4,111,2,2);</v>
      </c>
    </row>
    <row r="115" spans="1:8" x14ac:dyDescent="0.25">
      <c r="A115">
        <v>94</v>
      </c>
      <c r="B115">
        <v>28</v>
      </c>
      <c r="C115">
        <v>7</v>
      </c>
      <c r="D115">
        <v>112</v>
      </c>
      <c r="E115">
        <v>6</v>
      </c>
      <c r="F115">
        <v>2</v>
      </c>
      <c r="H115" t="str">
        <f t="shared" si="1"/>
        <v>INSERT INTO relationships (city_id,institution_id,region_id,campus_id,type_id,degree_granting_type_id) VALUES(94,28,7,112,6,2);</v>
      </c>
    </row>
    <row r="116" spans="1:8" x14ac:dyDescent="0.25">
      <c r="A116">
        <v>94</v>
      </c>
      <c r="B116">
        <v>28</v>
      </c>
      <c r="C116">
        <v>7</v>
      </c>
      <c r="D116">
        <v>113</v>
      </c>
      <c r="E116">
        <v>2</v>
      </c>
      <c r="F116">
        <v>2</v>
      </c>
      <c r="H116" t="str">
        <f t="shared" si="1"/>
        <v>INSERT INTO relationships (city_id,institution_id,region_id,campus_id,type_id,degree_granting_type_id) VALUES(94,28,7,113,2,2);</v>
      </c>
    </row>
    <row r="117" spans="1:8" x14ac:dyDescent="0.25">
      <c r="A117">
        <v>45</v>
      </c>
      <c r="B117">
        <v>28</v>
      </c>
      <c r="C117">
        <v>7</v>
      </c>
      <c r="D117">
        <v>114</v>
      </c>
      <c r="E117">
        <v>2</v>
      </c>
      <c r="F117">
        <v>2</v>
      </c>
      <c r="H117" t="str">
        <f t="shared" si="1"/>
        <v>INSERT INTO relationships (city_id,institution_id,region_id,campus_id,type_id,degree_granting_type_id) VALUES(45,28,7,114,2,2);</v>
      </c>
    </row>
    <row r="118" spans="1:8" x14ac:dyDescent="0.25">
      <c r="A118">
        <v>65</v>
      </c>
      <c r="B118">
        <v>28</v>
      </c>
      <c r="C118">
        <v>7</v>
      </c>
      <c r="D118">
        <v>115</v>
      </c>
      <c r="E118">
        <v>6</v>
      </c>
      <c r="F118">
        <v>2</v>
      </c>
      <c r="H118" t="str">
        <f t="shared" si="1"/>
        <v>INSERT INTO relationships (city_id,institution_id,region_id,campus_id,type_id,degree_granting_type_id) VALUES(65,28,7,115,6,2);</v>
      </c>
    </row>
    <row r="119" spans="1:8" x14ac:dyDescent="0.25">
      <c r="A119">
        <v>67</v>
      </c>
      <c r="B119">
        <v>28</v>
      </c>
      <c r="C119">
        <v>7</v>
      </c>
      <c r="D119">
        <v>116</v>
      </c>
      <c r="E119">
        <v>2</v>
      </c>
      <c r="F119">
        <v>2</v>
      </c>
      <c r="H119" t="str">
        <f t="shared" si="1"/>
        <v>INSERT INTO relationships (city_id,institution_id,region_id,campus_id,type_id,degree_granting_type_id) VALUES(67,28,7,116,2,2);</v>
      </c>
    </row>
    <row r="120" spans="1:8" x14ac:dyDescent="0.25">
      <c r="A120">
        <v>77</v>
      </c>
      <c r="B120">
        <v>28</v>
      </c>
      <c r="C120">
        <v>7</v>
      </c>
      <c r="D120">
        <v>117</v>
      </c>
      <c r="E120">
        <v>6</v>
      </c>
      <c r="F120">
        <v>2</v>
      </c>
      <c r="H120" t="str">
        <f t="shared" si="1"/>
        <v>INSERT INTO relationships (city_id,institution_id,region_id,campus_id,type_id,degree_granting_type_id) VALUES(77,28,7,117,6,2);</v>
      </c>
    </row>
    <row r="121" spans="1:8" x14ac:dyDescent="0.25">
      <c r="A121">
        <v>79</v>
      </c>
      <c r="B121">
        <v>28</v>
      </c>
      <c r="C121">
        <v>7</v>
      </c>
      <c r="D121">
        <v>118</v>
      </c>
      <c r="E121">
        <v>2</v>
      </c>
      <c r="F121">
        <v>2</v>
      </c>
      <c r="H121" t="str">
        <f t="shared" si="1"/>
        <v>INSERT INTO relationships (city_id,institution_id,region_id,campus_id,type_id,degree_granting_type_id) VALUES(79,28,7,118,2,2);</v>
      </c>
    </row>
    <row r="122" spans="1:8" x14ac:dyDescent="0.25">
      <c r="A122">
        <v>79</v>
      </c>
      <c r="B122">
        <v>28</v>
      </c>
      <c r="C122">
        <v>7</v>
      </c>
      <c r="D122">
        <v>119</v>
      </c>
      <c r="E122">
        <v>6</v>
      </c>
      <c r="F122">
        <v>2</v>
      </c>
      <c r="H122" t="str">
        <f t="shared" si="1"/>
        <v>INSERT INTO relationships (city_id,institution_id,region_id,campus_id,type_id,degree_granting_type_id) VALUES(79,28,7,119,6,2);</v>
      </c>
    </row>
    <row r="123" spans="1:8" x14ac:dyDescent="0.25">
      <c r="A123">
        <v>85</v>
      </c>
      <c r="B123">
        <v>28</v>
      </c>
      <c r="C123">
        <v>7</v>
      </c>
      <c r="D123">
        <v>120</v>
      </c>
      <c r="E123">
        <v>6</v>
      </c>
      <c r="F123">
        <v>2</v>
      </c>
      <c r="H123" t="str">
        <f t="shared" si="1"/>
        <v>INSERT INTO relationships (city_id,institution_id,region_id,campus_id,type_id,degree_granting_type_id) VALUES(85,28,7,120,6,2);</v>
      </c>
    </row>
    <row r="124" spans="1:8" x14ac:dyDescent="0.25">
      <c r="A124">
        <v>95</v>
      </c>
      <c r="B124">
        <v>31</v>
      </c>
      <c r="C124">
        <v>8</v>
      </c>
      <c r="D124">
        <v>121</v>
      </c>
      <c r="E124">
        <v>2</v>
      </c>
      <c r="F124">
        <v>2</v>
      </c>
      <c r="H124" t="str">
        <f t="shared" si="1"/>
        <v>INSERT INTO relationships (city_id,institution_id,region_id,campus_id,type_id,degree_granting_type_id) VALUES(95,31,8,121,2,2);</v>
      </c>
    </row>
    <row r="125" spans="1:8" x14ac:dyDescent="0.25">
      <c r="A125">
        <v>35</v>
      </c>
      <c r="B125">
        <v>32</v>
      </c>
      <c r="C125">
        <v>2</v>
      </c>
      <c r="D125">
        <v>122</v>
      </c>
      <c r="E125">
        <v>2</v>
      </c>
      <c r="F125">
        <v>2</v>
      </c>
      <c r="H125" t="str">
        <f t="shared" si="1"/>
        <v>INSERT INTO relationships (city_id,institution_id,region_id,campus_id,type_id,degree_granting_type_id) VALUES(35,32,2,122,2,2);</v>
      </c>
    </row>
    <row r="126" spans="1:8" x14ac:dyDescent="0.25">
      <c r="A126">
        <v>44</v>
      </c>
      <c r="B126">
        <v>32</v>
      </c>
      <c r="C126">
        <v>2</v>
      </c>
      <c r="D126">
        <v>123</v>
      </c>
      <c r="E126">
        <v>2</v>
      </c>
      <c r="F126">
        <v>2</v>
      </c>
      <c r="H126" t="str">
        <f t="shared" si="1"/>
        <v>INSERT INTO relationships (city_id,institution_id,region_id,campus_id,type_id,degree_granting_type_id) VALUES(44,32,2,123,2,2);</v>
      </c>
    </row>
    <row r="127" spans="1:8" x14ac:dyDescent="0.25">
      <c r="A127">
        <v>61</v>
      </c>
      <c r="B127">
        <v>32</v>
      </c>
      <c r="C127">
        <v>2</v>
      </c>
      <c r="D127">
        <v>124</v>
      </c>
      <c r="E127">
        <v>2</v>
      </c>
      <c r="F127">
        <v>2</v>
      </c>
      <c r="H127" t="str">
        <f t="shared" si="1"/>
        <v>INSERT INTO relationships (city_id,institution_id,region_id,campus_id,type_id,degree_granting_type_id) VALUES(61,32,2,124,2,2);</v>
      </c>
    </row>
    <row r="128" spans="1:8" x14ac:dyDescent="0.25">
      <c r="A128">
        <v>13</v>
      </c>
      <c r="B128">
        <v>32</v>
      </c>
      <c r="C128">
        <v>2</v>
      </c>
      <c r="D128">
        <v>125</v>
      </c>
      <c r="E128">
        <v>2</v>
      </c>
      <c r="F128">
        <v>2</v>
      </c>
      <c r="H128" t="str">
        <f t="shared" si="1"/>
        <v>INSERT INTO relationships (city_id,institution_id,region_id,campus_id,type_id,degree_granting_type_id) VALUES(13,32,2,125,2,2);</v>
      </c>
    </row>
    <row r="129" spans="1:8" x14ac:dyDescent="0.25">
      <c r="A129">
        <v>59</v>
      </c>
      <c r="B129">
        <v>32</v>
      </c>
      <c r="C129">
        <v>2</v>
      </c>
      <c r="D129">
        <v>126</v>
      </c>
      <c r="E129">
        <v>2</v>
      </c>
      <c r="F129">
        <v>2</v>
      </c>
      <c r="H129" t="str">
        <f t="shared" si="1"/>
        <v>INSERT INTO relationships (city_id,institution_id,region_id,campus_id,type_id,degree_granting_type_id) VALUES(59,32,2,126,2,2);</v>
      </c>
    </row>
    <row r="130" spans="1:8" x14ac:dyDescent="0.25">
      <c r="A130">
        <v>61</v>
      </c>
      <c r="B130">
        <v>32</v>
      </c>
      <c r="C130">
        <v>2</v>
      </c>
      <c r="D130">
        <v>127</v>
      </c>
      <c r="E130">
        <v>2</v>
      </c>
      <c r="F130">
        <v>2</v>
      </c>
      <c r="H130" t="str">
        <f t="shared" si="1"/>
        <v>INSERT INTO relationships (city_id,institution_id,region_id,campus_id,type_id,degree_granting_type_id) VALUES(61,32,2,127,2,2);</v>
      </c>
    </row>
    <row r="131" spans="1:8" x14ac:dyDescent="0.25">
      <c r="A131">
        <v>61</v>
      </c>
      <c r="B131">
        <v>32</v>
      </c>
      <c r="C131">
        <v>2</v>
      </c>
      <c r="D131">
        <v>128</v>
      </c>
      <c r="E131">
        <v>2</v>
      </c>
      <c r="F131">
        <v>2</v>
      </c>
      <c r="H131" t="str">
        <f t="shared" si="1"/>
        <v>INSERT INTO relationships (city_id,institution_id,region_id,campus_id,type_id,degree_granting_type_id) VALUES(61,32,2,128,2,2);</v>
      </c>
    </row>
    <row r="132" spans="1:8" x14ac:dyDescent="0.25">
      <c r="A132">
        <v>88</v>
      </c>
      <c r="B132">
        <v>32</v>
      </c>
      <c r="C132">
        <v>2</v>
      </c>
      <c r="D132">
        <v>129</v>
      </c>
      <c r="E132">
        <v>2</v>
      </c>
      <c r="F132">
        <v>2</v>
      </c>
      <c r="H132" t="str">
        <f t="shared" si="1"/>
        <v>INSERT INTO relationships (city_id,institution_id,region_id,campus_id,type_id,degree_granting_type_id) VALUES(88,32,2,129,2,2);</v>
      </c>
    </row>
    <row r="133" spans="1:8" x14ac:dyDescent="0.25">
      <c r="A133">
        <v>92</v>
      </c>
      <c r="B133">
        <v>33</v>
      </c>
      <c r="C133">
        <v>3</v>
      </c>
      <c r="D133">
        <v>130</v>
      </c>
      <c r="E133">
        <v>2</v>
      </c>
      <c r="F133">
        <v>2</v>
      </c>
      <c r="H133" t="str">
        <f t="shared" ref="H133:H194" si="2">H$3&amp;" VALUES("&amp;A133&amp;","&amp;B133&amp;","&amp;C133&amp;","&amp;D133&amp;","&amp;E133&amp;","&amp;F133&amp;");"</f>
        <v>INSERT INTO relationships (city_id,institution_id,region_id,campus_id,type_id,degree_granting_type_id) VALUES(92,33,3,130,2,2);</v>
      </c>
    </row>
    <row r="134" spans="1:8" x14ac:dyDescent="0.25">
      <c r="A134">
        <v>10</v>
      </c>
      <c r="B134">
        <v>33</v>
      </c>
      <c r="C134">
        <v>3</v>
      </c>
      <c r="D134">
        <v>131</v>
      </c>
      <c r="E134">
        <v>2</v>
      </c>
      <c r="F134">
        <v>2</v>
      </c>
      <c r="H134" t="str">
        <f t="shared" si="2"/>
        <v>INSERT INTO relationships (city_id,institution_id,region_id,campus_id,type_id,degree_granting_type_id) VALUES(10,33,3,131,2,2);</v>
      </c>
    </row>
    <row r="135" spans="1:8" x14ac:dyDescent="0.25">
      <c r="A135">
        <v>86</v>
      </c>
      <c r="B135">
        <v>33</v>
      </c>
      <c r="C135">
        <v>3</v>
      </c>
      <c r="D135">
        <v>132</v>
      </c>
      <c r="E135">
        <v>2</v>
      </c>
      <c r="F135">
        <v>2</v>
      </c>
      <c r="H135" t="str">
        <f t="shared" si="2"/>
        <v>INSERT INTO relationships (city_id,institution_id,region_id,campus_id,type_id,degree_granting_type_id) VALUES(86,33,3,132,2,2);</v>
      </c>
    </row>
    <row r="136" spans="1:8" x14ac:dyDescent="0.25">
      <c r="A136">
        <v>92</v>
      </c>
      <c r="B136">
        <v>33</v>
      </c>
      <c r="C136">
        <v>3</v>
      </c>
      <c r="D136">
        <v>133</v>
      </c>
      <c r="E136">
        <v>2</v>
      </c>
      <c r="F136">
        <v>2</v>
      </c>
      <c r="H136" t="str">
        <f t="shared" si="2"/>
        <v>INSERT INTO relationships (city_id,institution_id,region_id,campus_id,type_id,degree_granting_type_id) VALUES(92,33,3,133,2,2);</v>
      </c>
    </row>
    <row r="137" spans="1:8" x14ac:dyDescent="0.25">
      <c r="A137">
        <v>5</v>
      </c>
      <c r="B137">
        <v>35</v>
      </c>
      <c r="C137">
        <v>7</v>
      </c>
      <c r="D137">
        <v>134</v>
      </c>
      <c r="E137">
        <v>6</v>
      </c>
      <c r="F137">
        <v>2</v>
      </c>
      <c r="H137" t="str">
        <f t="shared" si="2"/>
        <v>INSERT INTO relationships (city_id,institution_id,region_id,campus_id,type_id,degree_granting_type_id) VALUES(5,35,7,134,6,2);</v>
      </c>
    </row>
    <row r="138" spans="1:8" x14ac:dyDescent="0.25">
      <c r="A138">
        <v>7</v>
      </c>
      <c r="B138">
        <v>35</v>
      </c>
      <c r="C138">
        <v>7</v>
      </c>
      <c r="D138">
        <v>135</v>
      </c>
      <c r="E138">
        <v>6</v>
      </c>
      <c r="F138">
        <v>2</v>
      </c>
      <c r="H138" t="str">
        <f t="shared" si="2"/>
        <v>INSERT INTO relationships (city_id,institution_id,region_id,campus_id,type_id,degree_granting_type_id) VALUES(7,35,7,135,6,2);</v>
      </c>
    </row>
    <row r="139" spans="1:8" x14ac:dyDescent="0.25">
      <c r="A139">
        <v>16</v>
      </c>
      <c r="B139">
        <v>35</v>
      </c>
      <c r="C139">
        <v>7</v>
      </c>
      <c r="D139">
        <v>136</v>
      </c>
      <c r="E139">
        <v>6</v>
      </c>
      <c r="F139">
        <v>2</v>
      </c>
      <c r="H139" t="str">
        <f t="shared" si="2"/>
        <v>INSERT INTO relationships (city_id,institution_id,region_id,campus_id,type_id,degree_granting_type_id) VALUES(16,35,7,136,6,2);</v>
      </c>
    </row>
    <row r="140" spans="1:8" x14ac:dyDescent="0.25">
      <c r="A140">
        <v>1</v>
      </c>
      <c r="B140">
        <v>35</v>
      </c>
      <c r="C140">
        <v>1</v>
      </c>
      <c r="D140">
        <v>137</v>
      </c>
      <c r="E140">
        <v>6</v>
      </c>
      <c r="F140">
        <v>2</v>
      </c>
      <c r="H140" t="str">
        <f t="shared" si="2"/>
        <v>INSERT INTO relationships (city_id,institution_id,region_id,campus_id,type_id,degree_granting_type_id) VALUES(1,35,1,137,6,2);</v>
      </c>
    </row>
    <row r="141" spans="1:8" x14ac:dyDescent="0.25">
      <c r="A141">
        <v>51</v>
      </c>
      <c r="B141">
        <v>35</v>
      </c>
      <c r="C141">
        <v>3</v>
      </c>
      <c r="D141">
        <v>138</v>
      </c>
      <c r="E141">
        <v>6</v>
      </c>
      <c r="F141">
        <v>2</v>
      </c>
      <c r="H141" t="str">
        <f t="shared" si="2"/>
        <v>INSERT INTO relationships (city_id,institution_id,region_id,campus_id,type_id,degree_granting_type_id) VALUES(51,35,3,138,6,2);</v>
      </c>
    </row>
    <row r="142" spans="1:8" x14ac:dyDescent="0.25">
      <c r="A142">
        <v>43</v>
      </c>
      <c r="B142">
        <v>35</v>
      </c>
      <c r="C142">
        <v>7</v>
      </c>
      <c r="D142">
        <v>139</v>
      </c>
      <c r="E142">
        <v>2</v>
      </c>
      <c r="F142">
        <v>2</v>
      </c>
      <c r="H142" t="str">
        <f t="shared" si="2"/>
        <v>INSERT INTO relationships (city_id,institution_id,region_id,campus_id,type_id,degree_granting_type_id) VALUES(43,35,7,139,2,2);</v>
      </c>
    </row>
    <row r="143" spans="1:8" x14ac:dyDescent="0.25">
      <c r="A143">
        <v>96</v>
      </c>
      <c r="B143">
        <v>35</v>
      </c>
      <c r="C143">
        <v>1</v>
      </c>
      <c r="D143">
        <v>140</v>
      </c>
      <c r="E143">
        <v>2</v>
      </c>
      <c r="F143">
        <v>2</v>
      </c>
      <c r="H143" t="str">
        <f t="shared" si="2"/>
        <v>INSERT INTO relationships (city_id,institution_id,region_id,campus_id,type_id,degree_granting_type_id) VALUES(96,35,1,140,2,2);</v>
      </c>
    </row>
    <row r="144" spans="1:8" x14ac:dyDescent="0.25">
      <c r="A144">
        <v>92</v>
      </c>
      <c r="B144">
        <v>38</v>
      </c>
      <c r="C144">
        <v>3</v>
      </c>
      <c r="D144">
        <v>141</v>
      </c>
      <c r="E144">
        <v>2</v>
      </c>
      <c r="F144">
        <v>2</v>
      </c>
      <c r="H144" t="str">
        <f t="shared" si="2"/>
        <v>INSERT INTO relationships (city_id,institution_id,region_id,campus_id,type_id,degree_granting_type_id) VALUES(92,38,3,141,2,2);</v>
      </c>
    </row>
    <row r="145" spans="1:8" x14ac:dyDescent="0.25">
      <c r="A145">
        <v>92</v>
      </c>
      <c r="B145">
        <v>38</v>
      </c>
      <c r="C145">
        <v>3</v>
      </c>
      <c r="D145">
        <v>142</v>
      </c>
      <c r="E145">
        <v>2</v>
      </c>
      <c r="F145">
        <v>2</v>
      </c>
      <c r="H145" t="str">
        <f t="shared" si="2"/>
        <v>INSERT INTO relationships (city_id,institution_id,region_id,campus_id,type_id,degree_granting_type_id) VALUES(92,38,3,142,2,2);</v>
      </c>
    </row>
    <row r="146" spans="1:8" x14ac:dyDescent="0.25">
      <c r="A146">
        <v>45</v>
      </c>
      <c r="B146">
        <v>38</v>
      </c>
      <c r="C146">
        <v>7</v>
      </c>
      <c r="D146">
        <v>143</v>
      </c>
      <c r="E146">
        <v>2</v>
      </c>
      <c r="F146">
        <v>2</v>
      </c>
      <c r="H146" t="str">
        <f t="shared" si="2"/>
        <v>INSERT INTO relationships (city_id,institution_id,region_id,campus_id,type_id,degree_granting_type_id) VALUES(45,38,7,143,2,2);</v>
      </c>
    </row>
    <row r="147" spans="1:8" x14ac:dyDescent="0.25">
      <c r="A147">
        <v>92</v>
      </c>
      <c r="B147">
        <v>38</v>
      </c>
      <c r="C147">
        <v>3</v>
      </c>
      <c r="D147">
        <v>144</v>
      </c>
      <c r="E147">
        <v>3</v>
      </c>
      <c r="F147">
        <v>2</v>
      </c>
      <c r="H147" t="str">
        <f t="shared" si="2"/>
        <v>INSERT INTO relationships (city_id,institution_id,region_id,campus_id,type_id,degree_granting_type_id) VALUES(92,38,3,144,3,2);</v>
      </c>
    </row>
    <row r="148" spans="1:8" x14ac:dyDescent="0.25">
      <c r="A148">
        <v>73</v>
      </c>
      <c r="B148">
        <v>39</v>
      </c>
      <c r="C148">
        <v>1</v>
      </c>
      <c r="D148">
        <v>145</v>
      </c>
      <c r="E148">
        <v>2</v>
      </c>
      <c r="F148">
        <v>2</v>
      </c>
      <c r="H148" t="str">
        <f t="shared" si="2"/>
        <v>INSERT INTO relationships (city_id,institution_id,region_id,campus_id,type_id,degree_granting_type_id) VALUES(73,39,1,145,2,2);</v>
      </c>
    </row>
    <row r="149" spans="1:8" x14ac:dyDescent="0.25">
      <c r="A149">
        <v>87</v>
      </c>
      <c r="B149">
        <v>39</v>
      </c>
      <c r="C149">
        <v>5</v>
      </c>
      <c r="D149">
        <v>146</v>
      </c>
      <c r="E149">
        <v>2</v>
      </c>
      <c r="F149">
        <v>2</v>
      </c>
      <c r="H149" t="str">
        <f t="shared" si="2"/>
        <v>INSERT INTO relationships (city_id,institution_id,region_id,campus_id,type_id,degree_granting_type_id) VALUES(87,39,5,146,2,2);</v>
      </c>
    </row>
    <row r="150" spans="1:8" x14ac:dyDescent="0.25">
      <c r="A150">
        <v>29</v>
      </c>
      <c r="B150">
        <v>39</v>
      </c>
      <c r="C150">
        <v>6</v>
      </c>
      <c r="D150">
        <v>147</v>
      </c>
      <c r="E150">
        <v>2</v>
      </c>
      <c r="F150">
        <v>2</v>
      </c>
      <c r="H150" t="str">
        <f t="shared" si="2"/>
        <v>INSERT INTO relationships (city_id,institution_id,region_id,campus_id,type_id,degree_granting_type_id) VALUES(29,39,6,147,2,2);</v>
      </c>
    </row>
    <row r="151" spans="1:8" x14ac:dyDescent="0.25">
      <c r="A151">
        <v>74</v>
      </c>
      <c r="B151">
        <v>39</v>
      </c>
      <c r="C151">
        <v>5</v>
      </c>
      <c r="D151">
        <v>148</v>
      </c>
      <c r="E151">
        <v>9</v>
      </c>
      <c r="F151">
        <v>2</v>
      </c>
      <c r="H151" t="str">
        <f t="shared" si="2"/>
        <v>INSERT INTO relationships (city_id,institution_id,region_id,campus_id,type_id,degree_granting_type_id) VALUES(74,39,5,148,9,2);</v>
      </c>
    </row>
    <row r="152" spans="1:8" x14ac:dyDescent="0.25">
      <c r="A152">
        <v>76</v>
      </c>
      <c r="B152">
        <v>39</v>
      </c>
      <c r="C152">
        <v>1</v>
      </c>
      <c r="D152">
        <v>149</v>
      </c>
      <c r="E152">
        <v>2</v>
      </c>
      <c r="F152">
        <v>2</v>
      </c>
      <c r="H152" t="str">
        <f t="shared" si="2"/>
        <v>INSERT INTO relationships (city_id,institution_id,region_id,campus_id,type_id,degree_granting_type_id) VALUES(76,39,1,149,2,2);</v>
      </c>
    </row>
    <row r="153" spans="1:8" x14ac:dyDescent="0.25">
      <c r="A153">
        <v>2</v>
      </c>
      <c r="B153">
        <v>41</v>
      </c>
      <c r="C153">
        <v>3</v>
      </c>
      <c r="D153">
        <v>150</v>
      </c>
      <c r="E153">
        <v>9</v>
      </c>
      <c r="F153">
        <v>2</v>
      </c>
      <c r="H153" t="str">
        <f t="shared" si="2"/>
        <v>INSERT INTO relationships (city_id,institution_id,region_id,campus_id,type_id,degree_granting_type_id) VALUES(2,41,3,150,9,2);</v>
      </c>
    </row>
    <row r="154" spans="1:8" x14ac:dyDescent="0.25">
      <c r="A154">
        <v>15</v>
      </c>
      <c r="B154">
        <v>41</v>
      </c>
      <c r="C154">
        <v>3</v>
      </c>
      <c r="D154">
        <v>151</v>
      </c>
      <c r="E154">
        <v>2</v>
      </c>
      <c r="F154">
        <v>2</v>
      </c>
      <c r="H154" t="str">
        <f t="shared" si="2"/>
        <v>INSERT INTO relationships (city_id,institution_id,region_id,campus_id,type_id,degree_granting_type_id) VALUES(15,41,3,151,2,2);</v>
      </c>
    </row>
    <row r="155" spans="1:8" x14ac:dyDescent="0.25">
      <c r="A155">
        <v>2</v>
      </c>
      <c r="B155">
        <v>41</v>
      </c>
      <c r="C155">
        <v>3</v>
      </c>
      <c r="D155">
        <v>152</v>
      </c>
      <c r="E155">
        <v>9</v>
      </c>
      <c r="F155">
        <v>2</v>
      </c>
      <c r="H155" t="str">
        <f t="shared" si="2"/>
        <v>INSERT INTO relationships (city_id,institution_id,region_id,campus_id,type_id,degree_granting_type_id) VALUES(2,41,3,152,9,2);</v>
      </c>
    </row>
    <row r="156" spans="1:8" x14ac:dyDescent="0.25">
      <c r="A156">
        <v>39</v>
      </c>
      <c r="B156">
        <v>41</v>
      </c>
      <c r="C156">
        <v>3</v>
      </c>
      <c r="D156">
        <v>153</v>
      </c>
      <c r="E156">
        <v>9</v>
      </c>
      <c r="F156">
        <v>2</v>
      </c>
      <c r="H156" t="str">
        <f t="shared" si="2"/>
        <v>INSERT INTO relationships (city_id,institution_id,region_id,campus_id,type_id,degree_granting_type_id) VALUES(39,41,3,153,9,2);</v>
      </c>
    </row>
    <row r="157" spans="1:8" x14ac:dyDescent="0.25">
      <c r="A157">
        <v>2</v>
      </c>
      <c r="B157">
        <v>41</v>
      </c>
      <c r="C157">
        <v>3</v>
      </c>
      <c r="D157">
        <v>154</v>
      </c>
      <c r="E157">
        <v>2</v>
      </c>
      <c r="F157">
        <v>2</v>
      </c>
      <c r="H157" t="str">
        <f t="shared" si="2"/>
        <v>INSERT INTO relationships (city_id,institution_id,region_id,campus_id,type_id,degree_granting_type_id) VALUES(2,41,3,154,2,2);</v>
      </c>
    </row>
    <row r="158" spans="1:8" x14ac:dyDescent="0.25">
      <c r="A158">
        <v>57</v>
      </c>
      <c r="B158">
        <v>41</v>
      </c>
      <c r="C158">
        <v>3</v>
      </c>
      <c r="D158">
        <v>155</v>
      </c>
      <c r="E158">
        <v>2</v>
      </c>
      <c r="F158">
        <v>2</v>
      </c>
      <c r="H158" t="str">
        <f t="shared" si="2"/>
        <v>INSERT INTO relationships (city_id,institution_id,region_id,campus_id,type_id,degree_granting_type_id) VALUES(57,41,3,155,2,2);</v>
      </c>
    </row>
    <row r="159" spans="1:8" x14ac:dyDescent="0.25">
      <c r="A159">
        <v>15</v>
      </c>
      <c r="B159">
        <v>41</v>
      </c>
      <c r="C159">
        <v>3</v>
      </c>
      <c r="D159">
        <v>156</v>
      </c>
      <c r="E159">
        <v>2</v>
      </c>
      <c r="F159">
        <v>2</v>
      </c>
      <c r="H159" t="str">
        <f t="shared" si="2"/>
        <v>INSERT INTO relationships (city_id,institution_id,region_id,campus_id,type_id,degree_granting_type_id) VALUES(15,41,3,156,2,2);</v>
      </c>
    </row>
    <row r="160" spans="1:8" x14ac:dyDescent="0.25">
      <c r="A160">
        <v>95</v>
      </c>
      <c r="B160">
        <v>42</v>
      </c>
      <c r="C160">
        <v>8</v>
      </c>
      <c r="D160">
        <v>157</v>
      </c>
      <c r="E160">
        <v>2</v>
      </c>
      <c r="F160">
        <v>2</v>
      </c>
      <c r="H160" t="str">
        <f t="shared" si="2"/>
        <v>INSERT INTO relationships (city_id,institution_id,region_id,campus_id,type_id,degree_granting_type_id) VALUES(95,42,8,157,2,2);</v>
      </c>
    </row>
    <row r="161" spans="1:8" x14ac:dyDescent="0.25">
      <c r="A161">
        <v>92</v>
      </c>
      <c r="B161">
        <v>43</v>
      </c>
      <c r="C161">
        <v>3</v>
      </c>
      <c r="D161">
        <v>158</v>
      </c>
      <c r="E161">
        <v>2</v>
      </c>
      <c r="F161">
        <v>2</v>
      </c>
      <c r="H161" t="str">
        <f t="shared" si="2"/>
        <v>INSERT INTO relationships (city_id,institution_id,region_id,campus_id,type_id,degree_granting_type_id) VALUES(92,43,3,158,2,2);</v>
      </c>
    </row>
    <row r="162" spans="1:8" x14ac:dyDescent="0.25">
      <c r="A162">
        <v>92</v>
      </c>
      <c r="B162">
        <v>43</v>
      </c>
      <c r="C162">
        <v>3</v>
      </c>
      <c r="D162">
        <v>159</v>
      </c>
      <c r="E162">
        <v>2</v>
      </c>
      <c r="F162">
        <v>2</v>
      </c>
      <c r="H162" t="str">
        <f t="shared" si="2"/>
        <v>INSERT INTO relationships (city_id,institution_id,region_id,campus_id,type_id,degree_granting_type_id) VALUES(92,43,3,159,2,2);</v>
      </c>
    </row>
    <row r="163" spans="1:8" x14ac:dyDescent="0.25">
      <c r="A163">
        <v>25</v>
      </c>
      <c r="B163">
        <v>44</v>
      </c>
      <c r="C163">
        <v>8</v>
      </c>
      <c r="D163">
        <v>160</v>
      </c>
      <c r="E163">
        <v>2</v>
      </c>
      <c r="F163">
        <v>2</v>
      </c>
      <c r="H163" t="str">
        <f t="shared" si="2"/>
        <v>INSERT INTO relationships (city_id,institution_id,region_id,campus_id,type_id,degree_granting_type_id) VALUES(25,44,8,160,2,2);</v>
      </c>
    </row>
    <row r="164" spans="1:8" x14ac:dyDescent="0.25">
      <c r="A164">
        <v>8</v>
      </c>
      <c r="B164">
        <v>44</v>
      </c>
      <c r="C164">
        <v>8</v>
      </c>
      <c r="D164">
        <v>161</v>
      </c>
      <c r="E164">
        <v>8</v>
      </c>
      <c r="F164">
        <v>2</v>
      </c>
      <c r="H164" t="str">
        <f t="shared" si="2"/>
        <v>INSERT INTO relationships (city_id,institution_id,region_id,campus_id,type_id,degree_granting_type_id) VALUES(8,44,8,161,8,2);</v>
      </c>
    </row>
    <row r="165" spans="1:8" x14ac:dyDescent="0.25">
      <c r="A165">
        <v>60</v>
      </c>
      <c r="B165">
        <v>44</v>
      </c>
      <c r="C165">
        <v>8</v>
      </c>
      <c r="D165">
        <v>162</v>
      </c>
      <c r="E165">
        <v>8</v>
      </c>
      <c r="F165">
        <v>2</v>
      </c>
      <c r="H165" t="str">
        <f t="shared" si="2"/>
        <v>INSERT INTO relationships (city_id,institution_id,region_id,campus_id,type_id,degree_granting_type_id) VALUES(60,44,8,162,8,2);</v>
      </c>
    </row>
    <row r="166" spans="1:8" x14ac:dyDescent="0.25">
      <c r="A166">
        <v>60</v>
      </c>
      <c r="B166">
        <v>44</v>
      </c>
      <c r="C166">
        <v>8</v>
      </c>
      <c r="D166">
        <v>163</v>
      </c>
      <c r="E166">
        <v>8</v>
      </c>
      <c r="F166">
        <v>2</v>
      </c>
      <c r="H166" t="str">
        <f t="shared" si="2"/>
        <v>INSERT INTO relationships (city_id,institution_id,region_id,campus_id,type_id,degree_granting_type_id) VALUES(60,44,8,163,8,2);</v>
      </c>
    </row>
    <row r="167" spans="1:8" x14ac:dyDescent="0.25">
      <c r="A167">
        <v>60</v>
      </c>
      <c r="B167">
        <v>44</v>
      </c>
      <c r="C167">
        <v>8</v>
      </c>
      <c r="D167">
        <v>164</v>
      </c>
      <c r="E167">
        <v>2</v>
      </c>
      <c r="F167">
        <v>2</v>
      </c>
      <c r="H167" t="str">
        <f t="shared" si="2"/>
        <v>INSERT INTO relationships (city_id,institution_id,region_id,campus_id,type_id,degree_granting_type_id) VALUES(60,44,8,164,2,2);</v>
      </c>
    </row>
    <row r="168" spans="1:8" x14ac:dyDescent="0.25">
      <c r="A168">
        <v>66</v>
      </c>
      <c r="B168">
        <v>44</v>
      </c>
      <c r="C168">
        <v>8</v>
      </c>
      <c r="D168">
        <v>165</v>
      </c>
      <c r="E168">
        <v>2</v>
      </c>
      <c r="F168">
        <v>2</v>
      </c>
      <c r="H168" t="str">
        <f t="shared" si="2"/>
        <v>INSERT INTO relationships (city_id,institution_id,region_id,campus_id,type_id,degree_granting_type_id) VALUES(66,44,8,165,2,2);</v>
      </c>
    </row>
    <row r="169" spans="1:8" x14ac:dyDescent="0.25">
      <c r="A169">
        <v>72</v>
      </c>
      <c r="B169">
        <v>44</v>
      </c>
      <c r="C169">
        <v>8</v>
      </c>
      <c r="D169">
        <v>166</v>
      </c>
      <c r="E169">
        <v>2</v>
      </c>
      <c r="F169">
        <v>2</v>
      </c>
      <c r="H169" t="str">
        <f t="shared" si="2"/>
        <v>INSERT INTO relationships (city_id,institution_id,region_id,campus_id,type_id,degree_granting_type_id) VALUES(72,44,8,166,2,2);</v>
      </c>
    </row>
    <row r="170" spans="1:8" x14ac:dyDescent="0.25">
      <c r="A170">
        <v>92</v>
      </c>
      <c r="B170">
        <v>2</v>
      </c>
      <c r="C170">
        <v>3</v>
      </c>
      <c r="D170">
        <v>167</v>
      </c>
      <c r="E170">
        <v>2</v>
      </c>
      <c r="F170">
        <v>1</v>
      </c>
      <c r="H170" t="str">
        <f t="shared" si="2"/>
        <v>INSERT INTO relationships (city_id,institution_id,region_id,campus_id,type_id,degree_granting_type_id) VALUES(92,2,3,167,2,1);</v>
      </c>
    </row>
    <row r="171" spans="1:8" x14ac:dyDescent="0.25">
      <c r="A171">
        <v>10</v>
      </c>
      <c r="B171">
        <v>3</v>
      </c>
      <c r="C171">
        <v>3</v>
      </c>
      <c r="D171">
        <v>168</v>
      </c>
      <c r="E171">
        <v>2</v>
      </c>
      <c r="F171">
        <v>1</v>
      </c>
      <c r="H171" t="str">
        <f t="shared" si="2"/>
        <v>INSERT INTO relationships (city_id,institution_id,region_id,campus_id,type_id,degree_granting_type_id) VALUES(10,3,3,168,2,1);</v>
      </c>
    </row>
    <row r="172" spans="1:8" x14ac:dyDescent="0.25">
      <c r="A172">
        <v>92</v>
      </c>
      <c r="B172">
        <v>3</v>
      </c>
      <c r="C172">
        <v>3</v>
      </c>
      <c r="D172">
        <v>169</v>
      </c>
      <c r="E172">
        <v>2</v>
      </c>
      <c r="F172">
        <v>1</v>
      </c>
      <c r="H172" t="str">
        <f t="shared" si="2"/>
        <v>INSERT INTO relationships (city_id,institution_id,region_id,campus_id,type_id,degree_granting_type_id) VALUES(92,3,3,169,2,1);</v>
      </c>
    </row>
    <row r="173" spans="1:8" x14ac:dyDescent="0.25">
      <c r="A173">
        <v>10</v>
      </c>
      <c r="B173">
        <v>4</v>
      </c>
      <c r="C173">
        <v>3</v>
      </c>
      <c r="D173">
        <v>170</v>
      </c>
      <c r="E173">
        <v>2</v>
      </c>
      <c r="F173">
        <v>1</v>
      </c>
      <c r="H173" t="str">
        <f t="shared" si="2"/>
        <v>INSERT INTO relationships (city_id,institution_id,region_id,campus_id,type_id,degree_granting_type_id) VALUES(10,4,3,170,2,1);</v>
      </c>
    </row>
    <row r="174" spans="1:8" x14ac:dyDescent="0.25">
      <c r="A174">
        <v>92</v>
      </c>
      <c r="B174">
        <v>4</v>
      </c>
      <c r="C174">
        <v>3</v>
      </c>
      <c r="D174">
        <v>171</v>
      </c>
      <c r="E174">
        <v>2</v>
      </c>
      <c r="F174">
        <v>1</v>
      </c>
      <c r="H174" t="str">
        <f t="shared" si="2"/>
        <v>INSERT INTO relationships (city_id,institution_id,region_id,campus_id,type_id,degree_granting_type_id) VALUES(92,4,3,171,2,1);</v>
      </c>
    </row>
    <row r="175" spans="1:8" x14ac:dyDescent="0.25">
      <c r="A175">
        <v>92</v>
      </c>
      <c r="B175">
        <v>5</v>
      </c>
      <c r="C175">
        <v>3</v>
      </c>
      <c r="D175">
        <v>172</v>
      </c>
      <c r="E175">
        <v>2</v>
      </c>
      <c r="F175">
        <v>3</v>
      </c>
      <c r="H175" t="str">
        <f t="shared" si="2"/>
        <v>INSERT INTO relationships (city_id,institution_id,region_id,campus_id,type_id,degree_granting_type_id) VALUES(92,5,3,172,2,3);</v>
      </c>
    </row>
    <row r="176" spans="1:8" x14ac:dyDescent="0.25">
      <c r="A176">
        <v>92</v>
      </c>
      <c r="B176">
        <v>9</v>
      </c>
      <c r="C176">
        <v>3</v>
      </c>
      <c r="D176">
        <v>173</v>
      </c>
      <c r="E176">
        <v>2</v>
      </c>
      <c r="F176">
        <v>1</v>
      </c>
      <c r="H176" t="str">
        <f t="shared" si="2"/>
        <v>INSERT INTO relationships (city_id,institution_id,region_id,campus_id,type_id,degree_granting_type_id) VALUES(92,9,3,173,2,1);</v>
      </c>
    </row>
    <row r="177" spans="1:8" x14ac:dyDescent="0.25">
      <c r="A177">
        <v>95</v>
      </c>
      <c r="B177">
        <v>9</v>
      </c>
      <c r="C177">
        <v>8</v>
      </c>
      <c r="D177">
        <v>174</v>
      </c>
      <c r="E177">
        <v>2</v>
      </c>
      <c r="F177">
        <v>1</v>
      </c>
      <c r="H177" t="str">
        <f t="shared" si="2"/>
        <v>INSERT INTO relationships (city_id,institution_id,region_id,campus_id,type_id,degree_granting_type_id) VALUES(95,9,8,174,2,1);</v>
      </c>
    </row>
    <row r="178" spans="1:8" x14ac:dyDescent="0.25">
      <c r="A178">
        <v>92</v>
      </c>
      <c r="B178">
        <v>13</v>
      </c>
      <c r="C178">
        <v>3</v>
      </c>
      <c r="D178">
        <v>175</v>
      </c>
      <c r="E178">
        <v>2</v>
      </c>
      <c r="F178">
        <v>1</v>
      </c>
      <c r="H178" t="str">
        <f t="shared" si="2"/>
        <v>INSERT INTO relationships (city_id,institution_id,region_id,campus_id,type_id,degree_granting_type_id) VALUES(92,13,3,175,2,1);</v>
      </c>
    </row>
    <row r="179" spans="1:8" x14ac:dyDescent="0.25">
      <c r="A179">
        <v>92</v>
      </c>
      <c r="B179">
        <v>14</v>
      </c>
      <c r="C179">
        <v>3</v>
      </c>
      <c r="D179">
        <v>176</v>
      </c>
      <c r="E179">
        <v>2</v>
      </c>
      <c r="F179">
        <v>1</v>
      </c>
      <c r="H179" t="str">
        <f t="shared" si="2"/>
        <v>INSERT INTO relationships (city_id,institution_id,region_id,campus_id,type_id,degree_granting_type_id) VALUES(92,14,3,176,2,1);</v>
      </c>
    </row>
    <row r="180" spans="1:8" x14ac:dyDescent="0.25">
      <c r="A180">
        <v>92</v>
      </c>
      <c r="B180">
        <v>17</v>
      </c>
      <c r="C180">
        <v>3</v>
      </c>
      <c r="D180">
        <v>177</v>
      </c>
      <c r="E180">
        <v>2</v>
      </c>
      <c r="F180">
        <v>1</v>
      </c>
      <c r="H180" t="str">
        <f t="shared" si="2"/>
        <v>INSERT INTO relationships (city_id,institution_id,region_id,campus_id,type_id,degree_granting_type_id) VALUES(92,17,3,177,2,1);</v>
      </c>
    </row>
    <row r="181" spans="1:8" x14ac:dyDescent="0.25">
      <c r="A181">
        <v>10</v>
      </c>
      <c r="B181">
        <v>18</v>
      </c>
      <c r="C181">
        <v>3</v>
      </c>
      <c r="D181">
        <v>178</v>
      </c>
      <c r="E181">
        <v>2</v>
      </c>
      <c r="F181">
        <v>1</v>
      </c>
      <c r="H181" t="str">
        <f t="shared" si="2"/>
        <v>INSERT INTO relationships (city_id,institution_id,region_id,campus_id,type_id,degree_granting_type_id) VALUES(10,18,3,178,2,1);</v>
      </c>
    </row>
    <row r="182" spans="1:8" x14ac:dyDescent="0.25">
      <c r="A182">
        <v>29</v>
      </c>
      <c r="B182">
        <v>19</v>
      </c>
      <c r="C182">
        <v>6</v>
      </c>
      <c r="D182">
        <v>179</v>
      </c>
      <c r="E182">
        <v>2</v>
      </c>
      <c r="F182">
        <v>1</v>
      </c>
      <c r="H182" t="str">
        <f t="shared" si="2"/>
        <v>INSERT INTO relationships (city_id,institution_id,region_id,campus_id,type_id,degree_granting_type_id) VALUES(29,19,6,179,2,1);</v>
      </c>
    </row>
    <row r="183" spans="1:8" x14ac:dyDescent="0.25">
      <c r="A183">
        <v>95</v>
      </c>
      <c r="B183">
        <v>19</v>
      </c>
      <c r="C183">
        <v>8</v>
      </c>
      <c r="D183">
        <v>180</v>
      </c>
      <c r="E183">
        <v>2</v>
      </c>
      <c r="F183">
        <v>1</v>
      </c>
      <c r="H183" t="str">
        <f t="shared" si="2"/>
        <v>INSERT INTO relationships (city_id,institution_id,region_id,campus_id,type_id,degree_granting_type_id) VALUES(95,19,8,180,2,1);</v>
      </c>
    </row>
    <row r="184" spans="1:8" x14ac:dyDescent="0.25">
      <c r="A184">
        <v>43</v>
      </c>
      <c r="B184">
        <v>19</v>
      </c>
      <c r="C184">
        <v>7</v>
      </c>
      <c r="D184">
        <v>181</v>
      </c>
      <c r="E184">
        <v>2</v>
      </c>
      <c r="F184">
        <v>1</v>
      </c>
      <c r="H184" t="str">
        <f t="shared" si="2"/>
        <v>INSERT INTO relationships (city_id,institution_id,region_id,campus_id,type_id,degree_granting_type_id) VALUES(43,19,7,181,2,1);</v>
      </c>
    </row>
    <row r="185" spans="1:8" x14ac:dyDescent="0.25">
      <c r="A185">
        <v>45</v>
      </c>
      <c r="B185">
        <v>19</v>
      </c>
      <c r="C185">
        <v>7</v>
      </c>
      <c r="D185">
        <v>182</v>
      </c>
      <c r="E185">
        <v>2</v>
      </c>
      <c r="F185">
        <v>1</v>
      </c>
      <c r="H185" t="str">
        <f t="shared" si="2"/>
        <v>INSERT INTO relationships (city_id,institution_id,region_id,campus_id,type_id,degree_granting_type_id) VALUES(45,19,7,182,2,1);</v>
      </c>
    </row>
    <row r="186" spans="1:8" x14ac:dyDescent="0.25">
      <c r="A186">
        <v>67</v>
      </c>
      <c r="B186">
        <v>19</v>
      </c>
      <c r="C186">
        <v>7</v>
      </c>
      <c r="D186">
        <v>183</v>
      </c>
      <c r="E186">
        <v>2</v>
      </c>
      <c r="F186">
        <v>1</v>
      </c>
      <c r="H186" t="str">
        <f t="shared" si="2"/>
        <v>INSERT INTO relationships (city_id,institution_id,region_id,campus_id,type_id,degree_granting_type_id) VALUES(67,19,7,183,2,1);</v>
      </c>
    </row>
    <row r="187" spans="1:8" x14ac:dyDescent="0.25">
      <c r="A187">
        <v>61</v>
      </c>
      <c r="B187">
        <v>19</v>
      </c>
      <c r="C187">
        <v>2</v>
      </c>
      <c r="D187">
        <v>184</v>
      </c>
      <c r="E187">
        <v>2</v>
      </c>
      <c r="F187">
        <v>1</v>
      </c>
      <c r="H187" t="str">
        <f t="shared" si="2"/>
        <v>INSERT INTO relationships (city_id,institution_id,region_id,campus_id,type_id,degree_granting_type_id) VALUES(61,19,2,184,2,1);</v>
      </c>
    </row>
    <row r="188" spans="1:8" x14ac:dyDescent="0.25">
      <c r="A188">
        <v>92</v>
      </c>
      <c r="B188">
        <v>23</v>
      </c>
      <c r="C188">
        <v>3</v>
      </c>
      <c r="D188">
        <v>185</v>
      </c>
      <c r="E188">
        <v>2</v>
      </c>
      <c r="F188">
        <v>1</v>
      </c>
      <c r="H188" t="str">
        <f t="shared" si="2"/>
        <v>INSERT INTO relationships (city_id,institution_id,region_id,campus_id,type_id,degree_granting_type_id) VALUES(92,23,3,185,2,1);</v>
      </c>
    </row>
    <row r="189" spans="1:8" x14ac:dyDescent="0.25">
      <c r="A189">
        <v>92</v>
      </c>
      <c r="B189">
        <v>29</v>
      </c>
      <c r="C189">
        <v>3</v>
      </c>
      <c r="D189">
        <v>186</v>
      </c>
      <c r="E189">
        <v>2</v>
      </c>
      <c r="F189">
        <v>3</v>
      </c>
      <c r="H189" t="str">
        <f t="shared" si="2"/>
        <v>INSERT INTO relationships (city_id,institution_id,region_id,campus_id,type_id,degree_granting_type_id) VALUES(92,29,3,186,2,3);</v>
      </c>
    </row>
    <row r="190" spans="1:8" x14ac:dyDescent="0.25">
      <c r="A190">
        <v>84</v>
      </c>
      <c r="B190">
        <v>30</v>
      </c>
      <c r="C190">
        <v>3</v>
      </c>
      <c r="D190">
        <v>187</v>
      </c>
      <c r="E190">
        <v>2</v>
      </c>
      <c r="F190">
        <v>1</v>
      </c>
      <c r="H190" t="str">
        <f t="shared" si="2"/>
        <v>INSERT INTO relationships (city_id,institution_id,region_id,campus_id,type_id,degree_granting_type_id) VALUES(84,30,3,187,2,1);</v>
      </c>
    </row>
    <row r="191" spans="1:8" x14ac:dyDescent="0.25">
      <c r="A191">
        <v>92</v>
      </c>
      <c r="B191">
        <v>34</v>
      </c>
      <c r="C191">
        <v>3</v>
      </c>
      <c r="D191">
        <v>188</v>
      </c>
      <c r="E191">
        <v>2</v>
      </c>
      <c r="F191">
        <v>1</v>
      </c>
      <c r="H191" t="str">
        <f t="shared" si="2"/>
        <v>INSERT INTO relationships (city_id,institution_id,region_id,campus_id,type_id,degree_granting_type_id) VALUES(92,34,3,188,2,1);</v>
      </c>
    </row>
    <row r="192" spans="1:8" x14ac:dyDescent="0.25">
      <c r="A192">
        <v>50</v>
      </c>
      <c r="B192">
        <v>36</v>
      </c>
      <c r="C192">
        <v>3</v>
      </c>
      <c r="D192">
        <v>189</v>
      </c>
      <c r="E192">
        <v>2</v>
      </c>
      <c r="F192">
        <v>1</v>
      </c>
      <c r="H192" t="str">
        <f t="shared" si="2"/>
        <v>INSERT INTO relationships (city_id,institution_id,region_id,campus_id,type_id,degree_granting_type_id) VALUES(50,36,3,189,2,1);</v>
      </c>
    </row>
    <row r="193" spans="1:8" x14ac:dyDescent="0.25">
      <c r="A193">
        <v>92</v>
      </c>
      <c r="B193">
        <v>37</v>
      </c>
      <c r="C193">
        <v>3</v>
      </c>
      <c r="D193">
        <v>190</v>
      </c>
      <c r="E193">
        <v>2</v>
      </c>
      <c r="F193">
        <v>1</v>
      </c>
      <c r="H193" t="str">
        <f t="shared" si="2"/>
        <v>INSERT INTO relationships (city_id,institution_id,region_id,campus_id,type_id,degree_granting_type_id) VALUES(92,37,3,190,2,1);</v>
      </c>
    </row>
    <row r="194" spans="1:8" x14ac:dyDescent="0.25">
      <c r="A194">
        <v>17</v>
      </c>
      <c r="B194">
        <v>40</v>
      </c>
      <c r="C194">
        <v>3</v>
      </c>
      <c r="D194">
        <v>191</v>
      </c>
      <c r="E194">
        <v>2</v>
      </c>
      <c r="F194">
        <v>3</v>
      </c>
      <c r="H194" t="str">
        <f t="shared" si="2"/>
        <v>INSERT INTO relationships (city_id,institution_id,region_id,campus_id,type_id,degree_granting_type_id) VALUES(17,40,3,191,2,3);</v>
      </c>
    </row>
    <row r="197" spans="1:8" x14ac:dyDescent="0.25">
      <c r="A197" t="s">
        <v>582</v>
      </c>
      <c r="B197" t="s">
        <v>989</v>
      </c>
    </row>
    <row r="198" spans="1:8" x14ac:dyDescent="0.25">
      <c r="A198" t="s">
        <v>584</v>
      </c>
      <c r="B198" t="s">
        <v>989</v>
      </c>
    </row>
    <row r="199" spans="1:8" x14ac:dyDescent="0.25">
      <c r="A199" t="s">
        <v>587</v>
      </c>
      <c r="B199" t="s">
        <v>989</v>
      </c>
    </row>
    <row r="200" spans="1:8" x14ac:dyDescent="0.25">
      <c r="A200" t="s">
        <v>590</v>
      </c>
      <c r="B200" t="s">
        <v>989</v>
      </c>
    </row>
    <row r="201" spans="1:8" x14ac:dyDescent="0.25">
      <c r="A201" t="s">
        <v>979</v>
      </c>
      <c r="B201" t="s">
        <v>989</v>
      </c>
    </row>
    <row r="202" spans="1:8" x14ac:dyDescent="0.25">
      <c r="A202" t="s">
        <v>981</v>
      </c>
      <c r="B202" t="s">
        <v>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L203"/>
  <sheetViews>
    <sheetView tabSelected="1" topLeftCell="A7" workbookViewId="0">
      <selection activeCell="C25" sqref="C25"/>
    </sheetView>
  </sheetViews>
  <sheetFormatPr defaultRowHeight="15" x14ac:dyDescent="0.25"/>
  <cols>
    <col min="1" max="1" width="10.42578125" bestFit="1" customWidth="1"/>
    <col min="2" max="2" width="55.5703125" bestFit="1" customWidth="1"/>
    <col min="3" max="3" width="51.5703125" bestFit="1" customWidth="1"/>
    <col min="4" max="4" width="11.7109375" bestFit="1" customWidth="1"/>
    <col min="5" max="5" width="10" bestFit="1" customWidth="1"/>
    <col min="6" max="6" width="10" customWidth="1"/>
    <col min="8" max="8" width="2.140625" style="9" customWidth="1"/>
    <col min="9" max="9" width="10.42578125" bestFit="1" customWidth="1"/>
    <col min="12" max="12" width="190.140625" bestFit="1" customWidth="1"/>
  </cols>
  <sheetData>
    <row r="1" spans="1:12" x14ac:dyDescent="0.25">
      <c r="A1" s="10" t="s">
        <v>980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3" spans="1:12" x14ac:dyDescent="0.25">
      <c r="A3" t="s">
        <v>590</v>
      </c>
      <c r="B3" t="s">
        <v>588</v>
      </c>
      <c r="C3" t="s">
        <v>589</v>
      </c>
      <c r="D3" s="2" t="s">
        <v>977</v>
      </c>
      <c r="E3" s="2" t="s">
        <v>978</v>
      </c>
      <c r="F3" s="2"/>
      <c r="G3" t="s">
        <v>590</v>
      </c>
      <c r="I3" t="s">
        <v>588</v>
      </c>
      <c r="J3" t="s">
        <v>589</v>
      </c>
      <c r="L3" t="str">
        <f>"INSERT INTO campus ("&amp;A3&amp;","&amp;B3&amp;","&amp;C3&amp;","&amp;D3&amp;","&amp;E3&amp;")"</f>
        <v>INSERT INTO campus (campus_id,campus,address,latitude,longitude)</v>
      </c>
    </row>
    <row r="4" spans="1:12" x14ac:dyDescent="0.25">
      <c r="A4">
        <v>1</v>
      </c>
      <c r="B4" t="s">
        <v>4</v>
      </c>
      <c r="C4" t="s">
        <v>2</v>
      </c>
      <c r="D4">
        <v>-123.1449150063</v>
      </c>
      <c r="E4">
        <v>49.184760997300003</v>
      </c>
      <c r="G4">
        <v>1</v>
      </c>
      <c r="I4">
        <f>LEN(B4)</f>
        <v>32</v>
      </c>
      <c r="J4">
        <f>LEN(C4)</f>
        <v>31</v>
      </c>
      <c r="L4" t="str">
        <f>L$3&amp;" VALUES("&amp;A4&amp;",'"&amp;B4&amp;"','"&amp;C4&amp;"',"&amp;ROUND(D4,10)&amp;","&amp;ROUND(E4,10)&amp;");"</f>
        <v>INSERT INTO campus (campus_id,campus,address,latitude,longitude) VALUES(1,'BCIT Aerospace Technology Campus','3800 Cessna Drive, Richmond, BC',-123.1449150063,49.1847609973);</v>
      </c>
    </row>
    <row r="5" spans="1:12" x14ac:dyDescent="0.25">
      <c r="A5">
        <v>2</v>
      </c>
      <c r="B5" t="s">
        <v>10</v>
      </c>
      <c r="C5" t="s">
        <v>9</v>
      </c>
      <c r="D5">
        <v>-123.0054400022</v>
      </c>
      <c r="E5">
        <v>49.246223000699999</v>
      </c>
      <c r="G5">
        <v>2</v>
      </c>
      <c r="I5">
        <f t="shared" ref="I5:I68" si="0">LEN(B5)</f>
        <v>47</v>
      </c>
      <c r="J5">
        <f t="shared" ref="J5:J68" si="1">LEN(C5)</f>
        <v>32</v>
      </c>
      <c r="L5" t="str">
        <f t="shared" ref="L5:L68" si="2">L$3&amp;" VALUES("&amp;A5&amp;",'"&amp;B5&amp;"','"&amp;C5&amp;"',"&amp;ROUND(D5,10)&amp;","&amp;ROUND(E5,10)&amp;");"</f>
        <v>INSERT INTO campus (campus_id,campus,address,latitude,longitude) VALUES(2,'BCIT Centre for Applied Research and Innovation','4355 Mathissi Place, Burnaby, BC',-123.0054400022,49.2462230007);</v>
      </c>
    </row>
    <row r="6" spans="1:12" x14ac:dyDescent="0.25">
      <c r="A6">
        <v>3</v>
      </c>
      <c r="B6" t="s">
        <v>14</v>
      </c>
      <c r="C6" t="s">
        <v>13</v>
      </c>
      <c r="D6">
        <v>-123.11524500100001</v>
      </c>
      <c r="E6">
        <v>49.283564003599999</v>
      </c>
      <c r="G6">
        <v>3</v>
      </c>
      <c r="I6">
        <f t="shared" si="0"/>
        <v>20</v>
      </c>
      <c r="J6">
        <f t="shared" si="1"/>
        <v>33</v>
      </c>
      <c r="L6" t="str">
        <f t="shared" si="2"/>
        <v>INSERT INTO campus (campus_id,campus,address,latitude,longitude) VALUES(3,'BCIT Downtown Campus','555 Seymour Street, Vancouver, BC',-123.115245001,49.2835640036);</v>
      </c>
    </row>
    <row r="7" spans="1:12" x14ac:dyDescent="0.25">
      <c r="A7">
        <v>4</v>
      </c>
      <c r="B7" t="s">
        <v>17</v>
      </c>
      <c r="C7" t="s">
        <v>16</v>
      </c>
      <c r="D7">
        <v>-122.56615899409999</v>
      </c>
      <c r="E7">
        <v>49.096309001400002</v>
      </c>
      <c r="G7">
        <v>4</v>
      </c>
      <c r="I7">
        <f t="shared" si="0"/>
        <v>39</v>
      </c>
      <c r="J7">
        <f t="shared" si="1"/>
        <v>30</v>
      </c>
      <c r="L7" t="str">
        <f t="shared" si="2"/>
        <v>INSERT INTO campus (campus_id,campus,address,latitude,longitude) VALUES(4,'BCIT DW Poppy Secondary School Location','23752 - 52 Avenue, Langley, BC',-122.5661589941,49.0963090014);</v>
      </c>
    </row>
    <row r="8" spans="1:12" x14ac:dyDescent="0.25">
      <c r="A8">
        <v>5</v>
      </c>
      <c r="B8" t="s">
        <v>20</v>
      </c>
      <c r="C8" t="s">
        <v>19</v>
      </c>
      <c r="D8">
        <v>-122.5350670018</v>
      </c>
      <c r="E8">
        <v>49.223582004100003</v>
      </c>
      <c r="G8">
        <v>5</v>
      </c>
      <c r="I8">
        <f t="shared" si="0"/>
        <v>40</v>
      </c>
      <c r="J8">
        <f t="shared" si="1"/>
        <v>41</v>
      </c>
      <c r="L8" t="str">
        <f t="shared" si="2"/>
        <v>INSERT INTO campus (campus_id,campus,address,latitude,longitude) VALUES(5,'BCIT Garibaldi Secondary School Location','24789 Dewdney Trunk Road, Maple Ridge, BC',-122.5350670018,49.2235820041);</v>
      </c>
    </row>
    <row r="9" spans="1:12" x14ac:dyDescent="0.25">
      <c r="A9">
        <v>6</v>
      </c>
      <c r="B9" t="s">
        <v>22</v>
      </c>
      <c r="C9" t="s">
        <v>21</v>
      </c>
      <c r="D9">
        <v>-123.0897899972</v>
      </c>
      <c r="E9">
        <v>49.267777002300001</v>
      </c>
      <c r="G9">
        <v>6</v>
      </c>
      <c r="I9">
        <f t="shared" si="0"/>
        <v>30</v>
      </c>
      <c r="J9">
        <f t="shared" si="1"/>
        <v>37</v>
      </c>
      <c r="L9" t="str">
        <f t="shared" si="2"/>
        <v>INSERT INTO campus (campus_id,campus,address,latitude,longitude) VALUES(6,'BCIT Great Northern Way Campus','555 Great Northern Way, Vancouver, BC',-123.0897899972,49.2677770023);</v>
      </c>
    </row>
    <row r="10" spans="1:12" x14ac:dyDescent="0.25">
      <c r="A10">
        <v>7</v>
      </c>
      <c r="B10" t="s">
        <v>26</v>
      </c>
      <c r="C10" t="s">
        <v>24</v>
      </c>
      <c r="D10">
        <v>-119.4003800066</v>
      </c>
      <c r="E10">
        <v>49.8817219998</v>
      </c>
      <c r="G10">
        <v>7</v>
      </c>
      <c r="I10">
        <f t="shared" si="0"/>
        <v>43</v>
      </c>
      <c r="J10">
        <f t="shared" si="1"/>
        <v>28</v>
      </c>
      <c r="L10" t="str">
        <f t="shared" si="2"/>
        <v>INSERT INTO campus (campus_id,campus,address,latitude,longitude) VALUES(7,'BCIT Kelowna Hollywood High School Location','775 Graham Road, Kelowna, BC',-119.4003800066,49.8817219998);</v>
      </c>
    </row>
    <row r="11" spans="1:12" x14ac:dyDescent="0.25">
      <c r="A11">
        <v>8</v>
      </c>
      <c r="B11" t="s">
        <v>28</v>
      </c>
      <c r="C11" t="s">
        <v>27</v>
      </c>
      <c r="D11">
        <v>-122.6298879985</v>
      </c>
      <c r="E11">
        <v>49.104612001900001</v>
      </c>
      <c r="G11">
        <v>8</v>
      </c>
      <c r="I11">
        <f t="shared" si="0"/>
        <v>38</v>
      </c>
      <c r="J11">
        <f t="shared" si="1"/>
        <v>32</v>
      </c>
      <c r="L11" t="str">
        <f t="shared" si="2"/>
        <v>INSERT INTO campus (campus_id,campus,address,latitude,longitude) VALUES(8,'BCIT Langley Secondary School Location','21405 - 56th Avenue, Langley, BC',-122.6298879985,49.1046120019);</v>
      </c>
    </row>
    <row r="12" spans="1:12" x14ac:dyDescent="0.25">
      <c r="A12">
        <v>9</v>
      </c>
      <c r="B12" t="s">
        <v>30</v>
      </c>
      <c r="C12" t="s">
        <v>29</v>
      </c>
      <c r="D12">
        <v>-123.0013850041</v>
      </c>
      <c r="E12">
        <v>49.251686000200003</v>
      </c>
      <c r="G12">
        <v>9</v>
      </c>
      <c r="I12">
        <f t="shared" si="0"/>
        <v>16</v>
      </c>
      <c r="J12">
        <f t="shared" si="1"/>
        <v>35</v>
      </c>
      <c r="L12" t="str">
        <f t="shared" si="2"/>
        <v>INSERT INTO campus (campus_id,campus,address,latitude,longitude) VALUES(9,'BCIT Main Campus','3700 Willingdon Avenue, Burnaby, BC',-123.0013850041,49.2516860002);</v>
      </c>
    </row>
    <row r="13" spans="1:12" x14ac:dyDescent="0.25">
      <c r="A13">
        <v>10</v>
      </c>
      <c r="B13" t="s">
        <v>33</v>
      </c>
      <c r="C13" t="s">
        <v>32</v>
      </c>
      <c r="D13">
        <v>-123.0842220036</v>
      </c>
      <c r="E13">
        <v>49.313274996600001</v>
      </c>
      <c r="G13">
        <v>10</v>
      </c>
      <c r="I13">
        <f t="shared" si="0"/>
        <v>18</v>
      </c>
      <c r="J13">
        <f t="shared" si="1"/>
        <v>39</v>
      </c>
      <c r="L13" t="str">
        <f t="shared" si="2"/>
        <v>INSERT INTO campus (campus_id,campus,address,latitude,longitude) VALUES(10,'BCIT Marine Campus','265 West Esplanade, North Vancouver, BC',-123.0842220036,49.3132749966);</v>
      </c>
    </row>
    <row r="14" spans="1:12" x14ac:dyDescent="0.25">
      <c r="A14">
        <v>11</v>
      </c>
      <c r="B14" t="s">
        <v>36</v>
      </c>
      <c r="C14" t="s">
        <v>35</v>
      </c>
      <c r="D14">
        <v>-122.90190699510001</v>
      </c>
      <c r="E14">
        <v>49.152421997399998</v>
      </c>
      <c r="G14">
        <v>11</v>
      </c>
      <c r="I14">
        <f t="shared" si="0"/>
        <v>42</v>
      </c>
      <c r="J14">
        <f t="shared" si="1"/>
        <v>30</v>
      </c>
      <c r="L14" t="str">
        <f t="shared" si="2"/>
        <v>INSERT INTO campus (campus_id,campus,address,latitude,longitude) VALUES(11,'BCIT North Delta Secondary School Location','11447 - 82nd Avenue, Delta, BC',-122.9019069951,49.1524219974);</v>
      </c>
    </row>
    <row r="15" spans="1:12" x14ac:dyDescent="0.25">
      <c r="A15">
        <v>12</v>
      </c>
      <c r="B15" t="s">
        <v>39</v>
      </c>
      <c r="C15" t="s">
        <v>38</v>
      </c>
      <c r="D15">
        <v>-122.8662229939</v>
      </c>
      <c r="E15">
        <v>49.133527996700003</v>
      </c>
      <c r="G15">
        <v>12</v>
      </c>
      <c r="I15">
        <f t="shared" si="0"/>
        <v>55</v>
      </c>
      <c r="J15">
        <f t="shared" si="1"/>
        <v>29</v>
      </c>
      <c r="L15" t="str">
        <f t="shared" si="2"/>
        <v>INSERT INTO campus (campus_id,campus,address,latitude,longitude) VALUES(12,'BCIT Princess Margaret Senior Secondary School Location','12870 - 72 Avenue, Surrey, BC',-122.8662229939,49.1335279967);</v>
      </c>
    </row>
    <row r="16" spans="1:12" x14ac:dyDescent="0.25">
      <c r="A16">
        <v>13</v>
      </c>
      <c r="B16" t="s">
        <v>41</v>
      </c>
      <c r="C16" t="s">
        <v>40</v>
      </c>
      <c r="D16">
        <v>-119.38265599650001</v>
      </c>
      <c r="E16">
        <v>49.897261003200001</v>
      </c>
      <c r="G16">
        <v>13</v>
      </c>
      <c r="I16">
        <f t="shared" si="0"/>
        <v>45</v>
      </c>
      <c r="J16">
        <f t="shared" si="1"/>
        <v>35</v>
      </c>
      <c r="L16" t="str">
        <f t="shared" si="2"/>
        <v>INSERT INTO campus (campus_id,campus,address,latitude,longitude) VALUES(13,'BCIT Rutland Senior Secondary School Location','705 Rutland Road North, Kelowna, BC',-119.3826559965,49.8972610032);</v>
      </c>
    </row>
    <row r="17" spans="1:12" x14ac:dyDescent="0.25">
      <c r="A17">
        <v>14</v>
      </c>
      <c r="B17" t="s">
        <v>43</v>
      </c>
      <c r="C17" t="s">
        <v>42</v>
      </c>
      <c r="D17">
        <v>-122.58246699990001</v>
      </c>
      <c r="E17">
        <v>49.212930003300002</v>
      </c>
      <c r="G17">
        <v>14</v>
      </c>
      <c r="I17">
        <f t="shared" si="0"/>
        <v>33</v>
      </c>
      <c r="J17">
        <f t="shared" si="1"/>
        <v>37</v>
      </c>
      <c r="L17" t="str">
        <f t="shared" si="2"/>
        <v>INSERT INTO campus (campus_id,campus,address,latitude,longitude) VALUES(14,'BCIT Thomas Haney Centre Location','23000 - 116th Avenue, Maple Ridge, BC',-122.5824669999,49.2129300033);</v>
      </c>
    </row>
    <row r="18" spans="1:12" x14ac:dyDescent="0.25">
      <c r="A18">
        <v>15</v>
      </c>
      <c r="B18" t="s">
        <v>45</v>
      </c>
      <c r="C18" t="s">
        <v>44</v>
      </c>
      <c r="D18">
        <v>-122.6419039946</v>
      </c>
      <c r="E18">
        <v>49.223609999700003</v>
      </c>
      <c r="G18">
        <v>15</v>
      </c>
      <c r="I18">
        <f t="shared" si="0"/>
        <v>39</v>
      </c>
      <c r="J18">
        <f t="shared" si="1"/>
        <v>38</v>
      </c>
      <c r="L18" t="str">
        <f t="shared" si="2"/>
        <v>INSERT INTO campus (campus_id,campus,address,latitude,longitude) VALUES(15,'BCIT Westview Secondary School Location','20905 Wicklund Avenue, Maple Ridge, BC',-122.6419039946,49.2236099997);</v>
      </c>
    </row>
    <row r="19" spans="1:12" x14ac:dyDescent="0.25">
      <c r="A19">
        <v>16</v>
      </c>
      <c r="B19" t="s">
        <v>50</v>
      </c>
      <c r="C19" t="s">
        <v>48</v>
      </c>
      <c r="D19">
        <v>-123.4195520003</v>
      </c>
      <c r="E19">
        <v>48.491312000100002</v>
      </c>
      <c r="G19">
        <v>16</v>
      </c>
      <c r="I19">
        <f t="shared" si="0"/>
        <v>21</v>
      </c>
      <c r="J19">
        <f t="shared" si="1"/>
        <v>35</v>
      </c>
      <c r="L19" t="str">
        <f t="shared" si="2"/>
        <v>INSERT INTO campus (campus_id,campus,address,latitude,longitude) VALUES(16,'CAM Interurban Campus','4461 Interurban Road , Victoria, BC',-123.4195520003,48.4913120001);</v>
      </c>
    </row>
    <row r="20" spans="1:12" x14ac:dyDescent="0.25">
      <c r="A20">
        <v>17</v>
      </c>
      <c r="B20" t="s">
        <v>53</v>
      </c>
      <c r="C20" t="s">
        <v>52</v>
      </c>
      <c r="D20">
        <v>-123.3229279963</v>
      </c>
      <c r="E20">
        <v>48.446853003900003</v>
      </c>
      <c r="G20">
        <v>17</v>
      </c>
      <c r="I20">
        <f t="shared" si="0"/>
        <v>15</v>
      </c>
      <c r="J20">
        <f t="shared" si="1"/>
        <v>32</v>
      </c>
      <c r="L20" t="str">
        <f t="shared" si="2"/>
        <v>INSERT INTO campus (campus_id,campus,address,latitude,longitude) VALUES(17,'CAM Main Campus','3100 Foul Bay Road, Victoria, BC',-123.3229279963,48.4468530039);</v>
      </c>
    </row>
    <row r="21" spans="1:12" x14ac:dyDescent="0.25">
      <c r="A21">
        <v>18</v>
      </c>
      <c r="B21" t="s">
        <v>56</v>
      </c>
      <c r="C21" t="s">
        <v>55</v>
      </c>
      <c r="D21">
        <v>-123.6005899976</v>
      </c>
      <c r="E21">
        <v>48.377261997799998</v>
      </c>
      <c r="G21">
        <v>18</v>
      </c>
      <c r="I21">
        <f t="shared" si="0"/>
        <v>22</v>
      </c>
      <c r="J21">
        <f t="shared" si="1"/>
        <v>31</v>
      </c>
      <c r="L21" t="str">
        <f t="shared" si="2"/>
        <v>INSERT INTO campus (campus_id,campus,address,latitude,longitude) VALUES(18,'CAM Metchosin Property','4970 Barrow Road, Metchosin, BC',-123.6005899976,48.3772619978);</v>
      </c>
    </row>
    <row r="22" spans="1:12" x14ac:dyDescent="0.25">
      <c r="A22">
        <v>19</v>
      </c>
      <c r="B22" t="s">
        <v>60</v>
      </c>
      <c r="C22" t="s">
        <v>59</v>
      </c>
      <c r="D22">
        <v>-123.4507079964</v>
      </c>
      <c r="E22">
        <v>48.5791770031</v>
      </c>
      <c r="G22">
        <v>19</v>
      </c>
      <c r="I22">
        <f t="shared" si="0"/>
        <v>34</v>
      </c>
      <c r="J22">
        <f t="shared" si="1"/>
        <v>41</v>
      </c>
      <c r="L22" t="str">
        <f t="shared" si="2"/>
        <v>INSERT INTO campus (campus_id,campus,address,latitude,longitude) VALUES(19,'CAM Saanich Adult Education Centre','7449 West Saanich Road, Brentwood Bay, BC',-123.4507079964,48.5791770031);</v>
      </c>
    </row>
    <row r="23" spans="1:12" x14ac:dyDescent="0.25">
      <c r="A23">
        <v>20</v>
      </c>
      <c r="B23" t="s">
        <v>63</v>
      </c>
      <c r="C23" t="s">
        <v>62</v>
      </c>
      <c r="D23">
        <v>-123.426075002</v>
      </c>
      <c r="E23">
        <v>48.447564000500002</v>
      </c>
      <c r="G23">
        <v>20</v>
      </c>
      <c r="I23">
        <f t="shared" si="0"/>
        <v>39</v>
      </c>
      <c r="J23">
        <f t="shared" si="1"/>
        <v>33</v>
      </c>
      <c r="L23" t="str">
        <f t="shared" si="2"/>
        <v>INSERT INTO campus (campus_id,campus,address,latitude,longitude) VALUES(20,'CAM Songhees Employment Learning Centre','1500B Admirals Road, Victoria, BC',-123.426075002,48.4475640005);</v>
      </c>
    </row>
    <row r="24" spans="1:12" x14ac:dyDescent="0.25">
      <c r="A24">
        <v>21</v>
      </c>
      <c r="B24" t="s">
        <v>65</v>
      </c>
      <c r="C24" t="s">
        <v>64</v>
      </c>
      <c r="D24">
        <v>-123.38826699649999</v>
      </c>
      <c r="E24">
        <v>48.455634002499998</v>
      </c>
      <c r="G24">
        <v>21</v>
      </c>
      <c r="I24">
        <f t="shared" si="0"/>
        <v>37</v>
      </c>
      <c r="J24">
        <f t="shared" si="1"/>
        <v>31</v>
      </c>
      <c r="L24" t="str">
        <f t="shared" si="2"/>
        <v>INSERT INTO campus (campus_id,campus,address,latitude,longitude) VALUES(21,'CAM Victoria Native Friendship Centre','231 Regina Avenue, Victoria, BC',-123.3882669965,48.4556340025);</v>
      </c>
    </row>
    <row r="25" spans="1:12" x14ac:dyDescent="0.25">
      <c r="A25">
        <v>22</v>
      </c>
      <c r="B25" t="s">
        <v>68</v>
      </c>
      <c r="C25" t="s">
        <v>67</v>
      </c>
      <c r="D25">
        <v>-123.0206319964</v>
      </c>
      <c r="E25">
        <v>49.316017003500001</v>
      </c>
      <c r="G25">
        <v>22</v>
      </c>
      <c r="I25">
        <f t="shared" si="0"/>
        <v>16</v>
      </c>
      <c r="J25">
        <f t="shared" si="1"/>
        <v>37</v>
      </c>
      <c r="L25" t="str">
        <f t="shared" si="2"/>
        <v>INSERT INTO campus (campus_id,campus,address,latitude,longitude) VALUES(22,'CAPU Main Campus','2055 Purcell Way, North Vancouver, BC',-123.0206319964,49.3160170035);</v>
      </c>
    </row>
    <row r="26" spans="1:12" x14ac:dyDescent="0.25">
      <c r="A26">
        <v>23</v>
      </c>
      <c r="B26" t="s">
        <v>72</v>
      </c>
      <c r="C26" t="s">
        <v>71</v>
      </c>
      <c r="D26">
        <v>-122.72346499370001</v>
      </c>
      <c r="E26">
        <v>50.322231001399999</v>
      </c>
      <c r="G26">
        <v>23</v>
      </c>
      <c r="I26">
        <f t="shared" si="0"/>
        <v>15</v>
      </c>
      <c r="J26">
        <f t="shared" si="1"/>
        <v>36</v>
      </c>
      <c r="L26" t="str">
        <f t="shared" si="2"/>
        <v>INSERT INTO campus (campus_id,campus,address,latitude,longitude) VALUES(23,'CAPU Mt. Currie','Lot 367 Ir 10 Road, Mount Currie, BC',-122.7234649937,50.3222310014);</v>
      </c>
    </row>
    <row r="27" spans="1:12" x14ac:dyDescent="0.25">
      <c r="A27">
        <v>24</v>
      </c>
      <c r="B27" t="s">
        <v>75</v>
      </c>
      <c r="C27" t="s">
        <v>74</v>
      </c>
      <c r="D27">
        <v>-123.1503439974</v>
      </c>
      <c r="E27">
        <v>49.7077610037</v>
      </c>
      <c r="G27">
        <v>24</v>
      </c>
      <c r="I27">
        <f t="shared" si="0"/>
        <v>20</v>
      </c>
      <c r="J27">
        <f t="shared" si="1"/>
        <v>31</v>
      </c>
      <c r="L27" t="str">
        <f t="shared" si="2"/>
        <v>INSERT INTO campus (campus_id,campus,address,latitude,longitude) VALUES(24,'CAPU Squamish Campus','1150 Carson Place, Squamish, BC',-123.1503439974,49.7077610037);</v>
      </c>
    </row>
    <row r="28" spans="1:12" x14ac:dyDescent="0.25">
      <c r="A28">
        <v>25</v>
      </c>
      <c r="B28" t="s">
        <v>78</v>
      </c>
      <c r="C28" t="s">
        <v>77</v>
      </c>
      <c r="D28">
        <v>-123.75643700249999</v>
      </c>
      <c r="E28">
        <v>49.476113999600003</v>
      </c>
      <c r="G28">
        <v>25</v>
      </c>
      <c r="I28">
        <f t="shared" si="0"/>
        <v>26</v>
      </c>
      <c r="J28">
        <f t="shared" si="1"/>
        <v>30</v>
      </c>
      <c r="L28" t="str">
        <f t="shared" si="2"/>
        <v>INSERT INTO campus (campus_id,campus,address,latitude,longitude) VALUES(25,'CAPU Sunshine Coast Campus','5627 Inlet Avenue, Sechelt, BC',-123.7564370025,49.4761139996);</v>
      </c>
    </row>
    <row r="29" spans="1:12" x14ac:dyDescent="0.25">
      <c r="A29">
        <v>26</v>
      </c>
      <c r="B29" t="s">
        <v>83</v>
      </c>
      <c r="C29" t="s">
        <v>81</v>
      </c>
      <c r="D29">
        <v>-124.2508540013</v>
      </c>
      <c r="E29">
        <v>54.441097998399997</v>
      </c>
      <c r="G29">
        <v>26</v>
      </c>
      <c r="I29">
        <f t="shared" si="0"/>
        <v>18</v>
      </c>
      <c r="J29">
        <f t="shared" si="1"/>
        <v>31</v>
      </c>
      <c r="L29" t="str">
        <f t="shared" si="2"/>
        <v>INSERT INTO campus (campus_id,campus,address,latitude,longitude) VALUES(26,'CNC Fort St. James','179 Douglas, Fort St. James, BC',-124.2508540013,54.4410979984);</v>
      </c>
    </row>
    <row r="30" spans="1:12" x14ac:dyDescent="0.25">
      <c r="A30">
        <v>27</v>
      </c>
      <c r="B30" t="s">
        <v>87</v>
      </c>
      <c r="C30" t="s">
        <v>86</v>
      </c>
      <c r="D30">
        <v>-124.8466159961</v>
      </c>
      <c r="E30">
        <v>54.0562769979</v>
      </c>
      <c r="G30">
        <v>27</v>
      </c>
      <c r="I30">
        <f t="shared" si="0"/>
        <v>31</v>
      </c>
      <c r="J30">
        <f t="shared" si="1"/>
        <v>36</v>
      </c>
      <c r="L30" t="str">
        <f t="shared" si="2"/>
        <v>INSERT INTO campus (campus_id,campus,address,latitude,longitude) VALUES(27,'CNC Fraser Lake Learning Centre','298 McMillan Avenue, Fraser Lake, BC',-124.8466159961,54.0562769979);</v>
      </c>
    </row>
    <row r="31" spans="1:12" x14ac:dyDescent="0.25">
      <c r="A31">
        <v>28</v>
      </c>
      <c r="B31" t="s">
        <v>91</v>
      </c>
      <c r="C31" t="s">
        <v>89</v>
      </c>
      <c r="D31">
        <v>-122.7870330035</v>
      </c>
      <c r="E31">
        <v>53.9035210017</v>
      </c>
      <c r="G31">
        <v>28</v>
      </c>
      <c r="I31">
        <f t="shared" si="0"/>
        <v>44</v>
      </c>
      <c r="J31">
        <f t="shared" si="1"/>
        <v>36</v>
      </c>
      <c r="L31" t="str">
        <f t="shared" si="2"/>
        <v>INSERT INTO campus (campus_id,campus,address,latitude,longitude) VALUES(28,'CNC John A. Brink Trades &amp; Technology Centre','1727 West Central, Prince George, BC',-122.7870330035,53.9035210017);</v>
      </c>
    </row>
    <row r="32" spans="1:12" x14ac:dyDescent="0.25">
      <c r="A32">
        <v>29</v>
      </c>
      <c r="B32" t="s">
        <v>94</v>
      </c>
      <c r="C32" t="s">
        <v>93</v>
      </c>
      <c r="D32">
        <v>-125.49404599890001</v>
      </c>
      <c r="E32">
        <v>54.188943000899997</v>
      </c>
      <c r="G32">
        <v>29</v>
      </c>
      <c r="I32">
        <f t="shared" si="0"/>
        <v>25</v>
      </c>
      <c r="J32">
        <f t="shared" si="1"/>
        <v>35</v>
      </c>
      <c r="L32" t="str">
        <f t="shared" si="2"/>
        <v>INSERT INTO campus (campus_id,campus,address,latitude,longitude) VALUES(29,'CNC Lakes District Campus','545 Highway 16 West, Burns Lake, BC',-125.4940459989,54.1889430009);</v>
      </c>
    </row>
    <row r="33" spans="1:12" x14ac:dyDescent="0.25">
      <c r="A33">
        <v>30</v>
      </c>
      <c r="B33" t="s">
        <v>98</v>
      </c>
      <c r="C33" t="s">
        <v>97</v>
      </c>
      <c r="D33">
        <v>-123.1071280023</v>
      </c>
      <c r="E33">
        <v>55.343637000599998</v>
      </c>
      <c r="G33">
        <v>30</v>
      </c>
      <c r="I33">
        <f t="shared" si="0"/>
        <v>20</v>
      </c>
      <c r="J33">
        <f t="shared" si="1"/>
        <v>40</v>
      </c>
      <c r="L33" t="str">
        <f t="shared" si="2"/>
        <v>INSERT INTO campus (campus_id,campus,address,latitude,longitude) VALUES(30,'CNC Mackenzie Campus','540 Mackenzie BoulevaRoad, Mackenzie, BC',-123.1071280023,55.3436370006);</v>
      </c>
    </row>
    <row r="34" spans="1:12" x14ac:dyDescent="0.25">
      <c r="A34">
        <v>31</v>
      </c>
      <c r="B34" t="s">
        <v>100</v>
      </c>
      <c r="C34" t="s">
        <v>99</v>
      </c>
      <c r="D34">
        <v>-122.7839759948</v>
      </c>
      <c r="E34">
        <v>53.905595996999999</v>
      </c>
      <c r="G34">
        <v>31</v>
      </c>
      <c r="I34">
        <f t="shared" si="0"/>
        <v>15</v>
      </c>
      <c r="J34">
        <f t="shared" si="1"/>
        <v>37</v>
      </c>
      <c r="L34" t="str">
        <f t="shared" si="2"/>
        <v>INSERT INTO campus (campus_id,campus,address,latitude,longitude) VALUES(31,'CNC Main Campus','3330 - 22nd Avenue, Prince George, BC',-122.7839759948,53.905595997);</v>
      </c>
    </row>
    <row r="35" spans="1:12" x14ac:dyDescent="0.25">
      <c r="A35">
        <v>32</v>
      </c>
      <c r="B35" t="s">
        <v>103</v>
      </c>
      <c r="C35" t="s">
        <v>102</v>
      </c>
      <c r="D35">
        <v>-124.0079000027</v>
      </c>
      <c r="E35">
        <v>54.028053996399997</v>
      </c>
      <c r="G35">
        <v>32</v>
      </c>
      <c r="I35">
        <f t="shared" si="0"/>
        <v>18</v>
      </c>
      <c r="J35">
        <f t="shared" si="1"/>
        <v>34</v>
      </c>
      <c r="L35" t="str">
        <f t="shared" si="2"/>
        <v>INSERT INTO campus (campus_id,campus,address,latitude,longitude) VALUES(32,'CNC Nechako Campus','3231 Hospital Road, Vanderhoof, BC',-124.0079000027,54.0280539964);</v>
      </c>
    </row>
    <row r="36" spans="1:12" x14ac:dyDescent="0.25">
      <c r="A36">
        <v>33</v>
      </c>
      <c r="B36" t="s">
        <v>105</v>
      </c>
      <c r="C36" t="s">
        <v>104</v>
      </c>
      <c r="D36">
        <v>-122.7870330035</v>
      </c>
      <c r="E36">
        <v>53.9035210017</v>
      </c>
      <c r="G36">
        <v>33</v>
      </c>
      <c r="I36">
        <f t="shared" si="0"/>
        <v>20</v>
      </c>
      <c r="J36">
        <f t="shared" si="1"/>
        <v>46</v>
      </c>
      <c r="L36" t="str">
        <f t="shared" si="2"/>
        <v>INSERT INTO campus (campus_id,campus,address,latitude,longitude) VALUES(33,'CNC Nicholson Campus','2211 South Nicholson Avenue, Prince George, BC',-122.7870330035,53.9035210017);</v>
      </c>
    </row>
    <row r="37" spans="1:12" x14ac:dyDescent="0.25">
      <c r="A37">
        <v>34</v>
      </c>
      <c r="B37" t="s">
        <v>108</v>
      </c>
      <c r="C37" t="s">
        <v>107</v>
      </c>
      <c r="D37">
        <v>-122.4691059932</v>
      </c>
      <c r="E37">
        <v>52.983093002700002</v>
      </c>
      <c r="G37">
        <v>34</v>
      </c>
      <c r="I37">
        <f t="shared" si="0"/>
        <v>18</v>
      </c>
      <c r="J37">
        <f t="shared" si="1"/>
        <v>27</v>
      </c>
      <c r="L37" t="str">
        <f t="shared" si="2"/>
        <v>INSERT INTO campus (campus_id,campus,address,latitude,longitude) VALUES(34,'CNC Quesnel Campus','100 Campus Way, Quesnel, BC',-122.4691059932,52.9830930027);</v>
      </c>
    </row>
    <row r="38" spans="1:12" x14ac:dyDescent="0.25">
      <c r="A38">
        <v>35</v>
      </c>
      <c r="B38" t="s">
        <v>111</v>
      </c>
      <c r="C38" t="s">
        <v>110</v>
      </c>
      <c r="D38">
        <v>-119.2733499982</v>
      </c>
      <c r="E38">
        <v>52.8305010037</v>
      </c>
      <c r="G38">
        <v>35</v>
      </c>
      <c r="I38">
        <f t="shared" si="0"/>
        <v>29</v>
      </c>
      <c r="J38">
        <f t="shared" si="1"/>
        <v>30</v>
      </c>
      <c r="L38" t="str">
        <f t="shared" si="2"/>
        <v>INSERT INTO campus (campus_id,campus,address,latitude,longitude) VALUES(35,'CNC Valemount Learning Centre','99 Gorse Street, Valemount, BC',-119.2733499982,52.8305010037);</v>
      </c>
    </row>
    <row r="39" spans="1:12" x14ac:dyDescent="0.25">
      <c r="A39">
        <v>36</v>
      </c>
      <c r="B39" t="s">
        <v>116</v>
      </c>
      <c r="C39" t="s">
        <v>114</v>
      </c>
      <c r="D39">
        <v>-116.5068720046</v>
      </c>
      <c r="E39">
        <v>49.093020999300002</v>
      </c>
      <c r="G39">
        <v>36</v>
      </c>
      <c r="I39">
        <f t="shared" si="0"/>
        <v>19</v>
      </c>
      <c r="J39">
        <f t="shared" si="1"/>
        <v>30</v>
      </c>
      <c r="L39" t="str">
        <f t="shared" si="2"/>
        <v>INSERT INTO campus (campus_id,campus,address,latitude,longitude) VALUES(36,'COTR Creston Campus','301 - 16th Avenue, Creston, BC',-116.5068720046,49.0930209993);</v>
      </c>
    </row>
    <row r="40" spans="1:12" x14ac:dyDescent="0.25">
      <c r="A40">
        <v>37</v>
      </c>
      <c r="B40" t="s">
        <v>120</v>
      </c>
      <c r="C40" t="s">
        <v>119</v>
      </c>
      <c r="D40">
        <v>-115.0643630047</v>
      </c>
      <c r="E40">
        <v>49.502305001700002</v>
      </c>
      <c r="G40">
        <v>37</v>
      </c>
      <c r="I40">
        <f t="shared" si="0"/>
        <v>31</v>
      </c>
      <c r="J40">
        <f t="shared" si="1"/>
        <v>28</v>
      </c>
      <c r="L40" t="str">
        <f t="shared" si="2"/>
        <v>INSERT INTO campus (campus_id,campus,address,latitude,longitude) VALUES(37,'COTR Elk Valley - Fernie Campus','342 - 3rd Avenue, Fernie, BC',-115.0643630047,49.5023050017);</v>
      </c>
    </row>
    <row r="41" spans="1:12" x14ac:dyDescent="0.25">
      <c r="A41">
        <v>38</v>
      </c>
      <c r="B41" t="s">
        <v>123</v>
      </c>
      <c r="C41" t="s">
        <v>122</v>
      </c>
      <c r="D41">
        <v>-115.7487989979</v>
      </c>
      <c r="E41">
        <v>49.496033002200001</v>
      </c>
      <c r="G41">
        <v>38</v>
      </c>
      <c r="I41">
        <f t="shared" si="0"/>
        <v>22</v>
      </c>
      <c r="J41">
        <f t="shared" si="1"/>
        <v>39</v>
      </c>
      <c r="L41" t="str">
        <f t="shared" si="2"/>
        <v>INSERT INTO campus (campus_id,campus,address,latitude,longitude) VALUES(38,'COTR Gold Creek Campus','1305 - 24th Avenue South, Cranbrook, BC',-115.7487989979,49.4960330022);</v>
      </c>
    </row>
    <row r="42" spans="1:12" x14ac:dyDescent="0.25">
      <c r="A42">
        <v>39</v>
      </c>
      <c r="B42" t="s">
        <v>126</v>
      </c>
      <c r="C42" t="s">
        <v>125</v>
      </c>
      <c r="D42">
        <v>-116.95564299839999</v>
      </c>
      <c r="E42">
        <v>51.2966519999</v>
      </c>
      <c r="G42">
        <v>39</v>
      </c>
      <c r="I42">
        <f t="shared" si="0"/>
        <v>18</v>
      </c>
      <c r="J42">
        <f t="shared" si="1"/>
        <v>33</v>
      </c>
      <c r="L42" t="str">
        <f t="shared" si="2"/>
        <v>INSERT INTO campus (campus_id,campus,address,latitude,longitude) VALUES(39,'COTR Golden Campus','1305 South 9th Street, Golden, BC',-116.9556429984,51.2966519999);</v>
      </c>
    </row>
    <row r="43" spans="1:12" x14ac:dyDescent="0.25">
      <c r="A43">
        <v>40</v>
      </c>
      <c r="B43" t="s">
        <v>129</v>
      </c>
      <c r="C43" t="s">
        <v>128</v>
      </c>
      <c r="D43">
        <v>-116.0410739926</v>
      </c>
      <c r="E43">
        <v>50.502646003099997</v>
      </c>
      <c r="G43">
        <v>40</v>
      </c>
      <c r="I43">
        <f t="shared" si="0"/>
        <v>21</v>
      </c>
      <c r="J43">
        <f t="shared" si="1"/>
        <v>33</v>
      </c>
      <c r="L43" t="str">
        <f t="shared" si="2"/>
        <v>INSERT INTO campus (campus_id,campus,address,latitude,longitude) VALUES(40,'COTR Invermere Campus','1535 - 14th Street, Invermere, BC',-116.0410739926,50.5026460031);</v>
      </c>
    </row>
    <row r="44" spans="1:12" x14ac:dyDescent="0.25">
      <c r="A44">
        <v>41</v>
      </c>
      <c r="B44" t="s">
        <v>131</v>
      </c>
      <c r="C44" t="s">
        <v>130</v>
      </c>
      <c r="D44">
        <v>-115.766007999</v>
      </c>
      <c r="E44">
        <v>49.511165995900001</v>
      </c>
      <c r="G44">
        <v>41</v>
      </c>
      <c r="I44">
        <f t="shared" si="0"/>
        <v>24</v>
      </c>
      <c r="J44">
        <f t="shared" si="1"/>
        <v>37</v>
      </c>
      <c r="L44" t="str">
        <f t="shared" si="2"/>
        <v>INSERT INTO campus (campus_id,campus,address,latitude,longitude) VALUES(41,'COTR Job Seekers Program','24 - 11th Avenue South, Cranbrook, BC',-115.766007999,49.5111659959);</v>
      </c>
    </row>
    <row r="45" spans="1:12" x14ac:dyDescent="0.25">
      <c r="A45">
        <v>42</v>
      </c>
      <c r="B45" t="s">
        <v>135</v>
      </c>
      <c r="C45" t="s">
        <v>134</v>
      </c>
      <c r="D45">
        <v>-115.97961900040001</v>
      </c>
      <c r="E45">
        <v>49.671474997700003</v>
      </c>
      <c r="G45">
        <v>42</v>
      </c>
      <c r="I45">
        <f t="shared" si="0"/>
        <v>21</v>
      </c>
      <c r="J45">
        <f t="shared" si="1"/>
        <v>33</v>
      </c>
      <c r="L45" t="str">
        <f t="shared" si="2"/>
        <v>INSERT INTO campus (campus_id,campus,address,latitude,longitude) VALUES(42,'COTR Kimberley Campus','1850 Warren Avenue, Kimberley, BC',-115.9796190004,49.6714749977);</v>
      </c>
    </row>
    <row r="46" spans="1:12" x14ac:dyDescent="0.25">
      <c r="A46">
        <v>43</v>
      </c>
      <c r="B46" t="s">
        <v>137</v>
      </c>
      <c r="C46" t="s">
        <v>136</v>
      </c>
      <c r="D46">
        <v>-115.7419970002</v>
      </c>
      <c r="E46">
        <v>49.518411003799997</v>
      </c>
      <c r="G46">
        <v>43</v>
      </c>
      <c r="I46">
        <f t="shared" si="0"/>
        <v>16</v>
      </c>
      <c r="J46">
        <f t="shared" si="1"/>
        <v>31</v>
      </c>
      <c r="L46" t="str">
        <f t="shared" si="2"/>
        <v>INSERT INTO campus (campus_id,campus,address,latitude,longitude) VALUES(43,'COTR Main Campus','2700 College Way, Cranbrook, BC',-115.7419970002,49.5184110038);</v>
      </c>
    </row>
    <row r="47" spans="1:12" x14ac:dyDescent="0.25">
      <c r="A47">
        <v>44</v>
      </c>
      <c r="B47" t="s">
        <v>139</v>
      </c>
      <c r="C47" t="s">
        <v>138</v>
      </c>
      <c r="D47">
        <v>-115.7581329997</v>
      </c>
      <c r="E47">
        <v>49.513242003000002</v>
      </c>
      <c r="G47">
        <v>44</v>
      </c>
      <c r="I47">
        <f t="shared" si="0"/>
        <v>22</v>
      </c>
      <c r="J47">
        <f t="shared" si="1"/>
        <v>37</v>
      </c>
      <c r="L47" t="str">
        <f t="shared" si="2"/>
        <v>INSERT INTO campus (campus_id,campus,address,latitude,longitude) VALUES(44,'COTR Mount Baker Annex','25 - 17th Avenue North, Cranbrook, BC',-115.7581329997,49.513242003);</v>
      </c>
    </row>
    <row r="48" spans="1:12" x14ac:dyDescent="0.25">
      <c r="A48">
        <v>45</v>
      </c>
      <c r="B48" t="s">
        <v>143</v>
      </c>
      <c r="C48" t="s">
        <v>142</v>
      </c>
      <c r="D48">
        <v>-122.33898600320001</v>
      </c>
      <c r="E48">
        <v>49.049218998199997</v>
      </c>
      <c r="G48">
        <v>45</v>
      </c>
      <c r="I48">
        <f t="shared" si="0"/>
        <v>22</v>
      </c>
      <c r="J48">
        <f t="shared" si="1"/>
        <v>44</v>
      </c>
      <c r="L48" t="str">
        <f t="shared" si="2"/>
        <v>INSERT INTO campus (campus_id,campus,address,latitude,longitude) VALUES(45,'DOUG Abbotsford Campus','102 - 31943 South Fraser Way, Abbotsford, BC',-122.3389860032,49.0492189982);</v>
      </c>
    </row>
    <row r="49" spans="1:12" x14ac:dyDescent="0.25">
      <c r="A49">
        <v>46</v>
      </c>
      <c r="B49" t="s">
        <v>147</v>
      </c>
      <c r="C49" t="s">
        <v>146</v>
      </c>
      <c r="D49">
        <v>-123.0097100008</v>
      </c>
      <c r="E49">
        <v>49.231863003199997</v>
      </c>
      <c r="G49">
        <v>46</v>
      </c>
      <c r="I49">
        <f t="shared" si="0"/>
        <v>19</v>
      </c>
      <c r="J49">
        <f t="shared" si="1"/>
        <v>32</v>
      </c>
      <c r="L49" t="str">
        <f t="shared" si="2"/>
        <v>INSERT INTO campus (campus_id,campus,address,latitude,longitude) VALUES(46,'DOUG Burnaby Campus','202 - 4250 Kingsway, Burnaby, BC',-123.0097100008,49.2318630032);</v>
      </c>
    </row>
    <row r="50" spans="1:12" x14ac:dyDescent="0.25">
      <c r="A50">
        <v>47</v>
      </c>
      <c r="B50" t="s">
        <v>150</v>
      </c>
      <c r="C50" t="s">
        <v>149</v>
      </c>
      <c r="D50">
        <v>-121.9581989971</v>
      </c>
      <c r="E50">
        <v>49.167913998300001</v>
      </c>
      <c r="G50">
        <v>47</v>
      </c>
      <c r="I50">
        <f t="shared" si="0"/>
        <v>31</v>
      </c>
      <c r="J50">
        <f t="shared" si="1"/>
        <v>37</v>
      </c>
      <c r="L50" t="str">
        <f t="shared" si="2"/>
        <v>INSERT INTO campus (campus_id,campus,address,latitude,longitude) VALUES(47,'DOUG Chilliwack Training Centre','200 - 45905 Yale Road, Chilliwack, BC',-121.9581989971,49.1679139983);</v>
      </c>
    </row>
    <row r="51" spans="1:12" x14ac:dyDescent="0.25">
      <c r="A51">
        <v>48</v>
      </c>
      <c r="B51" t="s">
        <v>153</v>
      </c>
      <c r="C51" t="s">
        <v>152</v>
      </c>
      <c r="D51">
        <v>-122.7913999986</v>
      </c>
      <c r="E51">
        <v>49.2869970032</v>
      </c>
      <c r="G51">
        <v>48</v>
      </c>
      <c r="I51">
        <f t="shared" si="0"/>
        <v>21</v>
      </c>
      <c r="J51">
        <f t="shared" si="1"/>
        <v>32</v>
      </c>
      <c r="L51" t="str">
        <f t="shared" si="2"/>
        <v>INSERT INTO campus (campus_id,campus,address,latitude,longitude) VALUES(48,'DOUG David Lam Campus','1250 Pinetree Way, Coquitlam, BC',-122.7913999986,49.2869970032);</v>
      </c>
    </row>
    <row r="52" spans="1:12" x14ac:dyDescent="0.25">
      <c r="A52">
        <v>49</v>
      </c>
      <c r="B52" t="s">
        <v>156</v>
      </c>
      <c r="C52" t="s">
        <v>155</v>
      </c>
      <c r="D52">
        <v>-122.9141589968</v>
      </c>
      <c r="E52">
        <v>49.203620999499996</v>
      </c>
      <c r="G52">
        <v>49</v>
      </c>
      <c r="I52">
        <f t="shared" si="0"/>
        <v>16</v>
      </c>
      <c r="J52">
        <f t="shared" si="1"/>
        <v>37</v>
      </c>
      <c r="L52" t="str">
        <f t="shared" si="2"/>
        <v>INSERT INTO campus (campus_id,campus,address,latitude,longitude) VALUES(49,'DOUG Main Campus','700 Royal Avenue, New Westminster, BC',-122.9141589968,49.2036209995);</v>
      </c>
    </row>
    <row r="53" spans="1:12" x14ac:dyDescent="0.25">
      <c r="A53">
        <v>50</v>
      </c>
      <c r="B53" t="s">
        <v>158</v>
      </c>
      <c r="C53" t="s">
        <v>157</v>
      </c>
      <c r="D53">
        <v>-122.6002550061</v>
      </c>
      <c r="E53">
        <v>49.220609997099999</v>
      </c>
      <c r="G53">
        <v>50</v>
      </c>
      <c r="I53">
        <f t="shared" si="0"/>
        <v>23</v>
      </c>
      <c r="J53">
        <f t="shared" si="1"/>
        <v>47</v>
      </c>
      <c r="L53" t="str">
        <f t="shared" si="2"/>
        <v>INSERT INTO campus (campus_id,campus,address,latitude,longitude) VALUES(50,'DOUG Maple Ridge Campus','300 - 22470 Dewdney Trunk Road, Maple Ridge, BC',-122.6002550061,49.2206099971);</v>
      </c>
    </row>
    <row r="54" spans="1:12" x14ac:dyDescent="0.25">
      <c r="A54">
        <v>51</v>
      </c>
      <c r="B54" t="s">
        <v>160</v>
      </c>
      <c r="C54" t="s">
        <v>159</v>
      </c>
      <c r="D54">
        <v>-122.8453019934</v>
      </c>
      <c r="E54">
        <v>49.185531996199998</v>
      </c>
      <c r="G54">
        <v>51</v>
      </c>
      <c r="I54">
        <f t="shared" si="0"/>
        <v>27</v>
      </c>
      <c r="J54">
        <f t="shared" si="1"/>
        <v>37</v>
      </c>
      <c r="L54" t="str">
        <f t="shared" si="2"/>
        <v>INSERT INTO campus (campus_id,campus,address,latitude,longitude) VALUES(51,'DOUG Surrey Training Centre','10060 King George Highway, Surrey, BC',-122.8453019934,49.1855319962);</v>
      </c>
    </row>
    <row r="55" spans="1:12" x14ac:dyDescent="0.25">
      <c r="A55">
        <v>52</v>
      </c>
      <c r="B55" t="s">
        <v>163</v>
      </c>
      <c r="C55" t="s">
        <v>162</v>
      </c>
      <c r="D55">
        <v>-123.13890700170001</v>
      </c>
      <c r="E55">
        <v>49.268967000899998</v>
      </c>
      <c r="G55">
        <v>52</v>
      </c>
      <c r="I55">
        <f t="shared" si="0"/>
        <v>26</v>
      </c>
      <c r="J55">
        <f t="shared" si="1"/>
        <v>35</v>
      </c>
      <c r="L55" t="str">
        <f t="shared" si="2"/>
        <v>INSERT INTO campus (campus_id,campus,address,latitude,longitude) VALUES(52,'ECUAD 1535 West 3rd Avenue','1535 West 3rd Avenue, Vancouver, BC',-123.1389070017,49.2689670009);</v>
      </c>
    </row>
    <row r="56" spans="1:12" x14ac:dyDescent="0.25">
      <c r="A56">
        <v>53</v>
      </c>
      <c r="B56" t="s">
        <v>166</v>
      </c>
      <c r="C56" t="s">
        <v>165</v>
      </c>
      <c r="D56">
        <v>-123.1432199983</v>
      </c>
      <c r="E56">
        <v>49.270688996799997</v>
      </c>
      <c r="G56">
        <v>53</v>
      </c>
      <c r="I56">
        <f t="shared" si="0"/>
        <v>34</v>
      </c>
      <c r="J56">
        <f t="shared" si="1"/>
        <v>35</v>
      </c>
      <c r="L56" t="str">
        <f t="shared" si="2"/>
        <v>INSERT INTO campus (campus_id,campus,address,latitude,longitude) VALUES(53,'ECUAD 1706 Mitchell Press Building','1706 West 1st Avenue, Vancouver, BC',-123.1432199983,49.2706889968);</v>
      </c>
    </row>
    <row r="57" spans="1:12" x14ac:dyDescent="0.25">
      <c r="A57">
        <v>54</v>
      </c>
      <c r="B57" t="s">
        <v>168</v>
      </c>
      <c r="C57" t="s">
        <v>167</v>
      </c>
      <c r="D57">
        <v>-123.13296300109999</v>
      </c>
      <c r="E57">
        <v>49.270506996100004</v>
      </c>
      <c r="G57">
        <v>54</v>
      </c>
      <c r="I57">
        <f t="shared" si="0"/>
        <v>34</v>
      </c>
      <c r="J57">
        <f t="shared" si="1"/>
        <v>49</v>
      </c>
      <c r="L57" t="str">
        <f t="shared" si="2"/>
        <v>INSERT INTO campus (campus_id,campus,address,latitude,longitude) VALUES(54,'ECUAD Granville Island/Main Campus','1399 Johnston St, Granville Island, Vancouver, BC',-123.1329630011,49.2705069961);</v>
      </c>
    </row>
    <row r="58" spans="1:12" x14ac:dyDescent="0.25">
      <c r="A58">
        <v>55</v>
      </c>
      <c r="B58" t="s">
        <v>170</v>
      </c>
      <c r="C58" t="s">
        <v>169</v>
      </c>
      <c r="D58">
        <v>-123.0905630009</v>
      </c>
      <c r="E58">
        <v>49.2672579997</v>
      </c>
      <c r="G58">
        <v>55</v>
      </c>
      <c r="I58">
        <f t="shared" si="0"/>
        <v>31</v>
      </c>
      <c r="J58">
        <f t="shared" si="1"/>
        <v>37</v>
      </c>
      <c r="L58" t="str">
        <f t="shared" si="2"/>
        <v>INSERT INTO campus (campus_id,campus,address,latitude,longitude) VALUES(55,'ECUAD Great Northern Way Campus','577 Great Northern Way, Vancouver, BC',-123.0905630009,49.2672579997);</v>
      </c>
    </row>
    <row r="59" spans="1:12" x14ac:dyDescent="0.25">
      <c r="A59">
        <v>56</v>
      </c>
      <c r="B59" t="s">
        <v>173</v>
      </c>
      <c r="C59" t="s">
        <v>172</v>
      </c>
      <c r="D59">
        <v>-121.96867000509999</v>
      </c>
      <c r="E59">
        <v>49.100313004199997</v>
      </c>
      <c r="G59">
        <v>56</v>
      </c>
      <c r="I59">
        <f t="shared" si="0"/>
        <v>22</v>
      </c>
      <c r="J59">
        <f t="shared" si="1"/>
        <v>34</v>
      </c>
      <c r="L59" t="str">
        <f t="shared" si="2"/>
        <v>INSERT INTO campus (campus_id,campus,address,latitude,longitude) VALUES(56,'JIBC Chilliwack Campus','5470 Dieppe Street, Chilliwack, BC',-121.9686700051,49.1003130042);</v>
      </c>
    </row>
    <row r="60" spans="1:12" x14ac:dyDescent="0.25">
      <c r="A60">
        <v>57</v>
      </c>
      <c r="B60" t="s">
        <v>176</v>
      </c>
      <c r="C60" t="s">
        <v>175</v>
      </c>
      <c r="D60">
        <v>-122.9105109986</v>
      </c>
      <c r="E60">
        <v>49.2214509959</v>
      </c>
      <c r="G60">
        <v>57</v>
      </c>
      <c r="I60">
        <f t="shared" si="0"/>
        <v>16</v>
      </c>
      <c r="J60">
        <f t="shared" si="1"/>
        <v>42</v>
      </c>
      <c r="L60" t="str">
        <f t="shared" si="2"/>
        <v>INSERT INTO campus (campus_id,campus,address,latitude,longitude) VALUES(57,'JIBC Main Campus','715 McBride Boulevard, New Westminster, BC',-122.9105109986,49.2214509959);</v>
      </c>
    </row>
    <row r="61" spans="1:12" x14ac:dyDescent="0.25">
      <c r="A61">
        <v>58</v>
      </c>
      <c r="B61" t="s">
        <v>178</v>
      </c>
      <c r="C61" t="s">
        <v>177</v>
      </c>
      <c r="D61">
        <v>-122.5086310006</v>
      </c>
      <c r="E61">
        <v>49.247133998599999</v>
      </c>
      <c r="G61">
        <v>58</v>
      </c>
      <c r="I61">
        <f t="shared" si="0"/>
        <v>23</v>
      </c>
      <c r="J61">
        <f t="shared" si="1"/>
        <v>37</v>
      </c>
      <c r="L61" t="str">
        <f t="shared" si="2"/>
        <v>INSERT INTO campus (campus_id,campus,address,latitude,longitude) VALUES(58,'JIBC Maple Ridge Campus','13500 - 256th Street, Maple Ridge, BC',-122.5086310006,49.2471339986);</v>
      </c>
    </row>
    <row r="62" spans="1:12" x14ac:dyDescent="0.25">
      <c r="A62">
        <v>59</v>
      </c>
      <c r="B62" t="s">
        <v>180</v>
      </c>
      <c r="C62" t="s">
        <v>179</v>
      </c>
      <c r="D62">
        <v>-119.4870039943</v>
      </c>
      <c r="E62">
        <v>49.900452997400002</v>
      </c>
      <c r="G62">
        <v>59</v>
      </c>
      <c r="I62">
        <f t="shared" si="0"/>
        <v>20</v>
      </c>
      <c r="J62">
        <f t="shared" si="1"/>
        <v>30</v>
      </c>
      <c r="L62" t="str">
        <f t="shared" si="2"/>
        <v>INSERT INTO campus (campus_id,campus,address,latitude,longitude) VALUES(59,'JIBC Okanagan Campus','825 Walrod Street, Kelowna, BC',-119.4870039943,49.9004529974);</v>
      </c>
    </row>
    <row r="63" spans="1:12" x14ac:dyDescent="0.25">
      <c r="A63">
        <v>60</v>
      </c>
      <c r="B63" t="s">
        <v>183</v>
      </c>
      <c r="C63" t="s">
        <v>182</v>
      </c>
      <c r="D63">
        <v>-122.7049039995</v>
      </c>
      <c r="E63">
        <v>49.209424997299998</v>
      </c>
      <c r="G63">
        <v>60</v>
      </c>
      <c r="I63">
        <f t="shared" si="0"/>
        <v>40</v>
      </c>
      <c r="J63">
        <f t="shared" si="1"/>
        <v>35</v>
      </c>
      <c r="L63" t="str">
        <f t="shared" si="2"/>
        <v>INSERT INTO campus (campus_id,campus,address,latitude,longitude) VALUES(60,'JIBC Pitt Meadows: Traffic Safety Centre','18799 Airport Way, Pitt Meadows, BC',-122.7049039995,49.2094249973);</v>
      </c>
    </row>
    <row r="64" spans="1:12" x14ac:dyDescent="0.25">
      <c r="A64">
        <v>61</v>
      </c>
      <c r="B64" t="s">
        <v>185</v>
      </c>
      <c r="C64" t="s">
        <v>184</v>
      </c>
      <c r="D64">
        <v>-123.0897899972</v>
      </c>
      <c r="E64">
        <v>49.267777002300001</v>
      </c>
      <c r="G64">
        <v>61</v>
      </c>
      <c r="I64">
        <f t="shared" si="0"/>
        <v>21</v>
      </c>
      <c r="J64">
        <f t="shared" si="1"/>
        <v>43</v>
      </c>
      <c r="L64" t="str">
        <f t="shared" si="2"/>
        <v>INSERT INTO campus (campus_id,campus,address,latitude,longitude) VALUES(61,'JIBC Vancouver Campus','102 - 555 Great Northern Way, Vancouver, BC',-123.0897899972,49.2677770023);</v>
      </c>
    </row>
    <row r="65" spans="1:12" x14ac:dyDescent="0.25">
      <c r="A65">
        <v>62</v>
      </c>
      <c r="B65" t="s">
        <v>187</v>
      </c>
      <c r="C65" t="s">
        <v>186</v>
      </c>
      <c r="D65">
        <v>-123.3619169996</v>
      </c>
      <c r="E65">
        <v>48.424344997200002</v>
      </c>
      <c r="G65">
        <v>62</v>
      </c>
      <c r="I65">
        <f t="shared" si="0"/>
        <v>20</v>
      </c>
      <c r="J65">
        <f t="shared" si="1"/>
        <v>29</v>
      </c>
      <c r="L65" t="str">
        <f t="shared" si="2"/>
        <v>INSERT INTO campus (campus_id,campus,address,latitude,longitude) VALUES(62,'JIBC Victoria Campus','810 Fort Street, Victoria, BC',-123.3619169996,48.4243449972);</v>
      </c>
    </row>
    <row r="66" spans="1:12" x14ac:dyDescent="0.25">
      <c r="A66">
        <v>63</v>
      </c>
      <c r="B66" t="s">
        <v>190</v>
      </c>
      <c r="C66" t="s">
        <v>189</v>
      </c>
      <c r="D66">
        <v>-122.7236799969</v>
      </c>
      <c r="E66">
        <v>49.1041910004</v>
      </c>
      <c r="G66">
        <v>63</v>
      </c>
      <c r="I66">
        <f t="shared" si="0"/>
        <v>24</v>
      </c>
      <c r="J66">
        <f t="shared" si="1"/>
        <v>25</v>
      </c>
      <c r="L66" t="str">
        <f t="shared" si="2"/>
        <v>INSERT INTO campus (campus_id,campus,address,latitude,longitude) VALUES(63,'KWAN CloveRoadale Campus','5500 - 180 St, Surrey, BC',-122.7236799969,49.1041910004);</v>
      </c>
    </row>
    <row r="67" spans="1:12" x14ac:dyDescent="0.25">
      <c r="A67">
        <v>64</v>
      </c>
      <c r="B67" t="s">
        <v>193</v>
      </c>
      <c r="C67" t="s">
        <v>192</v>
      </c>
      <c r="D67">
        <v>-122.6459169968</v>
      </c>
      <c r="E67">
        <v>49.109501002800002</v>
      </c>
      <c r="G67">
        <v>64</v>
      </c>
      <c r="I67">
        <f t="shared" si="0"/>
        <v>19</v>
      </c>
      <c r="J67">
        <f t="shared" si="1"/>
        <v>33</v>
      </c>
      <c r="L67" t="str">
        <f t="shared" si="2"/>
        <v>INSERT INTO campus (campus_id,campus,address,latitude,longitude) VALUES(64,'KWAN Langley Campus','20901 Langley Bypass, Langley, BC',-122.6459169968,49.1095010028);</v>
      </c>
    </row>
    <row r="68" spans="1:12" x14ac:dyDescent="0.25">
      <c r="A68">
        <v>65</v>
      </c>
      <c r="B68" t="s">
        <v>195</v>
      </c>
      <c r="C68" t="s">
        <v>194</v>
      </c>
      <c r="D68">
        <v>-122.87154399969999</v>
      </c>
      <c r="E68">
        <v>49.133527997000002</v>
      </c>
      <c r="G68">
        <v>65</v>
      </c>
      <c r="I68">
        <f t="shared" si="0"/>
        <v>16</v>
      </c>
      <c r="J68">
        <f t="shared" si="1"/>
        <v>29</v>
      </c>
      <c r="L68" t="str">
        <f t="shared" si="2"/>
        <v>INSERT INTO campus (campus_id,campus,address,latitude,longitude) VALUES(65,'KWAN Main Campus','12666 72nd Avenue, Surrey, BC',-122.8715439997,49.133527997);</v>
      </c>
    </row>
    <row r="69" spans="1:12" x14ac:dyDescent="0.25">
      <c r="A69">
        <v>66</v>
      </c>
      <c r="B69" t="s">
        <v>197</v>
      </c>
      <c r="C69" t="s">
        <v>196</v>
      </c>
      <c r="D69">
        <v>-123.1274909941</v>
      </c>
      <c r="E69">
        <v>49.174450996899999</v>
      </c>
      <c r="G69">
        <v>66</v>
      </c>
      <c r="I69">
        <f t="shared" ref="I69:I132" si="3">LEN(B69)</f>
        <v>20</v>
      </c>
      <c r="J69">
        <f t="shared" ref="J69:J132" si="4">LEN(C69)</f>
        <v>33</v>
      </c>
      <c r="L69" t="str">
        <f t="shared" ref="L69:L132" si="5">L$3&amp;" VALUES("&amp;A69&amp;",'"&amp;B69&amp;"','"&amp;C69&amp;"',"&amp;ROUND(D69,10)&amp;","&amp;ROUND(E69,10)&amp;");"</f>
        <v>INSERT INTO campus (campus_id,campus,address,latitude,longitude) VALUES(66,'KWAN Richmond Campus','8771 Lansdowne Road, Richmond, BC',-123.1274909941,49.1744509969);</v>
      </c>
    </row>
    <row r="70" spans="1:12" x14ac:dyDescent="0.25">
      <c r="A70">
        <v>67</v>
      </c>
      <c r="B70" t="s">
        <v>200</v>
      </c>
      <c r="C70" t="s">
        <v>199</v>
      </c>
      <c r="D70">
        <v>-123.1357310065</v>
      </c>
      <c r="E70">
        <v>49.1776499988</v>
      </c>
      <c r="G70">
        <v>67</v>
      </c>
      <c r="I70">
        <f t="shared" si="3"/>
        <v>27</v>
      </c>
      <c r="J70">
        <f t="shared" si="4"/>
        <v>34</v>
      </c>
      <c r="L70" t="str">
        <f t="shared" si="5"/>
        <v>INSERT INTO campus (campus_id,campus,address,latitude,longitude) VALUES(67,'LANG Alderbridge Way Centre','116 - 4940 No 3 Road, Richmond, BC',-123.1357310065,49.1776499988);</v>
      </c>
    </row>
    <row r="71" spans="1:12" x14ac:dyDescent="0.25">
      <c r="A71">
        <v>68</v>
      </c>
      <c r="B71" t="s">
        <v>203</v>
      </c>
      <c r="C71" t="s">
        <v>202</v>
      </c>
      <c r="D71">
        <v>-123.11798600669999</v>
      </c>
      <c r="E71">
        <v>49.263449997400002</v>
      </c>
      <c r="G71">
        <v>68</v>
      </c>
      <c r="I71">
        <f t="shared" si="3"/>
        <v>20</v>
      </c>
      <c r="J71">
        <f t="shared" si="4"/>
        <v>32</v>
      </c>
      <c r="L71" t="str">
        <f t="shared" si="5"/>
        <v>INSERT INTO campus (campus_id,campus,address,latitude,longitude) VALUES(68,'LANG Broadway Campus','601 West Broadway, Vancouver, BC',-123.1179860067,49.2634499974);</v>
      </c>
    </row>
    <row r="72" spans="1:12" x14ac:dyDescent="0.25">
      <c r="A72">
        <v>69</v>
      </c>
      <c r="B72" t="s">
        <v>205</v>
      </c>
      <c r="C72" t="s">
        <v>204</v>
      </c>
      <c r="D72">
        <v>-123.1167629973</v>
      </c>
      <c r="E72">
        <v>49.229719000999999</v>
      </c>
      <c r="G72">
        <v>69</v>
      </c>
      <c r="I72">
        <f t="shared" si="3"/>
        <v>25</v>
      </c>
      <c r="J72">
        <f t="shared" si="4"/>
        <v>33</v>
      </c>
      <c r="L72" t="str">
        <f t="shared" si="5"/>
        <v>INSERT INTO campus (campus_id,campus,address,latitude,longitude) VALUES(69,'LANG Cambie Street Centre','6111 Cambie Street, Vancouver, BC',-123.1167629973,49.229719001);</v>
      </c>
    </row>
    <row r="73" spans="1:12" x14ac:dyDescent="0.25">
      <c r="A73">
        <v>70</v>
      </c>
      <c r="B73" t="s">
        <v>207</v>
      </c>
      <c r="C73" t="s">
        <v>206</v>
      </c>
      <c r="D73">
        <v>-123.10845900060001</v>
      </c>
      <c r="E73">
        <v>49.224940997600001</v>
      </c>
      <c r="G73">
        <v>70</v>
      </c>
      <c r="I73">
        <f t="shared" si="3"/>
        <v>16</v>
      </c>
      <c r="J73">
        <f t="shared" si="4"/>
        <v>35</v>
      </c>
      <c r="L73" t="str">
        <f t="shared" si="5"/>
        <v>INSERT INTO campus (campus_id,campus,address,latitude,longitude) VALUES(70,'LANG Main Campus','100 West 49th Avenue, Vancouver, BC',-123.1084590006,49.2249409976);</v>
      </c>
    </row>
    <row r="74" spans="1:12" x14ac:dyDescent="0.25">
      <c r="A74">
        <v>71</v>
      </c>
      <c r="B74" t="s">
        <v>211</v>
      </c>
      <c r="C74" t="s">
        <v>210</v>
      </c>
      <c r="D74">
        <v>-120.7659700042</v>
      </c>
      <c r="E74">
        <v>50.124729003799999</v>
      </c>
      <c r="G74">
        <v>71</v>
      </c>
      <c r="I74">
        <f t="shared" si="3"/>
        <v>16</v>
      </c>
      <c r="J74">
        <f t="shared" si="4"/>
        <v>32</v>
      </c>
      <c r="L74" t="str">
        <f t="shared" si="5"/>
        <v>INSERT INTO campus (campus_id,campus,address,latitude,longitude) VALUES(71,'NVIT Main Campus','4155 Belshaw Street, Merritt, BC',-120.7659700042,50.1247290038);</v>
      </c>
    </row>
    <row r="75" spans="1:12" x14ac:dyDescent="0.25">
      <c r="A75">
        <v>72</v>
      </c>
      <c r="B75" t="s">
        <v>215</v>
      </c>
      <c r="C75" t="s">
        <v>214</v>
      </c>
      <c r="D75">
        <v>-121.7318420023</v>
      </c>
      <c r="E75">
        <v>49.253520998799999</v>
      </c>
      <c r="G75">
        <v>72</v>
      </c>
      <c r="I75">
        <f t="shared" si="3"/>
        <v>19</v>
      </c>
      <c r="J75">
        <f t="shared" si="4"/>
        <v>29</v>
      </c>
      <c r="L75" t="str">
        <f t="shared" si="5"/>
        <v>INSERT INTO campus (campus_id,campus,address,latitude,longitude) VALUES(72,'NVIT Seabird Island','2895 Chowat Road, Agassiz, BC',-121.7318420023,49.2535209988);</v>
      </c>
    </row>
    <row r="76" spans="1:12" x14ac:dyDescent="0.25">
      <c r="A76">
        <v>73</v>
      </c>
      <c r="B76" t="s">
        <v>217</v>
      </c>
      <c r="C76" t="s">
        <v>216</v>
      </c>
      <c r="D76">
        <v>-123.00563300330001</v>
      </c>
      <c r="E76">
        <v>49.246236997700002</v>
      </c>
      <c r="G76">
        <v>73</v>
      </c>
      <c r="I76">
        <f t="shared" si="3"/>
        <v>21</v>
      </c>
      <c r="J76">
        <f t="shared" si="4"/>
        <v>38</v>
      </c>
      <c r="L76" t="str">
        <f t="shared" si="5"/>
        <v>INSERT INTO campus (campus_id,campus,address,latitude,longitude) VALUES(73,'NVIT Vancouver Campus','200 - 4355 Mathissi Place, Burnaby, BC',-123.0056330033,49.2462369977);</v>
      </c>
    </row>
    <row r="77" spans="1:12" x14ac:dyDescent="0.25">
      <c r="A77">
        <v>74</v>
      </c>
      <c r="B77" t="s">
        <v>221</v>
      </c>
      <c r="C77" t="s">
        <v>220</v>
      </c>
      <c r="D77">
        <v>-126.06661299450001</v>
      </c>
      <c r="E77">
        <v>49.283134003699999</v>
      </c>
      <c r="G77">
        <v>74</v>
      </c>
      <c r="I77">
        <f t="shared" si="3"/>
        <v>19</v>
      </c>
      <c r="J77">
        <f t="shared" si="4"/>
        <v>34</v>
      </c>
      <c r="L77" t="str">
        <f t="shared" si="5"/>
        <v>INSERT INTO campus (campus_id,campus,address,latitude,longitude) VALUES(74,'NIC Ahousaht Centre','412 Ahousaht Reserve, Ahousaht, BC',-126.0666129945,49.2831340037);</v>
      </c>
    </row>
    <row r="78" spans="1:12" x14ac:dyDescent="0.25">
      <c r="A78">
        <v>75</v>
      </c>
      <c r="B78" t="s">
        <v>225</v>
      </c>
      <c r="C78" t="s">
        <v>224</v>
      </c>
      <c r="D78">
        <v>-126.52943400380001</v>
      </c>
      <c r="E78">
        <v>52.387871996000001</v>
      </c>
      <c r="G78">
        <v>75</v>
      </c>
      <c r="I78">
        <f t="shared" si="3"/>
        <v>22</v>
      </c>
      <c r="J78">
        <f t="shared" si="4"/>
        <v>31</v>
      </c>
      <c r="L78" t="str">
        <f t="shared" si="5"/>
        <v>INSERT INTO campus (campus_id,campus,address,latitude,longitude) VALUES(75,'NIC Bella Coola Centre','1969 Highway 20, Hagensborg, BC',-126.5294340038,52.387871996);</v>
      </c>
    </row>
    <row r="79" spans="1:12" x14ac:dyDescent="0.25">
      <c r="A79">
        <v>76</v>
      </c>
      <c r="B79" t="s">
        <v>228</v>
      </c>
      <c r="C79" t="s">
        <v>227</v>
      </c>
      <c r="D79">
        <v>-125.24609300500001</v>
      </c>
      <c r="E79">
        <v>49.9787840045</v>
      </c>
      <c r="G79">
        <v>76</v>
      </c>
      <c r="I79">
        <f t="shared" si="3"/>
        <v>25</v>
      </c>
      <c r="J79">
        <f t="shared" si="4"/>
        <v>45</v>
      </c>
      <c r="L79" t="str">
        <f t="shared" si="5"/>
        <v>INSERT INTO campus (campus_id,campus,address,latitude,longitude) VALUES(76,'NIC Campbell River Campus','1685 South Dogwood Street, Campbell River, BC',-125.246093005,49.9787840045);</v>
      </c>
    </row>
    <row r="80" spans="1:12" x14ac:dyDescent="0.25">
      <c r="A80">
        <v>77</v>
      </c>
      <c r="B80" t="s">
        <v>231</v>
      </c>
      <c r="C80" t="s">
        <v>230</v>
      </c>
      <c r="D80">
        <v>-124.9704690004</v>
      </c>
      <c r="E80">
        <v>49.708093999600003</v>
      </c>
      <c r="G80">
        <v>77</v>
      </c>
      <c r="I80">
        <f t="shared" si="3"/>
        <v>28</v>
      </c>
      <c r="J80">
        <f t="shared" si="4"/>
        <v>29</v>
      </c>
      <c r="L80" t="str">
        <f t="shared" si="5"/>
        <v>INSERT INTO campus (campus_id,campus,address,latitude,longitude) VALUES(77,'NIC Comox Valley Main Campus','2300 Ryan Road, Courtenay, BC',-124.9704690004,49.7080939996);</v>
      </c>
    </row>
    <row r="81" spans="1:12" x14ac:dyDescent="0.25">
      <c r="A81">
        <v>78</v>
      </c>
      <c r="B81" t="s">
        <v>234</v>
      </c>
      <c r="C81" t="s">
        <v>233</v>
      </c>
      <c r="D81">
        <v>-124.9814129964</v>
      </c>
      <c r="E81">
        <v>50.058874996599997</v>
      </c>
      <c r="G81">
        <v>78</v>
      </c>
      <c r="I81">
        <f t="shared" si="3"/>
        <v>24</v>
      </c>
      <c r="J81">
        <f t="shared" si="4"/>
        <v>35</v>
      </c>
      <c r="L81" t="str">
        <f t="shared" si="5"/>
        <v>INSERT INTO campus (campus_id,campus,address,latitude,longitude) VALUES(78,'NIC Cortes Island Centre','Manson’s Landing, Cortes Island, BC',-124.9814129964,50.0588749966);</v>
      </c>
    </row>
    <row r="82" spans="1:12" x14ac:dyDescent="0.25">
      <c r="A82">
        <v>79</v>
      </c>
      <c r="B82" t="s">
        <v>237</v>
      </c>
      <c r="C82" t="s">
        <v>236</v>
      </c>
      <c r="D82">
        <v>-126.0510990011</v>
      </c>
      <c r="E82">
        <v>49.778263999399996</v>
      </c>
      <c r="G82">
        <v>79</v>
      </c>
      <c r="I82">
        <f t="shared" si="3"/>
        <v>21</v>
      </c>
      <c r="J82">
        <f t="shared" si="4"/>
        <v>33</v>
      </c>
      <c r="L82" t="str">
        <f t="shared" si="5"/>
        <v>INSERT INTO campus (campus_id,campus,address,latitude,longitude) VALUES(79,'NIC Gold River Centre','13 - 375 Nimpkish, Gold River, BC',-126.0510990011,49.7782639994);</v>
      </c>
    </row>
    <row r="83" spans="1:12" x14ac:dyDescent="0.25">
      <c r="A83">
        <v>80</v>
      </c>
      <c r="B83" t="s">
        <v>240</v>
      </c>
      <c r="C83" t="s">
        <v>239</v>
      </c>
      <c r="D83">
        <v>-127.5042290057</v>
      </c>
      <c r="E83">
        <v>50.717935004300003</v>
      </c>
      <c r="G83">
        <v>80</v>
      </c>
      <c r="I83">
        <f t="shared" si="3"/>
        <v>36</v>
      </c>
      <c r="J83">
        <f t="shared" si="4"/>
        <v>33</v>
      </c>
      <c r="L83" t="str">
        <f t="shared" si="5"/>
        <v>INSERT INTO campus (campus_id,campus,address,latitude,longitude) VALUES(80,'NIC Mount Waddington Regional Campus','9300 Trustee Road, Port Hardy, BC',-127.5042290057,50.7179350043);</v>
      </c>
    </row>
    <row r="84" spans="1:12" x14ac:dyDescent="0.25">
      <c r="A84">
        <v>81</v>
      </c>
      <c r="B84" t="s">
        <v>243</v>
      </c>
      <c r="C84" t="s">
        <v>242</v>
      </c>
      <c r="D84">
        <v>-124.7877999965</v>
      </c>
      <c r="E84">
        <v>49.255060998499999</v>
      </c>
      <c r="G84">
        <v>81</v>
      </c>
      <c r="I84">
        <f t="shared" si="3"/>
        <v>23</v>
      </c>
      <c r="J84">
        <f t="shared" si="4"/>
        <v>35</v>
      </c>
      <c r="L84" t="str">
        <f t="shared" si="5"/>
        <v>INSERT INTO campus (campus_id,campus,address,latitude,longitude) VALUES(81,'NIC Port Alberni Campus','3699 Roger Street, Port Alberni, BC',-124.7877999965,49.2550609985);</v>
      </c>
    </row>
    <row r="85" spans="1:12" x14ac:dyDescent="0.25">
      <c r="A85">
        <v>82</v>
      </c>
      <c r="B85" t="s">
        <v>245</v>
      </c>
      <c r="C85" t="s">
        <v>244</v>
      </c>
      <c r="D85">
        <v>-124.7928209941</v>
      </c>
      <c r="E85">
        <v>49.263058003700003</v>
      </c>
      <c r="G85">
        <v>82</v>
      </c>
      <c r="I85">
        <f t="shared" si="3"/>
        <v>26</v>
      </c>
      <c r="J85">
        <f t="shared" si="4"/>
        <v>34</v>
      </c>
      <c r="L85" t="str">
        <f t="shared" si="5"/>
        <v>INSERT INTO campus (campus_id,campus,address,latitude,longitude) VALUES(82,'NIC Tebo Vocational Centre','4781 Tebo Avenue, Port Alberni, BC',-124.7928209941,49.2630580037);</v>
      </c>
    </row>
    <row r="86" spans="1:12" x14ac:dyDescent="0.25">
      <c r="A86">
        <v>83</v>
      </c>
      <c r="B86" t="s">
        <v>249</v>
      </c>
      <c r="C86" t="s">
        <v>248</v>
      </c>
      <c r="D86">
        <v>-125.547938004</v>
      </c>
      <c r="E86">
        <v>48.942333000600001</v>
      </c>
      <c r="G86">
        <v>83</v>
      </c>
      <c r="I86">
        <f t="shared" si="3"/>
        <v>19</v>
      </c>
      <c r="J86">
        <f t="shared" si="4"/>
        <v>38</v>
      </c>
      <c r="L86" t="str">
        <f t="shared" si="5"/>
        <v>INSERT INTO campus (campus_id,campus,address,latitude,longitude) VALUES(83,'NIC Ucluelet Centre','10 - 1636 Peninsula Road, Ucluelet, BC',-125.547938004,48.9423330006);</v>
      </c>
    </row>
    <row r="87" spans="1:12" x14ac:dyDescent="0.25">
      <c r="A87">
        <v>84</v>
      </c>
      <c r="B87" t="s">
        <v>251</v>
      </c>
      <c r="C87" t="s">
        <v>250</v>
      </c>
      <c r="D87">
        <v>-125.273108005</v>
      </c>
      <c r="E87">
        <v>50.044904000099997</v>
      </c>
      <c r="G87">
        <v>84</v>
      </c>
      <c r="I87">
        <f t="shared" si="3"/>
        <v>27</v>
      </c>
      <c r="J87">
        <f t="shared" si="4"/>
        <v>35</v>
      </c>
      <c r="L87" t="str">
        <f t="shared" si="5"/>
        <v>INSERT INTO campus (campus_id,campus,address,latitude,longitude) VALUES(84,'NIC Vigar Vocational Centre','2780 Vigar Road, Campbell River, BC',-125.273108005,50.0449040001);</v>
      </c>
    </row>
    <row r="88" spans="1:12" x14ac:dyDescent="0.25">
      <c r="A88">
        <v>85</v>
      </c>
      <c r="B88" t="s">
        <v>255</v>
      </c>
      <c r="C88" t="s">
        <v>254</v>
      </c>
      <c r="D88">
        <v>-133.69125400519999</v>
      </c>
      <c r="E88">
        <v>59.577569003000001</v>
      </c>
      <c r="G88">
        <v>85</v>
      </c>
      <c r="I88">
        <f t="shared" si="3"/>
        <v>25</v>
      </c>
      <c r="J88">
        <f t="shared" si="4"/>
        <v>38</v>
      </c>
      <c r="L88" t="str">
        <f t="shared" si="5"/>
        <v>INSERT INTO campus (campus_id,campus,address,latitude,longitude) VALUES(85,'NLC Atlin Learning Centre','3rd Street and Pearl Avenue, Atlin, BC',-133.6912540052,59.577569003);</v>
      </c>
    </row>
    <row r="89" spans="1:12" x14ac:dyDescent="0.25">
      <c r="A89">
        <v>86</v>
      </c>
      <c r="B89" t="s">
        <v>261</v>
      </c>
      <c r="C89" t="s">
        <v>259</v>
      </c>
      <c r="D89">
        <v>-121.6294460013</v>
      </c>
      <c r="E89">
        <v>55.694107997099998</v>
      </c>
      <c r="G89">
        <v>86</v>
      </c>
      <c r="I89">
        <f t="shared" si="3"/>
        <v>19</v>
      </c>
      <c r="J89">
        <f t="shared" si="4"/>
        <v>32</v>
      </c>
      <c r="L89" t="str">
        <f t="shared" si="5"/>
        <v>INSERT INTO campus (campus_id,campus,address,latitude,longitude) VALUES(86,'NLC Chetwynd Campus','5132 - 50th Street, Chetwynd, BC',-121.6294460013,55.6941079971);</v>
      </c>
    </row>
    <row r="90" spans="1:12" x14ac:dyDescent="0.25">
      <c r="A90">
        <v>87</v>
      </c>
      <c r="B90" t="s">
        <v>264</v>
      </c>
      <c r="C90" t="s">
        <v>263</v>
      </c>
      <c r="D90">
        <v>-120.22461199670001</v>
      </c>
      <c r="E90">
        <v>55.746981996300001</v>
      </c>
      <c r="G90">
        <v>87</v>
      </c>
      <c r="I90">
        <f t="shared" si="3"/>
        <v>23</v>
      </c>
      <c r="J90">
        <f t="shared" si="4"/>
        <v>36</v>
      </c>
      <c r="L90" t="str">
        <f t="shared" si="5"/>
        <v>INSERT INTO campus (campus_id,campus,address,latitude,longitude) VALUES(87,'NLC Dawson Creek Campus','11401 - 8th Street, Dawson Creek, BC',-120.2246119967,55.7469819963);</v>
      </c>
    </row>
    <row r="91" spans="1:12" x14ac:dyDescent="0.25">
      <c r="A91">
        <v>88</v>
      </c>
      <c r="B91" t="s">
        <v>267</v>
      </c>
      <c r="C91" t="s">
        <v>266</v>
      </c>
      <c r="D91">
        <v>-122.71168499780001</v>
      </c>
      <c r="E91">
        <v>58.807363002899997</v>
      </c>
      <c r="G91">
        <v>88</v>
      </c>
      <c r="I91">
        <f t="shared" si="3"/>
        <v>22</v>
      </c>
      <c r="J91">
        <f t="shared" si="4"/>
        <v>35</v>
      </c>
      <c r="L91" t="str">
        <f t="shared" si="5"/>
        <v>INSERT INTO campus (campus_id,campus,address,latitude,longitude) VALUES(88,'NLC Fort Nelson Campus','5201 Simpson Trail, Fort Nelson, BC',-122.7116849978,58.8073630029);</v>
      </c>
    </row>
    <row r="92" spans="1:12" x14ac:dyDescent="0.25">
      <c r="A92">
        <v>89</v>
      </c>
      <c r="B92" t="s">
        <v>270</v>
      </c>
      <c r="C92" t="s">
        <v>269</v>
      </c>
      <c r="D92">
        <v>-120.8427110029</v>
      </c>
      <c r="E92">
        <v>56.266539997499997</v>
      </c>
      <c r="G92">
        <v>89</v>
      </c>
      <c r="I92">
        <f t="shared" si="3"/>
        <v>24</v>
      </c>
      <c r="J92">
        <f t="shared" si="4"/>
        <v>38</v>
      </c>
      <c r="L92" t="str">
        <f t="shared" si="5"/>
        <v>INSERT INTO campus (campus_id,campus,address,latitude,longitude) VALUES(89,'NLC Fort St. John Campus','9820 - 120th Avenue, Fort St. John, BC',-120.8427110029,56.2665399975);</v>
      </c>
    </row>
    <row r="93" spans="1:12" x14ac:dyDescent="0.25">
      <c r="A93">
        <v>90</v>
      </c>
      <c r="B93" t="s">
        <v>273</v>
      </c>
      <c r="C93" t="s">
        <v>272</v>
      </c>
      <c r="D93">
        <v>-121.9206480024</v>
      </c>
      <c r="E93">
        <v>56.023092000399998</v>
      </c>
      <c r="G93">
        <v>90</v>
      </c>
      <c r="I93">
        <f t="shared" si="3"/>
        <v>24</v>
      </c>
      <c r="J93">
        <f t="shared" si="4"/>
        <v>37</v>
      </c>
      <c r="L93" t="str">
        <f t="shared" si="5"/>
        <v>INSERT INTO campus (campus_id,campus,address,latitude,longitude) VALUES(90,'NLC Hudson's Hope Centre','10801 Dudley Drive, Hudson's Hope, BC',-121.9206480024,56.0230920004);</v>
      </c>
    </row>
    <row r="94" spans="1:12" x14ac:dyDescent="0.25">
      <c r="A94">
        <v>91</v>
      </c>
      <c r="B94" t="s">
        <v>276</v>
      </c>
      <c r="C94" t="s">
        <v>275</v>
      </c>
      <c r="D94">
        <v>-129.98836800079999</v>
      </c>
      <c r="E94">
        <v>58.434626997400002</v>
      </c>
      <c r="G94">
        <v>91</v>
      </c>
      <c r="I94">
        <f t="shared" si="3"/>
        <v>19</v>
      </c>
      <c r="J94">
        <f t="shared" si="4"/>
        <v>39</v>
      </c>
      <c r="L94" t="str">
        <f t="shared" si="5"/>
        <v>INSERT INTO campus (campus_id,campus,address,latitude,longitude) VALUES(91,'NLC Stikine Centre ','Lot 10 Commercial Drive, Dease Lake, BC',-129.9883680008,58.4346269974);</v>
      </c>
    </row>
    <row r="95" spans="1:12" x14ac:dyDescent="0.25">
      <c r="A95">
        <v>92</v>
      </c>
      <c r="B95" t="s">
        <v>279</v>
      </c>
      <c r="C95" t="s">
        <v>278</v>
      </c>
      <c r="D95">
        <v>-121.00137900519999</v>
      </c>
      <c r="E95">
        <v>55.124183002700001</v>
      </c>
      <c r="G95">
        <v>92</v>
      </c>
      <c r="I95">
        <f t="shared" si="3"/>
        <v>24</v>
      </c>
      <c r="J95">
        <f t="shared" si="4"/>
        <v>32</v>
      </c>
      <c r="L95" t="str">
        <f t="shared" si="5"/>
        <v>INSERT INTO campus (campus_id,campus,address,latitude,longitude) VALUES(92,'NLC Tumbler Ridge Campus','180 Southgate, Tumbler Ridge, BC',-121.0013790052,55.1241830027);</v>
      </c>
    </row>
    <row r="96" spans="1:12" x14ac:dyDescent="0.25">
      <c r="A96">
        <v>93</v>
      </c>
      <c r="B96" t="s">
        <v>284</v>
      </c>
      <c r="C96" t="s">
        <v>282</v>
      </c>
      <c r="D96">
        <v>-129.22140599389999</v>
      </c>
      <c r="E96">
        <v>55.193310999600001</v>
      </c>
      <c r="G96">
        <v>93</v>
      </c>
      <c r="I96">
        <f t="shared" si="3"/>
        <v>31</v>
      </c>
      <c r="J96">
        <f t="shared" si="4"/>
        <v>41</v>
      </c>
      <c r="L96" t="str">
        <f t="shared" si="5"/>
        <v>INSERT INTO campus (campus_id,campus,address,latitude,longitude) VALUES(93,'NWCC Canyon City (Gitwinksihkw)','3001 T'sol Tsap Avenue, Gitwinksihlkw, BC',-129.2214059939,55.1933109996);</v>
      </c>
    </row>
    <row r="97" spans="1:12" x14ac:dyDescent="0.25">
      <c r="A97">
        <v>94</v>
      </c>
      <c r="B97" t="s">
        <v>289</v>
      </c>
      <c r="C97" t="s">
        <v>288</v>
      </c>
      <c r="D97">
        <v>-128.02638500500001</v>
      </c>
      <c r="E97">
        <v>55.111814003699997</v>
      </c>
      <c r="G97">
        <v>94</v>
      </c>
      <c r="I97">
        <f t="shared" si="3"/>
        <v>26</v>
      </c>
      <c r="J97">
        <f t="shared" si="4"/>
        <v>31</v>
      </c>
      <c r="L97" t="str">
        <f t="shared" si="5"/>
        <v>INSERT INTO campus (campus_id,campus,address,latitude,longitude) VALUES(94,'NWCC Gitanyow (Kitwancool)','1363 First Avenue, Kitwanga, BC',-128.026385005,55.1118140037);</v>
      </c>
    </row>
    <row r="98" spans="1:12" x14ac:dyDescent="0.25">
      <c r="A98">
        <v>95</v>
      </c>
      <c r="B98" t="s">
        <v>292</v>
      </c>
      <c r="C98" t="s">
        <v>291</v>
      </c>
      <c r="D98">
        <v>-127.830830999</v>
      </c>
      <c r="E98">
        <v>55.088130995500002</v>
      </c>
      <c r="G98">
        <v>95</v>
      </c>
      <c r="I98">
        <f t="shared" si="3"/>
        <v>15</v>
      </c>
      <c r="J98">
        <f t="shared" si="4"/>
        <v>37</v>
      </c>
      <c r="L98" t="str">
        <f t="shared" si="5"/>
        <v>INSERT INTO campus (campus_id,campus,address,latitude,longitude) VALUES(95,'NWCC Gitsegukla','21 Seymour Avenue, South Hazelton, BC',-127.830830999,55.0881309955);</v>
      </c>
    </row>
    <row r="99" spans="1:12" x14ac:dyDescent="0.25">
      <c r="A99">
        <v>96</v>
      </c>
      <c r="B99" t="s">
        <v>294</v>
      </c>
      <c r="C99" t="s">
        <v>293</v>
      </c>
      <c r="D99">
        <v>-128.02638500500001</v>
      </c>
      <c r="E99">
        <v>55.111814003699997</v>
      </c>
      <c r="G99">
        <v>96</v>
      </c>
      <c r="I99">
        <f t="shared" si="3"/>
        <v>25</v>
      </c>
      <c r="J99">
        <f t="shared" si="4"/>
        <v>33</v>
      </c>
      <c r="L99" t="str">
        <f t="shared" si="5"/>
        <v>INSERT INTO campus (campus_id,campus,address,latitude,longitude) VALUES(96,'NWCC Gitwangak (Kitwanga)','90 College Crescent, Kitwanga, BC',-128.026385005,55.1118140037);</v>
      </c>
    </row>
    <row r="100" spans="1:12" x14ac:dyDescent="0.25">
      <c r="A100">
        <v>97</v>
      </c>
      <c r="B100" t="s">
        <v>297</v>
      </c>
      <c r="C100" t="s">
        <v>296</v>
      </c>
      <c r="D100">
        <v>-129.577367001</v>
      </c>
      <c r="E100">
        <v>55.033518997199998</v>
      </c>
      <c r="G100">
        <v>97</v>
      </c>
      <c r="I100">
        <f t="shared" si="3"/>
        <v>29</v>
      </c>
      <c r="J100">
        <f t="shared" si="4"/>
        <v>30</v>
      </c>
      <c r="L100" t="str">
        <f t="shared" si="5"/>
        <v>INSERT INTO campus (campus_id,campus,address,latitude,longitude) VALUES(97,'NWCC Greenville (Laxgalts'ap)','416 North Road, Greenville, BC',-129.577367001,55.0335189972);</v>
      </c>
    </row>
    <row r="101" spans="1:12" x14ac:dyDescent="0.25">
      <c r="A101">
        <v>98</v>
      </c>
      <c r="B101" t="s">
        <v>300</v>
      </c>
      <c r="C101" t="s">
        <v>299</v>
      </c>
      <c r="D101">
        <v>-127.64999599879999</v>
      </c>
      <c r="E101">
        <v>55.262062001899999</v>
      </c>
      <c r="G101">
        <v>98</v>
      </c>
      <c r="I101">
        <f t="shared" si="3"/>
        <v>20</v>
      </c>
      <c r="J101">
        <f t="shared" si="4"/>
        <v>33</v>
      </c>
      <c r="L101" t="str">
        <f t="shared" si="5"/>
        <v>INSERT INTO campus (campus_id,campus,address,latitude,longitude) VALUES(98,'NWCC Hazelton Campus','4815 Swannell Drive, Hazelton, BC',-127.6499959988,55.2620620019);</v>
      </c>
    </row>
    <row r="102" spans="1:12" x14ac:dyDescent="0.25">
      <c r="A102">
        <v>99</v>
      </c>
      <c r="B102" t="s">
        <v>303</v>
      </c>
      <c r="C102" t="s">
        <v>302</v>
      </c>
      <c r="D102">
        <v>-126.6513560013</v>
      </c>
      <c r="E102">
        <v>54.396519000600001</v>
      </c>
      <c r="G102">
        <v>99</v>
      </c>
      <c r="I102">
        <f t="shared" si="3"/>
        <v>19</v>
      </c>
      <c r="J102">
        <f t="shared" si="4"/>
        <v>34</v>
      </c>
      <c r="L102" t="str">
        <f t="shared" si="5"/>
        <v>INSERT INTO campus (campus_id,campus,address,latitude,longitude) VALUES(99,'NWCC Houston Campus','3221-14th Street West, Houston, BC',-126.6513560013,54.3965190006);</v>
      </c>
    </row>
    <row r="103" spans="1:12" x14ac:dyDescent="0.25">
      <c r="A103">
        <v>100</v>
      </c>
      <c r="B103" t="s">
        <v>306</v>
      </c>
      <c r="C103" t="s">
        <v>305</v>
      </c>
      <c r="D103">
        <v>-131.9973639987</v>
      </c>
      <c r="E103">
        <v>53.2495269972</v>
      </c>
      <c r="G103">
        <v>100</v>
      </c>
      <c r="I103">
        <f t="shared" si="3"/>
        <v>18</v>
      </c>
      <c r="J103">
        <f t="shared" si="4"/>
        <v>37</v>
      </c>
      <c r="L103" t="str">
        <f t="shared" si="5"/>
        <v>INSERT INTO campus (campus_id,campus,address,latitude,longitude) VALUES(100,'NWCC Kaay Llnagaay','No 2 Second Beach Road, Skidegate, BC',-131.9973639987,53.2495269972);</v>
      </c>
    </row>
    <row r="104" spans="1:12" x14ac:dyDescent="0.25">
      <c r="A104">
        <v>101</v>
      </c>
      <c r="B104" t="s">
        <v>309</v>
      </c>
      <c r="C104" t="s">
        <v>308</v>
      </c>
      <c r="D104">
        <v>-129.9558810046</v>
      </c>
      <c r="E104">
        <v>54.993004000500001</v>
      </c>
      <c r="G104">
        <v>101</v>
      </c>
      <c r="I104">
        <f t="shared" si="3"/>
        <v>24</v>
      </c>
      <c r="J104">
        <f t="shared" si="4"/>
        <v>29</v>
      </c>
      <c r="L104" t="str">
        <f t="shared" si="5"/>
        <v>INSERT INTO campus (campus_id,campus,address,latitude,longitude) VALUES(101,'NWCC Kincolith (Gingolx)','607 Front Street, Gingolx, BC',-129.9558810046,54.9930040005);</v>
      </c>
    </row>
    <row r="105" spans="1:12" x14ac:dyDescent="0.25">
      <c r="A105">
        <v>102</v>
      </c>
      <c r="B105" t="s">
        <v>312</v>
      </c>
      <c r="C105" t="s">
        <v>311</v>
      </c>
      <c r="D105">
        <v>-127.6870429977</v>
      </c>
      <c r="E105">
        <v>55.3565630023</v>
      </c>
      <c r="G105">
        <v>102</v>
      </c>
      <c r="I105">
        <f t="shared" si="3"/>
        <v>12</v>
      </c>
      <c r="J105">
        <f t="shared" si="4"/>
        <v>39</v>
      </c>
      <c r="L105" t="str">
        <f t="shared" si="5"/>
        <v>INSERT INTO campus (campus_id,campus,address,latitude,longitude) VALUES(102,'NWCC Kispiox','1425 Mary Blackwater Drive, Kispiox, BC',-127.6870429977,55.3565630023);</v>
      </c>
    </row>
    <row r="106" spans="1:12" x14ac:dyDescent="0.25">
      <c r="A106">
        <v>103</v>
      </c>
      <c r="B106" t="s">
        <v>315</v>
      </c>
      <c r="C106" t="s">
        <v>314</v>
      </c>
      <c r="D106">
        <v>-128.68926599950001</v>
      </c>
      <c r="E106">
        <v>54.054361997100003</v>
      </c>
      <c r="G106">
        <v>103</v>
      </c>
      <c r="I106">
        <f t="shared" si="3"/>
        <v>21</v>
      </c>
      <c r="J106">
        <f t="shared" si="4"/>
        <v>33</v>
      </c>
      <c r="L106" t="str">
        <f t="shared" si="5"/>
        <v>INSERT INTO campus (campus_id,campus,address,latitude,longitude) VALUES(103,'NWCC Kitimaat Village','358 Haisla Boulevard, Kitimat, BC',-128.6892659995,54.0543619971);</v>
      </c>
    </row>
    <row r="107" spans="1:12" x14ac:dyDescent="0.25">
      <c r="A107">
        <v>104</v>
      </c>
      <c r="B107" t="s">
        <v>317</v>
      </c>
      <c r="C107" t="s">
        <v>316</v>
      </c>
      <c r="D107">
        <v>-128.64938699499999</v>
      </c>
      <c r="E107">
        <v>54.050671997499997</v>
      </c>
      <c r="G107">
        <v>104</v>
      </c>
      <c r="I107">
        <f t="shared" si="3"/>
        <v>19</v>
      </c>
      <c r="J107">
        <f t="shared" si="4"/>
        <v>36</v>
      </c>
      <c r="L107" t="str">
        <f t="shared" si="5"/>
        <v>INSERT INTO campus (campus_id,campus,address,latitude,longitude) VALUES(104,'NWCC Kitimat Campus','606 Mountainview Square, Kitimat, BC',-128.649386995,54.0506719975);</v>
      </c>
    </row>
    <row r="108" spans="1:12" x14ac:dyDescent="0.25">
      <c r="A108">
        <v>105</v>
      </c>
      <c r="B108" t="s">
        <v>320</v>
      </c>
      <c r="C108" t="s">
        <v>319</v>
      </c>
      <c r="D108">
        <v>-128.63273600310001</v>
      </c>
      <c r="E108">
        <v>54.5286529969</v>
      </c>
      <c r="G108">
        <v>105</v>
      </c>
      <c r="I108">
        <f t="shared" si="3"/>
        <v>16</v>
      </c>
      <c r="J108">
        <f t="shared" si="4"/>
        <v>34</v>
      </c>
      <c r="L108" t="str">
        <f t="shared" si="5"/>
        <v>INSERT INTO campus (campus_id,campus,address,latitude,longitude) VALUES(105,'NWCC Main Campus','5331 McConnell Avenue, Terrace, BC',-128.6327360031,54.5286529969);</v>
      </c>
    </row>
    <row r="109" spans="1:12" x14ac:dyDescent="0.25">
      <c r="A109">
        <v>106</v>
      </c>
      <c r="B109" t="s">
        <v>323</v>
      </c>
      <c r="C109" t="s">
        <v>322</v>
      </c>
      <c r="D109">
        <v>-132.14236399750001</v>
      </c>
      <c r="E109">
        <v>54.012283000099998</v>
      </c>
      <c r="G109">
        <v>106</v>
      </c>
      <c r="I109">
        <f t="shared" si="3"/>
        <v>18</v>
      </c>
      <c r="J109">
        <f t="shared" si="4"/>
        <v>23</v>
      </c>
      <c r="L109" t="str">
        <f t="shared" si="5"/>
        <v>INSERT INTO campus (campus_id,campus,address,latitude,longitude) VALUES(106,'NWCC Masset Campus','1730 Hodges, Masset, BC',-132.1423639975,54.0122830001);</v>
      </c>
    </row>
    <row r="110" spans="1:12" x14ac:dyDescent="0.25">
      <c r="A110">
        <v>107</v>
      </c>
      <c r="B110" t="s">
        <v>326</v>
      </c>
      <c r="C110" t="s">
        <v>325</v>
      </c>
      <c r="D110">
        <v>-129.08168400759999</v>
      </c>
      <c r="E110">
        <v>55.206909999899999</v>
      </c>
      <c r="G110">
        <v>107</v>
      </c>
      <c r="I110">
        <f t="shared" si="3"/>
        <v>30</v>
      </c>
      <c r="J110">
        <f t="shared" si="4"/>
        <v>36</v>
      </c>
      <c r="L110" t="str">
        <f t="shared" si="5"/>
        <v>INSERT INTO campus (campus_id,campus,address,latitude,longitude) VALUES(107,'NWCC New Aiyansh (Gitlakdamix)','5130 Skateen Avenue, New Aiyansh, BC',-129.0816840076,55.2069099999);</v>
      </c>
    </row>
    <row r="111" spans="1:12" x14ac:dyDescent="0.25">
      <c r="A111">
        <v>108</v>
      </c>
      <c r="B111" t="s">
        <v>329</v>
      </c>
      <c r="C111" t="s">
        <v>328</v>
      </c>
      <c r="D111">
        <v>-130.43312100700001</v>
      </c>
      <c r="E111">
        <v>54.558525996500002</v>
      </c>
      <c r="G111">
        <v>108</v>
      </c>
      <c r="I111">
        <f t="shared" si="3"/>
        <v>33</v>
      </c>
      <c r="J111">
        <f t="shared" si="4"/>
        <v>37</v>
      </c>
      <c r="L111" t="str">
        <f t="shared" si="5"/>
        <v>INSERT INTO campus (campus_id,campus,address,latitude,longitude) VALUES(108,'NWCC Port Simpson (Lax Kw'alaams)','206 Shashaak Street, Port Simpson, BC',-130.433121007,54.5585259965);</v>
      </c>
    </row>
    <row r="112" spans="1:12" x14ac:dyDescent="0.25">
      <c r="A112">
        <v>109</v>
      </c>
      <c r="B112" t="s">
        <v>332</v>
      </c>
      <c r="C112" t="s">
        <v>331</v>
      </c>
      <c r="D112">
        <v>-130.32616499619999</v>
      </c>
      <c r="E112">
        <v>54.311329002500003</v>
      </c>
      <c r="G112">
        <v>109</v>
      </c>
      <c r="I112">
        <f t="shared" si="3"/>
        <v>25</v>
      </c>
      <c r="J112">
        <f t="shared" si="4"/>
        <v>35</v>
      </c>
      <c r="L112" t="str">
        <f t="shared" si="5"/>
        <v>INSERT INTO campus (campus_id,campus,address,latitude,longitude) VALUES(109,'NWCC Prince Rupert Campus','353 - 5th Street, Prince Rupert, BC',-130.3261649962,54.3113290025);</v>
      </c>
    </row>
    <row r="113" spans="1:12" x14ac:dyDescent="0.25">
      <c r="A113">
        <v>110</v>
      </c>
      <c r="B113" t="s">
        <v>335</v>
      </c>
      <c r="C113" t="s">
        <v>334</v>
      </c>
      <c r="D113">
        <v>-132.0816280068</v>
      </c>
      <c r="E113">
        <v>53.254688003799998</v>
      </c>
      <c r="G113">
        <v>110</v>
      </c>
      <c r="I113">
        <f t="shared" si="3"/>
        <v>32</v>
      </c>
      <c r="J113">
        <f t="shared" si="4"/>
        <v>40</v>
      </c>
      <c r="L113" t="str">
        <f t="shared" si="5"/>
        <v>INSERT INTO campus (campus_id,campus,address,latitude,longitude) VALUES(110,'NWCC Queen Charlotte City Campus','138 Bay Street, Queen Charlotte City, BC',-132.0816280068,53.2546880038);</v>
      </c>
    </row>
    <row r="114" spans="1:12" x14ac:dyDescent="0.25">
      <c r="A114">
        <v>111</v>
      </c>
      <c r="B114" t="s">
        <v>338</v>
      </c>
      <c r="C114" t="s">
        <v>337</v>
      </c>
      <c r="D114">
        <v>-127.17271299959999</v>
      </c>
      <c r="E114">
        <v>54.781718997299997</v>
      </c>
      <c r="G114">
        <v>111</v>
      </c>
      <c r="I114">
        <f t="shared" si="3"/>
        <v>20</v>
      </c>
      <c r="J114">
        <f t="shared" si="4"/>
        <v>31</v>
      </c>
      <c r="L114" t="str">
        <f t="shared" si="5"/>
        <v>INSERT INTO campus (campus_id,campus,address,latitude,longitude) VALUES(111,'NWCC Smithers Campus','3966 - 2nd Avenue, Smithers, BC',-127.1727129996,54.7817189973);</v>
      </c>
    </row>
    <row r="115" spans="1:12" x14ac:dyDescent="0.25">
      <c r="A115">
        <v>112</v>
      </c>
      <c r="B115" t="s">
        <v>342</v>
      </c>
      <c r="C115" t="s">
        <v>341</v>
      </c>
      <c r="D115">
        <v>-119.3233250004</v>
      </c>
      <c r="E115">
        <v>50.246902996499998</v>
      </c>
      <c r="G115">
        <v>112</v>
      </c>
      <c r="I115">
        <f t="shared" si="3"/>
        <v>32</v>
      </c>
      <c r="J115">
        <f t="shared" si="4"/>
        <v>38</v>
      </c>
      <c r="L115" t="str">
        <f t="shared" si="5"/>
        <v>INSERT INTO campus (campus_id,campus,address,latitude,longitude) VALUES(112,'OKAN Aircraft Maintenance Centre','6225 Okanagan Landing Road, Vernon, BC',-119.3233250004,50.2469029965);</v>
      </c>
    </row>
    <row r="116" spans="1:12" x14ac:dyDescent="0.25">
      <c r="A116">
        <v>113</v>
      </c>
      <c r="B116" t="s">
        <v>345</v>
      </c>
      <c r="C116" t="s">
        <v>344</v>
      </c>
      <c r="D116">
        <v>-119.2823409999</v>
      </c>
      <c r="E116">
        <v>50.234949997400001</v>
      </c>
      <c r="G116">
        <v>113</v>
      </c>
      <c r="I116">
        <f t="shared" si="3"/>
        <v>21</v>
      </c>
      <c r="J116">
        <f t="shared" si="4"/>
        <v>28</v>
      </c>
      <c r="L116" t="str">
        <f t="shared" si="5"/>
        <v>INSERT INTO campus (campus_id,campus,address,latitude,longitude) VALUES(113,'OKAN Kalamalka Campus','7000 College Way, Vernon, BC',-119.2823409999,50.2349499974);</v>
      </c>
    </row>
    <row r="117" spans="1:12" x14ac:dyDescent="0.25">
      <c r="A117">
        <v>114</v>
      </c>
      <c r="B117" t="s">
        <v>347</v>
      </c>
      <c r="C117" t="s">
        <v>346</v>
      </c>
      <c r="D117">
        <v>-119.47927999309999</v>
      </c>
      <c r="E117">
        <v>49.861130003699998</v>
      </c>
      <c r="G117">
        <v>114</v>
      </c>
      <c r="I117">
        <f t="shared" si="3"/>
        <v>16</v>
      </c>
      <c r="J117">
        <f t="shared" si="4"/>
        <v>26</v>
      </c>
      <c r="L117" t="str">
        <f t="shared" si="5"/>
        <v>INSERT INTO campus (campus_id,campus,address,latitude,longitude) VALUES(114,'OKAN Main Campus','1000 KLO Road, Kelowna, BC',-119.4792799931,49.8611300037);</v>
      </c>
    </row>
    <row r="118" spans="1:12" x14ac:dyDescent="0.25">
      <c r="A118">
        <v>115</v>
      </c>
      <c r="B118" t="s">
        <v>350</v>
      </c>
      <c r="C118" t="s">
        <v>349</v>
      </c>
      <c r="D118">
        <v>-119.5507979937</v>
      </c>
      <c r="E118">
        <v>49.182363001399999</v>
      </c>
      <c r="G118">
        <v>115</v>
      </c>
      <c r="I118">
        <f t="shared" si="3"/>
        <v>18</v>
      </c>
      <c r="J118">
        <f t="shared" si="4"/>
        <v>29</v>
      </c>
      <c r="L118" t="str">
        <f t="shared" si="5"/>
        <v>INSERT INTO campus (campus_id,campus,address,latitude,longitude) VALUES(115,'OKAN Oliver Centre','339 Fairview Road, Oliver, BC',-119.5507979937,49.1823630014);</v>
      </c>
    </row>
    <row r="119" spans="1:12" x14ac:dyDescent="0.25">
      <c r="A119">
        <v>116</v>
      </c>
      <c r="B119" t="s">
        <v>353</v>
      </c>
      <c r="C119" t="s">
        <v>352</v>
      </c>
      <c r="D119">
        <v>-119.6048500051</v>
      </c>
      <c r="E119">
        <v>49.487419998199996</v>
      </c>
      <c r="G119">
        <v>116</v>
      </c>
      <c r="I119">
        <f t="shared" si="3"/>
        <v>21</v>
      </c>
      <c r="J119">
        <f t="shared" si="4"/>
        <v>37</v>
      </c>
      <c r="L119" t="str">
        <f t="shared" si="5"/>
        <v>INSERT INTO campus (campus_id,campus,address,latitude,longitude) VALUES(116,'OKAN Penticton Campus','583 Duncan Avenue West, Penticton, BC',-119.6048500051,49.4874199982);</v>
      </c>
    </row>
    <row r="120" spans="1:12" x14ac:dyDescent="0.25">
      <c r="A120">
        <v>117</v>
      </c>
      <c r="B120" t="s">
        <v>356</v>
      </c>
      <c r="C120" t="s">
        <v>355</v>
      </c>
      <c r="D120">
        <v>-118.2105089958</v>
      </c>
      <c r="E120">
        <v>51.007598002599998</v>
      </c>
      <c r="G120">
        <v>117</v>
      </c>
      <c r="I120">
        <f t="shared" si="3"/>
        <v>22</v>
      </c>
      <c r="J120">
        <f t="shared" si="4"/>
        <v>36</v>
      </c>
      <c r="L120" t="str">
        <f t="shared" si="5"/>
        <v>INSERT INTO campus (campus_id,campus,address,latitude,longitude) VALUES(117,'OKAN Revelstoke Centre','1401 West 1st Street, Revelstoke, BC',-118.2105089958,51.0075980026);</v>
      </c>
    </row>
    <row r="121" spans="1:12" x14ac:dyDescent="0.25">
      <c r="A121">
        <v>118</v>
      </c>
      <c r="B121" t="s">
        <v>359</v>
      </c>
      <c r="C121" t="s">
        <v>358</v>
      </c>
      <c r="D121">
        <v>-119.2556909971</v>
      </c>
      <c r="E121">
        <v>50.703525002500001</v>
      </c>
      <c r="G121">
        <v>118</v>
      </c>
      <c r="I121">
        <f t="shared" si="3"/>
        <v>22</v>
      </c>
      <c r="J121">
        <f t="shared" si="4"/>
        <v>52</v>
      </c>
      <c r="L121" t="str">
        <f t="shared" si="5"/>
        <v>INSERT INTO campus (campus_id,campus,address,latitude,longitude) VALUES(118,'OKAN Salmon Arm Campus','2552 Trans-Canada Highway North-East, Salmon Arm, BC',-119.2556909971,50.7035250025);</v>
      </c>
    </row>
    <row r="122" spans="1:12" x14ac:dyDescent="0.25">
      <c r="A122">
        <v>119</v>
      </c>
      <c r="B122" t="s">
        <v>361</v>
      </c>
      <c r="C122" t="s">
        <v>360</v>
      </c>
      <c r="D122">
        <v>-119.22260300470001</v>
      </c>
      <c r="E122">
        <v>50.664233998500002</v>
      </c>
      <c r="G122">
        <v>119</v>
      </c>
      <c r="I122">
        <f t="shared" si="3"/>
        <v>29</v>
      </c>
      <c r="J122">
        <f t="shared" si="4"/>
        <v>34</v>
      </c>
      <c r="L122" t="str">
        <f t="shared" si="5"/>
        <v>INSERT INTO campus (campus_id,campus,address,latitude,longitude) VALUES(119,'OKAN Salmon Arm Trades Centre','5450 - 48th Avenue, Salmon Arm, BC',-119.2226030047,50.6642339985);</v>
      </c>
    </row>
    <row r="123" spans="1:12" x14ac:dyDescent="0.25">
      <c r="A123">
        <v>120</v>
      </c>
      <c r="B123" t="s">
        <v>364</v>
      </c>
      <c r="C123" t="s">
        <v>363</v>
      </c>
      <c r="D123">
        <v>-119.6823549952</v>
      </c>
      <c r="E123">
        <v>49.602464000700003</v>
      </c>
      <c r="G123">
        <v>120</v>
      </c>
      <c r="I123">
        <f t="shared" si="3"/>
        <v>22</v>
      </c>
      <c r="J123">
        <f t="shared" si="4"/>
        <v>34</v>
      </c>
      <c r="L123" t="str">
        <f t="shared" si="5"/>
        <v>INSERT INTO campus (campus_id,campus,address,latitude,longitude) VALUES(120,'OKAN Summerland Centre','13211 Henry Avenue, Summerland, BC',-119.6823549952,49.6024640007);</v>
      </c>
    </row>
    <row r="124" spans="1:12" x14ac:dyDescent="0.25">
      <c r="A124">
        <v>121</v>
      </c>
      <c r="B124" t="s">
        <v>367</v>
      </c>
      <c r="C124" t="s">
        <v>366</v>
      </c>
      <c r="D124">
        <v>-123.473453994</v>
      </c>
      <c r="E124">
        <v>48.435408001500001</v>
      </c>
      <c r="G124">
        <v>121</v>
      </c>
      <c r="I124">
        <f t="shared" si="3"/>
        <v>15</v>
      </c>
      <c r="J124">
        <f t="shared" si="4"/>
        <v>29</v>
      </c>
      <c r="L124" t="str">
        <f t="shared" si="5"/>
        <v>INSERT INTO campus (campus_id,campus,address,latitude,longitude) VALUES(121,'RRU Main Campus','2005 Sooke Road, Victoria, BC',-123.473453994,48.4354080015);</v>
      </c>
    </row>
    <row r="125" spans="1:12" x14ac:dyDescent="0.25">
      <c r="A125">
        <v>122</v>
      </c>
      <c r="B125" t="s">
        <v>372</v>
      </c>
      <c r="C125" t="s">
        <v>371</v>
      </c>
      <c r="D125">
        <v>-118.439612002</v>
      </c>
      <c r="E125">
        <v>49.030636996799998</v>
      </c>
      <c r="G125">
        <v>122</v>
      </c>
      <c r="I125">
        <f t="shared" si="3"/>
        <v>22</v>
      </c>
      <c r="J125">
        <f t="shared" si="4"/>
        <v>34</v>
      </c>
      <c r="L125" t="str">
        <f t="shared" si="5"/>
        <v>INSERT INTO campus (campus_id,campus,address,latitude,longitude) VALUES(122,'SEL Grand Forks Campus','486 - 72nd Avenue, Grand Forks, BC',-118.439612002,49.0306369968);</v>
      </c>
    </row>
    <row r="126" spans="1:12" x14ac:dyDescent="0.25">
      <c r="A126">
        <v>123</v>
      </c>
      <c r="B126" t="s">
        <v>376</v>
      </c>
      <c r="C126" t="s">
        <v>375</v>
      </c>
      <c r="D126">
        <v>-116.90491699970001</v>
      </c>
      <c r="E126">
        <v>49.9122069987</v>
      </c>
      <c r="G126">
        <v>123</v>
      </c>
      <c r="I126">
        <f t="shared" si="3"/>
        <v>16</v>
      </c>
      <c r="J126">
        <f t="shared" si="4"/>
        <v>27</v>
      </c>
      <c r="L126" t="str">
        <f t="shared" si="5"/>
        <v>INSERT INTO campus (campus_id,campus,address,latitude,longitude) VALUES(123,'SEL Kaslo Campus','421 Front Street, Kaslo, BC',-116.9049169997,49.9122069987);</v>
      </c>
    </row>
    <row r="127" spans="1:12" x14ac:dyDescent="0.25">
      <c r="A127">
        <v>124</v>
      </c>
      <c r="B127" t="s">
        <v>379</v>
      </c>
      <c r="C127" t="s">
        <v>378</v>
      </c>
      <c r="D127">
        <v>-117.2917769933</v>
      </c>
      <c r="E127">
        <v>49.491789999600002</v>
      </c>
      <c r="G127">
        <v>124</v>
      </c>
      <c r="I127">
        <f t="shared" si="3"/>
        <v>31</v>
      </c>
      <c r="J127">
        <f t="shared" si="4"/>
        <v>31</v>
      </c>
      <c r="L127" t="str">
        <f t="shared" si="5"/>
        <v>INSERT INTO campus (campus_id,campus,address,latitude,longitude) VALUES(124,'SEL Kootenay School of the Arts','606 Victoria Street, Nelson, BC',-117.2917769933,49.4917899996);</v>
      </c>
    </row>
    <row r="128" spans="1:12" x14ac:dyDescent="0.25">
      <c r="A128">
        <v>125</v>
      </c>
      <c r="B128" t="s">
        <v>382</v>
      </c>
      <c r="C128" t="s">
        <v>381</v>
      </c>
      <c r="D128">
        <v>-117.6532530052</v>
      </c>
      <c r="E128">
        <v>49.3109950009</v>
      </c>
      <c r="G128">
        <v>125</v>
      </c>
      <c r="I128">
        <f t="shared" si="3"/>
        <v>15</v>
      </c>
      <c r="J128">
        <f t="shared" si="4"/>
        <v>36</v>
      </c>
      <c r="L128" t="str">
        <f t="shared" si="5"/>
        <v>INSERT INTO campus (campus_id,campus,address,latitude,longitude) VALUES(125,'SEL Main Campus','301 Frank Beinder Way, Castlegar, BC',-117.6532530052,49.3109950009);</v>
      </c>
    </row>
    <row r="129" spans="1:12" x14ac:dyDescent="0.25">
      <c r="A129">
        <v>126</v>
      </c>
      <c r="B129" t="s">
        <v>385</v>
      </c>
      <c r="C129" t="s">
        <v>384</v>
      </c>
      <c r="D129">
        <v>-117.8021589935</v>
      </c>
      <c r="E129">
        <v>50.239011997200002</v>
      </c>
      <c r="G129">
        <v>126</v>
      </c>
      <c r="I129">
        <f t="shared" si="3"/>
        <v>17</v>
      </c>
      <c r="J129">
        <f t="shared" si="4"/>
        <v>31</v>
      </c>
      <c r="L129" t="str">
        <f t="shared" si="5"/>
        <v>INSERT INTO campus (campus_id,campus,address,latitude,longitude) VALUES(126,'SEL Nakusp Campus','311 Broadway Street, Nakusp, BC',-117.8021589935,50.2390119972);</v>
      </c>
    </row>
    <row r="130" spans="1:12" x14ac:dyDescent="0.25">
      <c r="A130">
        <v>127</v>
      </c>
      <c r="B130" t="s">
        <v>387</v>
      </c>
      <c r="C130" t="s">
        <v>386</v>
      </c>
      <c r="D130">
        <v>-117.2961119941</v>
      </c>
      <c r="E130">
        <v>49.4778980034</v>
      </c>
      <c r="G130">
        <v>127</v>
      </c>
      <c r="I130">
        <f t="shared" si="3"/>
        <v>22</v>
      </c>
      <c r="J130">
        <f t="shared" si="4"/>
        <v>33</v>
      </c>
      <c r="L130" t="str">
        <f t="shared" si="5"/>
        <v>INSERT INTO campus (campus_id,campus,address,latitude,longitude) VALUES(127,'SEL Silver King Campus','2001 Silver King Road, Nelson, BC',-117.2961119941,49.4778980034);</v>
      </c>
    </row>
    <row r="131" spans="1:12" x14ac:dyDescent="0.25">
      <c r="A131">
        <v>128</v>
      </c>
      <c r="B131" t="s">
        <v>389</v>
      </c>
      <c r="C131" t="s">
        <v>388</v>
      </c>
      <c r="D131">
        <v>-117.268941001</v>
      </c>
      <c r="E131">
        <v>49.5068890035</v>
      </c>
      <c r="G131">
        <v>128</v>
      </c>
      <c r="I131">
        <f t="shared" si="3"/>
        <v>23</v>
      </c>
      <c r="J131">
        <f t="shared" si="4"/>
        <v>28</v>
      </c>
      <c r="L131" t="str">
        <f t="shared" si="5"/>
        <v>INSERT INTO campus (campus_id,campus,address,latitude,longitude) VALUES(128,'SEL Tenth Street Campus','820 Tenth Street, Nelson, BC',-117.268941001,49.5068890035);</v>
      </c>
    </row>
    <row r="132" spans="1:12" x14ac:dyDescent="0.25">
      <c r="A132">
        <v>129</v>
      </c>
      <c r="B132" t="s">
        <v>392</v>
      </c>
      <c r="C132" t="s">
        <v>391</v>
      </c>
      <c r="D132">
        <v>-117.7071329994</v>
      </c>
      <c r="E132">
        <v>49.094476003899999</v>
      </c>
      <c r="G132">
        <v>129</v>
      </c>
      <c r="I132">
        <f t="shared" si="3"/>
        <v>16</v>
      </c>
      <c r="J132">
        <f t="shared" si="4"/>
        <v>28</v>
      </c>
      <c r="L132" t="str">
        <f t="shared" si="5"/>
        <v>INSERT INTO campus (campus_id,campus,address,latitude,longitude) VALUES(129,'SEL Trail Campus','900 Helena Street, Trail, BC',-117.7071329994,49.0944760039);</v>
      </c>
    </row>
    <row r="133" spans="1:12" x14ac:dyDescent="0.25">
      <c r="A133">
        <v>130</v>
      </c>
      <c r="B133" t="s">
        <v>394</v>
      </c>
      <c r="C133" t="s">
        <v>169</v>
      </c>
      <c r="D133">
        <v>-123.09062700360001</v>
      </c>
      <c r="E133">
        <v>49.267328001899998</v>
      </c>
      <c r="G133">
        <v>130</v>
      </c>
      <c r="I133">
        <f t="shared" ref="I133:I194" si="6">LEN(B133)</f>
        <v>22</v>
      </c>
      <c r="J133">
        <f t="shared" ref="J133:J194" si="7">LEN(C133)</f>
        <v>37</v>
      </c>
      <c r="L133" t="str">
        <f t="shared" ref="L133:L194" si="8">L$3&amp;" VALUES("&amp;A133&amp;",'"&amp;B133&amp;"','"&amp;C133&amp;"',"&amp;ROUND(D133,10)&amp;","&amp;ROUND(E133,10)&amp;");"</f>
        <v>INSERT INTO campus (campus_id,campus,address,latitude,longitude) VALUES(130,'SFU Great Northern Way','577 Great Northern Way, Vancouver, BC',-123.0906270036,49.2673280019);</v>
      </c>
    </row>
    <row r="134" spans="1:12" x14ac:dyDescent="0.25">
      <c r="A134">
        <v>131</v>
      </c>
      <c r="B134" t="s">
        <v>397</v>
      </c>
      <c r="C134" t="s">
        <v>396</v>
      </c>
      <c r="D134">
        <v>-122.9131719972</v>
      </c>
      <c r="E134">
        <v>49.275855000699998</v>
      </c>
      <c r="G134">
        <v>131</v>
      </c>
      <c r="I134">
        <f t="shared" si="6"/>
        <v>15</v>
      </c>
      <c r="J134">
        <f t="shared" si="7"/>
        <v>34</v>
      </c>
      <c r="L134" t="str">
        <f t="shared" si="8"/>
        <v>INSERT INTO campus (campus_id,campus,address,latitude,longitude) VALUES(131,'SFU Main Campus','8888 University Drive, Burnaby, BC',-122.9131719972,49.2758550007);</v>
      </c>
    </row>
    <row r="135" spans="1:12" x14ac:dyDescent="0.25">
      <c r="A135">
        <v>132</v>
      </c>
      <c r="B135" t="s">
        <v>399</v>
      </c>
      <c r="C135" t="s">
        <v>398</v>
      </c>
      <c r="D135">
        <v>-122.849593001</v>
      </c>
      <c r="E135">
        <v>49.187580001199997</v>
      </c>
      <c r="G135">
        <v>132</v>
      </c>
      <c r="I135">
        <f t="shared" si="6"/>
        <v>17</v>
      </c>
      <c r="J135">
        <f t="shared" si="7"/>
        <v>38</v>
      </c>
      <c r="L135" t="str">
        <f t="shared" si="8"/>
        <v>INSERT INTO campus (campus_id,campus,address,latitude,longitude) VALUES(132,'SFU Surrey Campus','250 - 13450 - 102nd Avenue, Surrey, BC',-122.849593001,49.1875800012);</v>
      </c>
    </row>
    <row r="136" spans="1:12" x14ac:dyDescent="0.25">
      <c r="A136">
        <v>133</v>
      </c>
      <c r="B136" t="s">
        <v>401</v>
      </c>
      <c r="C136" t="s">
        <v>400</v>
      </c>
      <c r="D136">
        <v>-123.1120880038</v>
      </c>
      <c r="E136">
        <v>49.284171997100003</v>
      </c>
      <c r="G136">
        <v>133</v>
      </c>
      <c r="I136">
        <f t="shared" si="6"/>
        <v>20</v>
      </c>
      <c r="J136">
        <f t="shared" si="7"/>
        <v>39</v>
      </c>
      <c r="L136" t="str">
        <f t="shared" si="8"/>
        <v>INSERT INTO campus (campus_id,campus,address,latitude,longitude) VALUES(133,'SFU Vancouver Campus','515 West Hastings Street, Vancouver, BC',-123.1120880038,49.2841719971);</v>
      </c>
    </row>
    <row r="137" spans="1:12" x14ac:dyDescent="0.25">
      <c r="A137">
        <v>134</v>
      </c>
      <c r="B137" t="s">
        <v>405</v>
      </c>
      <c r="C137" t="s">
        <v>404</v>
      </c>
      <c r="D137">
        <v>-121.27923200150001</v>
      </c>
      <c r="E137">
        <v>50.714626002000003</v>
      </c>
      <c r="G137">
        <v>134</v>
      </c>
      <c r="I137">
        <f t="shared" si="6"/>
        <v>40</v>
      </c>
      <c r="J137">
        <f t="shared" si="7"/>
        <v>32</v>
      </c>
      <c r="L137" t="str">
        <f t="shared" si="8"/>
        <v>INSERT INTO campus (campus_id,campus,address,latitude,longitude) VALUES(134,'TRU Ashcroft/Cache Creek Regional Centre','310 Railway Avenue, Ashcroft, BC',-121.2792320015,50.714626002);</v>
      </c>
    </row>
    <row r="138" spans="1:12" x14ac:dyDescent="0.25">
      <c r="A138">
        <v>135</v>
      </c>
      <c r="B138" t="s">
        <v>409</v>
      </c>
      <c r="C138" t="s">
        <v>408</v>
      </c>
      <c r="D138">
        <v>-120.1414309953</v>
      </c>
      <c r="E138">
        <v>51.1861420006</v>
      </c>
      <c r="G138">
        <v>135</v>
      </c>
      <c r="I138">
        <f t="shared" si="6"/>
        <v>27</v>
      </c>
      <c r="J138">
        <f t="shared" si="7"/>
        <v>36</v>
      </c>
      <c r="L138" t="str">
        <f t="shared" si="8"/>
        <v>INSERT INTO campus (campus_id,campus,address,latitude,longitude) VALUES(135,'TRU Barrier Regional Centre','629 Barriere Town Road, Barriere, BC',-120.1414309953,51.1861420006);</v>
      </c>
    </row>
    <row r="139" spans="1:12" x14ac:dyDescent="0.25">
      <c r="A139">
        <v>136</v>
      </c>
      <c r="B139" t="s">
        <v>412</v>
      </c>
      <c r="C139" t="s">
        <v>411</v>
      </c>
      <c r="D139">
        <v>-120.00962700380001</v>
      </c>
      <c r="E139">
        <v>51.649980996099998</v>
      </c>
      <c r="G139">
        <v>136</v>
      </c>
      <c r="I139">
        <f t="shared" si="6"/>
        <v>30</v>
      </c>
      <c r="J139">
        <f t="shared" si="7"/>
        <v>43</v>
      </c>
      <c r="L139" t="str">
        <f t="shared" si="8"/>
        <v>INSERT INTO campus (campus_id,campus,address,latitude,longitude) VALUES(136,'TRU Clearwater Regional Centre','751 Clearwater Village Road, Clearwater, BC',-120.0096270038,51.6499809961);</v>
      </c>
    </row>
    <row r="140" spans="1:12" x14ac:dyDescent="0.25">
      <c r="A140">
        <v>137</v>
      </c>
      <c r="B140" t="s">
        <v>415</v>
      </c>
      <c r="C140" t="s">
        <v>414</v>
      </c>
      <c r="D140">
        <v>-121.2958749956</v>
      </c>
      <c r="E140">
        <v>51.640207000399997</v>
      </c>
      <c r="G140">
        <v>137</v>
      </c>
      <c r="I140">
        <f t="shared" si="6"/>
        <v>22</v>
      </c>
      <c r="J140">
        <f t="shared" si="7"/>
        <v>42</v>
      </c>
      <c r="L140" t="str">
        <f t="shared" si="8"/>
        <v>INSERT INTO campus (campus_id,campus,address,latitude,longitude) VALUES(137,'TRU Hundred Mile House','485 South Birch Avenue, 100 Mile House, BC',-121.2958749956,51.6402070004);</v>
      </c>
    </row>
    <row r="141" spans="1:12" x14ac:dyDescent="0.25">
      <c r="A141">
        <v>138</v>
      </c>
      <c r="B141" t="s">
        <v>418</v>
      </c>
      <c r="C141" t="s">
        <v>417</v>
      </c>
      <c r="D141">
        <v>-121.925878005</v>
      </c>
      <c r="E141">
        <v>50.703579002300003</v>
      </c>
      <c r="G141">
        <v>138</v>
      </c>
      <c r="I141">
        <f t="shared" si="6"/>
        <v>28</v>
      </c>
      <c r="J141">
        <f t="shared" si="7"/>
        <v>27</v>
      </c>
      <c r="L141" t="str">
        <f t="shared" si="8"/>
        <v>INSERT INTO campus (campus_id,campus,address,latitude,longitude) VALUES(138,'TRU Lillooet Regional Centre','10 - 155 Main, Lillooet, BC',-121.925878005,50.7035790023);</v>
      </c>
    </row>
    <row r="142" spans="1:12" x14ac:dyDescent="0.25">
      <c r="A142">
        <v>139</v>
      </c>
      <c r="B142" t="s">
        <v>421</v>
      </c>
      <c r="C142" t="s">
        <v>420</v>
      </c>
      <c r="D142">
        <v>-120.36432299339999</v>
      </c>
      <c r="E142">
        <v>50.667715999000002</v>
      </c>
      <c r="G142">
        <v>139</v>
      </c>
      <c r="I142">
        <f t="shared" si="6"/>
        <v>15</v>
      </c>
      <c r="J142">
        <f t="shared" si="7"/>
        <v>29</v>
      </c>
      <c r="L142" t="str">
        <f t="shared" si="8"/>
        <v>INSERT INTO campus (campus_id,campus,address,latitude,longitude) VALUES(139,'TRU Main Campus','900 McGill Road, Kamloops, BC',-120.3643229934,50.667715999);</v>
      </c>
    </row>
    <row r="143" spans="1:12" x14ac:dyDescent="0.25">
      <c r="A143">
        <v>140</v>
      </c>
      <c r="B143" t="s">
        <v>424</v>
      </c>
      <c r="C143" t="s">
        <v>423</v>
      </c>
      <c r="D143">
        <v>-122.1531630061</v>
      </c>
      <c r="E143">
        <v>52.1491850038</v>
      </c>
      <c r="G143">
        <v>140</v>
      </c>
      <c r="I143">
        <f t="shared" si="6"/>
        <v>24</v>
      </c>
      <c r="J143">
        <f t="shared" si="7"/>
        <v>38</v>
      </c>
      <c r="L143" t="str">
        <f t="shared" si="8"/>
        <v>INSERT INTO campus (campus_id,campus,address,latitude,longitude) VALUES(140,'TRU Williams Lake Campus','1250 Western Avenue, Williams Lake, BC',-122.1531630061,52.1491850038);</v>
      </c>
    </row>
    <row r="144" spans="1:12" x14ac:dyDescent="0.25">
      <c r="A144">
        <v>141</v>
      </c>
      <c r="B144" t="s">
        <v>426</v>
      </c>
      <c r="C144" t="s">
        <v>169</v>
      </c>
      <c r="D144">
        <v>-123.0897899972</v>
      </c>
      <c r="E144">
        <v>49.267777002300001</v>
      </c>
      <c r="G144">
        <v>141</v>
      </c>
      <c r="I144">
        <f t="shared" si="6"/>
        <v>29</v>
      </c>
      <c r="J144">
        <f t="shared" si="7"/>
        <v>37</v>
      </c>
      <c r="L144" t="str">
        <f t="shared" si="8"/>
        <v>INSERT INTO campus (campus_id,campus,address,latitude,longitude) VALUES(141,'UBC Great Northern Way Campus','577 Great Northern Way, Vancouver, BC',-123.0897899972,49.2677770023);</v>
      </c>
    </row>
    <row r="145" spans="1:12" x14ac:dyDescent="0.25">
      <c r="A145">
        <v>142</v>
      </c>
      <c r="B145" t="s">
        <v>429</v>
      </c>
      <c r="C145" t="s">
        <v>428</v>
      </c>
      <c r="D145">
        <v>-123.25293300209999</v>
      </c>
      <c r="E145">
        <v>49.260789000499997</v>
      </c>
      <c r="G145">
        <v>142</v>
      </c>
      <c r="I145">
        <f t="shared" si="6"/>
        <v>15</v>
      </c>
      <c r="J145">
        <f t="shared" si="7"/>
        <v>29</v>
      </c>
      <c r="L145" t="str">
        <f t="shared" si="8"/>
        <v>INSERT INTO campus (campus_id,campus,address,latitude,longitude) VALUES(142,'UBC Main Campus','2329 West Mall, Vancouver, BC',-123.2529330021,49.2607890005);</v>
      </c>
    </row>
    <row r="146" spans="1:12" x14ac:dyDescent="0.25">
      <c r="A146">
        <v>143</v>
      </c>
      <c r="B146" t="s">
        <v>431</v>
      </c>
      <c r="C146" t="s">
        <v>430</v>
      </c>
      <c r="D146">
        <v>-119.39636700619999</v>
      </c>
      <c r="E146">
        <v>49.939496996599999</v>
      </c>
      <c r="G146">
        <v>143</v>
      </c>
      <c r="I146">
        <f t="shared" si="6"/>
        <v>19</v>
      </c>
      <c r="J146">
        <f t="shared" si="7"/>
        <v>32</v>
      </c>
      <c r="L146" t="str">
        <f t="shared" si="8"/>
        <v>INSERT INTO campus (campus_id,campus,address,latitude,longitude) VALUES(143,'UBC Okanagan Campus','3333 University Way, Kelowna, BC',-119.3963670062,49.9394969966);</v>
      </c>
    </row>
    <row r="147" spans="1:12" x14ac:dyDescent="0.25">
      <c r="A147">
        <v>144</v>
      </c>
      <c r="B147" t="s">
        <v>433</v>
      </c>
      <c r="C147" t="s">
        <v>432</v>
      </c>
      <c r="D147">
        <v>-123.12137600619999</v>
      </c>
      <c r="E147">
        <v>49.282378002199998</v>
      </c>
      <c r="G147">
        <v>144</v>
      </c>
      <c r="I147">
        <f t="shared" si="6"/>
        <v>17</v>
      </c>
      <c r="J147">
        <f t="shared" si="7"/>
        <v>32</v>
      </c>
      <c r="L147" t="str">
        <f t="shared" si="8"/>
        <v>INSERT INTO campus (campus_id,campus,address,latitude,longitude) VALUES(144,'UBC Robson Square','800 Robson Street, Vancouver, BC',-123.1213760062,49.2823780022);</v>
      </c>
    </row>
    <row r="148" spans="1:12" x14ac:dyDescent="0.25">
      <c r="A148">
        <v>145</v>
      </c>
      <c r="B148" t="s">
        <v>436</v>
      </c>
      <c r="C148" t="s">
        <v>435</v>
      </c>
      <c r="D148">
        <v>-122.80869500190001</v>
      </c>
      <c r="E148">
        <v>53.894148001200001</v>
      </c>
      <c r="G148">
        <v>145</v>
      </c>
      <c r="I148">
        <f t="shared" si="6"/>
        <v>16</v>
      </c>
      <c r="J148">
        <f t="shared" si="7"/>
        <v>38</v>
      </c>
      <c r="L148" t="str">
        <f t="shared" si="8"/>
        <v>INSERT INTO campus (campus_id,campus,address,latitude,longitude) VALUES(145,'UNBC Main Campus','3333 University Way, Prince George, BC',-122.8086950019,53.8941480012);</v>
      </c>
    </row>
    <row r="149" spans="1:12" x14ac:dyDescent="0.25">
      <c r="A149">
        <v>146</v>
      </c>
      <c r="B149" t="s">
        <v>439</v>
      </c>
      <c r="C149" t="s">
        <v>438</v>
      </c>
      <c r="D149">
        <v>-128.6038759976</v>
      </c>
      <c r="E149">
        <v>54.513333997499998</v>
      </c>
      <c r="G149">
        <v>146</v>
      </c>
      <c r="I149">
        <f t="shared" si="6"/>
        <v>21</v>
      </c>
      <c r="J149">
        <f t="shared" si="7"/>
        <v>30</v>
      </c>
      <c r="L149" t="str">
        <f t="shared" si="8"/>
        <v>INSERT INTO campus (campus_id,campus,address,latitude,longitude) VALUES(146,'UNBC Northwest Campus','4837 Keith Avenue, Terrace, BC',-128.6038759976,54.5133339975);</v>
      </c>
    </row>
    <row r="150" spans="1:12" x14ac:dyDescent="0.25">
      <c r="A150">
        <v>147</v>
      </c>
      <c r="B150" t="s">
        <v>440</v>
      </c>
      <c r="C150" t="s">
        <v>269</v>
      </c>
      <c r="D150">
        <v>-120.8427110029</v>
      </c>
      <c r="E150">
        <v>56.266539997499997</v>
      </c>
      <c r="G150">
        <v>147</v>
      </c>
      <c r="I150">
        <f t="shared" si="6"/>
        <v>29</v>
      </c>
      <c r="J150">
        <f t="shared" si="7"/>
        <v>38</v>
      </c>
      <c r="L150" t="str">
        <f t="shared" si="8"/>
        <v>INSERT INTO campus (campus_id,campus,address,latitude,longitude) VALUES(147,'UNBC Peace River-Liard Campus','9820 - 120th Avenue, Fort St. John, BC',-120.8427110029,56.2665399975);</v>
      </c>
    </row>
    <row r="151" spans="1:12" x14ac:dyDescent="0.25">
      <c r="A151">
        <v>148</v>
      </c>
      <c r="B151" t="s">
        <v>441</v>
      </c>
      <c r="C151" t="s">
        <v>331</v>
      </c>
      <c r="D151">
        <v>-130.32616499619999</v>
      </c>
      <c r="E151">
        <v>54.311329002500003</v>
      </c>
      <c r="G151">
        <v>148</v>
      </c>
      <c r="I151">
        <f t="shared" si="6"/>
        <v>25</v>
      </c>
      <c r="J151">
        <f t="shared" si="7"/>
        <v>35</v>
      </c>
      <c r="L151" t="str">
        <f t="shared" si="8"/>
        <v>INSERT INTO campus (campus_id,campus,address,latitude,longitude) VALUES(148,'UNBC Prince Rupert Campus','353 - 5th Street, Prince Rupert, BC',-130.3261649962,54.3113290025);</v>
      </c>
    </row>
    <row r="152" spans="1:12" x14ac:dyDescent="0.25">
      <c r="A152">
        <v>149</v>
      </c>
      <c r="B152" t="s">
        <v>444</v>
      </c>
      <c r="C152" t="s">
        <v>443</v>
      </c>
      <c r="D152">
        <v>-122.4691059932</v>
      </c>
      <c r="E152">
        <v>52.983093002700002</v>
      </c>
      <c r="G152">
        <v>149</v>
      </c>
      <c r="I152">
        <f t="shared" si="6"/>
        <v>25</v>
      </c>
      <c r="J152">
        <f t="shared" si="7"/>
        <v>34</v>
      </c>
      <c r="L152" t="str">
        <f t="shared" si="8"/>
        <v>INSERT INTO campus (campus_id,campus,address,latitude,longitude) VALUES(149,'UNBC South-Central Campus','S100 - 100 Campus Way, Quesnel, BC',-122.4691059932,52.9830930027);</v>
      </c>
    </row>
    <row r="153" spans="1:12" x14ac:dyDescent="0.25">
      <c r="A153">
        <v>150</v>
      </c>
      <c r="B153" t="s">
        <v>447</v>
      </c>
      <c r="C153" t="s">
        <v>446</v>
      </c>
      <c r="D153">
        <v>-122.3780070047</v>
      </c>
      <c r="E153">
        <v>49.030460996599999</v>
      </c>
      <c r="G153">
        <v>150</v>
      </c>
      <c r="I153">
        <f t="shared" si="6"/>
        <v>20</v>
      </c>
      <c r="J153">
        <f t="shared" si="7"/>
        <v>36</v>
      </c>
      <c r="L153" t="str">
        <f t="shared" si="8"/>
        <v>INSERT INTO campus (campus_id,campus,address,latitude,longitude) VALUES(150,'UFV Aerospace Centre','30645 Firecat Avenue, Abbotsford, BC',-122.3780070047,49.0304609966);</v>
      </c>
    </row>
    <row r="154" spans="1:12" x14ac:dyDescent="0.25">
      <c r="A154">
        <v>151</v>
      </c>
      <c r="B154" t="s">
        <v>450</v>
      </c>
      <c r="C154" t="s">
        <v>449</v>
      </c>
      <c r="D154">
        <v>-121.961287993</v>
      </c>
      <c r="E154">
        <v>49.154892003800001</v>
      </c>
      <c r="G154">
        <v>151</v>
      </c>
      <c r="I154">
        <f t="shared" si="6"/>
        <v>21</v>
      </c>
      <c r="J154">
        <f t="shared" si="7"/>
        <v>31</v>
      </c>
      <c r="L154" t="str">
        <f t="shared" si="8"/>
        <v>INSERT INTO campus (campus_id,campus,address,latitude,longitude) VALUES(151,'UFV Chilliwack Campus','45635 Yale Road, Chilliwack, BC',-121.961287993,49.1548920038);</v>
      </c>
    </row>
    <row r="155" spans="1:12" x14ac:dyDescent="0.25">
      <c r="A155">
        <v>152</v>
      </c>
      <c r="B155" t="s">
        <v>452</v>
      </c>
      <c r="C155" t="s">
        <v>451</v>
      </c>
      <c r="D155">
        <v>-122.32849400630001</v>
      </c>
      <c r="E155">
        <v>49.053705002900003</v>
      </c>
      <c r="G155">
        <v>152</v>
      </c>
      <c r="I155">
        <f t="shared" si="6"/>
        <v>21</v>
      </c>
      <c r="J155">
        <f t="shared" si="7"/>
        <v>34</v>
      </c>
      <c r="L155" t="str">
        <f t="shared" si="8"/>
        <v>INSERT INTO campus (campus_id,campus,address,latitude,longitude) VALUES(152,'UFV Clearbrook Centre','32355 Veterans Way, Abbotsford, BC',-122.3284940063,49.0537050029);</v>
      </c>
    </row>
    <row r="156" spans="1:12" x14ac:dyDescent="0.25">
      <c r="A156">
        <v>153</v>
      </c>
      <c r="B156" t="s">
        <v>455</v>
      </c>
      <c r="C156" t="s">
        <v>454</v>
      </c>
      <c r="D156">
        <v>-121.4267890017</v>
      </c>
      <c r="E156">
        <v>49.376589001200003</v>
      </c>
      <c r="G156">
        <v>153</v>
      </c>
      <c r="I156">
        <f t="shared" si="6"/>
        <v>8</v>
      </c>
      <c r="J156">
        <f t="shared" si="7"/>
        <v>27</v>
      </c>
      <c r="L156" t="str">
        <f t="shared" si="8"/>
        <v>INSERT INTO campus (campus_id,campus,address,latitude,longitude) VALUES(153,'UFV Hope','1250 - 7th Avenue, Hope, BC',-121.4267890017,49.3765890012);</v>
      </c>
    </row>
    <row r="157" spans="1:12" x14ac:dyDescent="0.25">
      <c r="A157">
        <v>154</v>
      </c>
      <c r="B157" t="s">
        <v>457</v>
      </c>
      <c r="C157" t="s">
        <v>456</v>
      </c>
      <c r="D157">
        <v>-122.2851919962</v>
      </c>
      <c r="E157">
        <v>49.031424999499997</v>
      </c>
      <c r="G157">
        <v>154</v>
      </c>
      <c r="I157">
        <f t="shared" si="6"/>
        <v>15</v>
      </c>
      <c r="J157">
        <f t="shared" si="7"/>
        <v>31</v>
      </c>
      <c r="L157" t="str">
        <f t="shared" si="8"/>
        <v>INSERT INTO campus (campus_id,campus,address,latitude,longitude) VALUES(154,'UFV Main Campus','33844 King Road, Abbotsford, BC',-122.2851919962,49.0314249995);</v>
      </c>
    </row>
    <row r="158" spans="1:12" x14ac:dyDescent="0.25">
      <c r="A158">
        <v>155</v>
      </c>
      <c r="B158" t="s">
        <v>460</v>
      </c>
      <c r="C158" t="s">
        <v>459</v>
      </c>
      <c r="D158">
        <v>-122.2893329963</v>
      </c>
      <c r="E158">
        <v>49.1446189961</v>
      </c>
      <c r="G158">
        <v>155</v>
      </c>
      <c r="I158">
        <f t="shared" si="6"/>
        <v>18</v>
      </c>
      <c r="J158">
        <f t="shared" si="7"/>
        <v>33</v>
      </c>
      <c r="L158" t="str">
        <f t="shared" si="8"/>
        <v>INSERT INTO campus (campus_id,campus,address,latitude,longitude) VALUES(155,'UFV Mission Campus','33700 Prentis Avenue, Mission, BC',-122.2893329963,49.1446189961);</v>
      </c>
    </row>
    <row r="159" spans="1:12" x14ac:dyDescent="0.25">
      <c r="A159">
        <v>156</v>
      </c>
      <c r="B159" t="s">
        <v>462</v>
      </c>
      <c r="C159" t="s">
        <v>461</v>
      </c>
      <c r="D159">
        <v>-121.97658199590001</v>
      </c>
      <c r="E159">
        <v>49.103642995800001</v>
      </c>
      <c r="G159">
        <v>156</v>
      </c>
      <c r="I159">
        <f t="shared" si="6"/>
        <v>32</v>
      </c>
      <c r="J159">
        <f t="shared" si="7"/>
        <v>31</v>
      </c>
      <c r="L159" t="str">
        <f t="shared" si="8"/>
        <v>INSERT INTO campus (campus_id,campus,address,latitude,longitude) VALUES(156,'UFV Trades and Technology Centre','5579 Tyson Road, Chilliwack, BC',-121.9765819959,49.1036429958);</v>
      </c>
    </row>
    <row r="160" spans="1:12" x14ac:dyDescent="0.25">
      <c r="A160">
        <v>157</v>
      </c>
      <c r="B160" t="s">
        <v>465</v>
      </c>
      <c r="C160" t="s">
        <v>464</v>
      </c>
      <c r="D160">
        <v>-123.3105900054</v>
      </c>
      <c r="E160">
        <v>48.463516996599999</v>
      </c>
      <c r="G160">
        <v>157</v>
      </c>
      <c r="I160">
        <f t="shared" si="6"/>
        <v>16</v>
      </c>
      <c r="J160">
        <f t="shared" si="7"/>
        <v>32</v>
      </c>
      <c r="L160" t="str">
        <f t="shared" si="8"/>
        <v>INSERT INTO campus (campus_id,campus,address,latitude,longitude) VALUES(157,'UVIC Main Campus','3800 Finnerty Road, Victoria, BC',-123.3105900054,48.4635169966);</v>
      </c>
    </row>
    <row r="161" spans="1:12" x14ac:dyDescent="0.25">
      <c r="A161">
        <v>158</v>
      </c>
      <c r="B161" t="s">
        <v>469</v>
      </c>
      <c r="C161" t="s">
        <v>468</v>
      </c>
      <c r="D161">
        <v>-123.11058600280001</v>
      </c>
      <c r="E161">
        <v>49.281862004099999</v>
      </c>
      <c r="G161">
        <v>158</v>
      </c>
      <c r="I161">
        <f t="shared" si="6"/>
        <v>19</v>
      </c>
      <c r="J161">
        <f t="shared" si="7"/>
        <v>37</v>
      </c>
      <c r="L161" t="str">
        <f t="shared" si="8"/>
        <v>INSERT INTO campus (campus_id,campus,address,latitude,longitude) VALUES(158,'VCC Downtown Campus','250 West Pender Street, Vancouver, BC',-123.1105860028,49.2818620041);</v>
      </c>
    </row>
    <row r="162" spans="1:12" x14ac:dyDescent="0.25">
      <c r="A162">
        <v>159</v>
      </c>
      <c r="B162" t="s">
        <v>472</v>
      </c>
      <c r="C162" t="s">
        <v>471</v>
      </c>
      <c r="D162">
        <v>-123.08034899419999</v>
      </c>
      <c r="E162">
        <v>49.2624559988</v>
      </c>
      <c r="G162">
        <v>159</v>
      </c>
      <c r="I162">
        <f t="shared" si="6"/>
        <v>15</v>
      </c>
      <c r="J162">
        <f t="shared" si="7"/>
        <v>33</v>
      </c>
      <c r="L162" t="str">
        <f t="shared" si="8"/>
        <v>INSERT INTO campus (campus_id,campus,address,latitude,longitude) VALUES(159,'VCC Main Campus','1155 East Broadway, Vancouver, BC',-123.0803489942,49.2624559988);</v>
      </c>
    </row>
    <row r="163" spans="1:12" x14ac:dyDescent="0.25">
      <c r="A163">
        <v>160</v>
      </c>
      <c r="B163" t="s">
        <v>476</v>
      </c>
      <c r="C163" t="s">
        <v>475</v>
      </c>
      <c r="D163">
        <v>-123.7056679956</v>
      </c>
      <c r="E163">
        <v>48.785179997199997</v>
      </c>
      <c r="G163">
        <v>160</v>
      </c>
      <c r="I163">
        <f t="shared" si="6"/>
        <v>19</v>
      </c>
      <c r="J163">
        <f t="shared" si="7"/>
        <v>31</v>
      </c>
      <c r="L163" t="str">
        <f t="shared" si="8"/>
        <v>INSERT INTO campus (campus_id,campus,address,latitude,longitude) VALUES(160,'VIU Cowichan Campus','2011 University Way, Duncan, BC',-123.7056679956,48.7851799972);</v>
      </c>
    </row>
    <row r="164" spans="1:12" x14ac:dyDescent="0.25">
      <c r="A164">
        <v>161</v>
      </c>
      <c r="B164" t="s">
        <v>480</v>
      </c>
      <c r="C164" t="s">
        <v>479</v>
      </c>
      <c r="D164">
        <v>-124.7260239972</v>
      </c>
      <c r="E164">
        <v>49.463271001000003</v>
      </c>
      <c r="G164">
        <v>161</v>
      </c>
      <c r="I164">
        <f t="shared" si="6"/>
        <v>33</v>
      </c>
      <c r="J164">
        <f t="shared" si="7"/>
        <v>32</v>
      </c>
      <c r="L164" t="str">
        <f t="shared" si="8"/>
        <v>INSERT INTO campus (campus_id,campus,address,latitude,longitude) VALUES(161,'VIU Deep Bay Marine Field Station','370 Crome Point Road, Bowser, BC',-124.7260239972,49.463271001);</v>
      </c>
    </row>
    <row r="165" spans="1:12" x14ac:dyDescent="0.25">
      <c r="A165">
        <v>162</v>
      </c>
      <c r="B165" t="s">
        <v>483</v>
      </c>
      <c r="C165" t="s">
        <v>482</v>
      </c>
      <c r="D165">
        <v>-123.9367890053</v>
      </c>
      <c r="E165">
        <v>49.165644000500002</v>
      </c>
      <c r="G165">
        <v>162</v>
      </c>
      <c r="I165">
        <f t="shared" si="6"/>
        <v>21</v>
      </c>
      <c r="J165">
        <f t="shared" si="7"/>
        <v>28</v>
      </c>
      <c r="L165" t="str">
        <f t="shared" si="8"/>
        <v>INSERT INTO campus (campus_id,campus,address,latitude,longitude) VALUES(162,'VIU Foundation Office','59 Wharf Street, Nanaimo, BC',-123.9367890053,49.1656440005);</v>
      </c>
    </row>
    <row r="166" spans="1:12" x14ac:dyDescent="0.25">
      <c r="A166">
        <v>163</v>
      </c>
      <c r="B166" t="s">
        <v>485</v>
      </c>
      <c r="C166" t="s">
        <v>484</v>
      </c>
      <c r="D166">
        <v>-124.00699899510001</v>
      </c>
      <c r="E166">
        <v>49.180371002400001</v>
      </c>
      <c r="G166">
        <v>163</v>
      </c>
      <c r="I166">
        <f t="shared" si="6"/>
        <v>24</v>
      </c>
      <c r="J166">
        <f t="shared" si="7"/>
        <v>38</v>
      </c>
      <c r="L166" t="str">
        <f t="shared" si="8"/>
        <v>INSERT INTO campus (campus_id,campus,address,latitude,longitude) VALUES(163,'VIU Horticultural Centre','2324 Wellington Road East, Nanaimo, BC',-124.0069989951,49.1803710024);</v>
      </c>
    </row>
    <row r="167" spans="1:12" x14ac:dyDescent="0.25">
      <c r="A167">
        <v>164</v>
      </c>
      <c r="B167" t="s">
        <v>487</v>
      </c>
      <c r="C167" t="s">
        <v>486</v>
      </c>
      <c r="D167">
        <v>-123.9654349962</v>
      </c>
      <c r="E167">
        <v>49.156506000500002</v>
      </c>
      <c r="G167">
        <v>164</v>
      </c>
      <c r="I167">
        <f t="shared" si="6"/>
        <v>15</v>
      </c>
      <c r="J167">
        <f t="shared" si="7"/>
        <v>29</v>
      </c>
      <c r="L167" t="str">
        <f t="shared" si="8"/>
        <v>INSERT INTO campus (campus_id,campus,address,latitude,longitude) VALUES(164,'VIU Main Campus','900 Fifth Street, Nanaimo, BC',-123.9654349962,49.1565060005);</v>
      </c>
    </row>
    <row r="168" spans="1:12" x14ac:dyDescent="0.25">
      <c r="A168">
        <v>165</v>
      </c>
      <c r="B168" t="s">
        <v>490</v>
      </c>
      <c r="C168" t="s">
        <v>489</v>
      </c>
      <c r="D168">
        <v>-124.31197599710001</v>
      </c>
      <c r="E168">
        <v>49.318226997799997</v>
      </c>
      <c r="G168">
        <v>165</v>
      </c>
      <c r="I168">
        <f t="shared" si="6"/>
        <v>30</v>
      </c>
      <c r="J168">
        <f t="shared" si="7"/>
        <v>38</v>
      </c>
      <c r="L168" t="str">
        <f t="shared" si="8"/>
        <v>INSERT INTO campus (campus_id,campus,address,latitude,longitude) VALUES(165,'VIU Parksville Qualicum Centre','100 Jensen Avenue East, Parksville, BC',-124.3119759971,49.3182269978);</v>
      </c>
    </row>
    <row r="169" spans="1:12" x14ac:dyDescent="0.25">
      <c r="A169">
        <v>166</v>
      </c>
      <c r="B169" t="s">
        <v>493</v>
      </c>
      <c r="C169" t="s">
        <v>492</v>
      </c>
      <c r="D169">
        <v>-124.5171440049</v>
      </c>
      <c r="E169">
        <v>49.822763997700001</v>
      </c>
      <c r="G169">
        <v>166</v>
      </c>
      <c r="I169">
        <f t="shared" si="6"/>
        <v>23</v>
      </c>
      <c r="J169">
        <f t="shared" si="7"/>
        <v>36</v>
      </c>
      <c r="L169" t="str">
        <f t="shared" si="8"/>
        <v>INSERT INTO campus (campus_id,campus,address,latitude,longitude) VALUES(166,'VIU Powell River Campus','7085 Nootka Street, Powell River, BC',-124.5171440049,49.8227639977);</v>
      </c>
    </row>
    <row r="170" spans="1:12" x14ac:dyDescent="0.25">
      <c r="A170">
        <v>167</v>
      </c>
      <c r="B170" t="s">
        <v>496</v>
      </c>
      <c r="C170" t="s">
        <v>495</v>
      </c>
      <c r="D170">
        <v>-123.12298499649999</v>
      </c>
      <c r="E170">
        <v>49.285764997500003</v>
      </c>
      <c r="G170">
        <v>167</v>
      </c>
      <c r="I170">
        <f t="shared" si="6"/>
        <v>22</v>
      </c>
      <c r="J170">
        <f t="shared" si="7"/>
        <v>46</v>
      </c>
      <c r="L170" t="str">
        <f t="shared" si="8"/>
        <v>INSERT INTO campus (campus_id,campus,address,latitude,longitude) VALUES(167,'ADLER Vancouver Campus','1200 - 1090 West Georgia Street, Vancouver, BC',-123.1229849965,49.2857649975);</v>
      </c>
    </row>
    <row r="171" spans="1:12" x14ac:dyDescent="0.25">
      <c r="A171">
        <v>168</v>
      </c>
      <c r="B171" t="s">
        <v>501</v>
      </c>
      <c r="C171" t="s">
        <v>500</v>
      </c>
      <c r="D171">
        <v>-123.0017150064</v>
      </c>
      <c r="E171">
        <v>49.229701997500001</v>
      </c>
      <c r="G171">
        <v>168</v>
      </c>
      <c r="I171">
        <f t="shared" si="6"/>
        <v>24</v>
      </c>
      <c r="J171">
        <f t="shared" si="7"/>
        <v>32</v>
      </c>
      <c r="L171" t="str">
        <f t="shared" si="8"/>
        <v>INSERT INTO campus (campus_id,campus,address,latitude,longitude) VALUES(168,'ALEXANDER Burnaby Campus','100 - 4603 Kingsway, Burnaby, BC',-123.0017150064,49.2297019975);</v>
      </c>
    </row>
    <row r="172" spans="1:12" x14ac:dyDescent="0.25">
      <c r="A172">
        <v>169</v>
      </c>
      <c r="B172" t="s">
        <v>504</v>
      </c>
      <c r="C172" t="s">
        <v>503</v>
      </c>
      <c r="D172">
        <v>-123.1132969936</v>
      </c>
      <c r="E172">
        <v>49.2847999986</v>
      </c>
      <c r="G172">
        <v>169</v>
      </c>
      <c r="I172">
        <f t="shared" si="6"/>
        <v>26</v>
      </c>
      <c r="J172">
        <f t="shared" si="7"/>
        <v>38</v>
      </c>
      <c r="L172" t="str">
        <f t="shared" si="8"/>
        <v>INSERT INTO campus (campus_id,campus,address,latitude,longitude) VALUES(169,'ALEXANDER Vancouver Campus','100 - 602 West Hastings, Vancouver, BC',-123.1132969936,49.2847999986);</v>
      </c>
    </row>
    <row r="173" spans="1:12" x14ac:dyDescent="0.25">
      <c r="A173">
        <v>170</v>
      </c>
      <c r="B173" t="s">
        <v>507</v>
      </c>
      <c r="C173" t="s">
        <v>506</v>
      </c>
      <c r="D173">
        <v>-123.04483699799999</v>
      </c>
      <c r="E173">
        <v>49.259836997699999</v>
      </c>
      <c r="G173">
        <v>170</v>
      </c>
      <c r="I173">
        <f t="shared" si="6"/>
        <v>17</v>
      </c>
      <c r="J173">
        <f t="shared" si="7"/>
        <v>32</v>
      </c>
      <c r="L173" t="str">
        <f t="shared" si="8"/>
        <v>INSERT INTO campus (campus_id,campus,address,latitude,longitude) VALUES(170,'AI Burnaby Campus','2665 Renfrew Street, Burnaby, BC',-123.044836998,49.2598369977);</v>
      </c>
    </row>
    <row r="174" spans="1:12" x14ac:dyDescent="0.25">
      <c r="A174">
        <v>171</v>
      </c>
      <c r="B174" t="s">
        <v>510</v>
      </c>
      <c r="C174" t="s">
        <v>509</v>
      </c>
      <c r="D174">
        <v>-123.11673299650001</v>
      </c>
      <c r="E174">
        <v>49.283617003000003</v>
      </c>
      <c r="G174">
        <v>171</v>
      </c>
      <c r="I174">
        <f t="shared" si="6"/>
        <v>32</v>
      </c>
      <c r="J174">
        <f t="shared" si="7"/>
        <v>35</v>
      </c>
      <c r="L174" t="str">
        <f t="shared" si="8"/>
        <v>INSERT INTO campus (campus_id,campus,address,latitude,longitude) VALUES(171,'AI International Culinary School','609 Granville Street, Vancouver, BC',-123.1167329965,49.283617003);</v>
      </c>
    </row>
    <row r="175" spans="1:12" x14ac:dyDescent="0.25">
      <c r="A175">
        <v>172</v>
      </c>
      <c r="B175" t="s">
        <v>513</v>
      </c>
      <c r="C175" t="s">
        <v>512</v>
      </c>
      <c r="D175">
        <v>-123.1350660012</v>
      </c>
      <c r="E175">
        <v>49.272043001599997</v>
      </c>
      <c r="G175">
        <v>172</v>
      </c>
      <c r="I175">
        <f t="shared" si="6"/>
        <v>48</v>
      </c>
      <c r="J175">
        <f t="shared" si="7"/>
        <v>35</v>
      </c>
      <c r="L175" t="str">
        <f t="shared" si="8"/>
        <v>INSERT INTO campus (campus_id,campus,address,latitude,longitude) VALUES(172,'ATHABASCA Vancouver Art Therapy Institute Campus','1575 Johnston Street, Vancouver, BC',-123.1350660012,49.2720430016);</v>
      </c>
    </row>
    <row r="176" spans="1:12" x14ac:dyDescent="0.25">
      <c r="A176">
        <v>173</v>
      </c>
      <c r="B176" t="s">
        <v>518</v>
      </c>
      <c r="C176" t="s">
        <v>517</v>
      </c>
      <c r="D176">
        <v>-123.11552899519999</v>
      </c>
      <c r="E176">
        <v>49.285125004100003</v>
      </c>
      <c r="G176">
        <v>173</v>
      </c>
      <c r="I176">
        <f t="shared" si="6"/>
        <v>24</v>
      </c>
      <c r="J176">
        <f t="shared" si="7"/>
        <v>40</v>
      </c>
      <c r="L176" t="str">
        <f t="shared" si="8"/>
        <v>INSERT INTO campus (campus_id,campus,address,latitude,longitude) VALUES(173,'CITYUoS Vancouver Campus','310 - 789 W Pender Street, Vancouver, BC',-123.1155289952,49.2851250041);</v>
      </c>
    </row>
    <row r="177" spans="1:12" x14ac:dyDescent="0.25">
      <c r="A177">
        <v>174</v>
      </c>
      <c r="B177" t="s">
        <v>521</v>
      </c>
      <c r="C177" t="s">
        <v>520</v>
      </c>
      <c r="D177">
        <v>-123.5045299934</v>
      </c>
      <c r="E177">
        <v>48.449941000599999</v>
      </c>
      <c r="G177">
        <v>174</v>
      </c>
      <c r="I177">
        <f t="shared" si="6"/>
        <v>23</v>
      </c>
      <c r="J177">
        <f t="shared" si="7"/>
        <v>41</v>
      </c>
      <c r="L177" t="str">
        <f t="shared" si="8"/>
        <v>INSERT INTO campus (campus_id,campus,address,latitude,longitude) VALUES(174,'CITYUoS Victoria Campus','305 - 877 Goldstream Avenue, Victoria, BC',-123.5045299934,48.4499410006);</v>
      </c>
    </row>
    <row r="178" spans="1:12" x14ac:dyDescent="0.25">
      <c r="A178">
        <v>175</v>
      </c>
      <c r="B178" t="s">
        <v>525</v>
      </c>
      <c r="C178" t="s">
        <v>524</v>
      </c>
      <c r="D178">
        <v>-123.11515299689999</v>
      </c>
      <c r="E178">
        <v>49.283294997100001</v>
      </c>
      <c r="G178">
        <v>175</v>
      </c>
      <c r="I178">
        <f t="shared" si="6"/>
        <v>25</v>
      </c>
      <c r="J178">
        <f t="shared" si="7"/>
        <v>39</v>
      </c>
      <c r="L178" t="str">
        <f t="shared" si="8"/>
        <v>INSERT INTO campus (campus_id,campus,address,latitude,longitude) VALUES(175,'COLUMBIA Vancouver Campus','500 - 555 Seymour Street, Vancouver, BC',-123.1151529969,49.2832949971);</v>
      </c>
    </row>
    <row r="179" spans="1:12" x14ac:dyDescent="0.25">
      <c r="A179">
        <v>176</v>
      </c>
      <c r="B179" t="s">
        <v>529</v>
      </c>
      <c r="C179" t="s">
        <v>528</v>
      </c>
      <c r="D179">
        <v>-123.24855599919999</v>
      </c>
      <c r="E179">
        <v>49.272203998199998</v>
      </c>
      <c r="G179">
        <v>176</v>
      </c>
      <c r="I179">
        <f t="shared" si="6"/>
        <v>19</v>
      </c>
      <c r="J179">
        <f t="shared" si="7"/>
        <v>30</v>
      </c>
      <c r="L179" t="str">
        <f t="shared" si="8"/>
        <v>INSERT INTO campus (campus_id,campus,address,latitude,longitude) VALUES(176,'CC Vancouver Campus','5935 Iona Drive, Vancouver, BC',-123.2485559992,49.2722039982);</v>
      </c>
    </row>
    <row r="180" spans="1:12" x14ac:dyDescent="0.25">
      <c r="A180">
        <v>177</v>
      </c>
      <c r="B180" t="s">
        <v>533</v>
      </c>
      <c r="C180" t="s">
        <v>532</v>
      </c>
      <c r="D180">
        <v>-123.1155560025</v>
      </c>
      <c r="E180">
        <v>49.277696001400003</v>
      </c>
      <c r="G180">
        <v>177</v>
      </c>
      <c r="I180">
        <f t="shared" si="6"/>
        <v>19</v>
      </c>
      <c r="J180">
        <f t="shared" si="7"/>
        <v>32</v>
      </c>
      <c r="L180" t="str">
        <f t="shared" si="8"/>
        <v>INSERT INTO campus (campus_id,campus,address,latitude,longitude) VALUES(177,'FD Vancouver Campus','842 Cambie Street, Vancouver, BC',-123.1155560025,49.2776960014);</v>
      </c>
    </row>
    <row r="181" spans="1:12" x14ac:dyDescent="0.25">
      <c r="A181">
        <v>178</v>
      </c>
      <c r="B181" t="s">
        <v>537</v>
      </c>
      <c r="C181" t="s">
        <v>536</v>
      </c>
      <c r="D181">
        <v>-122.9124529943</v>
      </c>
      <c r="E181">
        <v>49.274276002199997</v>
      </c>
      <c r="G181">
        <v>178</v>
      </c>
      <c r="I181">
        <f t="shared" si="6"/>
        <v>21</v>
      </c>
      <c r="J181">
        <f t="shared" si="7"/>
        <v>28</v>
      </c>
      <c r="L181" t="str">
        <f t="shared" si="8"/>
        <v>INSERT INTO campus (campus_id,campus,address,latitude,longitude) VALUES(178,'FRASER Burnaby Campus','8999 Nelson Way, Burnaby, BC',-122.9124529943,49.2742760022);</v>
      </c>
    </row>
    <row r="182" spans="1:12" x14ac:dyDescent="0.25">
      <c r="A182">
        <v>179</v>
      </c>
      <c r="B182" t="s">
        <v>541</v>
      </c>
      <c r="C182" t="s">
        <v>540</v>
      </c>
      <c r="D182">
        <v>-120.8401890061</v>
      </c>
      <c r="E182">
        <v>56.252667001100001</v>
      </c>
      <c r="G182">
        <v>179</v>
      </c>
      <c r="I182">
        <f t="shared" si="6"/>
        <v>39</v>
      </c>
      <c r="J182">
        <f t="shared" si="7"/>
        <v>36</v>
      </c>
      <c r="L182" t="str">
        <f t="shared" si="8"/>
        <v>INSERT INTO campus (campus_id,campus,address,latitude,longitude) VALUES(179,'GONZAGA Alwin Holland Elementary Campus','10615 - 96 Street, Fort St. John, BC',-120.8401890061,56.2526670011);</v>
      </c>
    </row>
    <row r="183" spans="1:12" x14ac:dyDescent="0.25">
      <c r="A183">
        <v>180</v>
      </c>
      <c r="B183" t="s">
        <v>544</v>
      </c>
      <c r="C183" t="s">
        <v>543</v>
      </c>
      <c r="D183">
        <v>-123.3742229952</v>
      </c>
      <c r="E183">
        <v>48.515999997100003</v>
      </c>
      <c r="G183">
        <v>180</v>
      </c>
      <c r="I183">
        <f t="shared" si="6"/>
        <v>34</v>
      </c>
      <c r="J183">
        <f t="shared" si="7"/>
        <v>30</v>
      </c>
      <c r="L183" t="str">
        <f t="shared" si="8"/>
        <v>INSERT INTO campus (campus_id,campus,address,latitude,longitude) VALUES(180,'GONZAGA Claremont Secondary Campus','4980 Wesley Road, Victoria, BC',-123.3742229952,48.5159999971);</v>
      </c>
    </row>
    <row r="184" spans="1:12" x14ac:dyDescent="0.25">
      <c r="A184">
        <v>181</v>
      </c>
      <c r="B184" t="s">
        <v>546</v>
      </c>
      <c r="C184" t="s">
        <v>545</v>
      </c>
      <c r="D184">
        <v>-120.34788600580001</v>
      </c>
      <c r="E184">
        <v>50.682962001600004</v>
      </c>
      <c r="G184">
        <v>181</v>
      </c>
      <c r="I184">
        <f t="shared" si="6"/>
        <v>26</v>
      </c>
      <c r="J184">
        <f t="shared" si="7"/>
        <v>36</v>
      </c>
      <c r="L184" t="str">
        <f t="shared" si="8"/>
        <v>INSERT INTO campus (campus_id,campus,address,latitude,longitude) VALUES(181,'GONZAGA Henry Grube Center','245 Kitchener Crescent, Kamloops, BC',-120.3478860058,50.6829620016);</v>
      </c>
    </row>
    <row r="185" spans="1:12" x14ac:dyDescent="0.25">
      <c r="A185">
        <v>182</v>
      </c>
      <c r="B185" t="s">
        <v>548</v>
      </c>
      <c r="C185" t="s">
        <v>547</v>
      </c>
      <c r="D185">
        <v>-119.39842700600001</v>
      </c>
      <c r="E185">
        <v>49.876634004400003</v>
      </c>
      <c r="G185">
        <v>182</v>
      </c>
      <c r="I185">
        <f t="shared" si="6"/>
        <v>43</v>
      </c>
      <c r="J185">
        <f t="shared" si="7"/>
        <v>32</v>
      </c>
      <c r="L185" t="str">
        <f t="shared" si="8"/>
        <v>INSERT INTO campus (campus_id,campus,address,latitude,longitude) VALUES(182,'GONZAGA Hollywood Education Services Campus','1040 Hollywood Road, Kelowna, BC',-119.398427006,49.8766340044);</v>
      </c>
    </row>
    <row r="186" spans="1:12" x14ac:dyDescent="0.25">
      <c r="A186">
        <v>183</v>
      </c>
      <c r="B186" t="s">
        <v>550</v>
      </c>
      <c r="C186" t="s">
        <v>549</v>
      </c>
      <c r="D186">
        <v>-119.5563229959</v>
      </c>
      <c r="E186">
        <v>49.486040000400003</v>
      </c>
      <c r="G186">
        <v>183</v>
      </c>
      <c r="I186">
        <f t="shared" si="6"/>
        <v>32</v>
      </c>
      <c r="J186">
        <f t="shared" si="7"/>
        <v>34</v>
      </c>
      <c r="L186" t="str">
        <f t="shared" si="8"/>
        <v>INSERT INTO campus (campus_id,campus,address,latitude,longitude) VALUES(183,'GONZAGA KVR Middle School Campus','1437 Allison Street, Penticton, BC',-119.5563229959,49.4860400004);</v>
      </c>
    </row>
    <row r="187" spans="1:12" x14ac:dyDescent="0.25">
      <c r="A187">
        <v>184</v>
      </c>
      <c r="B187" t="s">
        <v>552</v>
      </c>
      <c r="C187" t="s">
        <v>551</v>
      </c>
      <c r="D187">
        <v>-117.2879470041</v>
      </c>
      <c r="E187">
        <v>49.487227997700003</v>
      </c>
      <c r="G187">
        <v>184</v>
      </c>
      <c r="I187">
        <f t="shared" si="6"/>
        <v>55</v>
      </c>
      <c r="J187">
        <f t="shared" si="7"/>
        <v>29</v>
      </c>
      <c r="L187" t="str">
        <f t="shared" si="8"/>
        <v>INSERT INTO campus (campus_id,campus,address,latitude,longitude) VALUES(184,'GONZAGA Trafalgar Junior Secondary Middle School Campus','1201 Josephine St, Nelson, BC',-117.2879470041,49.4872279977);</v>
      </c>
    </row>
    <row r="188" spans="1:12" x14ac:dyDescent="0.25">
      <c r="A188">
        <v>185</v>
      </c>
      <c r="B188" t="s">
        <v>555</v>
      </c>
      <c r="C188" t="s">
        <v>554</v>
      </c>
      <c r="D188">
        <v>-123.1185380008</v>
      </c>
      <c r="E188">
        <v>49.2828329994</v>
      </c>
      <c r="G188">
        <v>185</v>
      </c>
      <c r="I188">
        <f t="shared" si="6"/>
        <v>21</v>
      </c>
      <c r="J188">
        <f t="shared" si="7"/>
        <v>45</v>
      </c>
      <c r="L188" t="str">
        <f t="shared" si="8"/>
        <v>INSERT INTO campus (campus_id,campus,address,latitude,longitude) VALUES(185,'NYIT Vancouver Campus','1700 - 701 West Georgia Street, Vancouver, BC',-123.1185380008,49.2828329994);</v>
      </c>
    </row>
    <row r="189" spans="1:12" x14ac:dyDescent="0.25">
      <c r="A189">
        <v>186</v>
      </c>
      <c r="B189" t="s">
        <v>559</v>
      </c>
      <c r="C189" t="s">
        <v>558</v>
      </c>
      <c r="D189">
        <v>-123.118281001</v>
      </c>
      <c r="E189">
        <v>49.286287000599998</v>
      </c>
      <c r="G189">
        <v>186</v>
      </c>
      <c r="I189">
        <f t="shared" si="6"/>
        <v>23</v>
      </c>
      <c r="J189">
        <f t="shared" si="7"/>
        <v>40</v>
      </c>
      <c r="L189" t="str">
        <f t="shared" si="8"/>
        <v>INSERT INTO campus (campus_id,campus,address,latitude,longitude) VALUES(186,'QUEENS Vancouver Campus','1185 - 555 Burrard Street, Vancouver, BC',-123.118281001,49.2862870006);</v>
      </c>
    </row>
    <row r="190" spans="1:12" x14ac:dyDescent="0.25">
      <c r="A190">
        <v>187</v>
      </c>
      <c r="B190" t="s">
        <v>563</v>
      </c>
      <c r="C190" t="s">
        <v>562</v>
      </c>
      <c r="D190">
        <v>-123.1005839952</v>
      </c>
      <c r="E190">
        <v>49.737377997999999</v>
      </c>
      <c r="G190">
        <v>187</v>
      </c>
      <c r="I190">
        <f t="shared" si="6"/>
        <v>21</v>
      </c>
      <c r="J190">
        <f t="shared" si="7"/>
        <v>39</v>
      </c>
      <c r="L190" t="str">
        <f t="shared" si="8"/>
        <v>INSERT INTO campus (campus_id,campus,address,latitude,longitude) VALUES(187,'QUEST Squamish Campus','3200 University Boulevard, Squamish, BC',-123.1005839952,49.737377998);</v>
      </c>
    </row>
    <row r="191" spans="1:12" x14ac:dyDescent="0.25">
      <c r="A191">
        <v>188</v>
      </c>
      <c r="B191" t="s">
        <v>567</v>
      </c>
      <c r="C191" t="s">
        <v>566</v>
      </c>
      <c r="D191">
        <v>-123.117808995</v>
      </c>
      <c r="E191">
        <v>49.281715002299997</v>
      </c>
      <c r="G191">
        <v>188</v>
      </c>
      <c r="I191">
        <f t="shared" si="6"/>
        <v>19</v>
      </c>
      <c r="J191">
        <f t="shared" si="7"/>
        <v>35</v>
      </c>
      <c r="L191" t="str">
        <f t="shared" si="8"/>
        <v>INSERT INTO campus (campus_id,campus,address,latitude,longitude) VALUES(188,'SS Vancouver Campus','728 Granville Street, Vancouver, BC',-123.117808995,49.2817150023);</v>
      </c>
    </row>
    <row r="192" spans="1:12" x14ac:dyDescent="0.25">
      <c r="A192">
        <v>189</v>
      </c>
      <c r="B192" t="s">
        <v>571</v>
      </c>
      <c r="C192" t="s">
        <v>570</v>
      </c>
      <c r="D192">
        <v>-122.6003350024</v>
      </c>
      <c r="E192">
        <v>49.139891996499998</v>
      </c>
      <c r="G192">
        <v>189</v>
      </c>
      <c r="I192">
        <f t="shared" si="6"/>
        <v>15</v>
      </c>
      <c r="J192">
        <f t="shared" si="7"/>
        <v>29</v>
      </c>
      <c r="L192" t="str">
        <f t="shared" si="8"/>
        <v>INSERT INTO campus (campus_id,campus,address,latitude,longitude) VALUES(189,'TWU Main Campus','7600 Glover Road, Langley, BC',-122.6003350024,49.1398919965);</v>
      </c>
    </row>
    <row r="193" spans="1:12" x14ac:dyDescent="0.25">
      <c r="A193">
        <v>190</v>
      </c>
      <c r="B193" t="s">
        <v>575</v>
      </c>
      <c r="C193" t="s">
        <v>574</v>
      </c>
      <c r="D193">
        <v>-123.1222339942</v>
      </c>
      <c r="E193">
        <v>49.2868059957</v>
      </c>
      <c r="G193">
        <v>190</v>
      </c>
      <c r="I193">
        <f t="shared" si="6"/>
        <v>20</v>
      </c>
      <c r="J193">
        <f t="shared" si="7"/>
        <v>41</v>
      </c>
      <c r="L193" t="str">
        <f t="shared" si="8"/>
        <v>INSERT INTO campus (campus_id,campus,address,latitude,longitude) VALUES(190,'UCW Vancouver Campus','200 - 1111 Melville Street, Vancouver, BC',-123.1222339942,49.2868059957);</v>
      </c>
    </row>
    <row r="194" spans="1:12" x14ac:dyDescent="0.25">
      <c r="A194">
        <v>191</v>
      </c>
      <c r="B194" t="s">
        <v>579</v>
      </c>
      <c r="C194" t="s">
        <v>578</v>
      </c>
      <c r="D194">
        <v>-122.81314199320001</v>
      </c>
      <c r="E194">
        <v>49.285279000899997</v>
      </c>
      <c r="G194">
        <v>191</v>
      </c>
      <c r="I194">
        <f t="shared" si="6"/>
        <v>35</v>
      </c>
      <c r="J194">
        <f t="shared" si="7"/>
        <v>35</v>
      </c>
      <c r="L194" t="str">
        <f t="shared" si="8"/>
        <v>INSERT INTO campus (campus_id,campus,address,latitude,longitude) VALUES(191,'UO Scott Creek Middle School Campus','1240 Lansdowne Drive, Coquitlam, BC',-122.8131419932,49.2852790009);</v>
      </c>
    </row>
    <row r="196" spans="1:12" x14ac:dyDescent="0.25">
      <c r="I196">
        <f>MAX(I4:I194)</f>
        <v>55</v>
      </c>
      <c r="J196">
        <f>MAX(J4:J194)</f>
        <v>52</v>
      </c>
    </row>
    <row r="197" spans="1:12" x14ac:dyDescent="0.25">
      <c r="I197" s="1">
        <v>100</v>
      </c>
      <c r="J197" s="1">
        <v>100</v>
      </c>
    </row>
    <row r="199" spans="1:12" x14ac:dyDescent="0.25">
      <c r="I199" t="s">
        <v>590</v>
      </c>
    </row>
    <row r="200" spans="1:12" x14ac:dyDescent="0.25">
      <c r="I200" t="s">
        <v>588</v>
      </c>
      <c r="J200" t="s">
        <v>982</v>
      </c>
    </row>
    <row r="201" spans="1:12" x14ac:dyDescent="0.25">
      <c r="I201" t="s">
        <v>589</v>
      </c>
      <c r="J201" t="s">
        <v>982</v>
      </c>
    </row>
    <row r="202" spans="1:12" x14ac:dyDescent="0.25">
      <c r="I202" s="2" t="s">
        <v>977</v>
      </c>
      <c r="J202" t="s">
        <v>983</v>
      </c>
    </row>
    <row r="203" spans="1:12" x14ac:dyDescent="0.25">
      <c r="I203" s="2" t="s">
        <v>978</v>
      </c>
      <c r="J203" t="s">
        <v>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G20"/>
  <sheetViews>
    <sheetView workbookViewId="0">
      <selection activeCell="G4" sqref="G4:G14"/>
    </sheetView>
  </sheetViews>
  <sheetFormatPr defaultRowHeight="15" x14ac:dyDescent="0.25"/>
  <cols>
    <col min="2" max="2" width="17" bestFit="1" customWidth="1"/>
    <col min="5" max="5" width="2.140625" style="9" customWidth="1"/>
    <col min="7" max="7" width="23.140625" bestFit="1" customWidth="1"/>
  </cols>
  <sheetData>
    <row r="1" spans="1:7" x14ac:dyDescent="0.25">
      <c r="A1" s="10" t="s">
        <v>980</v>
      </c>
      <c r="B1">
        <v>1</v>
      </c>
      <c r="C1">
        <v>2</v>
      </c>
      <c r="D1">
        <v>3</v>
      </c>
    </row>
    <row r="3" spans="1:7" x14ac:dyDescent="0.25">
      <c r="A3" t="s">
        <v>979</v>
      </c>
      <c r="B3" t="s">
        <v>593</v>
      </c>
      <c r="D3" t="s">
        <v>979</v>
      </c>
      <c r="G3" t="str">
        <f>"INSERT INTO institution_type ("&amp;A3&amp;","&amp;B3&amp;")"</f>
        <v>INSERT INTO institution_type (type_id,type)</v>
      </c>
    </row>
    <row r="4" spans="1:7" x14ac:dyDescent="0.25">
      <c r="A4">
        <v>1</v>
      </c>
      <c r="B4" t="s">
        <v>257</v>
      </c>
      <c r="D4">
        <v>1</v>
      </c>
      <c r="F4">
        <f>LEN(B4)</f>
        <v>13</v>
      </c>
      <c r="G4" t="str">
        <f>G$3&amp;" VALUES("&amp;A4&amp;",'"&amp;B4&amp;"');"</f>
        <v>INSERT INTO institution_type (type_id,type) VALUES(1,'Access Centre');</v>
      </c>
    </row>
    <row r="5" spans="1:7" x14ac:dyDescent="0.25">
      <c r="A5">
        <v>2</v>
      </c>
      <c r="B5" t="s">
        <v>6</v>
      </c>
      <c r="D5">
        <v>2</v>
      </c>
      <c r="F5">
        <f t="shared" ref="F5:F14" si="0">LEN(B5)</f>
        <v>6</v>
      </c>
      <c r="G5" t="str">
        <f t="shared" ref="G5:G14" si="1">G$3&amp;" VALUES("&amp;A5&amp;",'"&amp;B5&amp;"');"</f>
        <v>INSERT INTO institution_type (type_id,type) VALUES(2,'Campus');</v>
      </c>
    </row>
    <row r="6" spans="1:7" x14ac:dyDescent="0.25">
      <c r="A6">
        <v>3</v>
      </c>
      <c r="B6" t="s">
        <v>61</v>
      </c>
      <c r="D6">
        <v>3</v>
      </c>
      <c r="F6">
        <f t="shared" si="0"/>
        <v>15</v>
      </c>
      <c r="G6" t="str">
        <f t="shared" si="1"/>
        <v>INSERT INTO institution_type (type_id,type) VALUES(3,'Learning Centre');</v>
      </c>
    </row>
    <row r="7" spans="1:7" x14ac:dyDescent="0.25">
      <c r="A7">
        <v>4</v>
      </c>
      <c r="B7" t="s">
        <v>57</v>
      </c>
      <c r="D7">
        <v>4</v>
      </c>
      <c r="F7">
        <f t="shared" si="0"/>
        <v>8</v>
      </c>
      <c r="G7" t="str">
        <f t="shared" si="1"/>
        <v>INSERT INTO institution_type (type_id,type) VALUES(4,'Property');</v>
      </c>
    </row>
    <row r="8" spans="1:7" x14ac:dyDescent="0.25">
      <c r="A8">
        <v>5</v>
      </c>
      <c r="B8" t="s">
        <v>95</v>
      </c>
      <c r="D8">
        <v>5</v>
      </c>
      <c r="F8">
        <f t="shared" si="0"/>
        <v>15</v>
      </c>
      <c r="G8" t="str">
        <f t="shared" si="1"/>
        <v>INSERT INTO institution_type (type_id,type) VALUES(5,'Regional Campus');</v>
      </c>
    </row>
    <row r="9" spans="1:7" x14ac:dyDescent="0.25">
      <c r="A9">
        <v>6</v>
      </c>
      <c r="B9" t="s">
        <v>286</v>
      </c>
      <c r="D9">
        <v>6</v>
      </c>
      <c r="F9">
        <f t="shared" si="0"/>
        <v>15</v>
      </c>
      <c r="G9" t="str">
        <f t="shared" si="1"/>
        <v>INSERT INTO institution_type (type_id,type) VALUES(6,'Regional Centre');</v>
      </c>
    </row>
    <row r="10" spans="1:7" x14ac:dyDescent="0.25">
      <c r="A10">
        <v>7</v>
      </c>
      <c r="B10" t="s">
        <v>132</v>
      </c>
      <c r="D10">
        <v>7</v>
      </c>
      <c r="F10">
        <f t="shared" si="0"/>
        <v>15</v>
      </c>
      <c r="G10" t="str">
        <f t="shared" si="1"/>
        <v>INSERT INTO institution_type (type_id,type) VALUES(7,'Resource Centre');</v>
      </c>
    </row>
    <row r="11" spans="1:7" x14ac:dyDescent="0.25">
      <c r="A11">
        <v>8</v>
      </c>
      <c r="B11" t="s">
        <v>11</v>
      </c>
      <c r="D11">
        <v>8</v>
      </c>
      <c r="F11">
        <f t="shared" si="0"/>
        <v>9</v>
      </c>
      <c r="G11" t="str">
        <f t="shared" si="1"/>
        <v>INSERT INTO institution_type (type_id,type) VALUES(8,'Satellite');</v>
      </c>
    </row>
    <row r="12" spans="1:7" x14ac:dyDescent="0.25">
      <c r="A12">
        <v>9</v>
      </c>
      <c r="B12" t="s">
        <v>442</v>
      </c>
      <c r="D12">
        <v>9</v>
      </c>
      <c r="F12">
        <f t="shared" si="0"/>
        <v>15</v>
      </c>
      <c r="G12" t="str">
        <f t="shared" si="1"/>
        <v>INSERT INTO institution_type (type_id,type) VALUES(9,'Teaching Centre');</v>
      </c>
    </row>
    <row r="13" spans="1:7" x14ac:dyDescent="0.25">
      <c r="A13">
        <v>10</v>
      </c>
      <c r="B13" t="s">
        <v>145</v>
      </c>
      <c r="D13">
        <v>10</v>
      </c>
      <c r="F13">
        <f t="shared" si="0"/>
        <v>15</v>
      </c>
      <c r="G13" t="str">
        <f t="shared" si="1"/>
        <v>INSERT INTO institution_type (type_id,type) VALUES(10,'Training Centre');</v>
      </c>
    </row>
    <row r="14" spans="1:7" x14ac:dyDescent="0.25">
      <c r="A14">
        <v>11</v>
      </c>
      <c r="B14" t="s">
        <v>246</v>
      </c>
      <c r="D14">
        <v>11</v>
      </c>
      <c r="F14">
        <f t="shared" si="0"/>
        <v>17</v>
      </c>
      <c r="G14" t="str">
        <f t="shared" si="1"/>
        <v>INSERT INTO institution_type (type_id,type) VALUES(11,'Vocational Centre');</v>
      </c>
    </row>
    <row r="16" spans="1:7" x14ac:dyDescent="0.25">
      <c r="F16">
        <f>MAX(F4:F14)</f>
        <v>17</v>
      </c>
    </row>
    <row r="17" spans="6:7" x14ac:dyDescent="0.25">
      <c r="F17" s="1">
        <v>30</v>
      </c>
    </row>
    <row r="19" spans="6:7" x14ac:dyDescent="0.25">
      <c r="F19" t="s">
        <v>979</v>
      </c>
    </row>
    <row r="20" spans="6:7" x14ac:dyDescent="0.25">
      <c r="F20" t="s">
        <v>593</v>
      </c>
      <c r="G20" t="s">
        <v>984</v>
      </c>
    </row>
  </sheetData>
  <sortState ref="B1:B192">
    <sortCondition ref="B1:B1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G105"/>
  <sheetViews>
    <sheetView topLeftCell="A85" workbookViewId="0">
      <selection activeCell="G4" sqref="G4:G99"/>
    </sheetView>
  </sheetViews>
  <sheetFormatPr defaultRowHeight="15" x14ac:dyDescent="0.25"/>
  <cols>
    <col min="2" max="2" width="19.85546875" bestFit="1" customWidth="1"/>
    <col min="5" max="5" width="2.140625" style="9" customWidth="1"/>
  </cols>
  <sheetData>
    <row r="1" spans="1:7" x14ac:dyDescent="0.25">
      <c r="A1" s="10" t="s">
        <v>980</v>
      </c>
      <c r="B1" s="10">
        <v>1</v>
      </c>
      <c r="C1" s="10">
        <v>2</v>
      </c>
      <c r="D1" s="10">
        <v>3</v>
      </c>
    </row>
    <row r="3" spans="1:7" x14ac:dyDescent="0.25">
      <c r="A3" t="s">
        <v>582</v>
      </c>
      <c r="B3" t="s">
        <v>581</v>
      </c>
      <c r="D3" t="s">
        <v>582</v>
      </c>
      <c r="G3" t="str">
        <f>"INSERT INTO city ("&amp;A3&amp;","&amp;B3&amp;")"</f>
        <v>INSERT INTO city (city_id,city)</v>
      </c>
    </row>
    <row r="4" spans="1:7" x14ac:dyDescent="0.25">
      <c r="A4">
        <v>1</v>
      </c>
      <c r="B4" t="s">
        <v>413</v>
      </c>
      <c r="D4">
        <v>1</v>
      </c>
      <c r="F4">
        <f>LEN(B4)</f>
        <v>14</v>
      </c>
      <c r="G4" t="str">
        <f>G$3&amp;" VALUES("&amp;A4&amp;",'"&amp;B4&amp;"');"</f>
        <v>INSERT INTO city (city_id,city) VALUES(1,'100 Mile House');</v>
      </c>
    </row>
    <row r="5" spans="1:7" x14ac:dyDescent="0.25">
      <c r="A5">
        <v>2</v>
      </c>
      <c r="B5" t="s">
        <v>140</v>
      </c>
      <c r="D5">
        <v>2</v>
      </c>
      <c r="F5">
        <f t="shared" ref="F5:F68" si="0">LEN(B5)</f>
        <v>10</v>
      </c>
      <c r="G5" t="str">
        <f t="shared" ref="G5:G68" si="1">G$3&amp;" VALUES("&amp;A5&amp;",'"&amp;B5&amp;"');"</f>
        <v>INSERT INTO city (city_id,city) VALUES(2,'Abbotsford');</v>
      </c>
    </row>
    <row r="6" spans="1:7" x14ac:dyDescent="0.25">
      <c r="A6">
        <v>3</v>
      </c>
      <c r="B6" t="s">
        <v>213</v>
      </c>
      <c r="D6">
        <v>3</v>
      </c>
      <c r="F6">
        <f t="shared" si="0"/>
        <v>7</v>
      </c>
      <c r="G6" t="str">
        <f t="shared" si="1"/>
        <v>INSERT INTO city (city_id,city) VALUES(3,'Agassiz');</v>
      </c>
    </row>
    <row r="7" spans="1:7" x14ac:dyDescent="0.25">
      <c r="A7">
        <v>4</v>
      </c>
      <c r="B7" t="s">
        <v>218</v>
      </c>
      <c r="D7">
        <v>4</v>
      </c>
      <c r="F7">
        <f t="shared" si="0"/>
        <v>8</v>
      </c>
      <c r="G7" t="str">
        <f t="shared" si="1"/>
        <v>INSERT INTO city (city_id,city) VALUES(4,'Ahousaht');</v>
      </c>
    </row>
    <row r="8" spans="1:7" x14ac:dyDescent="0.25">
      <c r="A8">
        <v>5</v>
      </c>
      <c r="B8" t="s">
        <v>402</v>
      </c>
      <c r="D8">
        <v>5</v>
      </c>
      <c r="F8">
        <f t="shared" si="0"/>
        <v>8</v>
      </c>
      <c r="G8" t="str">
        <f t="shared" si="1"/>
        <v>INSERT INTO city (city_id,city) VALUES(5,'Ashcroft');</v>
      </c>
    </row>
    <row r="9" spans="1:7" x14ac:dyDescent="0.25">
      <c r="A9">
        <v>6</v>
      </c>
      <c r="B9" t="s">
        <v>252</v>
      </c>
      <c r="D9">
        <v>6</v>
      </c>
      <c r="F9">
        <f t="shared" si="0"/>
        <v>5</v>
      </c>
      <c r="G9" t="str">
        <f t="shared" si="1"/>
        <v>INSERT INTO city (city_id,city) VALUES(6,'Atlin');</v>
      </c>
    </row>
    <row r="10" spans="1:7" x14ac:dyDescent="0.25">
      <c r="A10">
        <v>7</v>
      </c>
      <c r="B10" t="s">
        <v>407</v>
      </c>
      <c r="D10">
        <v>7</v>
      </c>
      <c r="F10">
        <f t="shared" si="0"/>
        <v>8</v>
      </c>
      <c r="G10" t="str">
        <f t="shared" si="1"/>
        <v>INSERT INTO city (city_id,city) VALUES(7,'Barriere');</v>
      </c>
    </row>
    <row r="11" spans="1:7" x14ac:dyDescent="0.25">
      <c r="A11">
        <v>8</v>
      </c>
      <c r="B11" t="s">
        <v>478</v>
      </c>
      <c r="D11">
        <v>8</v>
      </c>
      <c r="F11">
        <f t="shared" si="0"/>
        <v>6</v>
      </c>
      <c r="G11" t="str">
        <f t="shared" si="1"/>
        <v>INSERT INTO city (city_id,city) VALUES(8,'Bowser');</v>
      </c>
    </row>
    <row r="12" spans="1:7" x14ac:dyDescent="0.25">
      <c r="A12">
        <v>9</v>
      </c>
      <c r="B12" t="s">
        <v>58</v>
      </c>
      <c r="D12">
        <v>9</v>
      </c>
      <c r="F12">
        <f t="shared" si="0"/>
        <v>13</v>
      </c>
      <c r="G12" t="str">
        <f t="shared" si="1"/>
        <v>INSERT INTO city (city_id,city) VALUES(9,'Brentwood Bay');</v>
      </c>
    </row>
    <row r="13" spans="1:7" x14ac:dyDescent="0.25">
      <c r="A13">
        <v>10</v>
      </c>
      <c r="B13" t="s">
        <v>8</v>
      </c>
      <c r="D13">
        <v>10</v>
      </c>
      <c r="F13">
        <f t="shared" si="0"/>
        <v>7</v>
      </c>
      <c r="G13" t="str">
        <f t="shared" si="1"/>
        <v>INSERT INTO city (city_id,city) VALUES(10,'Burnaby');</v>
      </c>
    </row>
    <row r="14" spans="1:7" x14ac:dyDescent="0.25">
      <c r="A14">
        <v>11</v>
      </c>
      <c r="B14" t="s">
        <v>92</v>
      </c>
      <c r="D14">
        <v>11</v>
      </c>
      <c r="F14">
        <f t="shared" si="0"/>
        <v>10</v>
      </c>
      <c r="G14" t="str">
        <f t="shared" si="1"/>
        <v>INSERT INTO city (city_id,city) VALUES(11,'Burns Lake');</v>
      </c>
    </row>
    <row r="15" spans="1:7" x14ac:dyDescent="0.25">
      <c r="A15">
        <v>12</v>
      </c>
      <c r="B15" t="s">
        <v>226</v>
      </c>
      <c r="D15">
        <v>12</v>
      </c>
      <c r="F15">
        <f t="shared" si="0"/>
        <v>14</v>
      </c>
      <c r="G15" t="str">
        <f t="shared" si="1"/>
        <v>INSERT INTO city (city_id,city) VALUES(12,'Campbell River');</v>
      </c>
    </row>
    <row r="16" spans="1:7" x14ac:dyDescent="0.25">
      <c r="A16">
        <v>13</v>
      </c>
      <c r="B16" t="s">
        <v>380</v>
      </c>
      <c r="D16">
        <v>13</v>
      </c>
      <c r="F16">
        <f t="shared" si="0"/>
        <v>9</v>
      </c>
      <c r="G16" t="str">
        <f t="shared" si="1"/>
        <v>INSERT INTO city (city_id,city) VALUES(13,'Castlegar');</v>
      </c>
    </row>
    <row r="17" spans="1:7" x14ac:dyDescent="0.25">
      <c r="A17">
        <v>14</v>
      </c>
      <c r="B17" t="s">
        <v>258</v>
      </c>
      <c r="D17">
        <v>14</v>
      </c>
      <c r="F17">
        <f t="shared" si="0"/>
        <v>8</v>
      </c>
      <c r="G17" t="str">
        <f t="shared" si="1"/>
        <v>INSERT INTO city (city_id,city) VALUES(14,'Chetwynd');</v>
      </c>
    </row>
    <row r="18" spans="1:7" x14ac:dyDescent="0.25">
      <c r="A18">
        <v>15</v>
      </c>
      <c r="B18" t="s">
        <v>148</v>
      </c>
      <c r="D18">
        <v>15</v>
      </c>
      <c r="F18">
        <f t="shared" si="0"/>
        <v>10</v>
      </c>
      <c r="G18" t="str">
        <f t="shared" si="1"/>
        <v>INSERT INTO city (city_id,city) VALUES(15,'Chilliwack');</v>
      </c>
    </row>
    <row r="19" spans="1:7" x14ac:dyDescent="0.25">
      <c r="A19">
        <v>16</v>
      </c>
      <c r="B19" t="s">
        <v>410</v>
      </c>
      <c r="D19">
        <v>16</v>
      </c>
      <c r="F19">
        <f t="shared" si="0"/>
        <v>10</v>
      </c>
      <c r="G19" t="str">
        <f t="shared" si="1"/>
        <v>INSERT INTO city (city_id,city) VALUES(16,'Clearwater');</v>
      </c>
    </row>
    <row r="20" spans="1:7" x14ac:dyDescent="0.25">
      <c r="A20">
        <v>17</v>
      </c>
      <c r="B20" t="s">
        <v>151</v>
      </c>
      <c r="D20">
        <v>17</v>
      </c>
      <c r="F20">
        <f t="shared" si="0"/>
        <v>9</v>
      </c>
      <c r="G20" t="str">
        <f t="shared" si="1"/>
        <v>INSERT INTO city (city_id,city) VALUES(17,'Coquitlam');</v>
      </c>
    </row>
    <row r="21" spans="1:7" x14ac:dyDescent="0.25">
      <c r="A21">
        <v>18</v>
      </c>
      <c r="B21" t="s">
        <v>232</v>
      </c>
      <c r="D21">
        <v>18</v>
      </c>
      <c r="F21">
        <f t="shared" si="0"/>
        <v>13</v>
      </c>
      <c r="G21" t="str">
        <f t="shared" si="1"/>
        <v>INSERT INTO city (city_id,city) VALUES(18,'Cortes Island');</v>
      </c>
    </row>
    <row r="22" spans="1:7" x14ac:dyDescent="0.25">
      <c r="A22">
        <v>19</v>
      </c>
      <c r="B22" t="s">
        <v>229</v>
      </c>
      <c r="D22">
        <v>19</v>
      </c>
      <c r="F22">
        <f t="shared" si="0"/>
        <v>9</v>
      </c>
      <c r="G22" t="str">
        <f t="shared" si="1"/>
        <v>INSERT INTO city (city_id,city) VALUES(19,'Courtenay');</v>
      </c>
    </row>
    <row r="23" spans="1:7" x14ac:dyDescent="0.25">
      <c r="A23">
        <v>20</v>
      </c>
      <c r="B23" t="s">
        <v>121</v>
      </c>
      <c r="D23">
        <v>20</v>
      </c>
      <c r="F23">
        <f t="shared" si="0"/>
        <v>9</v>
      </c>
      <c r="G23" t="str">
        <f t="shared" si="1"/>
        <v>INSERT INTO city (city_id,city) VALUES(20,'Cranbrook');</v>
      </c>
    </row>
    <row r="24" spans="1:7" x14ac:dyDescent="0.25">
      <c r="A24">
        <v>21</v>
      </c>
      <c r="B24" t="s">
        <v>112</v>
      </c>
      <c r="D24">
        <v>21</v>
      </c>
      <c r="F24">
        <f t="shared" si="0"/>
        <v>7</v>
      </c>
      <c r="G24" t="str">
        <f t="shared" si="1"/>
        <v>INSERT INTO city (city_id,city) VALUES(21,'Creston');</v>
      </c>
    </row>
    <row r="25" spans="1:7" x14ac:dyDescent="0.25">
      <c r="A25">
        <v>22</v>
      </c>
      <c r="B25" t="s">
        <v>262</v>
      </c>
      <c r="D25">
        <v>22</v>
      </c>
      <c r="F25">
        <f t="shared" si="0"/>
        <v>12</v>
      </c>
      <c r="G25" t="str">
        <f t="shared" si="1"/>
        <v>INSERT INTO city (city_id,city) VALUES(22,'Dawson Creek');</v>
      </c>
    </row>
    <row r="26" spans="1:7" x14ac:dyDescent="0.25">
      <c r="A26">
        <v>23</v>
      </c>
      <c r="B26" t="s">
        <v>274</v>
      </c>
      <c r="D26">
        <v>23</v>
      </c>
      <c r="F26">
        <f t="shared" si="0"/>
        <v>10</v>
      </c>
      <c r="G26" t="str">
        <f t="shared" si="1"/>
        <v>INSERT INTO city (city_id,city) VALUES(23,'Dease Lake');</v>
      </c>
    </row>
    <row r="27" spans="1:7" x14ac:dyDescent="0.25">
      <c r="A27">
        <v>24</v>
      </c>
      <c r="B27" t="s">
        <v>34</v>
      </c>
      <c r="D27">
        <v>24</v>
      </c>
      <c r="F27">
        <f t="shared" si="0"/>
        <v>5</v>
      </c>
      <c r="G27" t="str">
        <f t="shared" si="1"/>
        <v>INSERT INTO city (city_id,city) VALUES(24,'Delta');</v>
      </c>
    </row>
    <row r="28" spans="1:7" x14ac:dyDescent="0.25">
      <c r="A28">
        <v>25</v>
      </c>
      <c r="B28" t="s">
        <v>473</v>
      </c>
      <c r="D28">
        <v>25</v>
      </c>
      <c r="F28">
        <f t="shared" si="0"/>
        <v>6</v>
      </c>
      <c r="G28" t="str">
        <f t="shared" si="1"/>
        <v>INSERT INTO city (city_id,city) VALUES(25,'Duncan');</v>
      </c>
    </row>
    <row r="29" spans="1:7" x14ac:dyDescent="0.25">
      <c r="A29">
        <v>26</v>
      </c>
      <c r="B29" t="s">
        <v>118</v>
      </c>
      <c r="D29">
        <v>26</v>
      </c>
      <c r="F29">
        <f t="shared" si="0"/>
        <v>6</v>
      </c>
      <c r="G29" t="str">
        <f t="shared" si="1"/>
        <v>INSERT INTO city (city_id,city) VALUES(26,'Fernie');</v>
      </c>
    </row>
    <row r="30" spans="1:7" x14ac:dyDescent="0.25">
      <c r="A30">
        <v>27</v>
      </c>
      <c r="B30" t="s">
        <v>265</v>
      </c>
      <c r="D30">
        <v>27</v>
      </c>
      <c r="F30">
        <f t="shared" si="0"/>
        <v>11</v>
      </c>
      <c r="G30" t="str">
        <f t="shared" si="1"/>
        <v>INSERT INTO city (city_id,city) VALUES(27,'Fort Nelson');</v>
      </c>
    </row>
    <row r="31" spans="1:7" x14ac:dyDescent="0.25">
      <c r="A31">
        <v>28</v>
      </c>
      <c r="B31" t="s">
        <v>79</v>
      </c>
      <c r="D31">
        <v>28</v>
      </c>
      <c r="F31">
        <f t="shared" si="0"/>
        <v>14</v>
      </c>
      <c r="G31" t="str">
        <f t="shared" si="1"/>
        <v>INSERT INTO city (city_id,city) VALUES(28,'Fort St. James');</v>
      </c>
    </row>
    <row r="32" spans="1:7" x14ac:dyDescent="0.25">
      <c r="A32">
        <v>29</v>
      </c>
      <c r="B32" t="s">
        <v>268</v>
      </c>
      <c r="D32">
        <v>29</v>
      </c>
      <c r="F32">
        <f t="shared" si="0"/>
        <v>13</v>
      </c>
      <c r="G32" t="str">
        <f t="shared" si="1"/>
        <v>INSERT INTO city (city_id,city) VALUES(29,'Fort St. John');</v>
      </c>
    </row>
    <row r="33" spans="1:7" x14ac:dyDescent="0.25">
      <c r="A33">
        <v>30</v>
      </c>
      <c r="B33" t="s">
        <v>85</v>
      </c>
      <c r="D33">
        <v>30</v>
      </c>
      <c r="F33">
        <f t="shared" si="0"/>
        <v>11</v>
      </c>
      <c r="G33" t="str">
        <f t="shared" si="1"/>
        <v>INSERT INTO city (city_id,city) VALUES(30,'Fraser Lake');</v>
      </c>
    </row>
    <row r="34" spans="1:7" x14ac:dyDescent="0.25">
      <c r="A34">
        <v>31</v>
      </c>
      <c r="B34" t="s">
        <v>307</v>
      </c>
      <c r="D34">
        <v>31</v>
      </c>
      <c r="F34">
        <f t="shared" si="0"/>
        <v>7</v>
      </c>
      <c r="G34" t="str">
        <f t="shared" si="1"/>
        <v>INSERT INTO city (city_id,city) VALUES(31,'Gingolx');</v>
      </c>
    </row>
    <row r="35" spans="1:7" x14ac:dyDescent="0.25">
      <c r="A35">
        <v>32</v>
      </c>
      <c r="B35" t="s">
        <v>280</v>
      </c>
      <c r="D35">
        <v>32</v>
      </c>
      <c r="F35">
        <f t="shared" si="0"/>
        <v>13</v>
      </c>
      <c r="G35" t="str">
        <f t="shared" si="1"/>
        <v>INSERT INTO city (city_id,city) VALUES(32,'Gitwinksihlkw');</v>
      </c>
    </row>
    <row r="36" spans="1:7" x14ac:dyDescent="0.25">
      <c r="A36">
        <v>33</v>
      </c>
      <c r="B36" t="s">
        <v>235</v>
      </c>
      <c r="D36">
        <v>33</v>
      </c>
      <c r="F36">
        <f t="shared" si="0"/>
        <v>10</v>
      </c>
      <c r="G36" t="str">
        <f t="shared" si="1"/>
        <v>INSERT INTO city (city_id,city) VALUES(33,'Gold River');</v>
      </c>
    </row>
    <row r="37" spans="1:7" x14ac:dyDescent="0.25">
      <c r="A37">
        <v>34</v>
      </c>
      <c r="B37" t="s">
        <v>124</v>
      </c>
      <c r="D37">
        <v>34</v>
      </c>
      <c r="F37">
        <f t="shared" si="0"/>
        <v>6</v>
      </c>
      <c r="G37" t="str">
        <f t="shared" si="1"/>
        <v>INSERT INTO city (city_id,city) VALUES(34,'Golden');</v>
      </c>
    </row>
    <row r="38" spans="1:7" x14ac:dyDescent="0.25">
      <c r="A38">
        <v>35</v>
      </c>
      <c r="B38" t="s">
        <v>369</v>
      </c>
      <c r="D38">
        <v>35</v>
      </c>
      <c r="F38">
        <f t="shared" si="0"/>
        <v>11</v>
      </c>
      <c r="G38" t="str">
        <f t="shared" si="1"/>
        <v>INSERT INTO city (city_id,city) VALUES(35,'Grand Forks');</v>
      </c>
    </row>
    <row r="39" spans="1:7" x14ac:dyDescent="0.25">
      <c r="A39">
        <v>36</v>
      </c>
      <c r="B39" t="s">
        <v>295</v>
      </c>
      <c r="D39">
        <v>36</v>
      </c>
      <c r="F39">
        <f t="shared" si="0"/>
        <v>10</v>
      </c>
      <c r="G39" t="str">
        <f t="shared" si="1"/>
        <v>INSERT INTO city (city_id,city) VALUES(36,'Greenville');</v>
      </c>
    </row>
    <row r="40" spans="1:7" x14ac:dyDescent="0.25">
      <c r="A40">
        <v>37</v>
      </c>
      <c r="B40" t="s">
        <v>223</v>
      </c>
      <c r="D40">
        <v>37</v>
      </c>
      <c r="F40">
        <f t="shared" si="0"/>
        <v>10</v>
      </c>
      <c r="G40" t="str">
        <f t="shared" si="1"/>
        <v>INSERT INTO city (city_id,city) VALUES(37,'Hagensborg');</v>
      </c>
    </row>
    <row r="41" spans="1:7" x14ac:dyDescent="0.25">
      <c r="A41">
        <v>38</v>
      </c>
      <c r="B41" t="s">
        <v>298</v>
      </c>
      <c r="D41">
        <v>38</v>
      </c>
      <c r="F41">
        <f t="shared" si="0"/>
        <v>8</v>
      </c>
      <c r="G41" t="str">
        <f t="shared" si="1"/>
        <v>INSERT INTO city (city_id,city) VALUES(38,'Hazelton');</v>
      </c>
    </row>
    <row r="42" spans="1:7" x14ac:dyDescent="0.25">
      <c r="A42">
        <v>39</v>
      </c>
      <c r="B42" t="s">
        <v>453</v>
      </c>
      <c r="D42">
        <v>39</v>
      </c>
      <c r="F42">
        <f t="shared" si="0"/>
        <v>4</v>
      </c>
      <c r="G42" t="str">
        <f t="shared" si="1"/>
        <v>INSERT INTO city (city_id,city) VALUES(39,'Hope');</v>
      </c>
    </row>
    <row r="43" spans="1:7" x14ac:dyDescent="0.25">
      <c r="A43">
        <v>40</v>
      </c>
      <c r="B43" t="s">
        <v>301</v>
      </c>
      <c r="D43">
        <v>40</v>
      </c>
      <c r="F43">
        <f t="shared" si="0"/>
        <v>7</v>
      </c>
      <c r="G43" t="str">
        <f t="shared" si="1"/>
        <v>INSERT INTO city (city_id,city) VALUES(40,'Houston');</v>
      </c>
    </row>
    <row r="44" spans="1:7" x14ac:dyDescent="0.25">
      <c r="A44">
        <v>41</v>
      </c>
      <c r="B44" t="s">
        <v>271</v>
      </c>
      <c r="D44">
        <v>41</v>
      </c>
      <c r="F44">
        <f t="shared" si="0"/>
        <v>13</v>
      </c>
      <c r="G44" t="str">
        <f t="shared" si="1"/>
        <v>INSERT INTO city (city_id,city) VALUES(41,'Hudson's Hope');</v>
      </c>
    </row>
    <row r="45" spans="1:7" x14ac:dyDescent="0.25">
      <c r="A45">
        <v>42</v>
      </c>
      <c r="B45" t="s">
        <v>127</v>
      </c>
      <c r="D45">
        <v>42</v>
      </c>
      <c r="F45">
        <f t="shared" si="0"/>
        <v>9</v>
      </c>
      <c r="G45" t="str">
        <f t="shared" si="1"/>
        <v>INSERT INTO city (city_id,city) VALUES(42,'Invermere');</v>
      </c>
    </row>
    <row r="46" spans="1:7" x14ac:dyDescent="0.25">
      <c r="A46">
        <v>43</v>
      </c>
      <c r="B46" t="s">
        <v>419</v>
      </c>
      <c r="D46">
        <v>43</v>
      </c>
      <c r="F46">
        <f t="shared" si="0"/>
        <v>8</v>
      </c>
      <c r="G46" t="str">
        <f t="shared" si="1"/>
        <v>INSERT INTO city (city_id,city) VALUES(43,'Kamloops');</v>
      </c>
    </row>
    <row r="47" spans="1:7" x14ac:dyDescent="0.25">
      <c r="A47">
        <v>44</v>
      </c>
      <c r="B47" t="s">
        <v>374</v>
      </c>
      <c r="D47">
        <v>44</v>
      </c>
      <c r="F47">
        <f t="shared" si="0"/>
        <v>5</v>
      </c>
      <c r="G47" t="str">
        <f t="shared" si="1"/>
        <v>INSERT INTO city (city_id,city) VALUES(44,'Kaslo');</v>
      </c>
    </row>
    <row r="48" spans="1:7" x14ac:dyDescent="0.25">
      <c r="A48">
        <v>45</v>
      </c>
      <c r="B48" t="s">
        <v>23</v>
      </c>
      <c r="D48">
        <v>45</v>
      </c>
      <c r="F48">
        <f t="shared" si="0"/>
        <v>7</v>
      </c>
      <c r="G48" t="str">
        <f t="shared" si="1"/>
        <v>INSERT INTO city (city_id,city) VALUES(45,'Kelowna');</v>
      </c>
    </row>
    <row r="49" spans="1:7" x14ac:dyDescent="0.25">
      <c r="A49">
        <v>46</v>
      </c>
      <c r="B49" t="s">
        <v>133</v>
      </c>
      <c r="D49">
        <v>46</v>
      </c>
      <c r="F49">
        <f t="shared" si="0"/>
        <v>9</v>
      </c>
      <c r="G49" t="str">
        <f t="shared" si="1"/>
        <v>INSERT INTO city (city_id,city) VALUES(46,'Kimberley');</v>
      </c>
    </row>
    <row r="50" spans="1:7" x14ac:dyDescent="0.25">
      <c r="A50">
        <v>47</v>
      </c>
      <c r="B50" t="s">
        <v>310</v>
      </c>
      <c r="D50">
        <v>47</v>
      </c>
      <c r="F50">
        <f t="shared" si="0"/>
        <v>7</v>
      </c>
      <c r="G50" t="str">
        <f t="shared" si="1"/>
        <v>INSERT INTO city (city_id,city) VALUES(47,'Kispiox');</v>
      </c>
    </row>
    <row r="51" spans="1:7" x14ac:dyDescent="0.25">
      <c r="A51">
        <v>48</v>
      </c>
      <c r="B51" t="s">
        <v>313</v>
      </c>
      <c r="D51">
        <v>48</v>
      </c>
      <c r="F51">
        <f t="shared" si="0"/>
        <v>7</v>
      </c>
      <c r="G51" t="str">
        <f t="shared" si="1"/>
        <v>INSERT INTO city (city_id,city) VALUES(48,'Kitimat');</v>
      </c>
    </row>
    <row r="52" spans="1:7" x14ac:dyDescent="0.25">
      <c r="A52">
        <v>49</v>
      </c>
      <c r="B52" t="s">
        <v>287</v>
      </c>
      <c r="D52">
        <v>49</v>
      </c>
      <c r="F52">
        <f t="shared" si="0"/>
        <v>8</v>
      </c>
      <c r="G52" t="str">
        <f t="shared" si="1"/>
        <v>INSERT INTO city (city_id,city) VALUES(49,'Kitwanga');</v>
      </c>
    </row>
    <row r="53" spans="1:7" x14ac:dyDescent="0.25">
      <c r="A53">
        <v>50</v>
      </c>
      <c r="B53" t="s">
        <v>15</v>
      </c>
      <c r="D53">
        <v>50</v>
      </c>
      <c r="F53">
        <f t="shared" si="0"/>
        <v>7</v>
      </c>
      <c r="G53" t="str">
        <f t="shared" si="1"/>
        <v>INSERT INTO city (city_id,city) VALUES(50,'Langley');</v>
      </c>
    </row>
    <row r="54" spans="1:7" x14ac:dyDescent="0.25">
      <c r="A54">
        <v>51</v>
      </c>
      <c r="B54" t="s">
        <v>416</v>
      </c>
      <c r="D54">
        <v>51</v>
      </c>
      <c r="F54">
        <f t="shared" si="0"/>
        <v>8</v>
      </c>
      <c r="G54" t="str">
        <f t="shared" si="1"/>
        <v>INSERT INTO city (city_id,city) VALUES(51,'Lillooet');</v>
      </c>
    </row>
    <row r="55" spans="1:7" x14ac:dyDescent="0.25">
      <c r="A55">
        <v>52</v>
      </c>
      <c r="B55" t="s">
        <v>96</v>
      </c>
      <c r="D55">
        <v>52</v>
      </c>
      <c r="F55">
        <f t="shared" si="0"/>
        <v>9</v>
      </c>
      <c r="G55" t="str">
        <f t="shared" si="1"/>
        <v>INSERT INTO city (city_id,city) VALUES(52,'Mackenzie');</v>
      </c>
    </row>
    <row r="56" spans="1:7" x14ac:dyDescent="0.25">
      <c r="A56">
        <v>53</v>
      </c>
      <c r="B56" t="s">
        <v>18</v>
      </c>
      <c r="D56">
        <v>53</v>
      </c>
      <c r="F56">
        <f t="shared" si="0"/>
        <v>11</v>
      </c>
      <c r="G56" t="str">
        <f t="shared" si="1"/>
        <v>INSERT INTO city (city_id,city) VALUES(53,'Maple Ridge');</v>
      </c>
    </row>
    <row r="57" spans="1:7" x14ac:dyDescent="0.25">
      <c r="A57">
        <v>54</v>
      </c>
      <c r="B57" t="s">
        <v>321</v>
      </c>
      <c r="D57">
        <v>54</v>
      </c>
      <c r="F57">
        <f t="shared" si="0"/>
        <v>6</v>
      </c>
      <c r="G57" t="str">
        <f t="shared" si="1"/>
        <v>INSERT INTO city (city_id,city) VALUES(54,'Masset');</v>
      </c>
    </row>
    <row r="58" spans="1:7" x14ac:dyDescent="0.25">
      <c r="A58">
        <v>55</v>
      </c>
      <c r="B58" t="s">
        <v>208</v>
      </c>
      <c r="D58">
        <v>55</v>
      </c>
      <c r="F58">
        <f t="shared" si="0"/>
        <v>7</v>
      </c>
      <c r="G58" t="str">
        <f t="shared" si="1"/>
        <v>INSERT INTO city (city_id,city) VALUES(55,'Merritt');</v>
      </c>
    </row>
    <row r="59" spans="1:7" x14ac:dyDescent="0.25">
      <c r="A59">
        <v>56</v>
      </c>
      <c r="B59" t="s">
        <v>54</v>
      </c>
      <c r="D59">
        <v>56</v>
      </c>
      <c r="F59">
        <f t="shared" si="0"/>
        <v>9</v>
      </c>
      <c r="G59" t="str">
        <f t="shared" si="1"/>
        <v>INSERT INTO city (city_id,city) VALUES(56,'Metchosin');</v>
      </c>
    </row>
    <row r="60" spans="1:7" x14ac:dyDescent="0.25">
      <c r="A60">
        <v>57</v>
      </c>
      <c r="B60" t="s">
        <v>458</v>
      </c>
      <c r="D60">
        <v>57</v>
      </c>
      <c r="F60">
        <f t="shared" si="0"/>
        <v>7</v>
      </c>
      <c r="G60" t="str">
        <f t="shared" si="1"/>
        <v>INSERT INTO city (city_id,city) VALUES(57,'Mission');</v>
      </c>
    </row>
    <row r="61" spans="1:7" x14ac:dyDescent="0.25">
      <c r="A61">
        <v>58</v>
      </c>
      <c r="B61" t="s">
        <v>70</v>
      </c>
      <c r="D61">
        <v>58</v>
      </c>
      <c r="F61">
        <f t="shared" si="0"/>
        <v>12</v>
      </c>
      <c r="G61" t="str">
        <f t="shared" si="1"/>
        <v>INSERT INTO city (city_id,city) VALUES(58,'Mount Currie');</v>
      </c>
    </row>
    <row r="62" spans="1:7" x14ac:dyDescent="0.25">
      <c r="A62">
        <v>59</v>
      </c>
      <c r="B62" t="s">
        <v>383</v>
      </c>
      <c r="D62">
        <v>59</v>
      </c>
      <c r="F62">
        <f t="shared" si="0"/>
        <v>6</v>
      </c>
      <c r="G62" t="str">
        <f t="shared" si="1"/>
        <v>INSERT INTO city (city_id,city) VALUES(59,'Nakusp');</v>
      </c>
    </row>
    <row r="63" spans="1:7" x14ac:dyDescent="0.25">
      <c r="A63">
        <v>60</v>
      </c>
      <c r="B63" t="s">
        <v>481</v>
      </c>
      <c r="D63">
        <v>60</v>
      </c>
      <c r="F63">
        <f t="shared" si="0"/>
        <v>7</v>
      </c>
      <c r="G63" t="str">
        <f t="shared" si="1"/>
        <v>INSERT INTO city (city_id,city) VALUES(60,'Nanaimo');</v>
      </c>
    </row>
    <row r="64" spans="1:7" x14ac:dyDescent="0.25">
      <c r="A64">
        <v>61</v>
      </c>
      <c r="B64" t="s">
        <v>377</v>
      </c>
      <c r="D64">
        <v>61</v>
      </c>
      <c r="F64">
        <f t="shared" si="0"/>
        <v>6</v>
      </c>
      <c r="G64" t="str">
        <f t="shared" si="1"/>
        <v>INSERT INTO city (city_id,city) VALUES(61,'Nelson');</v>
      </c>
    </row>
    <row r="65" spans="1:7" x14ac:dyDescent="0.25">
      <c r="A65">
        <v>62</v>
      </c>
      <c r="B65" t="s">
        <v>324</v>
      </c>
      <c r="D65">
        <v>62</v>
      </c>
      <c r="F65">
        <f t="shared" si="0"/>
        <v>11</v>
      </c>
      <c r="G65" t="str">
        <f t="shared" si="1"/>
        <v>INSERT INTO city (city_id,city) VALUES(62,'New Aiyansh');</v>
      </c>
    </row>
    <row r="66" spans="1:7" x14ac:dyDescent="0.25">
      <c r="A66">
        <v>63</v>
      </c>
      <c r="B66" t="s">
        <v>154</v>
      </c>
      <c r="D66">
        <v>63</v>
      </c>
      <c r="F66">
        <f t="shared" si="0"/>
        <v>15</v>
      </c>
      <c r="G66" t="str">
        <f t="shared" si="1"/>
        <v>INSERT INTO city (city_id,city) VALUES(63,'New Westminster');</v>
      </c>
    </row>
    <row r="67" spans="1:7" x14ac:dyDescent="0.25">
      <c r="A67">
        <v>64</v>
      </c>
      <c r="B67" t="s">
        <v>31</v>
      </c>
      <c r="D67">
        <v>64</v>
      </c>
      <c r="F67">
        <f t="shared" si="0"/>
        <v>15</v>
      </c>
      <c r="G67" t="str">
        <f t="shared" si="1"/>
        <v>INSERT INTO city (city_id,city) VALUES(64,'North Vancouver');</v>
      </c>
    </row>
    <row r="68" spans="1:7" x14ac:dyDescent="0.25">
      <c r="A68">
        <v>65</v>
      </c>
      <c r="B68" t="s">
        <v>348</v>
      </c>
      <c r="D68">
        <v>65</v>
      </c>
      <c r="F68">
        <f t="shared" si="0"/>
        <v>6</v>
      </c>
      <c r="G68" t="str">
        <f t="shared" si="1"/>
        <v>INSERT INTO city (city_id,city) VALUES(65,'Oliver');</v>
      </c>
    </row>
    <row r="69" spans="1:7" x14ac:dyDescent="0.25">
      <c r="A69">
        <v>66</v>
      </c>
      <c r="B69" t="s">
        <v>488</v>
      </c>
      <c r="D69">
        <v>66</v>
      </c>
      <c r="F69">
        <f t="shared" ref="F69:F99" si="2">LEN(B69)</f>
        <v>10</v>
      </c>
      <c r="G69" t="str">
        <f t="shared" ref="G69:G99" si="3">G$3&amp;" VALUES("&amp;A69&amp;",'"&amp;B69&amp;"');"</f>
        <v>INSERT INTO city (city_id,city) VALUES(66,'Parksville');</v>
      </c>
    </row>
    <row r="70" spans="1:7" x14ac:dyDescent="0.25">
      <c r="A70">
        <v>67</v>
      </c>
      <c r="B70" t="s">
        <v>351</v>
      </c>
      <c r="D70">
        <v>67</v>
      </c>
      <c r="F70">
        <f t="shared" si="2"/>
        <v>9</v>
      </c>
      <c r="G70" t="str">
        <f t="shared" si="3"/>
        <v>INSERT INTO city (city_id,city) VALUES(67,'Penticton');</v>
      </c>
    </row>
    <row r="71" spans="1:7" x14ac:dyDescent="0.25">
      <c r="A71">
        <v>68</v>
      </c>
      <c r="B71" t="s">
        <v>181</v>
      </c>
      <c r="D71">
        <v>68</v>
      </c>
      <c r="F71">
        <f t="shared" si="2"/>
        <v>12</v>
      </c>
      <c r="G71" t="str">
        <f t="shared" si="3"/>
        <v>INSERT INTO city (city_id,city) VALUES(68,'Pitt Meadows');</v>
      </c>
    </row>
    <row r="72" spans="1:7" x14ac:dyDescent="0.25">
      <c r="A72">
        <v>69</v>
      </c>
      <c r="B72" t="s">
        <v>241</v>
      </c>
      <c r="D72">
        <v>69</v>
      </c>
      <c r="F72">
        <f t="shared" si="2"/>
        <v>12</v>
      </c>
      <c r="G72" t="str">
        <f t="shared" si="3"/>
        <v>INSERT INTO city (city_id,city) VALUES(69,'Port Alberni');</v>
      </c>
    </row>
    <row r="73" spans="1:7" x14ac:dyDescent="0.25">
      <c r="A73">
        <v>70</v>
      </c>
      <c r="B73" t="s">
        <v>238</v>
      </c>
      <c r="D73">
        <v>70</v>
      </c>
      <c r="F73">
        <f t="shared" si="2"/>
        <v>10</v>
      </c>
      <c r="G73" t="str">
        <f t="shared" si="3"/>
        <v>INSERT INTO city (city_id,city) VALUES(70,'Port Hardy');</v>
      </c>
    </row>
    <row r="74" spans="1:7" x14ac:dyDescent="0.25">
      <c r="A74">
        <v>71</v>
      </c>
      <c r="B74" t="s">
        <v>327</v>
      </c>
      <c r="D74">
        <v>71</v>
      </c>
      <c r="F74">
        <f t="shared" si="2"/>
        <v>12</v>
      </c>
      <c r="G74" t="str">
        <f t="shared" si="3"/>
        <v>INSERT INTO city (city_id,city) VALUES(71,'Port Simpson');</v>
      </c>
    </row>
    <row r="75" spans="1:7" x14ac:dyDescent="0.25">
      <c r="A75">
        <v>72</v>
      </c>
      <c r="B75" t="s">
        <v>491</v>
      </c>
      <c r="D75">
        <v>72</v>
      </c>
      <c r="F75">
        <f t="shared" si="2"/>
        <v>12</v>
      </c>
      <c r="G75" t="str">
        <f t="shared" si="3"/>
        <v>INSERT INTO city (city_id,city) VALUES(72,'Powell River');</v>
      </c>
    </row>
    <row r="76" spans="1:7" x14ac:dyDescent="0.25">
      <c r="A76">
        <v>73</v>
      </c>
      <c r="B76" t="s">
        <v>88</v>
      </c>
      <c r="D76">
        <v>73</v>
      </c>
      <c r="F76">
        <f t="shared" si="2"/>
        <v>13</v>
      </c>
      <c r="G76" t="str">
        <f t="shared" si="3"/>
        <v>INSERT INTO city (city_id,city) VALUES(73,'Prince George');</v>
      </c>
    </row>
    <row r="77" spans="1:7" x14ac:dyDescent="0.25">
      <c r="A77">
        <v>74</v>
      </c>
      <c r="B77" t="s">
        <v>330</v>
      </c>
      <c r="D77">
        <v>74</v>
      </c>
      <c r="F77">
        <f t="shared" si="2"/>
        <v>13</v>
      </c>
      <c r="G77" t="str">
        <f t="shared" si="3"/>
        <v>INSERT INTO city (city_id,city) VALUES(74,'Prince Rupert');</v>
      </c>
    </row>
    <row r="78" spans="1:7" x14ac:dyDescent="0.25">
      <c r="A78">
        <v>75</v>
      </c>
      <c r="B78" t="s">
        <v>333</v>
      </c>
      <c r="D78">
        <v>75</v>
      </c>
      <c r="F78">
        <f t="shared" si="2"/>
        <v>20</v>
      </c>
      <c r="G78" t="str">
        <f t="shared" si="3"/>
        <v>INSERT INTO city (city_id,city) VALUES(75,'Queen Charlotte City');</v>
      </c>
    </row>
    <row r="79" spans="1:7" x14ac:dyDescent="0.25">
      <c r="A79">
        <v>76</v>
      </c>
      <c r="B79" t="s">
        <v>106</v>
      </c>
      <c r="D79">
        <v>76</v>
      </c>
      <c r="F79">
        <f t="shared" si="2"/>
        <v>7</v>
      </c>
      <c r="G79" t="str">
        <f t="shared" si="3"/>
        <v>INSERT INTO city (city_id,city) VALUES(76,'Quesnel');</v>
      </c>
    </row>
    <row r="80" spans="1:7" x14ac:dyDescent="0.25">
      <c r="A80">
        <v>77</v>
      </c>
      <c r="B80" t="s">
        <v>354</v>
      </c>
      <c r="D80">
        <v>77</v>
      </c>
      <c r="F80">
        <f t="shared" si="2"/>
        <v>10</v>
      </c>
      <c r="G80" t="str">
        <f t="shared" si="3"/>
        <v>INSERT INTO city (city_id,city) VALUES(77,'Revelstoke');</v>
      </c>
    </row>
    <row r="81" spans="1:7" x14ac:dyDescent="0.25">
      <c r="A81">
        <v>78</v>
      </c>
      <c r="B81" t="s">
        <v>0</v>
      </c>
      <c r="D81">
        <v>78</v>
      </c>
      <c r="F81">
        <f t="shared" si="2"/>
        <v>8</v>
      </c>
      <c r="G81" t="str">
        <f t="shared" si="3"/>
        <v>INSERT INTO city (city_id,city) VALUES(78,'Richmond');</v>
      </c>
    </row>
    <row r="82" spans="1:7" x14ac:dyDescent="0.25">
      <c r="A82">
        <v>79</v>
      </c>
      <c r="B82" t="s">
        <v>357</v>
      </c>
      <c r="D82">
        <v>79</v>
      </c>
      <c r="F82">
        <f t="shared" si="2"/>
        <v>10</v>
      </c>
      <c r="G82" t="str">
        <f t="shared" si="3"/>
        <v>INSERT INTO city (city_id,city) VALUES(79,'Salmon Arm');</v>
      </c>
    </row>
    <row r="83" spans="1:7" x14ac:dyDescent="0.25">
      <c r="A83">
        <v>80</v>
      </c>
      <c r="B83" t="s">
        <v>76</v>
      </c>
      <c r="D83">
        <v>80</v>
      </c>
      <c r="F83">
        <f t="shared" si="2"/>
        <v>7</v>
      </c>
      <c r="G83" t="str">
        <f t="shared" si="3"/>
        <v>INSERT INTO city (city_id,city) VALUES(80,'Sechelt');</v>
      </c>
    </row>
    <row r="84" spans="1:7" x14ac:dyDescent="0.25">
      <c r="A84">
        <v>81</v>
      </c>
      <c r="B84" t="s">
        <v>304</v>
      </c>
      <c r="D84">
        <v>81</v>
      </c>
      <c r="F84">
        <f t="shared" si="2"/>
        <v>9</v>
      </c>
      <c r="G84" t="str">
        <f t="shared" si="3"/>
        <v>INSERT INTO city (city_id,city) VALUES(81,'Skidegate');</v>
      </c>
    </row>
    <row r="85" spans="1:7" x14ac:dyDescent="0.25">
      <c r="A85">
        <v>82</v>
      </c>
      <c r="B85" t="s">
        <v>336</v>
      </c>
      <c r="D85">
        <v>82</v>
      </c>
      <c r="F85">
        <f t="shared" si="2"/>
        <v>8</v>
      </c>
      <c r="G85" t="str">
        <f t="shared" si="3"/>
        <v>INSERT INTO city (city_id,city) VALUES(82,'Smithers');</v>
      </c>
    </row>
    <row r="86" spans="1:7" x14ac:dyDescent="0.25">
      <c r="A86">
        <v>83</v>
      </c>
      <c r="B86" t="s">
        <v>290</v>
      </c>
      <c r="D86">
        <v>83</v>
      </c>
      <c r="F86">
        <f t="shared" si="2"/>
        <v>14</v>
      </c>
      <c r="G86" t="str">
        <f t="shared" si="3"/>
        <v>INSERT INTO city (city_id,city) VALUES(83,'South Hazelton');</v>
      </c>
    </row>
    <row r="87" spans="1:7" x14ac:dyDescent="0.25">
      <c r="A87">
        <v>84</v>
      </c>
      <c r="B87" t="s">
        <v>73</v>
      </c>
      <c r="D87">
        <v>84</v>
      </c>
      <c r="F87">
        <f t="shared" si="2"/>
        <v>8</v>
      </c>
      <c r="G87" t="str">
        <f t="shared" si="3"/>
        <v>INSERT INTO city (city_id,city) VALUES(84,'Squamish');</v>
      </c>
    </row>
    <row r="88" spans="1:7" x14ac:dyDescent="0.25">
      <c r="A88">
        <v>85</v>
      </c>
      <c r="B88" t="s">
        <v>362</v>
      </c>
      <c r="D88">
        <v>85</v>
      </c>
      <c r="F88">
        <f t="shared" si="2"/>
        <v>10</v>
      </c>
      <c r="G88" t="str">
        <f t="shared" si="3"/>
        <v>INSERT INTO city (city_id,city) VALUES(85,'Summerland');</v>
      </c>
    </row>
    <row r="89" spans="1:7" x14ac:dyDescent="0.25">
      <c r="A89">
        <v>86</v>
      </c>
      <c r="B89" t="s">
        <v>37</v>
      </c>
      <c r="D89">
        <v>86</v>
      </c>
      <c r="F89">
        <f t="shared" si="2"/>
        <v>6</v>
      </c>
      <c r="G89" t="str">
        <f t="shared" si="3"/>
        <v>INSERT INTO city (city_id,city) VALUES(86,'Surrey');</v>
      </c>
    </row>
    <row r="90" spans="1:7" x14ac:dyDescent="0.25">
      <c r="A90">
        <v>87</v>
      </c>
      <c r="B90" t="s">
        <v>318</v>
      </c>
      <c r="D90">
        <v>87</v>
      </c>
      <c r="F90">
        <f t="shared" si="2"/>
        <v>7</v>
      </c>
      <c r="G90" t="str">
        <f t="shared" si="3"/>
        <v>INSERT INTO city (city_id,city) VALUES(87,'Terrace');</v>
      </c>
    </row>
    <row r="91" spans="1:7" x14ac:dyDescent="0.25">
      <c r="A91">
        <v>88</v>
      </c>
      <c r="B91" t="s">
        <v>390</v>
      </c>
      <c r="D91">
        <v>88</v>
      </c>
      <c r="F91">
        <f t="shared" si="2"/>
        <v>5</v>
      </c>
      <c r="G91" t="str">
        <f t="shared" si="3"/>
        <v>INSERT INTO city (city_id,city) VALUES(88,'Trail');</v>
      </c>
    </row>
    <row r="92" spans="1:7" x14ac:dyDescent="0.25">
      <c r="A92">
        <v>89</v>
      </c>
      <c r="B92" t="s">
        <v>277</v>
      </c>
      <c r="D92">
        <v>89</v>
      </c>
      <c r="F92">
        <f t="shared" si="2"/>
        <v>13</v>
      </c>
      <c r="G92" t="str">
        <f t="shared" si="3"/>
        <v>INSERT INTO city (city_id,city) VALUES(89,'Tumbler Ridge');</v>
      </c>
    </row>
    <row r="93" spans="1:7" x14ac:dyDescent="0.25">
      <c r="A93">
        <v>90</v>
      </c>
      <c r="B93" t="s">
        <v>247</v>
      </c>
      <c r="D93">
        <v>90</v>
      </c>
      <c r="F93">
        <f t="shared" si="2"/>
        <v>8</v>
      </c>
      <c r="G93" t="str">
        <f t="shared" si="3"/>
        <v>INSERT INTO city (city_id,city) VALUES(90,'Ucluelet');</v>
      </c>
    </row>
    <row r="94" spans="1:7" x14ac:dyDescent="0.25">
      <c r="A94">
        <v>91</v>
      </c>
      <c r="B94" t="s">
        <v>109</v>
      </c>
      <c r="D94">
        <v>91</v>
      </c>
      <c r="F94">
        <f t="shared" si="2"/>
        <v>9</v>
      </c>
      <c r="G94" t="str">
        <f t="shared" si="3"/>
        <v>INSERT INTO city (city_id,city) VALUES(91,'Valemount');</v>
      </c>
    </row>
    <row r="95" spans="1:7" x14ac:dyDescent="0.25">
      <c r="A95">
        <v>92</v>
      </c>
      <c r="B95" t="s">
        <v>12</v>
      </c>
      <c r="D95">
        <v>92</v>
      </c>
      <c r="F95">
        <f t="shared" si="2"/>
        <v>9</v>
      </c>
      <c r="G95" t="str">
        <f t="shared" si="3"/>
        <v>INSERT INTO city (city_id,city) VALUES(92,'Vancouver');</v>
      </c>
    </row>
    <row r="96" spans="1:7" x14ac:dyDescent="0.25">
      <c r="A96">
        <v>93</v>
      </c>
      <c r="B96" t="s">
        <v>101</v>
      </c>
      <c r="D96">
        <v>93</v>
      </c>
      <c r="F96">
        <f t="shared" si="2"/>
        <v>10</v>
      </c>
      <c r="G96" t="str">
        <f t="shared" si="3"/>
        <v>INSERT INTO city (city_id,city) VALUES(93,'Vanderhoof');</v>
      </c>
    </row>
    <row r="97" spans="1:7" x14ac:dyDescent="0.25">
      <c r="A97">
        <v>94</v>
      </c>
      <c r="B97" t="s">
        <v>339</v>
      </c>
      <c r="D97">
        <v>94</v>
      </c>
      <c r="F97">
        <f t="shared" si="2"/>
        <v>6</v>
      </c>
      <c r="G97" t="str">
        <f t="shared" si="3"/>
        <v>INSERT INTO city (city_id,city) VALUES(94,'Vernon');</v>
      </c>
    </row>
    <row r="98" spans="1:7" x14ac:dyDescent="0.25">
      <c r="A98">
        <v>95</v>
      </c>
      <c r="B98" t="s">
        <v>46</v>
      </c>
      <c r="D98">
        <v>95</v>
      </c>
      <c r="F98">
        <f t="shared" si="2"/>
        <v>8</v>
      </c>
      <c r="G98" t="str">
        <f t="shared" si="3"/>
        <v>INSERT INTO city (city_id,city) VALUES(95,'Victoria');</v>
      </c>
    </row>
    <row r="99" spans="1:7" x14ac:dyDescent="0.25">
      <c r="A99">
        <v>96</v>
      </c>
      <c r="B99" t="s">
        <v>422</v>
      </c>
      <c r="D99">
        <v>96</v>
      </c>
      <c r="F99">
        <f t="shared" si="2"/>
        <v>13</v>
      </c>
      <c r="G99" t="str">
        <f t="shared" si="3"/>
        <v>INSERT INTO city (city_id,city) VALUES(96,'Williams Lake');</v>
      </c>
    </row>
    <row r="101" spans="1:7" x14ac:dyDescent="0.25">
      <c r="F101">
        <f>MAX(F4:F99)</f>
        <v>20</v>
      </c>
    </row>
    <row r="102" spans="1:7" x14ac:dyDescent="0.25">
      <c r="F102" s="1">
        <v>40</v>
      </c>
    </row>
    <row r="104" spans="1:7" x14ac:dyDescent="0.25">
      <c r="F104" t="s">
        <v>582</v>
      </c>
    </row>
    <row r="105" spans="1:7" x14ac:dyDescent="0.25">
      <c r="F105" t="s">
        <v>581</v>
      </c>
      <c r="G105" t="s">
        <v>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BB54"/>
  <sheetViews>
    <sheetView topLeftCell="I1" workbookViewId="0">
      <selection activeCell="I4" sqref="I4:I47"/>
    </sheetView>
  </sheetViews>
  <sheetFormatPr defaultRowHeight="15" x14ac:dyDescent="0.25"/>
  <cols>
    <col min="1" max="1" width="13.140625" bestFit="1" customWidth="1"/>
    <col min="2" max="2" width="37.28515625" style="2" bestFit="1" customWidth="1"/>
    <col min="3" max="3" width="70.5703125" bestFit="1" customWidth="1"/>
    <col min="4" max="4" width="3.5703125" customWidth="1"/>
    <col min="5" max="5" width="13.140625" bestFit="1" customWidth="1"/>
    <col min="6" max="6" width="2.140625" style="9" customWidth="1"/>
    <col min="7" max="7" width="18.7109375" style="11" bestFit="1" customWidth="1"/>
    <col min="8" max="8" width="4" style="11" bestFit="1" customWidth="1"/>
    <col min="9" max="9" width="179.42578125" style="11" bestFit="1" customWidth="1"/>
    <col min="10" max="50" width="2.140625" style="11" customWidth="1"/>
    <col min="51" max="54" width="14.140625" bestFit="1" customWidth="1"/>
  </cols>
  <sheetData>
    <row r="1" spans="1:54" x14ac:dyDescent="0.25">
      <c r="A1" s="10" t="s">
        <v>980</v>
      </c>
      <c r="B1" s="2">
        <v>1</v>
      </c>
      <c r="C1">
        <v>2</v>
      </c>
      <c r="D1" s="2">
        <v>3</v>
      </c>
      <c r="E1">
        <v>4</v>
      </c>
    </row>
    <row r="2" spans="1:54" ht="14.25" customHeight="1" x14ac:dyDescent="0.25"/>
    <row r="3" spans="1:54" x14ac:dyDescent="0.25">
      <c r="A3" t="s">
        <v>584</v>
      </c>
      <c r="B3" s="2" t="s">
        <v>583</v>
      </c>
      <c r="C3" t="s">
        <v>585</v>
      </c>
      <c r="E3" t="s">
        <v>584</v>
      </c>
      <c r="I3" t="str">
        <f>"INSERT INTO institution ("&amp;A3&amp;","&amp;B3&amp;","&amp;C3&amp;")"</f>
        <v>INSERT INTO institution (institution_id,institution,institution_website)</v>
      </c>
      <c r="AY3" t="s">
        <v>972</v>
      </c>
      <c r="AZ3" t="s">
        <v>973</v>
      </c>
      <c r="BA3" t="s">
        <v>974</v>
      </c>
      <c r="BB3" t="s">
        <v>975</v>
      </c>
    </row>
    <row r="4" spans="1:54" x14ac:dyDescent="0.25">
      <c r="A4">
        <v>1</v>
      </c>
      <c r="B4" s="2" t="s">
        <v>1</v>
      </c>
      <c r="C4" t="s">
        <v>5</v>
      </c>
      <c r="E4">
        <v>1</v>
      </c>
      <c r="G4">
        <f>LEN(B4)</f>
        <v>40</v>
      </c>
      <c r="H4">
        <f>LEN(C4)</f>
        <v>19</v>
      </c>
      <c r="I4" t="str">
        <f>I$3&amp;" VALUES("&amp;A4&amp;",'"&amp;B4&amp;"','"&amp;C4&amp;"');"</f>
        <v>INSERT INTO institution (institution_id,institution,institution_website) VALUES(1,'British Columbia Institute of Technology','http://www.bcit.ca/');</v>
      </c>
      <c r="AY4">
        <f>IF(ISERROR(VLOOKUP($B4,studentAidDefault,4,FALSE)),"NULL",VLOOKUP($B4,studentAidDefault,4,FALSE))</f>
        <v>5.8999999999999997E-2</v>
      </c>
      <c r="AZ4">
        <f>IF(ISERROR(VLOOKUP($B4,studentAidDefault,5,FALSE)),"NULL",VLOOKUP($B4,studentAidDefault,5,FALSE))</f>
        <v>5.8000000000000003E-2</v>
      </c>
      <c r="BA4">
        <f>IF(ISERROR(VLOOKUP($B4,studentAidDefault,6,FALSE)),"NULL",VLOOKUP($B4,studentAidDefault,6,FALSE))</f>
        <v>5.3999999999999999E-2</v>
      </c>
      <c r="BB4">
        <f>IF(ISERROR(VLOOKUP($B4,studentAidDefault,7,FALSE)),"NULL",VLOOKUP($B4,studentAidDefault,7,FALSE))</f>
        <v>5.8999999999999997E-2</v>
      </c>
    </row>
    <row r="5" spans="1:54" x14ac:dyDescent="0.25">
      <c r="A5">
        <v>2</v>
      </c>
      <c r="B5" s="2" t="s">
        <v>494</v>
      </c>
      <c r="C5" t="s">
        <v>497</v>
      </c>
      <c r="E5">
        <v>2</v>
      </c>
      <c r="G5">
        <f t="shared" ref="G5:G47" si="0">LEN(B5)</f>
        <v>39</v>
      </c>
      <c r="H5">
        <f t="shared" ref="H5:H47" si="1">LEN(C5)</f>
        <v>44</v>
      </c>
      <c r="I5" t="str">
        <f t="shared" ref="I5:I47" si="2">I$3&amp;" VALUES("&amp;A5&amp;",'"&amp;B5&amp;"','"&amp;C5&amp;"');"</f>
        <v>INSERT INTO institution (institution_id,institution,institution_website) VALUES(2,'Adler School of Professional Psychology','http://www.adler.edu/page/campuses/vancouver');</v>
      </c>
      <c r="AY5">
        <f>IF(ISERROR(VLOOKUP($B5,studentAidDefault,4,FALSE)),"NULL",VLOOKUP($B5,studentAidDefault,4,FALSE))</f>
        <v>4.8000000000000001E-2</v>
      </c>
      <c r="AZ5">
        <f>IF(ISERROR(VLOOKUP($B5,studentAidDefault,5,FALSE)),"NULL",VLOOKUP($B5,studentAidDefault,5,FALSE))</f>
        <v>2.1000000000000001E-2</v>
      </c>
      <c r="BA5">
        <f>IF(ISERROR(VLOOKUP($B5,studentAidDefault,6,FALSE)),"NULL",VLOOKUP($B5,studentAidDefault,6,FALSE))</f>
        <v>0</v>
      </c>
      <c r="BB5">
        <f>IF(ISERROR(VLOOKUP($B5,studentAidDefault,7,FALSE)),"NULL",VLOOKUP($B5,studentAidDefault,7,FALSE))</f>
        <v>0</v>
      </c>
    </row>
    <row r="6" spans="1:54" x14ac:dyDescent="0.25">
      <c r="A6">
        <v>3</v>
      </c>
      <c r="B6" s="2" t="s">
        <v>499</v>
      </c>
      <c r="C6" t="s">
        <v>502</v>
      </c>
      <c r="E6">
        <v>3</v>
      </c>
      <c r="G6">
        <f t="shared" si="0"/>
        <v>17</v>
      </c>
      <c r="H6">
        <f t="shared" si="1"/>
        <v>31</v>
      </c>
      <c r="I6" t="str">
        <f t="shared" si="2"/>
        <v>INSERT INTO institution (institution_id,institution,institution_website) VALUES(3,'Alexander College','http://www.alexandercollege.ca/');</v>
      </c>
      <c r="AY6">
        <f>IF(ISERROR(VLOOKUP($B6,studentAidDefault,4,FALSE)),"NULL",VLOOKUP($B6,studentAidDefault,4,FALSE))</f>
        <v>0</v>
      </c>
      <c r="AZ6" t="str">
        <f>IF(ISERROR(VLOOKUP($B6,studentAidDefault,5,FALSE)),"NULL",VLOOKUP($B6,studentAidDefault,5,FALSE))</f>
        <v>NULL</v>
      </c>
      <c r="BA6" t="str">
        <f>IF(ISERROR(VLOOKUP($B6,studentAidDefault,6,FALSE)),"NULL",VLOOKUP($B6,studentAidDefault,6,FALSE))</f>
        <v>NULL</v>
      </c>
      <c r="BB6" t="str">
        <f>IF(ISERROR(VLOOKUP($B6,studentAidDefault,7,FALSE)),"NULL",VLOOKUP($B6,studentAidDefault,7,FALSE))</f>
        <v>NULL</v>
      </c>
    </row>
    <row r="7" spans="1:54" x14ac:dyDescent="0.25">
      <c r="A7">
        <v>4</v>
      </c>
      <c r="B7" s="2" t="s">
        <v>505</v>
      </c>
      <c r="C7" t="s">
        <v>508</v>
      </c>
      <c r="E7">
        <v>4</v>
      </c>
      <c r="G7">
        <f t="shared" si="0"/>
        <v>26</v>
      </c>
      <c r="H7">
        <f t="shared" si="1"/>
        <v>42</v>
      </c>
      <c r="I7" t="str">
        <f t="shared" si="2"/>
        <v>INSERT INTO institution (institution_id,institution,institution_website) VALUES(4,'Art Institute of Vancouver','http://www.wherecreativitygoestoschool.ca/');</v>
      </c>
      <c r="AY7" t="str">
        <f>IF(ISERROR(VLOOKUP($B7,studentAidDefault,4,FALSE)),"NULL",VLOOKUP($B7,studentAidDefault,4,FALSE))</f>
        <v>NULL</v>
      </c>
      <c r="AZ7" t="str">
        <f>IF(ISERROR(VLOOKUP($B7,studentAidDefault,5,FALSE)),"NULL",VLOOKUP($B7,studentAidDefault,5,FALSE))</f>
        <v>NULL</v>
      </c>
      <c r="BA7" t="str">
        <f>IF(ISERROR(VLOOKUP($B7,studentAidDefault,6,FALSE)),"NULL",VLOOKUP($B7,studentAidDefault,6,FALSE))</f>
        <v>NULL</v>
      </c>
      <c r="BB7" t="str">
        <f>IF(ISERROR(VLOOKUP($B7,studentAidDefault,7,FALSE)),"NULL",VLOOKUP($B7,studentAidDefault,7,FALSE))</f>
        <v>NULL</v>
      </c>
    </row>
    <row r="8" spans="1:54" x14ac:dyDescent="0.25">
      <c r="A8">
        <v>5</v>
      </c>
      <c r="B8" s="2" t="s">
        <v>511</v>
      </c>
      <c r="C8" t="s">
        <v>514</v>
      </c>
      <c r="E8">
        <v>5</v>
      </c>
      <c r="G8">
        <f t="shared" si="0"/>
        <v>20</v>
      </c>
      <c r="H8">
        <f t="shared" si="1"/>
        <v>25</v>
      </c>
      <c r="I8" t="str">
        <f t="shared" si="2"/>
        <v>INSERT INTO institution (institution_id,institution,institution_website) VALUES(5,'Athabasca University','http://www.athabascau.ca/');</v>
      </c>
      <c r="AY8" t="str">
        <f>IF(ISERROR(VLOOKUP($B8,studentAidDefault,4,FALSE)),"NULL",VLOOKUP($B8,studentAidDefault,4,FALSE))</f>
        <v>NULL</v>
      </c>
      <c r="AZ8" t="str">
        <f>IF(ISERROR(VLOOKUP($B8,studentAidDefault,5,FALSE)),"NULL",VLOOKUP($B8,studentAidDefault,5,FALSE))</f>
        <v>NULL</v>
      </c>
      <c r="BA8" t="str">
        <f>IF(ISERROR(VLOOKUP($B8,studentAidDefault,6,FALSE)),"NULL",VLOOKUP($B8,studentAidDefault,6,FALSE))</f>
        <v>NULL</v>
      </c>
      <c r="BB8" t="str">
        <f>IF(ISERROR(VLOOKUP($B8,studentAidDefault,7,FALSE)),"NULL",VLOOKUP($B8,studentAidDefault,7,FALSE))</f>
        <v>NULL</v>
      </c>
    </row>
    <row r="9" spans="1:54" x14ac:dyDescent="0.25">
      <c r="A9">
        <v>6</v>
      </c>
      <c r="B9" s="2" t="s">
        <v>1</v>
      </c>
      <c r="C9" t="s">
        <v>5</v>
      </c>
      <c r="E9">
        <v>6</v>
      </c>
      <c r="G9">
        <f t="shared" si="0"/>
        <v>40</v>
      </c>
      <c r="H9">
        <f t="shared" si="1"/>
        <v>19</v>
      </c>
      <c r="I9" t="str">
        <f t="shared" si="2"/>
        <v>INSERT INTO institution (institution_id,institution,institution_website) VALUES(6,'British Columbia Institute of Technology','http://www.bcit.ca/');</v>
      </c>
      <c r="AY9">
        <f>IF(ISERROR(VLOOKUP($B9,studentAidDefault,4,FALSE)),"NULL",VLOOKUP($B9,studentAidDefault,4,FALSE))</f>
        <v>5.8999999999999997E-2</v>
      </c>
      <c r="AZ9">
        <f>IF(ISERROR(VLOOKUP($B9,studentAidDefault,5,FALSE)),"NULL",VLOOKUP($B9,studentAidDefault,5,FALSE))</f>
        <v>5.8000000000000003E-2</v>
      </c>
      <c r="BA9">
        <f>IF(ISERROR(VLOOKUP($B9,studentAidDefault,6,FALSE)),"NULL",VLOOKUP($B9,studentAidDefault,6,FALSE))</f>
        <v>5.3999999999999999E-2</v>
      </c>
      <c r="BB9">
        <f>IF(ISERROR(VLOOKUP($B9,studentAidDefault,7,FALSE)),"NULL",VLOOKUP($B9,studentAidDefault,7,FALSE))</f>
        <v>5.8999999999999997E-2</v>
      </c>
    </row>
    <row r="10" spans="1:54" x14ac:dyDescent="0.25">
      <c r="A10">
        <v>7</v>
      </c>
      <c r="B10" s="2" t="s">
        <v>47</v>
      </c>
      <c r="C10" t="s">
        <v>51</v>
      </c>
      <c r="E10">
        <v>7</v>
      </c>
      <c r="G10">
        <f t="shared" si="0"/>
        <v>15</v>
      </c>
      <c r="H10">
        <f t="shared" si="1"/>
        <v>18</v>
      </c>
      <c r="I10" t="str">
        <f t="shared" si="2"/>
        <v>INSERT INTO institution (institution_id,institution,institution_website) VALUES(7,'Camosun College','http://camosun.ca/');</v>
      </c>
      <c r="AY10">
        <f>IF(ISERROR(VLOOKUP($B10,studentAidDefault,4,FALSE)),"NULL",VLOOKUP($B10,studentAidDefault,4,FALSE))</f>
        <v>0.115</v>
      </c>
      <c r="AZ10">
        <f>IF(ISERROR(VLOOKUP($B10,studentAidDefault,5,FALSE)),"NULL",VLOOKUP($B10,studentAidDefault,5,FALSE))</f>
        <v>0.11600000000000001</v>
      </c>
      <c r="BA10">
        <f>IF(ISERROR(VLOOKUP($B10,studentAidDefault,6,FALSE)),"NULL",VLOOKUP($B10,studentAidDefault,6,FALSE))</f>
        <v>0.11600000000000001</v>
      </c>
      <c r="BB10">
        <f>IF(ISERROR(VLOOKUP($B10,studentAidDefault,7,FALSE)),"NULL",VLOOKUP($B10,studentAidDefault,7,FALSE))</f>
        <v>0.121</v>
      </c>
    </row>
    <row r="11" spans="1:54" x14ac:dyDescent="0.25">
      <c r="A11">
        <v>8</v>
      </c>
      <c r="B11" s="2" t="s">
        <v>66</v>
      </c>
      <c r="C11" t="s">
        <v>69</v>
      </c>
      <c r="E11">
        <v>8</v>
      </c>
      <c r="G11">
        <f t="shared" si="0"/>
        <v>19</v>
      </c>
      <c r="H11">
        <f t="shared" si="1"/>
        <v>25</v>
      </c>
      <c r="I11" t="str">
        <f t="shared" si="2"/>
        <v>INSERT INTO institution (institution_id,institution,institution_website) VALUES(8,'Capilano University','https://www.capilanou.ca/');</v>
      </c>
      <c r="AY11">
        <f>IF(ISERROR(VLOOKUP($B11,studentAidDefault,4,FALSE)),"NULL",VLOOKUP($B11,studentAidDefault,4,FALSE))</f>
        <v>0.105</v>
      </c>
      <c r="AZ11">
        <f>IF(ISERROR(VLOOKUP($B11,studentAidDefault,5,FALSE)),"NULL",VLOOKUP($B11,studentAidDefault,5,FALSE))</f>
        <v>9.6000000000000002E-2</v>
      </c>
      <c r="BA11">
        <f>IF(ISERROR(VLOOKUP($B11,studentAidDefault,6,FALSE)),"NULL",VLOOKUP($B11,studentAidDefault,6,FALSE))</f>
        <v>0.105</v>
      </c>
      <c r="BB11">
        <f>IF(ISERROR(VLOOKUP($B11,studentAidDefault,7,FALSE)),"NULL",VLOOKUP($B11,studentAidDefault,7,FALSE))</f>
        <v>0.11</v>
      </c>
    </row>
    <row r="12" spans="1:54" x14ac:dyDescent="0.25">
      <c r="A12">
        <v>9</v>
      </c>
      <c r="B12" s="2" t="s">
        <v>516</v>
      </c>
      <c r="C12" t="s">
        <v>519</v>
      </c>
      <c r="E12">
        <v>9</v>
      </c>
      <c r="G12">
        <f t="shared" si="0"/>
        <v>26</v>
      </c>
      <c r="H12">
        <f t="shared" si="1"/>
        <v>56</v>
      </c>
      <c r="I12" t="str">
        <f t="shared" si="2"/>
        <v>INSERT INTO institution (institution_id,institution,institution_website) VALUES(9,'City University of Seattle','http://www.cityu.edu/locations/americas/vancouverbc.aspx');</v>
      </c>
      <c r="AY12">
        <f>IF(ISERROR(VLOOKUP($B12,studentAidDefault,4,FALSE)),"NULL",VLOOKUP($B12,studentAidDefault,4,FALSE))</f>
        <v>0.14599999999999999</v>
      </c>
      <c r="AZ12" t="str">
        <f>IF(ISERROR(VLOOKUP($B12,studentAidDefault,5,FALSE)),"NULL",VLOOKUP($B12,studentAidDefault,5,FALSE))</f>
        <v>NULL</v>
      </c>
      <c r="BA12" t="str">
        <f>IF(ISERROR(VLOOKUP($B12,studentAidDefault,6,FALSE)),"NULL",VLOOKUP($B12,studentAidDefault,6,FALSE))</f>
        <v>NULL</v>
      </c>
      <c r="BB12" t="str">
        <f>IF(ISERROR(VLOOKUP($B12,studentAidDefault,7,FALSE)),"NULL",VLOOKUP($B12,studentAidDefault,7,FALSE))</f>
        <v>NULL</v>
      </c>
    </row>
    <row r="13" spans="1:54" x14ac:dyDescent="0.25">
      <c r="A13">
        <v>10</v>
      </c>
      <c r="B13" s="2" t="s">
        <v>516</v>
      </c>
      <c r="C13" t="s">
        <v>522</v>
      </c>
      <c r="E13">
        <v>10</v>
      </c>
      <c r="G13">
        <f t="shared" si="0"/>
        <v>26</v>
      </c>
      <c r="H13">
        <f t="shared" si="1"/>
        <v>53</v>
      </c>
      <c r="I13" t="str">
        <f t="shared" si="2"/>
        <v>INSERT INTO institution (institution_id,institution,institution_website) VALUES(10,'City University of Seattle','http://www.cityu.edu/locations/americas/victoria.aspx');</v>
      </c>
      <c r="AY13">
        <f>IF(ISERROR(VLOOKUP($B13,studentAidDefault,4,FALSE)),"NULL",VLOOKUP($B13,studentAidDefault,4,FALSE))</f>
        <v>0.14599999999999999</v>
      </c>
      <c r="AZ13" t="str">
        <f>IF(ISERROR(VLOOKUP($B13,studentAidDefault,5,FALSE)),"NULL",VLOOKUP($B13,studentAidDefault,5,FALSE))</f>
        <v>NULL</v>
      </c>
      <c r="BA13" t="str">
        <f>IF(ISERROR(VLOOKUP($B13,studentAidDefault,6,FALSE)),"NULL",VLOOKUP($B13,studentAidDefault,6,FALSE))</f>
        <v>NULL</v>
      </c>
      <c r="BB13" t="str">
        <f>IF(ISERROR(VLOOKUP($B13,studentAidDefault,7,FALSE)),"NULL",VLOOKUP($B13,studentAidDefault,7,FALSE))</f>
        <v>NULL</v>
      </c>
    </row>
    <row r="14" spans="1:54" x14ac:dyDescent="0.25">
      <c r="A14">
        <v>11</v>
      </c>
      <c r="B14" s="2" t="s">
        <v>80</v>
      </c>
      <c r="C14" t="s">
        <v>84</v>
      </c>
      <c r="E14">
        <v>11</v>
      </c>
      <c r="G14">
        <f t="shared" si="0"/>
        <v>24</v>
      </c>
      <c r="H14">
        <f t="shared" si="1"/>
        <v>21</v>
      </c>
      <c r="I14" t="str">
        <f t="shared" si="2"/>
        <v>INSERT INTO institution (institution_id,institution,institution_website) VALUES(11,'College of New Caledonia','http://www.cnc.bc.ca/');</v>
      </c>
      <c r="AY14">
        <f>IF(ISERROR(VLOOKUP($B14,studentAidDefault,4,FALSE)),"NULL",VLOOKUP($B14,studentAidDefault,4,FALSE))</f>
        <v>0.21099999999999999</v>
      </c>
      <c r="AZ14">
        <f>IF(ISERROR(VLOOKUP($B14,studentAidDefault,5,FALSE)),"NULL",VLOOKUP($B14,studentAidDefault,5,FALSE))</f>
        <v>0.21099999999999999</v>
      </c>
      <c r="BA14">
        <f>IF(ISERROR(VLOOKUP($B14,studentAidDefault,6,FALSE)),"NULL",VLOOKUP($B14,studentAidDefault,6,FALSE))</f>
        <v>0.223</v>
      </c>
      <c r="BB14">
        <f>IF(ISERROR(VLOOKUP($B14,studentAidDefault,7,FALSE)),"NULL",VLOOKUP($B14,studentAidDefault,7,FALSE))</f>
        <v>0.23</v>
      </c>
    </row>
    <row r="15" spans="1:54" x14ac:dyDescent="0.25">
      <c r="A15">
        <v>12</v>
      </c>
      <c r="B15" s="2" t="s">
        <v>113</v>
      </c>
      <c r="C15" t="s">
        <v>117</v>
      </c>
      <c r="E15">
        <v>12</v>
      </c>
      <c r="G15">
        <f t="shared" si="0"/>
        <v>22</v>
      </c>
      <c r="H15">
        <f t="shared" si="1"/>
        <v>22</v>
      </c>
      <c r="I15" t="str">
        <f t="shared" si="2"/>
        <v>INSERT INTO institution (institution_id,institution,institution_website) VALUES(12,'College of the Rockies','http://www.cotr.bc.ca/');</v>
      </c>
      <c r="AY15">
        <f>IF(ISERROR(VLOOKUP($B15,studentAidDefault,4,FALSE)),"NULL",VLOOKUP($B15,studentAidDefault,4,FALSE))</f>
        <v>0.158</v>
      </c>
      <c r="AZ15">
        <f>IF(ISERROR(VLOOKUP($B15,studentAidDefault,5,FALSE)),"NULL",VLOOKUP($B15,studentAidDefault,5,FALSE))</f>
        <v>0.17100000000000001</v>
      </c>
      <c r="BA15">
        <f>IF(ISERROR(VLOOKUP($B15,studentAidDefault,6,FALSE)),"NULL",VLOOKUP($B15,studentAidDefault,6,FALSE))</f>
        <v>0.184</v>
      </c>
      <c r="BB15">
        <f>IF(ISERROR(VLOOKUP($B15,studentAidDefault,7,FALSE)),"NULL",VLOOKUP($B15,studentAidDefault,7,FALSE))</f>
        <v>0.182</v>
      </c>
    </row>
    <row r="16" spans="1:54" x14ac:dyDescent="0.25">
      <c r="A16">
        <v>13</v>
      </c>
      <c r="B16" s="2" t="s">
        <v>523</v>
      </c>
      <c r="C16" t="s">
        <v>526</v>
      </c>
      <c r="E16">
        <v>13</v>
      </c>
      <c r="G16">
        <f t="shared" si="0"/>
        <v>16</v>
      </c>
      <c r="H16">
        <f t="shared" si="1"/>
        <v>30</v>
      </c>
      <c r="I16" t="str">
        <f t="shared" si="2"/>
        <v>INSERT INTO institution (institution_id,institution,institution_website) VALUES(13,'Columbia College','http://www.columbiacollege.ca/');</v>
      </c>
      <c r="AY16">
        <f>IF(ISERROR(VLOOKUP($B16,studentAidDefault,4,FALSE)),"NULL",VLOOKUP($B16,studentAidDefault,4,FALSE))</f>
        <v>0</v>
      </c>
      <c r="AZ16" t="str">
        <f>IF(ISERROR(VLOOKUP($B16,studentAidDefault,5,FALSE)),"NULL",VLOOKUP($B16,studentAidDefault,5,FALSE))</f>
        <v>NULL</v>
      </c>
      <c r="BA16" t="str">
        <f>IF(ISERROR(VLOOKUP($B16,studentAidDefault,6,FALSE)),"NULL",VLOOKUP($B16,studentAidDefault,6,FALSE))</f>
        <v>NULL</v>
      </c>
      <c r="BB16" t="str">
        <f>IF(ISERROR(VLOOKUP($B16,studentAidDefault,7,FALSE)),"NULL",VLOOKUP($B16,studentAidDefault,7,FALSE))</f>
        <v>NULL</v>
      </c>
    </row>
    <row r="17" spans="1:54" x14ac:dyDescent="0.25">
      <c r="A17">
        <v>14</v>
      </c>
      <c r="B17" s="2" t="s">
        <v>527</v>
      </c>
      <c r="C17" t="s">
        <v>530</v>
      </c>
      <c r="E17">
        <v>14</v>
      </c>
      <c r="G17">
        <f t="shared" si="0"/>
        <v>22</v>
      </c>
      <c r="H17">
        <f t="shared" si="1"/>
        <v>24</v>
      </c>
      <c r="I17" t="str">
        <f t="shared" si="2"/>
        <v>INSERT INTO institution (institution_id,institution,institution_website) VALUES(14,'Corpus Christi College','http://corpuschristi.ca/');</v>
      </c>
      <c r="AY17">
        <f>IF(ISERROR(VLOOKUP($B17,studentAidDefault,4,FALSE)),"NULL",VLOOKUP($B17,studentAidDefault,4,FALSE))</f>
        <v>0</v>
      </c>
      <c r="AZ17" t="str">
        <f>IF(ISERROR(VLOOKUP($B17,studentAidDefault,5,FALSE)),"NULL",VLOOKUP($B17,studentAidDefault,5,FALSE))</f>
        <v>NULL</v>
      </c>
      <c r="BA17" t="str">
        <f>IF(ISERROR(VLOOKUP($B17,studentAidDefault,6,FALSE)),"NULL",VLOOKUP($B17,studentAidDefault,6,FALSE))</f>
        <v>NULL</v>
      </c>
      <c r="BB17" t="str">
        <f>IF(ISERROR(VLOOKUP($B17,studentAidDefault,7,FALSE)),"NULL",VLOOKUP($B17,studentAidDefault,7,FALSE))</f>
        <v>NULL</v>
      </c>
    </row>
    <row r="18" spans="1:54" x14ac:dyDescent="0.25">
      <c r="A18">
        <v>15</v>
      </c>
      <c r="B18" s="2" t="s">
        <v>141</v>
      </c>
      <c r="C18" t="s">
        <v>144</v>
      </c>
      <c r="E18">
        <v>15</v>
      </c>
      <c r="G18">
        <f t="shared" si="0"/>
        <v>15</v>
      </c>
      <c r="H18">
        <f t="shared" si="1"/>
        <v>34</v>
      </c>
      <c r="I18" t="str">
        <f t="shared" si="2"/>
        <v>INSERT INTO institution (institution_id,institution,institution_website) VALUES(15,'Douglas College','http://www.douglas.bc.ca/home.html');</v>
      </c>
      <c r="AY18">
        <f>IF(ISERROR(VLOOKUP($B18,studentAidDefault,4,FALSE)),"NULL",VLOOKUP($B18,studentAidDefault,4,FALSE))</f>
        <v>0.11</v>
      </c>
      <c r="AZ18">
        <f>IF(ISERROR(VLOOKUP($B18,studentAidDefault,5,FALSE)),"NULL",VLOOKUP($B18,studentAidDefault,5,FALSE))</f>
        <v>0.104</v>
      </c>
      <c r="BA18">
        <f>IF(ISERROR(VLOOKUP($B18,studentAidDefault,6,FALSE)),"NULL",VLOOKUP($B18,studentAidDefault,6,FALSE))</f>
        <v>0.114</v>
      </c>
      <c r="BB18">
        <f>IF(ISERROR(VLOOKUP($B18,studentAidDefault,7,FALSE)),"NULL",VLOOKUP($B18,studentAidDefault,7,FALSE))</f>
        <v>0.13</v>
      </c>
    </row>
    <row r="19" spans="1:54" x14ac:dyDescent="0.25">
      <c r="A19">
        <v>16</v>
      </c>
      <c r="B19" s="2" t="s">
        <v>161</v>
      </c>
      <c r="C19" t="s">
        <v>164</v>
      </c>
      <c r="E19">
        <v>16</v>
      </c>
      <c r="G19">
        <f t="shared" si="0"/>
        <v>39</v>
      </c>
      <c r="H19">
        <f t="shared" si="1"/>
        <v>20</v>
      </c>
      <c r="I19" t="str">
        <f t="shared" si="2"/>
        <v>INSERT INTO institution (institution_id,institution,institution_website) VALUES(16,'Emily Carr University of Art and Design','http://www.ecuad.ca/');</v>
      </c>
      <c r="AY19" t="str">
        <f>IF(ISERROR(VLOOKUP($B19,studentAidDefault,4,FALSE)),"NULL",VLOOKUP($B19,studentAidDefault,4,FALSE))</f>
        <v>NULL</v>
      </c>
      <c r="AZ19" t="str">
        <f>IF(ISERROR(VLOOKUP($B19,studentAidDefault,5,FALSE)),"NULL",VLOOKUP($B19,studentAidDefault,5,FALSE))</f>
        <v>NULL</v>
      </c>
      <c r="BA19" t="str">
        <f>IF(ISERROR(VLOOKUP($B19,studentAidDefault,6,FALSE)),"NULL",VLOOKUP($B19,studentAidDefault,6,FALSE))</f>
        <v>NULL</v>
      </c>
      <c r="BB19" t="str">
        <f>IF(ISERROR(VLOOKUP($B19,studentAidDefault,7,FALSE)),"NULL",VLOOKUP($B19,studentAidDefault,7,FALSE))</f>
        <v>NULL</v>
      </c>
    </row>
    <row r="20" spans="1:54" x14ac:dyDescent="0.25">
      <c r="A20">
        <v>17</v>
      </c>
      <c r="B20" s="2" t="s">
        <v>531</v>
      </c>
      <c r="C20" t="s">
        <v>534</v>
      </c>
      <c r="E20">
        <v>17</v>
      </c>
      <c r="G20">
        <f t="shared" si="0"/>
        <v>30</v>
      </c>
      <c r="H20">
        <f t="shared" si="1"/>
        <v>40</v>
      </c>
      <c r="I20" t="str">
        <f t="shared" si="2"/>
        <v>INSERT INTO institution (institution_id,institution,institution_website) VALUES(17,'Fairleigh Dickinson University','http://view.fdu.edu/default.aspx?id=3553');</v>
      </c>
      <c r="AY20" t="str">
        <f>IF(ISERROR(VLOOKUP($B20,studentAidDefault,4,FALSE)),"NULL",VLOOKUP($B20,studentAidDefault,4,FALSE))</f>
        <v>NULL</v>
      </c>
      <c r="AZ20" t="str">
        <f>IF(ISERROR(VLOOKUP($B20,studentAidDefault,5,FALSE)),"NULL",VLOOKUP($B20,studentAidDefault,5,FALSE))</f>
        <v>NULL</v>
      </c>
      <c r="BA20" t="str">
        <f>IF(ISERROR(VLOOKUP($B20,studentAidDefault,6,FALSE)),"NULL",VLOOKUP($B20,studentAidDefault,6,FALSE))</f>
        <v>NULL</v>
      </c>
      <c r="BB20" t="str">
        <f>IF(ISERROR(VLOOKUP($B20,studentAidDefault,7,FALSE)),"NULL",VLOOKUP($B20,studentAidDefault,7,FALSE))</f>
        <v>NULL</v>
      </c>
    </row>
    <row r="21" spans="1:54" x14ac:dyDescent="0.25">
      <c r="A21">
        <v>18</v>
      </c>
      <c r="B21" s="2" t="s">
        <v>535</v>
      </c>
      <c r="C21" t="s">
        <v>538</v>
      </c>
      <c r="E21">
        <v>18</v>
      </c>
      <c r="G21">
        <f t="shared" si="0"/>
        <v>28</v>
      </c>
      <c r="H21">
        <f t="shared" si="1"/>
        <v>23</v>
      </c>
      <c r="I21" t="str">
        <f t="shared" si="2"/>
        <v>INSERT INTO institution (institution_id,institution,institution_website) VALUES(18,'Fraser International College','http://www.fraseric.ca/');</v>
      </c>
      <c r="AY21" t="str">
        <f>IF(ISERROR(VLOOKUP($B21,studentAidDefault,4,FALSE)),"NULL",VLOOKUP($B21,studentAidDefault,4,FALSE))</f>
        <v>NULL</v>
      </c>
      <c r="AZ21" t="str">
        <f>IF(ISERROR(VLOOKUP($B21,studentAidDefault,5,FALSE)),"NULL",VLOOKUP($B21,studentAidDefault,5,FALSE))</f>
        <v>NULL</v>
      </c>
      <c r="BA21" t="str">
        <f>IF(ISERROR(VLOOKUP($B21,studentAidDefault,6,FALSE)),"NULL",VLOOKUP($B21,studentAidDefault,6,FALSE))</f>
        <v>NULL</v>
      </c>
      <c r="BB21" t="str">
        <f>IF(ISERROR(VLOOKUP($B21,studentAidDefault,7,FALSE)),"NULL",VLOOKUP($B21,studentAidDefault,7,FALSE))</f>
        <v>NULL</v>
      </c>
    </row>
    <row r="22" spans="1:54" x14ac:dyDescent="0.25">
      <c r="A22">
        <v>19</v>
      </c>
      <c r="B22" s="2" t="s">
        <v>539</v>
      </c>
      <c r="C22" t="s">
        <v>542</v>
      </c>
      <c r="E22">
        <v>19</v>
      </c>
      <c r="G22">
        <f t="shared" si="0"/>
        <v>18</v>
      </c>
      <c r="H22">
        <f t="shared" si="1"/>
        <v>23</v>
      </c>
      <c r="I22" t="str">
        <f t="shared" si="2"/>
        <v>INSERT INTO institution (institution_id,institution,institution_website) VALUES(19,'Gonzaga University','http://www.gonzaga.edu/');</v>
      </c>
      <c r="AY22" t="str">
        <f>IF(ISERROR(VLOOKUP($B22,studentAidDefault,4,FALSE)),"NULL",VLOOKUP($B22,studentAidDefault,4,FALSE))</f>
        <v>NULL</v>
      </c>
      <c r="AZ22" t="str">
        <f>IF(ISERROR(VLOOKUP($B22,studentAidDefault,5,FALSE)),"NULL",VLOOKUP($B22,studentAidDefault,5,FALSE))</f>
        <v>NULL</v>
      </c>
      <c r="BA22" t="str">
        <f>IF(ISERROR(VLOOKUP($B22,studentAidDefault,6,FALSE)),"NULL",VLOOKUP($B22,studentAidDefault,6,FALSE))</f>
        <v>NULL</v>
      </c>
      <c r="BB22" t="str">
        <f>IF(ISERROR(VLOOKUP($B22,studentAidDefault,7,FALSE)),"NULL",VLOOKUP($B22,studentAidDefault,7,FALSE))</f>
        <v>NULL</v>
      </c>
    </row>
    <row r="23" spans="1:54" x14ac:dyDescent="0.25">
      <c r="A23">
        <v>20</v>
      </c>
      <c r="B23" s="2" t="s">
        <v>171</v>
      </c>
      <c r="C23" t="s">
        <v>174</v>
      </c>
      <c r="E23">
        <v>20</v>
      </c>
      <c r="G23">
        <f t="shared" si="0"/>
        <v>37</v>
      </c>
      <c r="H23">
        <f t="shared" si="1"/>
        <v>19</v>
      </c>
      <c r="I23" t="str">
        <f t="shared" si="2"/>
        <v>INSERT INTO institution (institution_id,institution,institution_website) VALUES(20,'Justice Institute of British Columbia','http://www.jibc.ca/');</v>
      </c>
      <c r="AY23">
        <f>IF(ISERROR(VLOOKUP($B23,studentAidDefault,4,FALSE)),"NULL",VLOOKUP($B23,studentAidDefault,4,FALSE))</f>
        <v>3.2000000000000001E-2</v>
      </c>
      <c r="AZ23">
        <f>IF(ISERROR(VLOOKUP($B23,studentAidDefault,5,FALSE)),"NULL",VLOOKUP($B23,studentAidDefault,5,FALSE))</f>
        <v>4.5999999999999999E-2</v>
      </c>
      <c r="BA23">
        <f>IF(ISERROR(VLOOKUP($B23,studentAidDefault,6,FALSE)),"NULL",VLOOKUP($B23,studentAidDefault,6,FALSE))</f>
        <v>1.6E-2</v>
      </c>
      <c r="BB23">
        <f>IF(ISERROR(VLOOKUP($B23,studentAidDefault,7,FALSE)),"NULL",VLOOKUP($B23,studentAidDefault,7,FALSE))</f>
        <v>1.7999999999999999E-2</v>
      </c>
    </row>
    <row r="24" spans="1:54" x14ac:dyDescent="0.25">
      <c r="A24">
        <v>21</v>
      </c>
      <c r="B24" s="2" t="s">
        <v>188</v>
      </c>
      <c r="C24" t="s">
        <v>191</v>
      </c>
      <c r="E24">
        <v>21</v>
      </c>
      <c r="G24">
        <f t="shared" si="0"/>
        <v>31</v>
      </c>
      <c r="H24">
        <f t="shared" si="1"/>
        <v>32</v>
      </c>
      <c r="I24" t="str">
        <f t="shared" si="2"/>
        <v>INSERT INTO institution (institution_id,institution,institution_website) VALUES(21,'Kwantlen Polytechnic University','http://www.kwantlen.ca/home.html');</v>
      </c>
      <c r="AY24">
        <f>IF(ISERROR(VLOOKUP($B24,studentAidDefault,4,FALSE)),"NULL",VLOOKUP($B24,studentAidDefault,4,FALSE))</f>
        <v>0.10199999999999999</v>
      </c>
      <c r="AZ24">
        <f>IF(ISERROR(VLOOKUP($B24,studentAidDefault,5,FALSE)),"NULL",VLOOKUP($B24,studentAidDefault,5,FALSE))</f>
        <v>0.10299999999999999</v>
      </c>
      <c r="BA24">
        <f>IF(ISERROR(VLOOKUP($B24,studentAidDefault,6,FALSE)),"NULL",VLOOKUP($B24,studentAidDefault,6,FALSE))</f>
        <v>0.104</v>
      </c>
      <c r="BB24">
        <f>IF(ISERROR(VLOOKUP($B24,studentAidDefault,7,FALSE)),"NULL",VLOOKUP($B24,studentAidDefault,7,FALSE))</f>
        <v>0.112</v>
      </c>
    </row>
    <row r="25" spans="1:54" x14ac:dyDescent="0.25">
      <c r="A25">
        <v>22</v>
      </c>
      <c r="B25" s="2" t="s">
        <v>198</v>
      </c>
      <c r="C25" t="s">
        <v>201</v>
      </c>
      <c r="E25">
        <v>22</v>
      </c>
      <c r="G25">
        <f t="shared" si="0"/>
        <v>15</v>
      </c>
      <c r="H25">
        <f t="shared" si="1"/>
        <v>25</v>
      </c>
      <c r="I25" t="str">
        <f t="shared" si="2"/>
        <v>INSERT INTO institution (institution_id,institution,institution_website) VALUES(22,'Langara College','http://www.langara.bc.ca/');</v>
      </c>
      <c r="AY25">
        <f>IF(ISERROR(VLOOKUP($B25,studentAidDefault,4,FALSE)),"NULL",VLOOKUP($B25,studentAidDefault,4,FALSE))</f>
        <v>0.13</v>
      </c>
      <c r="AZ25">
        <f>IF(ISERROR(VLOOKUP($B25,studentAidDefault,5,FALSE)),"NULL",VLOOKUP($B25,studentAidDefault,5,FALSE))</f>
        <v>0.13500000000000001</v>
      </c>
      <c r="BA25">
        <f>IF(ISERROR(VLOOKUP($B25,studentAidDefault,6,FALSE)),"NULL",VLOOKUP($B25,studentAidDefault,6,FALSE))</f>
        <v>0.13600000000000001</v>
      </c>
      <c r="BB25">
        <f>IF(ISERROR(VLOOKUP($B25,studentAidDefault,7,FALSE)),"NULL",VLOOKUP($B25,studentAidDefault,7,FALSE))</f>
        <v>0.14599999999999999</v>
      </c>
    </row>
    <row r="26" spans="1:54" x14ac:dyDescent="0.25">
      <c r="A26">
        <v>23</v>
      </c>
      <c r="B26" s="2" t="s">
        <v>553</v>
      </c>
      <c r="C26" t="s">
        <v>556</v>
      </c>
      <c r="E26">
        <v>23</v>
      </c>
      <c r="G26">
        <f t="shared" si="0"/>
        <v>32</v>
      </c>
      <c r="H26">
        <f t="shared" si="1"/>
        <v>27</v>
      </c>
      <c r="I26" t="str">
        <f t="shared" si="2"/>
        <v>INSERT INTO institution (institution_id,institution,institution_website) VALUES(23,'New York Institute of Technology','http://www.nyit.edu/canada/');</v>
      </c>
      <c r="AY26">
        <f>IF(ISERROR(VLOOKUP($B26,studentAidDefault,4,FALSE)),"NULL",VLOOKUP($B26,studentAidDefault,4,FALSE))</f>
        <v>0</v>
      </c>
      <c r="AZ26" t="str">
        <f>IF(ISERROR(VLOOKUP($B26,studentAidDefault,5,FALSE)),"NULL",VLOOKUP($B26,studentAidDefault,5,FALSE))</f>
        <v>NULL</v>
      </c>
      <c r="BA26" t="str">
        <f>IF(ISERROR(VLOOKUP($B26,studentAidDefault,6,FALSE)),"NULL",VLOOKUP($B26,studentAidDefault,6,FALSE))</f>
        <v>NULL</v>
      </c>
      <c r="BB26" t="str">
        <f>IF(ISERROR(VLOOKUP($B26,studentAidDefault,7,FALSE)),"NULL",VLOOKUP($B26,studentAidDefault,7,FALSE))</f>
        <v>NULL</v>
      </c>
    </row>
    <row r="27" spans="1:54" x14ac:dyDescent="0.25">
      <c r="A27">
        <v>24</v>
      </c>
      <c r="B27" s="2" t="s">
        <v>209</v>
      </c>
      <c r="C27" t="s">
        <v>212</v>
      </c>
      <c r="E27">
        <v>24</v>
      </c>
      <c r="G27">
        <f t="shared" si="0"/>
        <v>37</v>
      </c>
      <c r="H27">
        <f t="shared" si="1"/>
        <v>33</v>
      </c>
      <c r="I27" t="str">
        <f t="shared" si="2"/>
        <v>INSERT INTO institution (institution_id,institution,institution_website) VALUES(24,'Nicola Valley Institute of Technology','http://www.nvit.bc.ca/default.htm');</v>
      </c>
      <c r="AY27">
        <f>IF(ISERROR(VLOOKUP($B27,studentAidDefault,4,FALSE)),"NULL",VLOOKUP($B27,studentAidDefault,4,FALSE))</f>
        <v>0.33600000000000002</v>
      </c>
      <c r="AZ27">
        <f>IF(ISERROR(VLOOKUP($B27,studentAidDefault,5,FALSE)),"NULL",VLOOKUP($B27,studentAidDefault,5,FALSE))</f>
        <v>0.42099999999999999</v>
      </c>
      <c r="BA27">
        <f>IF(ISERROR(VLOOKUP($B27,studentAidDefault,6,FALSE)),"NULL",VLOOKUP($B27,studentAidDefault,6,FALSE))</f>
        <v>0.46300000000000002</v>
      </c>
      <c r="BB27">
        <f>IF(ISERROR(VLOOKUP($B27,studentAidDefault,7,FALSE)),"NULL",VLOOKUP($B27,studentAidDefault,7,FALSE))</f>
        <v>0.53</v>
      </c>
    </row>
    <row r="28" spans="1:54" x14ac:dyDescent="0.25">
      <c r="A28">
        <v>25</v>
      </c>
      <c r="B28" s="2" t="s">
        <v>219</v>
      </c>
      <c r="C28" t="s">
        <v>222</v>
      </c>
      <c r="E28">
        <v>25</v>
      </c>
      <c r="G28">
        <f t="shared" si="0"/>
        <v>20</v>
      </c>
      <c r="H28">
        <f t="shared" si="1"/>
        <v>21</v>
      </c>
      <c r="I28" t="str">
        <f t="shared" si="2"/>
        <v>INSERT INTO institution (institution_id,institution,institution_website) VALUES(25,'North Island College','http://www.nic.bc.ca/');</v>
      </c>
      <c r="AY28">
        <f>IF(ISERROR(VLOOKUP($B28,studentAidDefault,4,FALSE)),"NULL",VLOOKUP($B28,studentAidDefault,4,FALSE))</f>
        <v>0.14799999999999999</v>
      </c>
      <c r="AZ28">
        <f>IF(ISERROR(VLOOKUP($B28,studentAidDefault,5,FALSE)),"NULL",VLOOKUP($B28,studentAidDefault,5,FALSE))</f>
        <v>0.151</v>
      </c>
      <c r="BA28">
        <f>IF(ISERROR(VLOOKUP($B28,studentAidDefault,6,FALSE)),"NULL",VLOOKUP($B28,studentAidDefault,6,FALSE))</f>
        <v>0.17699999999999999</v>
      </c>
      <c r="BB28">
        <f>IF(ISERROR(VLOOKUP($B28,studentAidDefault,7,FALSE)),"NULL",VLOOKUP($B28,studentAidDefault,7,FALSE))</f>
        <v>0.20100000000000001</v>
      </c>
    </row>
    <row r="29" spans="1:54" x14ac:dyDescent="0.25">
      <c r="A29">
        <v>26</v>
      </c>
      <c r="B29" s="2" t="s">
        <v>253</v>
      </c>
      <c r="C29" t="s">
        <v>256</v>
      </c>
      <c r="E29">
        <v>26</v>
      </c>
      <c r="G29">
        <f t="shared" si="0"/>
        <v>23</v>
      </c>
      <c r="H29">
        <f t="shared" si="1"/>
        <v>21</v>
      </c>
      <c r="I29" t="str">
        <f t="shared" si="2"/>
        <v>INSERT INTO institution (institution_id,institution,institution_website) VALUES(26,'Northern Lights College','http://www.nlc.bc.ca/');</v>
      </c>
      <c r="AY29">
        <f>IF(ISERROR(VLOOKUP($B29,studentAidDefault,4,FALSE)),"NULL",VLOOKUP($B29,studentAidDefault,4,FALSE))</f>
        <v>0.152</v>
      </c>
      <c r="AZ29">
        <f>IF(ISERROR(VLOOKUP($B29,studentAidDefault,5,FALSE)),"NULL",VLOOKUP($B29,studentAidDefault,5,FALSE))</f>
        <v>0.17699999999999999</v>
      </c>
      <c r="BA29">
        <f>IF(ISERROR(VLOOKUP($B29,studentAidDefault,6,FALSE)),"NULL",VLOOKUP($B29,studentAidDefault,6,FALSE))</f>
        <v>0.20399999999999999</v>
      </c>
      <c r="BB29">
        <f>IF(ISERROR(VLOOKUP($B29,studentAidDefault,7,FALSE)),"NULL",VLOOKUP($B29,studentAidDefault,7,FALSE))</f>
        <v>0.215</v>
      </c>
    </row>
    <row r="30" spans="1:54" x14ac:dyDescent="0.25">
      <c r="A30">
        <v>27</v>
      </c>
      <c r="B30" s="2" t="s">
        <v>281</v>
      </c>
      <c r="C30" t="s">
        <v>285</v>
      </c>
      <c r="E30">
        <v>27</v>
      </c>
      <c r="G30">
        <f t="shared" si="0"/>
        <v>27</v>
      </c>
      <c r="H30">
        <f t="shared" si="1"/>
        <v>22</v>
      </c>
      <c r="I30" t="str">
        <f t="shared" si="2"/>
        <v>INSERT INTO institution (institution_id,institution,institution_website) VALUES(27,'Northwest Community College','http://www.nwcc.bc.ca/');</v>
      </c>
      <c r="AY30">
        <f>IF(ISERROR(VLOOKUP($B30,studentAidDefault,4,FALSE)),"NULL",VLOOKUP($B30,studentAidDefault,4,FALSE))</f>
        <v>0.34799999999999998</v>
      </c>
      <c r="AZ30">
        <f>IF(ISERROR(VLOOKUP($B30,studentAidDefault,5,FALSE)),"NULL",VLOOKUP($B30,studentAidDefault,5,FALSE))</f>
        <v>0.36899999999999999</v>
      </c>
      <c r="BA30">
        <f>IF(ISERROR(VLOOKUP($B30,studentAidDefault,6,FALSE)),"NULL",VLOOKUP($B30,studentAidDefault,6,FALSE))</f>
        <v>0.40400000000000003</v>
      </c>
      <c r="BB30">
        <f>IF(ISERROR(VLOOKUP($B30,studentAidDefault,7,FALSE)),"NULL",VLOOKUP($B30,studentAidDefault,7,FALSE))</f>
        <v>0.38400000000000001</v>
      </c>
    </row>
    <row r="31" spans="1:54" x14ac:dyDescent="0.25">
      <c r="A31">
        <v>28</v>
      </c>
      <c r="B31" s="2" t="s">
        <v>340</v>
      </c>
      <c r="C31" t="s">
        <v>343</v>
      </c>
      <c r="E31">
        <v>28</v>
      </c>
      <c r="G31">
        <f t="shared" si="0"/>
        <v>16</v>
      </c>
      <c r="H31">
        <f t="shared" si="1"/>
        <v>26</v>
      </c>
      <c r="I31" t="str">
        <f t="shared" si="2"/>
        <v>INSERT INTO institution (institution_id,institution,institution_website) VALUES(28,'Okanagan College','http://www.okanagan.bc.ca/');</v>
      </c>
      <c r="AY31">
        <f>IF(ISERROR(VLOOKUP($B31,studentAidDefault,4,FALSE)),"NULL",VLOOKUP($B31,studentAidDefault,4,FALSE))</f>
        <v>0.127</v>
      </c>
      <c r="AZ31">
        <f>IF(ISERROR(VLOOKUP($B31,studentAidDefault,5,FALSE)),"NULL",VLOOKUP($B31,studentAidDefault,5,FALSE))</f>
        <v>0.124</v>
      </c>
      <c r="BA31">
        <f>IF(ISERROR(VLOOKUP($B31,studentAidDefault,6,FALSE)),"NULL",VLOOKUP($B31,studentAidDefault,6,FALSE))</f>
        <v>0.113</v>
      </c>
      <c r="BB31">
        <f>IF(ISERROR(VLOOKUP($B31,studentAidDefault,7,FALSE)),"NULL",VLOOKUP($B31,studentAidDefault,7,FALSE))</f>
        <v>0.11600000000000001</v>
      </c>
    </row>
    <row r="32" spans="1:54" x14ac:dyDescent="0.25">
      <c r="A32">
        <v>29</v>
      </c>
      <c r="B32" s="2" t="s">
        <v>557</v>
      </c>
      <c r="C32" t="s">
        <v>560</v>
      </c>
      <c r="E32">
        <v>29</v>
      </c>
      <c r="G32">
        <f t="shared" si="0"/>
        <v>19</v>
      </c>
      <c r="H32">
        <f t="shared" si="1"/>
        <v>48</v>
      </c>
      <c r="I32" t="str">
        <f t="shared" si="2"/>
        <v>INSERT INTO institution (institution_id,institution,institution_website) VALUES(29,'Queen’s University ','http://business.queensu.ca/invancouver/index.php');</v>
      </c>
      <c r="AY32" t="str">
        <f>IF(ISERROR(VLOOKUP($B32,studentAidDefault,4,FALSE)),"NULL",VLOOKUP($B32,studentAidDefault,4,FALSE))</f>
        <v>NULL</v>
      </c>
      <c r="AZ32" t="str">
        <f>IF(ISERROR(VLOOKUP($B32,studentAidDefault,5,FALSE)),"NULL",VLOOKUP($B32,studentAidDefault,5,FALSE))</f>
        <v>NULL</v>
      </c>
      <c r="BA32" t="str">
        <f>IF(ISERROR(VLOOKUP($B32,studentAidDefault,6,FALSE)),"NULL",VLOOKUP($B32,studentAidDefault,6,FALSE))</f>
        <v>NULL</v>
      </c>
      <c r="BB32" t="str">
        <f>IF(ISERROR(VLOOKUP($B32,studentAidDefault,7,FALSE)),"NULL",VLOOKUP($B32,studentAidDefault,7,FALSE))</f>
        <v>NULL</v>
      </c>
    </row>
    <row r="33" spans="1:54" x14ac:dyDescent="0.25">
      <c r="A33">
        <v>30</v>
      </c>
      <c r="B33" s="2" t="s">
        <v>561</v>
      </c>
      <c r="C33" t="s">
        <v>564</v>
      </c>
      <c r="E33">
        <v>30</v>
      </c>
      <c r="G33">
        <f t="shared" si="0"/>
        <v>23</v>
      </c>
      <c r="H33">
        <f t="shared" si="1"/>
        <v>21</v>
      </c>
      <c r="I33" t="str">
        <f t="shared" si="2"/>
        <v>INSERT INTO institution (institution_id,institution,institution_website) VALUES(30,'Quest University Canada','http://www.questu.ca/');</v>
      </c>
      <c r="AY33">
        <f>IF(ISERROR(VLOOKUP($B33,studentAidDefault,4,FALSE)),"NULL",VLOOKUP($B33,studentAidDefault,4,FALSE))</f>
        <v>0</v>
      </c>
      <c r="AZ33" t="str">
        <f>IF(ISERROR(VLOOKUP($B33,studentAidDefault,5,FALSE)),"NULL",VLOOKUP($B33,studentAidDefault,5,FALSE))</f>
        <v>NULL</v>
      </c>
      <c r="BA33" t="str">
        <f>IF(ISERROR(VLOOKUP($B33,studentAidDefault,6,FALSE)),"NULL",VLOOKUP($B33,studentAidDefault,6,FALSE))</f>
        <v>NULL</v>
      </c>
      <c r="BB33" t="str">
        <f>IF(ISERROR(VLOOKUP($B33,studentAidDefault,7,FALSE)),"NULL",VLOOKUP($B33,studentAidDefault,7,FALSE))</f>
        <v>NULL</v>
      </c>
    </row>
    <row r="34" spans="1:54" x14ac:dyDescent="0.25">
      <c r="A34">
        <v>31</v>
      </c>
      <c r="B34" s="2" t="s">
        <v>365</v>
      </c>
      <c r="C34" t="s">
        <v>368</v>
      </c>
      <c r="E34">
        <v>31</v>
      </c>
      <c r="G34">
        <f t="shared" si="0"/>
        <v>22</v>
      </c>
      <c r="H34">
        <f t="shared" si="1"/>
        <v>25</v>
      </c>
      <c r="I34" t="str">
        <f t="shared" si="2"/>
        <v>INSERT INTO institution (institution_id,institution,institution_website) VALUES(31,'Royal Roads University','http://www.royalroads.ca/');</v>
      </c>
      <c r="AY34">
        <f>IF(ISERROR(VLOOKUP($B34,studentAidDefault,4,FALSE)),"NULL",VLOOKUP($B34,studentAidDefault,4,FALSE))</f>
        <v>4.3999999999999997E-2</v>
      </c>
      <c r="AZ34">
        <f>IF(ISERROR(VLOOKUP($B34,studentAidDefault,5,FALSE)),"NULL",VLOOKUP($B34,studentAidDefault,5,FALSE))</f>
        <v>3.5999999999999997E-2</v>
      </c>
      <c r="BA34">
        <f>IF(ISERROR(VLOOKUP($B34,studentAidDefault,6,FALSE)),"NULL",VLOOKUP($B34,studentAidDefault,6,FALSE))</f>
        <v>4.2999999999999997E-2</v>
      </c>
      <c r="BB34">
        <f>IF(ISERROR(VLOOKUP($B34,studentAidDefault,7,FALSE)),"NULL",VLOOKUP($B34,studentAidDefault,7,FALSE))</f>
        <v>4.5999999999999999E-2</v>
      </c>
    </row>
    <row r="35" spans="1:54" x14ac:dyDescent="0.25">
      <c r="A35">
        <v>32</v>
      </c>
      <c r="B35" s="2" t="s">
        <v>370</v>
      </c>
      <c r="C35" t="s">
        <v>373</v>
      </c>
      <c r="E35">
        <v>32</v>
      </c>
      <c r="G35">
        <f t="shared" si="0"/>
        <v>15</v>
      </c>
      <c r="H35">
        <f t="shared" si="1"/>
        <v>25</v>
      </c>
      <c r="I35" t="str">
        <f t="shared" si="2"/>
        <v>INSERT INTO institution (institution_id,institution,institution_website) VALUES(32,'Selkirk College','http://www.selkirk.bc.ca/');</v>
      </c>
      <c r="AY35">
        <f>IF(ISERROR(VLOOKUP($B35,studentAidDefault,4,FALSE)),"NULL",VLOOKUP($B35,studentAidDefault,4,FALSE))</f>
        <v>0.125</v>
      </c>
      <c r="AZ35">
        <f>IF(ISERROR(VLOOKUP($B35,studentAidDefault,5,FALSE)),"NULL",VLOOKUP($B35,studentAidDefault,5,FALSE))</f>
        <v>0.14199999999999999</v>
      </c>
      <c r="BA35">
        <f>IF(ISERROR(VLOOKUP($B35,studentAidDefault,6,FALSE)),"NULL",VLOOKUP($B35,studentAidDefault,6,FALSE))</f>
        <v>0.14799999999999999</v>
      </c>
      <c r="BB35">
        <f>IF(ISERROR(VLOOKUP($B35,studentAidDefault,7,FALSE)),"NULL",VLOOKUP($B35,studentAidDefault,7,FALSE))</f>
        <v>0.152</v>
      </c>
    </row>
    <row r="36" spans="1:54" x14ac:dyDescent="0.25">
      <c r="A36">
        <v>33</v>
      </c>
      <c r="B36" s="2" t="s">
        <v>393</v>
      </c>
      <c r="C36" t="s">
        <v>395</v>
      </c>
      <c r="E36">
        <v>33</v>
      </c>
      <c r="G36">
        <f t="shared" si="0"/>
        <v>23</v>
      </c>
      <c r="H36">
        <f t="shared" si="1"/>
        <v>18</v>
      </c>
      <c r="I36" t="str">
        <f t="shared" si="2"/>
        <v>INSERT INTO institution (institution_id,institution,institution_website) VALUES(33,'Simon Fraser University','http://www.sfu.ca/');</v>
      </c>
      <c r="AY36">
        <f>IF(ISERROR(VLOOKUP($B36,studentAidDefault,4,FALSE)),"NULL",VLOOKUP($B36,studentAidDefault,4,FALSE))</f>
        <v>4.5999999999999999E-2</v>
      </c>
      <c r="AZ36">
        <f>IF(ISERROR(VLOOKUP($B36,studentAidDefault,5,FALSE)),"NULL",VLOOKUP($B36,studentAidDefault,5,FALSE))</f>
        <v>4.8000000000000001E-2</v>
      </c>
      <c r="BA36">
        <f>IF(ISERROR(VLOOKUP($B36,studentAidDefault,6,FALSE)),"NULL",VLOOKUP($B36,studentAidDefault,6,FALSE))</f>
        <v>4.9000000000000002E-2</v>
      </c>
      <c r="BB36">
        <f>IF(ISERROR(VLOOKUP($B36,studentAidDefault,7,FALSE)),"NULL",VLOOKUP($B36,studentAidDefault,7,FALSE))</f>
        <v>5.0999999999999997E-2</v>
      </c>
    </row>
    <row r="37" spans="1:54" x14ac:dyDescent="0.25">
      <c r="A37">
        <v>34</v>
      </c>
      <c r="B37" s="2" t="s">
        <v>565</v>
      </c>
      <c r="C37" t="s">
        <v>568</v>
      </c>
      <c r="E37">
        <v>34</v>
      </c>
      <c r="G37">
        <f t="shared" si="0"/>
        <v>26</v>
      </c>
      <c r="H37">
        <f t="shared" si="1"/>
        <v>23</v>
      </c>
      <c r="I37" t="str">
        <f t="shared" si="2"/>
        <v>INSERT INTO institution (institution_id,institution,institution_website) VALUES(34,'Sprott-Shaw Degree College','http://www.acsenda.com/');</v>
      </c>
      <c r="AY37" t="str">
        <f>IF(ISERROR(VLOOKUP($B37,studentAidDefault,4,FALSE)),"NULL",VLOOKUP($B37,studentAidDefault,4,FALSE))</f>
        <v>NULL</v>
      </c>
      <c r="AZ37" t="str">
        <f>IF(ISERROR(VLOOKUP($B37,studentAidDefault,5,FALSE)),"NULL",VLOOKUP($B37,studentAidDefault,5,FALSE))</f>
        <v>NULL</v>
      </c>
      <c r="BA37" t="str">
        <f>IF(ISERROR(VLOOKUP($B37,studentAidDefault,6,FALSE)),"NULL",VLOOKUP($B37,studentAidDefault,6,FALSE))</f>
        <v>NULL</v>
      </c>
      <c r="BB37" t="str">
        <f>IF(ISERROR(VLOOKUP($B37,studentAidDefault,7,FALSE)),"NULL",VLOOKUP($B37,studentAidDefault,7,FALSE))</f>
        <v>NULL</v>
      </c>
    </row>
    <row r="38" spans="1:54" x14ac:dyDescent="0.25">
      <c r="A38">
        <v>35</v>
      </c>
      <c r="B38" s="2" t="s">
        <v>403</v>
      </c>
      <c r="C38" t="s">
        <v>406</v>
      </c>
      <c r="E38">
        <v>35</v>
      </c>
      <c r="G38">
        <f t="shared" si="0"/>
        <v>26</v>
      </c>
      <c r="H38">
        <f t="shared" si="1"/>
        <v>18</v>
      </c>
      <c r="I38" t="str">
        <f t="shared" si="2"/>
        <v>INSERT INTO institution (institution_id,institution,institution_website) VALUES(35,'Thompson Rivers University','http://www.tru.ca/');</v>
      </c>
      <c r="AY38">
        <f>IF(ISERROR(VLOOKUP($B38,studentAidDefault,4,FALSE)),"NULL",VLOOKUP($B38,studentAidDefault,4,FALSE))</f>
        <v>0.121</v>
      </c>
      <c r="AZ38">
        <f>IF(ISERROR(VLOOKUP($B38,studentAidDefault,5,FALSE)),"NULL",VLOOKUP($B38,studentAidDefault,5,FALSE))</f>
        <v>0.112</v>
      </c>
      <c r="BA38">
        <f>IF(ISERROR(VLOOKUP($B38,studentAidDefault,6,FALSE)),"NULL",VLOOKUP($B38,studentAidDefault,6,FALSE))</f>
        <v>0.115</v>
      </c>
      <c r="BB38">
        <f>IF(ISERROR(VLOOKUP($B38,studentAidDefault,7,FALSE)),"NULL",VLOOKUP($B38,studentAidDefault,7,FALSE))</f>
        <v>0.128</v>
      </c>
    </row>
    <row r="39" spans="1:54" x14ac:dyDescent="0.25">
      <c r="A39">
        <v>36</v>
      </c>
      <c r="B39" s="2" t="s">
        <v>569</v>
      </c>
      <c r="C39" t="s">
        <v>572</v>
      </c>
      <c r="E39">
        <v>36</v>
      </c>
      <c r="G39">
        <f t="shared" si="0"/>
        <v>26</v>
      </c>
      <c r="H39">
        <f t="shared" si="1"/>
        <v>14</v>
      </c>
      <c r="I39" t="str">
        <f t="shared" si="2"/>
        <v>INSERT INTO institution (institution_id,institution,institution_website) VALUES(36,'Trinity Western University','http://twu.ca/');</v>
      </c>
      <c r="AY39">
        <f>IF(ISERROR(VLOOKUP($B39,studentAidDefault,4,FALSE)),"NULL",VLOOKUP($B39,studentAidDefault,4,FALSE))</f>
        <v>5.1999999999999998E-2</v>
      </c>
      <c r="AZ39">
        <f>IF(ISERROR(VLOOKUP($B39,studentAidDefault,5,FALSE)),"NULL",VLOOKUP($B39,studentAidDefault,5,FALSE))</f>
        <v>5.3999999999999999E-2</v>
      </c>
      <c r="BA39">
        <f>IF(ISERROR(VLOOKUP($B39,studentAidDefault,6,FALSE)),"NULL",VLOOKUP($B39,studentAidDefault,6,FALSE))</f>
        <v>6.3E-2</v>
      </c>
      <c r="BB39">
        <f>IF(ISERROR(VLOOKUP($B39,studentAidDefault,7,FALSE)),"NULL",VLOOKUP($B39,studentAidDefault,7,FALSE))</f>
        <v>6.8000000000000005E-2</v>
      </c>
    </row>
    <row r="40" spans="1:54" x14ac:dyDescent="0.25">
      <c r="A40">
        <v>37</v>
      </c>
      <c r="B40" s="2" t="s">
        <v>573</v>
      </c>
      <c r="C40" t="s">
        <v>576</v>
      </c>
      <c r="E40">
        <v>37</v>
      </c>
      <c r="G40">
        <f t="shared" si="0"/>
        <v>22</v>
      </c>
      <c r="H40">
        <f t="shared" si="1"/>
        <v>23</v>
      </c>
      <c r="I40" t="str">
        <f t="shared" si="2"/>
        <v>INSERT INTO institution (institution_id,institution,institution_website) VALUES(37,'University Canada West','http://www.ucanwest.ca/');</v>
      </c>
      <c r="AY40">
        <f>IF(ISERROR(VLOOKUP($B40,studentAidDefault,4,FALSE)),"NULL",VLOOKUP($B40,studentAidDefault,4,FALSE))</f>
        <v>0.16</v>
      </c>
      <c r="AZ40" t="str">
        <f>IF(ISERROR(VLOOKUP($B40,studentAidDefault,5,FALSE)),"NULL",VLOOKUP($B40,studentAidDefault,5,FALSE))</f>
        <v>NULL</v>
      </c>
      <c r="BA40">
        <f>IF(ISERROR(VLOOKUP($B40,studentAidDefault,6,FALSE)),"NULL",VLOOKUP($B40,studentAidDefault,6,FALSE))</f>
        <v>0.2</v>
      </c>
      <c r="BB40">
        <f>IF(ISERROR(VLOOKUP($B40,studentAidDefault,7,FALSE)),"NULL",VLOOKUP($B40,studentAidDefault,7,FALSE))</f>
        <v>0.3</v>
      </c>
    </row>
    <row r="41" spans="1:54" x14ac:dyDescent="0.25">
      <c r="A41">
        <v>38</v>
      </c>
      <c r="B41" s="2" t="s">
        <v>425</v>
      </c>
      <c r="C41" t="s">
        <v>427</v>
      </c>
      <c r="E41">
        <v>38</v>
      </c>
      <c r="G41">
        <f t="shared" si="0"/>
        <v>30</v>
      </c>
      <c r="H41">
        <f t="shared" si="1"/>
        <v>18</v>
      </c>
      <c r="I41" t="str">
        <f t="shared" si="2"/>
        <v>INSERT INTO institution (institution_id,institution,institution_website) VALUES(38,'University of British Columbia','http://www.ubc.ca/');</v>
      </c>
      <c r="AY41">
        <f>IF(ISERROR(VLOOKUP($B41,studentAidDefault,4,FALSE)),"NULL",VLOOKUP($B41,studentAidDefault,4,FALSE))</f>
        <v>2.9000000000000001E-2</v>
      </c>
      <c r="AZ41">
        <f>IF(ISERROR(VLOOKUP($B41,studentAidDefault,5,FALSE)),"NULL",VLOOKUP($B41,studentAidDefault,5,FALSE))</f>
        <v>0.03</v>
      </c>
      <c r="BA41">
        <f>IF(ISERROR(VLOOKUP($B41,studentAidDefault,6,FALSE)),"NULL",VLOOKUP($B41,studentAidDefault,6,FALSE))</f>
        <v>3.2000000000000001E-2</v>
      </c>
      <c r="BB41">
        <f>IF(ISERROR(VLOOKUP($B41,studentAidDefault,7,FALSE)),"NULL",VLOOKUP($B41,studentAidDefault,7,FALSE))</f>
        <v>3.6999999999999998E-2</v>
      </c>
    </row>
    <row r="42" spans="1:54" x14ac:dyDescent="0.25">
      <c r="A42">
        <v>39</v>
      </c>
      <c r="B42" s="2" t="s">
        <v>434</v>
      </c>
      <c r="C42" t="s">
        <v>437</v>
      </c>
      <c r="E42">
        <v>39</v>
      </c>
      <c r="G42">
        <f t="shared" si="0"/>
        <v>39</v>
      </c>
      <c r="H42">
        <f t="shared" si="1"/>
        <v>19</v>
      </c>
      <c r="I42" t="str">
        <f t="shared" si="2"/>
        <v>INSERT INTO institution (institution_id,institution,institution_website) VALUES(39,'University of Northern British Columbia','http://www.unbc.ca/');</v>
      </c>
      <c r="AY42">
        <f>IF(ISERROR(VLOOKUP($B42,studentAidDefault,4,FALSE)),"NULL",VLOOKUP($B42,studentAidDefault,4,FALSE))</f>
        <v>7.6999999999999999E-2</v>
      </c>
      <c r="AZ42">
        <f>IF(ISERROR(VLOOKUP($B42,studentAidDefault,5,FALSE)),"NULL",VLOOKUP($B42,studentAidDefault,5,FALSE))</f>
        <v>8.1000000000000003E-2</v>
      </c>
      <c r="BA42">
        <f>IF(ISERROR(VLOOKUP($B42,studentAidDefault,6,FALSE)),"NULL",VLOOKUP($B42,studentAidDefault,6,FALSE))</f>
        <v>8.7999999999999995E-2</v>
      </c>
      <c r="BB42">
        <f>IF(ISERROR(VLOOKUP($B42,studentAidDefault,7,FALSE)),"NULL",VLOOKUP($B42,studentAidDefault,7,FALSE))</f>
        <v>8.8999999999999996E-2</v>
      </c>
    </row>
    <row r="43" spans="1:54" x14ac:dyDescent="0.25">
      <c r="A43">
        <v>40</v>
      </c>
      <c r="B43" s="2" t="s">
        <v>577</v>
      </c>
      <c r="C43" t="s">
        <v>580</v>
      </c>
      <c r="E43">
        <v>40</v>
      </c>
      <c r="G43">
        <f t="shared" si="0"/>
        <v>20</v>
      </c>
      <c r="H43">
        <f t="shared" si="1"/>
        <v>70</v>
      </c>
      <c r="I43" t="str">
        <f t="shared" si="2"/>
        <v>INSERT INTO institution (institution_id,institution,institution_website) VALUES(40,'University of Oregon','https://education.uoregon.edu/program/educational-leadership-ms-canada');</v>
      </c>
      <c r="AY43" t="str">
        <f>IF(ISERROR(VLOOKUP($B43,studentAidDefault,4,FALSE)),"NULL",VLOOKUP($B43,studentAidDefault,4,FALSE))</f>
        <v>NULL</v>
      </c>
      <c r="AZ43" t="str">
        <f>IF(ISERROR(VLOOKUP($B43,studentAidDefault,5,FALSE)),"NULL",VLOOKUP($B43,studentAidDefault,5,FALSE))</f>
        <v>NULL</v>
      </c>
      <c r="BA43" t="str">
        <f>IF(ISERROR(VLOOKUP($B43,studentAidDefault,6,FALSE)),"NULL",VLOOKUP($B43,studentAidDefault,6,FALSE))</f>
        <v>NULL</v>
      </c>
      <c r="BB43" t="str">
        <f>IF(ISERROR(VLOOKUP($B43,studentAidDefault,7,FALSE)),"NULL",VLOOKUP($B43,studentAidDefault,7,FALSE))</f>
        <v>NULL</v>
      </c>
    </row>
    <row r="44" spans="1:54" x14ac:dyDescent="0.25">
      <c r="A44">
        <v>41</v>
      </c>
      <c r="B44" s="2" t="s">
        <v>445</v>
      </c>
      <c r="C44" t="s">
        <v>448</v>
      </c>
      <c r="E44">
        <v>41</v>
      </c>
      <c r="G44">
        <f t="shared" si="0"/>
        <v>31</v>
      </c>
      <c r="H44">
        <f t="shared" si="1"/>
        <v>18</v>
      </c>
      <c r="I44" t="str">
        <f t="shared" si="2"/>
        <v>INSERT INTO institution (institution_id,institution,institution_website) VALUES(41,'University of the Fraser Valley','http://www.ufv.ca/');</v>
      </c>
      <c r="AY44">
        <f>IF(ISERROR(VLOOKUP($B44,studentAidDefault,4,FALSE)),"NULL",VLOOKUP($B44,studentAidDefault,4,FALSE))</f>
        <v>0.111</v>
      </c>
      <c r="AZ44">
        <f>IF(ISERROR(VLOOKUP($B44,studentAidDefault,5,FALSE)),"NULL",VLOOKUP($B44,studentAidDefault,5,FALSE))</f>
        <v>0.12</v>
      </c>
      <c r="BA44">
        <f>IF(ISERROR(VLOOKUP($B44,studentAidDefault,6,FALSE)),"NULL",VLOOKUP($B44,studentAidDefault,6,FALSE))</f>
        <v>0.12</v>
      </c>
      <c r="BB44">
        <f>IF(ISERROR(VLOOKUP($B44,studentAidDefault,7,FALSE)),"NULL",VLOOKUP($B44,studentAidDefault,7,FALSE))</f>
        <v>0.13</v>
      </c>
    </row>
    <row r="45" spans="1:54" x14ac:dyDescent="0.25">
      <c r="A45">
        <v>42</v>
      </c>
      <c r="B45" s="2" t="s">
        <v>463</v>
      </c>
      <c r="C45" t="s">
        <v>466</v>
      </c>
      <c r="E45">
        <v>42</v>
      </c>
      <c r="G45">
        <f t="shared" si="0"/>
        <v>22</v>
      </c>
      <c r="H45">
        <f t="shared" si="1"/>
        <v>19</v>
      </c>
      <c r="I45" t="str">
        <f t="shared" si="2"/>
        <v>INSERT INTO institution (institution_id,institution,institution_website) VALUES(42,'University of Victoria','http://www.uvic.ca/');</v>
      </c>
      <c r="AY45">
        <f>IF(ISERROR(VLOOKUP($B45,studentAidDefault,4,FALSE)),"NULL",VLOOKUP($B45,studentAidDefault,4,FALSE))</f>
        <v>4.2999999999999997E-2</v>
      </c>
      <c r="AZ45">
        <f>IF(ISERROR(VLOOKUP($B45,studentAidDefault,5,FALSE)),"NULL",VLOOKUP($B45,studentAidDefault,5,FALSE))</f>
        <v>0.04</v>
      </c>
      <c r="BA45">
        <f>IF(ISERROR(VLOOKUP($B45,studentAidDefault,6,FALSE)),"NULL",VLOOKUP($B45,studentAidDefault,6,FALSE))</f>
        <v>4.2000000000000003E-2</v>
      </c>
      <c r="BB45">
        <f>IF(ISERROR(VLOOKUP($B45,studentAidDefault,7,FALSE)),"NULL",VLOOKUP($B45,studentAidDefault,7,FALSE))</f>
        <v>4.7E-2</v>
      </c>
    </row>
    <row r="46" spans="1:54" x14ac:dyDescent="0.25">
      <c r="A46">
        <v>43</v>
      </c>
      <c r="B46" s="2" t="s">
        <v>467</v>
      </c>
      <c r="C46" t="s">
        <v>470</v>
      </c>
      <c r="E46">
        <v>43</v>
      </c>
      <c r="G46">
        <f t="shared" si="0"/>
        <v>27</v>
      </c>
      <c r="H46">
        <f t="shared" si="1"/>
        <v>21</v>
      </c>
      <c r="I46" t="str">
        <f t="shared" si="2"/>
        <v>INSERT INTO institution (institution_id,institution,institution_website) VALUES(43,'Vancouver Community College','http://www.vcc.bc.ca/');</v>
      </c>
      <c r="AY46">
        <f>IF(ISERROR(VLOOKUP($B46,studentAidDefault,4,FALSE)),"NULL",VLOOKUP($B46,studentAidDefault,4,FALSE))</f>
        <v>8.3000000000000004E-2</v>
      </c>
      <c r="AZ46">
        <f>IF(ISERROR(VLOOKUP($B46,studentAidDefault,5,FALSE)),"NULL",VLOOKUP($B46,studentAidDefault,5,FALSE))</f>
        <v>8.8999999999999996E-2</v>
      </c>
      <c r="BA46">
        <f>IF(ISERROR(VLOOKUP($B46,studentAidDefault,6,FALSE)),"NULL",VLOOKUP($B46,studentAidDefault,6,FALSE))</f>
        <v>8.8999999999999996E-2</v>
      </c>
      <c r="BB46">
        <f>IF(ISERROR(VLOOKUP($B46,studentAidDefault,7,FALSE)),"NULL",VLOOKUP($B46,studentAidDefault,7,FALSE))</f>
        <v>9.1999999999999998E-2</v>
      </c>
    </row>
    <row r="47" spans="1:54" x14ac:dyDescent="0.25">
      <c r="A47">
        <v>44</v>
      </c>
      <c r="B47" s="2" t="s">
        <v>474</v>
      </c>
      <c r="C47" t="s">
        <v>477</v>
      </c>
      <c r="E47">
        <v>44</v>
      </c>
      <c r="G47">
        <f t="shared" si="0"/>
        <v>27</v>
      </c>
      <c r="H47">
        <f t="shared" si="1"/>
        <v>18</v>
      </c>
      <c r="I47" t="str">
        <f t="shared" si="2"/>
        <v>INSERT INTO institution (institution_id,institution,institution_website) VALUES(44,'Vancouver Island University','http://www.viu.ca/');</v>
      </c>
      <c r="AY47">
        <f>IF(ISERROR(VLOOKUP($B47,studentAidDefault,4,FALSE)),"NULL",VLOOKUP($B47,studentAidDefault,4,FALSE))</f>
        <v>0.125</v>
      </c>
      <c r="AZ47">
        <f>IF(ISERROR(VLOOKUP($B47,studentAidDefault,5,FALSE)),"NULL",VLOOKUP($B47,studentAidDefault,5,FALSE))</f>
        <v>0.13300000000000001</v>
      </c>
      <c r="BA47">
        <f>IF(ISERROR(VLOOKUP($B47,studentAidDefault,6,FALSE)),"NULL",VLOOKUP($B47,studentAidDefault,6,FALSE))</f>
        <v>0.14299999999999999</v>
      </c>
      <c r="BB47">
        <f>IF(ISERROR(VLOOKUP($B47,studentAidDefault,7,FALSE)),"NULL",VLOOKUP($B47,studentAidDefault,7,FALSE))</f>
        <v>0.16300000000000001</v>
      </c>
    </row>
    <row r="49" spans="7:8" x14ac:dyDescent="0.25">
      <c r="G49" s="11">
        <f>MAX(G4:G47)</f>
        <v>40</v>
      </c>
      <c r="H49" s="11">
        <f>MAX(H4:H47)</f>
        <v>70</v>
      </c>
    </row>
    <row r="50" spans="7:8" x14ac:dyDescent="0.25">
      <c r="G50" s="12">
        <v>80</v>
      </c>
      <c r="H50" s="12">
        <v>140</v>
      </c>
    </row>
    <row r="52" spans="7:8" x14ac:dyDescent="0.25">
      <c r="G52" t="s">
        <v>584</v>
      </c>
    </row>
    <row r="53" spans="7:8" x14ac:dyDescent="0.25">
      <c r="G53" s="2" t="s">
        <v>583</v>
      </c>
      <c r="H53" t="s">
        <v>987</v>
      </c>
    </row>
    <row r="54" spans="7:8" x14ac:dyDescent="0.25">
      <c r="G54" t="s">
        <v>585</v>
      </c>
      <c r="H54" t="s">
        <v>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G17"/>
  <sheetViews>
    <sheetView workbookViewId="0">
      <selection activeCell="G4" sqref="G4:G11"/>
    </sheetView>
  </sheetViews>
  <sheetFormatPr defaultRowHeight="15" x14ac:dyDescent="0.25"/>
  <cols>
    <col min="2" max="2" width="22.28515625" bestFit="1" customWidth="1"/>
    <col min="5" max="5" width="2.140625" style="9" customWidth="1"/>
    <col min="6" max="6" width="9.42578125" bestFit="1" customWidth="1"/>
  </cols>
  <sheetData>
    <row r="1" spans="1:7" x14ac:dyDescent="0.25">
      <c r="A1" s="10" t="s">
        <v>980</v>
      </c>
      <c r="B1">
        <v>1</v>
      </c>
      <c r="C1">
        <v>2</v>
      </c>
      <c r="D1">
        <v>3</v>
      </c>
    </row>
    <row r="3" spans="1:7" x14ac:dyDescent="0.25">
      <c r="A3" t="s">
        <v>587</v>
      </c>
      <c r="B3" t="s">
        <v>586</v>
      </c>
      <c r="D3" t="s">
        <v>587</v>
      </c>
      <c r="G3" t="str">
        <f>"INSERT INTO region ("&amp;A3&amp;","&amp;B3&amp;")"</f>
        <v>INSERT INTO region (region_id,region)</v>
      </c>
    </row>
    <row r="4" spans="1:7" x14ac:dyDescent="0.25">
      <c r="A4">
        <v>1</v>
      </c>
      <c r="B4" t="s">
        <v>90</v>
      </c>
      <c r="D4">
        <v>1</v>
      </c>
      <c r="F4">
        <f>LEN(B4)</f>
        <v>7</v>
      </c>
      <c r="G4" t="str">
        <f>G$3&amp;" VALUES("&amp;A4&amp;",'"&amp;B4&amp;"');"</f>
        <v>INSERT INTO region (region_id,region) VALUES(1,'Cariboo');</v>
      </c>
    </row>
    <row r="5" spans="1:7" x14ac:dyDescent="0.25">
      <c r="A5">
        <v>2</v>
      </c>
      <c r="B5" t="s">
        <v>115</v>
      </c>
      <c r="D5">
        <v>2</v>
      </c>
      <c r="F5">
        <f t="shared" ref="F5:F11" si="0">LEN(B5)</f>
        <v>8</v>
      </c>
      <c r="G5" t="str">
        <f t="shared" ref="G5:G11" si="1">G$3&amp;" VALUES("&amp;A5&amp;",'"&amp;B5&amp;"');"</f>
        <v>INSERT INTO region (region_id,region) VALUES(2,'Kootenay');</v>
      </c>
    </row>
    <row r="6" spans="1:7" x14ac:dyDescent="0.25">
      <c r="A6">
        <v>3</v>
      </c>
      <c r="B6" t="s">
        <v>3</v>
      </c>
      <c r="D6">
        <v>3</v>
      </c>
      <c r="F6">
        <f t="shared" si="0"/>
        <v>18</v>
      </c>
      <c r="G6" t="str">
        <f t="shared" si="1"/>
        <v>INSERT INTO region (region_id,region) VALUES(3,'Mainland/Southwest');</v>
      </c>
    </row>
    <row r="7" spans="1:7" x14ac:dyDescent="0.25">
      <c r="A7">
        <v>4</v>
      </c>
      <c r="B7" t="s">
        <v>82</v>
      </c>
      <c r="D7">
        <v>4</v>
      </c>
      <c r="F7">
        <f t="shared" si="0"/>
        <v>7</v>
      </c>
      <c r="G7" t="str">
        <f t="shared" si="1"/>
        <v>INSERT INTO region (region_id,region) VALUES(4,'Nechako');</v>
      </c>
    </row>
    <row r="8" spans="1:7" x14ac:dyDescent="0.25">
      <c r="A8">
        <v>5</v>
      </c>
      <c r="B8" t="s">
        <v>283</v>
      </c>
      <c r="D8">
        <v>5</v>
      </c>
      <c r="F8">
        <f t="shared" si="0"/>
        <v>11</v>
      </c>
      <c r="G8" t="str">
        <f t="shared" si="1"/>
        <v>INSERT INTO region (region_id,region) VALUES(5,'North Coast');</v>
      </c>
    </row>
    <row r="9" spans="1:7" x14ac:dyDescent="0.25">
      <c r="A9">
        <v>6</v>
      </c>
      <c r="B9" t="s">
        <v>260</v>
      </c>
      <c r="D9">
        <v>6</v>
      </c>
      <c r="F9">
        <f t="shared" si="0"/>
        <v>9</v>
      </c>
      <c r="G9" t="str">
        <f t="shared" si="1"/>
        <v>INSERT INTO region (region_id,region) VALUES(6,'Northeast');</v>
      </c>
    </row>
    <row r="10" spans="1:7" x14ac:dyDescent="0.25">
      <c r="A10">
        <v>7</v>
      </c>
      <c r="B10" t="s">
        <v>25</v>
      </c>
      <c r="D10">
        <v>7</v>
      </c>
      <c r="F10">
        <f t="shared" si="0"/>
        <v>17</v>
      </c>
      <c r="G10" t="str">
        <f t="shared" si="1"/>
        <v>INSERT INTO region (region_id,region) VALUES(7,'Thompson Okanagan');</v>
      </c>
    </row>
    <row r="11" spans="1:7" x14ac:dyDescent="0.25">
      <c r="A11">
        <v>8</v>
      </c>
      <c r="B11" t="s">
        <v>49</v>
      </c>
      <c r="D11">
        <v>8</v>
      </c>
      <c r="F11">
        <f t="shared" si="0"/>
        <v>22</v>
      </c>
      <c r="G11" t="str">
        <f t="shared" si="1"/>
        <v>INSERT INTO region (region_id,region) VALUES(8,'Vancouver Island/Coast');</v>
      </c>
    </row>
    <row r="13" spans="1:7" x14ac:dyDescent="0.25">
      <c r="F13">
        <f>MAX(F4:F11)</f>
        <v>22</v>
      </c>
    </row>
    <row r="14" spans="1:7" x14ac:dyDescent="0.25">
      <c r="F14" s="1">
        <v>40</v>
      </c>
    </row>
    <row r="16" spans="1:7" x14ac:dyDescent="0.25">
      <c r="F16" t="s">
        <v>587</v>
      </c>
    </row>
    <row r="17" spans="6:7" x14ac:dyDescent="0.25">
      <c r="F17" t="s">
        <v>586</v>
      </c>
      <c r="G17" t="s">
        <v>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G12"/>
  <sheetViews>
    <sheetView topLeftCell="E1" workbookViewId="0">
      <selection activeCell="G4" sqref="G4:G6"/>
    </sheetView>
  </sheetViews>
  <sheetFormatPr defaultRowHeight="15" x14ac:dyDescent="0.25"/>
  <cols>
    <col min="1" max="1" width="14.5703125" bestFit="1" customWidth="1"/>
    <col min="2" max="2" width="26.5703125" bestFit="1" customWidth="1"/>
    <col min="4" max="4" width="23.7109375" bestFit="1" customWidth="1"/>
    <col min="5" max="5" width="2.140625" style="9" customWidth="1"/>
    <col min="6" max="6" width="23.7109375" bestFit="1" customWidth="1"/>
  </cols>
  <sheetData>
    <row r="1" spans="1:7" x14ac:dyDescent="0.25">
      <c r="A1" s="10" t="s">
        <v>980</v>
      </c>
      <c r="B1">
        <v>1</v>
      </c>
      <c r="C1">
        <v>2</v>
      </c>
      <c r="D1">
        <v>3</v>
      </c>
    </row>
    <row r="3" spans="1:7" x14ac:dyDescent="0.25">
      <c r="A3" t="s">
        <v>981</v>
      </c>
      <c r="B3" t="s">
        <v>594</v>
      </c>
      <c r="D3" t="s">
        <v>981</v>
      </c>
      <c r="G3" t="str">
        <f>"INSERT INTO degree_granting_type ("&amp;A3&amp;","&amp;B3&amp;")"</f>
        <v>INSERT INTO degree_granting_type (degree_granting_type_id,degree_granting_type)</v>
      </c>
    </row>
    <row r="4" spans="1:7" x14ac:dyDescent="0.25">
      <c r="A4">
        <v>1</v>
      </c>
      <c r="B4" t="s">
        <v>498</v>
      </c>
      <c r="D4">
        <v>1</v>
      </c>
      <c r="F4">
        <f>LEN(B4)</f>
        <v>28</v>
      </c>
      <c r="G4" t="str">
        <f>G$3&amp;" VALUES("&amp;A4&amp;",'"&amp;B4&amp;"');"</f>
        <v>INSERT INTO degree_granting_type (degree_granting_type_id,degree_granting_type) VALUES(1,'B.C. Private Degree Granting');</v>
      </c>
    </row>
    <row r="5" spans="1:7" x14ac:dyDescent="0.25">
      <c r="A5">
        <v>2</v>
      </c>
      <c r="B5" t="s">
        <v>7</v>
      </c>
      <c r="D5">
        <v>2</v>
      </c>
      <c r="F5">
        <f t="shared" ref="F5:F6" si="0">LEN(B5)</f>
        <v>11</v>
      </c>
      <c r="G5" t="str">
        <f t="shared" ref="G5:G6" si="1">G$3&amp;" VALUES("&amp;A5&amp;",'"&amp;B5&amp;"');"</f>
        <v>INSERT INTO degree_granting_type (degree_granting_type_id,degree_granting_type) VALUES(2,'B.C. Public');</v>
      </c>
    </row>
    <row r="6" spans="1:7" x14ac:dyDescent="0.25">
      <c r="A6">
        <v>3</v>
      </c>
      <c r="B6" t="s">
        <v>515</v>
      </c>
      <c r="D6">
        <v>3</v>
      </c>
      <c r="F6">
        <f t="shared" si="0"/>
        <v>24</v>
      </c>
      <c r="G6" t="str">
        <f t="shared" si="1"/>
        <v>INSERT INTO degree_granting_type (degree_granting_type_id,degree_granting_type) VALUES(3,'Non-B.C. Degree Granting');</v>
      </c>
    </row>
    <row r="8" spans="1:7" x14ac:dyDescent="0.25">
      <c r="F8">
        <f>MAX(F4:F6)</f>
        <v>28</v>
      </c>
    </row>
    <row r="9" spans="1:7" x14ac:dyDescent="0.25">
      <c r="F9" s="1">
        <v>60</v>
      </c>
    </row>
    <row r="11" spans="1:7" x14ac:dyDescent="0.25">
      <c r="F11" t="s">
        <v>981</v>
      </c>
    </row>
    <row r="12" spans="1:7" x14ac:dyDescent="0.25">
      <c r="F12" t="s">
        <v>594</v>
      </c>
      <c r="G12" t="s">
        <v>988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H53"/>
  <sheetViews>
    <sheetView topLeftCell="F9" workbookViewId="0">
      <selection activeCell="G3" sqref="G3:G46"/>
    </sheetView>
  </sheetViews>
  <sheetFormatPr defaultRowHeight="15" x14ac:dyDescent="0.25"/>
  <cols>
    <col min="1" max="1" width="13.140625" bestFit="1" customWidth="1"/>
    <col min="2" max="5" width="14.140625" bestFit="1" customWidth="1"/>
    <col min="6" max="6" width="2.140625" style="9" customWidth="1"/>
    <col min="7" max="7" width="14.140625" bestFit="1" customWidth="1"/>
  </cols>
  <sheetData>
    <row r="1" spans="1:7" x14ac:dyDescent="0.25">
      <c r="A1" s="8" t="s">
        <v>976</v>
      </c>
    </row>
    <row r="2" spans="1:7" x14ac:dyDescent="0.25">
      <c r="A2" t="s">
        <v>584</v>
      </c>
      <c r="B2" t="s">
        <v>990</v>
      </c>
      <c r="C2" t="s">
        <v>991</v>
      </c>
      <c r="D2" t="s">
        <v>992</v>
      </c>
      <c r="E2" t="s">
        <v>993</v>
      </c>
      <c r="G2" t="str">
        <f>"INSERT INTO student_aid_bc ("&amp;A2&amp;","&amp;B2&amp;","&amp;C2&amp;","&amp;D2&amp;","&amp;E2&amp;")"</f>
        <v>INSERT INTO student_aid_bc (institution_id,FY_200708_201112,FY_200607_201011,FY_200506_200910,FY_200405_200809)</v>
      </c>
    </row>
    <row r="3" spans="1:7" x14ac:dyDescent="0.25">
      <c r="A3">
        <v>1</v>
      </c>
      <c r="B3">
        <v>5.8999999999999997E-2</v>
      </c>
      <c r="C3">
        <v>5.8000000000000003E-2</v>
      </c>
      <c r="D3">
        <v>5.3999999999999999E-2</v>
      </c>
      <c r="E3">
        <v>5.8999999999999997E-2</v>
      </c>
      <c r="G3" t="str">
        <f>G$2&amp;" VALUES("&amp;A3&amp;","&amp;B3&amp;","&amp;C3&amp;","&amp;D3&amp;","&amp;E3&amp;");"</f>
        <v>INSERT INTO student_aid_bc (institution_id,FY_200708_201112,FY_200607_201011,FY_200506_200910,FY_200405_200809) VALUES(1,0.059,0.058,0.054,0.059);</v>
      </c>
    </row>
    <row r="4" spans="1:7" x14ac:dyDescent="0.25">
      <c r="A4">
        <v>2</v>
      </c>
      <c r="B4">
        <v>4.8000000000000001E-2</v>
      </c>
      <c r="C4">
        <v>2.1000000000000001E-2</v>
      </c>
      <c r="D4">
        <v>0</v>
      </c>
      <c r="E4">
        <v>0</v>
      </c>
      <c r="G4" t="str">
        <f t="shared" ref="G4:G46" si="0">G$2&amp;" VALUES("&amp;A4&amp;","&amp;B4&amp;","&amp;C4&amp;","&amp;D4&amp;","&amp;E4&amp;");"</f>
        <v>INSERT INTO student_aid_bc (institution_id,FY_200708_201112,FY_200607_201011,FY_200506_200910,FY_200405_200809) VALUES(2,0.048,0.021,0,0);</v>
      </c>
    </row>
    <row r="5" spans="1:7" x14ac:dyDescent="0.25">
      <c r="A5">
        <v>3</v>
      </c>
      <c r="B5">
        <v>0</v>
      </c>
      <c r="C5" t="s">
        <v>964</v>
      </c>
      <c r="D5" t="s">
        <v>964</v>
      </c>
      <c r="E5" t="s">
        <v>964</v>
      </c>
      <c r="G5" t="str">
        <f t="shared" si="0"/>
        <v>INSERT INTO student_aid_bc (institution_id,FY_200708_201112,FY_200607_201011,FY_200506_200910,FY_200405_200809) VALUES(3,0,NULL,NULL,NULL);</v>
      </c>
    </row>
    <row r="6" spans="1:7" x14ac:dyDescent="0.25">
      <c r="A6">
        <v>4</v>
      </c>
      <c r="B6" t="s">
        <v>964</v>
      </c>
      <c r="C6" t="s">
        <v>964</v>
      </c>
      <c r="D6" t="s">
        <v>964</v>
      </c>
      <c r="E6" t="s">
        <v>964</v>
      </c>
      <c r="G6" t="str">
        <f t="shared" si="0"/>
        <v>INSERT INTO student_aid_bc (institution_id,FY_200708_201112,FY_200607_201011,FY_200506_200910,FY_200405_200809) VALUES(4,NULL,NULL,NULL,NULL);</v>
      </c>
    </row>
    <row r="7" spans="1:7" x14ac:dyDescent="0.25">
      <c r="A7">
        <v>5</v>
      </c>
      <c r="B7" t="s">
        <v>964</v>
      </c>
      <c r="C7" t="s">
        <v>964</v>
      </c>
      <c r="D7" t="s">
        <v>964</v>
      </c>
      <c r="E7" t="s">
        <v>964</v>
      </c>
      <c r="G7" t="str">
        <f t="shared" si="0"/>
        <v>INSERT INTO student_aid_bc (institution_id,FY_200708_201112,FY_200607_201011,FY_200506_200910,FY_200405_200809) VALUES(5,NULL,NULL,NULL,NULL);</v>
      </c>
    </row>
    <row r="8" spans="1:7" x14ac:dyDescent="0.25">
      <c r="A8">
        <v>6</v>
      </c>
      <c r="B8">
        <v>5.8999999999999997E-2</v>
      </c>
      <c r="C8">
        <v>5.8000000000000003E-2</v>
      </c>
      <c r="D8">
        <v>5.3999999999999999E-2</v>
      </c>
      <c r="E8">
        <v>5.8999999999999997E-2</v>
      </c>
      <c r="G8" t="str">
        <f t="shared" si="0"/>
        <v>INSERT INTO student_aid_bc (institution_id,FY_200708_201112,FY_200607_201011,FY_200506_200910,FY_200405_200809) VALUES(6,0.059,0.058,0.054,0.059);</v>
      </c>
    </row>
    <row r="9" spans="1:7" x14ac:dyDescent="0.25">
      <c r="A9">
        <v>7</v>
      </c>
      <c r="B9">
        <v>0.115</v>
      </c>
      <c r="C9">
        <v>0.11600000000000001</v>
      </c>
      <c r="D9">
        <v>0.11600000000000001</v>
      </c>
      <c r="E9">
        <v>0.121</v>
      </c>
      <c r="G9" t="str">
        <f t="shared" si="0"/>
        <v>INSERT INTO student_aid_bc (institution_id,FY_200708_201112,FY_200607_201011,FY_200506_200910,FY_200405_200809) VALUES(7,0.115,0.116,0.116,0.121);</v>
      </c>
    </row>
    <row r="10" spans="1:7" x14ac:dyDescent="0.25">
      <c r="A10">
        <v>8</v>
      </c>
      <c r="B10">
        <v>0.105</v>
      </c>
      <c r="C10">
        <v>9.6000000000000002E-2</v>
      </c>
      <c r="D10">
        <v>0.105</v>
      </c>
      <c r="E10">
        <v>0.11</v>
      </c>
      <c r="G10" t="str">
        <f t="shared" si="0"/>
        <v>INSERT INTO student_aid_bc (institution_id,FY_200708_201112,FY_200607_201011,FY_200506_200910,FY_200405_200809) VALUES(8,0.105,0.096,0.105,0.11);</v>
      </c>
    </row>
    <row r="11" spans="1:7" x14ac:dyDescent="0.25">
      <c r="A11">
        <v>9</v>
      </c>
      <c r="B11">
        <v>0.14599999999999999</v>
      </c>
      <c r="C11" t="s">
        <v>964</v>
      </c>
      <c r="D11" t="s">
        <v>964</v>
      </c>
      <c r="E11" t="s">
        <v>964</v>
      </c>
      <c r="G11" t="str">
        <f t="shared" si="0"/>
        <v>INSERT INTO student_aid_bc (institution_id,FY_200708_201112,FY_200607_201011,FY_200506_200910,FY_200405_200809) VALUES(9,0.146,NULL,NULL,NULL);</v>
      </c>
    </row>
    <row r="12" spans="1:7" x14ac:dyDescent="0.25">
      <c r="A12">
        <v>10</v>
      </c>
      <c r="B12">
        <v>0.14599999999999999</v>
      </c>
      <c r="C12" t="s">
        <v>964</v>
      </c>
      <c r="D12" t="s">
        <v>964</v>
      </c>
      <c r="E12" t="s">
        <v>964</v>
      </c>
      <c r="G12" t="str">
        <f t="shared" si="0"/>
        <v>INSERT INTO student_aid_bc (institution_id,FY_200708_201112,FY_200607_201011,FY_200506_200910,FY_200405_200809) VALUES(10,0.146,NULL,NULL,NULL);</v>
      </c>
    </row>
    <row r="13" spans="1:7" x14ac:dyDescent="0.25">
      <c r="A13">
        <v>11</v>
      </c>
      <c r="B13">
        <v>0.21099999999999999</v>
      </c>
      <c r="C13">
        <v>0.21099999999999999</v>
      </c>
      <c r="D13">
        <v>0.223</v>
      </c>
      <c r="E13">
        <v>0.23</v>
      </c>
      <c r="G13" t="str">
        <f t="shared" si="0"/>
        <v>INSERT INTO student_aid_bc (institution_id,FY_200708_201112,FY_200607_201011,FY_200506_200910,FY_200405_200809) VALUES(11,0.211,0.211,0.223,0.23);</v>
      </c>
    </row>
    <row r="14" spans="1:7" x14ac:dyDescent="0.25">
      <c r="A14">
        <v>12</v>
      </c>
      <c r="B14">
        <v>0.158</v>
      </c>
      <c r="C14">
        <v>0.17100000000000001</v>
      </c>
      <c r="D14">
        <v>0.184</v>
      </c>
      <c r="E14">
        <v>0.182</v>
      </c>
      <c r="G14" t="str">
        <f t="shared" si="0"/>
        <v>INSERT INTO student_aid_bc (institution_id,FY_200708_201112,FY_200607_201011,FY_200506_200910,FY_200405_200809) VALUES(12,0.158,0.171,0.184,0.182);</v>
      </c>
    </row>
    <row r="15" spans="1:7" x14ac:dyDescent="0.25">
      <c r="A15">
        <v>13</v>
      </c>
      <c r="B15">
        <v>0</v>
      </c>
      <c r="C15" t="s">
        <v>964</v>
      </c>
      <c r="D15" t="s">
        <v>964</v>
      </c>
      <c r="E15" t="s">
        <v>964</v>
      </c>
      <c r="G15" t="str">
        <f t="shared" si="0"/>
        <v>INSERT INTO student_aid_bc (institution_id,FY_200708_201112,FY_200607_201011,FY_200506_200910,FY_200405_200809) VALUES(13,0,NULL,NULL,NULL);</v>
      </c>
    </row>
    <row r="16" spans="1:7" x14ac:dyDescent="0.25">
      <c r="A16">
        <v>14</v>
      </c>
      <c r="B16">
        <v>0</v>
      </c>
      <c r="C16" t="s">
        <v>964</v>
      </c>
      <c r="D16" t="s">
        <v>964</v>
      </c>
      <c r="E16" t="s">
        <v>964</v>
      </c>
      <c r="G16" t="str">
        <f t="shared" si="0"/>
        <v>INSERT INTO student_aid_bc (institution_id,FY_200708_201112,FY_200607_201011,FY_200506_200910,FY_200405_200809) VALUES(14,0,NULL,NULL,NULL);</v>
      </c>
    </row>
    <row r="17" spans="1:7" x14ac:dyDescent="0.25">
      <c r="A17">
        <v>15</v>
      </c>
      <c r="B17">
        <v>0.11</v>
      </c>
      <c r="C17">
        <v>0.104</v>
      </c>
      <c r="D17">
        <v>0.114</v>
      </c>
      <c r="E17">
        <v>0.13</v>
      </c>
      <c r="G17" t="str">
        <f t="shared" si="0"/>
        <v>INSERT INTO student_aid_bc (institution_id,FY_200708_201112,FY_200607_201011,FY_200506_200910,FY_200405_200809) VALUES(15,0.11,0.104,0.114,0.13);</v>
      </c>
    </row>
    <row r="18" spans="1:7" x14ac:dyDescent="0.25">
      <c r="A18">
        <v>16</v>
      </c>
      <c r="B18" t="s">
        <v>964</v>
      </c>
      <c r="C18" t="s">
        <v>964</v>
      </c>
      <c r="D18" t="s">
        <v>964</v>
      </c>
      <c r="E18" t="s">
        <v>964</v>
      </c>
      <c r="G18" t="str">
        <f t="shared" si="0"/>
        <v>INSERT INTO student_aid_bc (institution_id,FY_200708_201112,FY_200607_201011,FY_200506_200910,FY_200405_200809) VALUES(16,NULL,NULL,NULL,NULL);</v>
      </c>
    </row>
    <row r="19" spans="1:7" x14ac:dyDescent="0.25">
      <c r="A19">
        <v>17</v>
      </c>
      <c r="B19" t="s">
        <v>964</v>
      </c>
      <c r="C19" t="s">
        <v>964</v>
      </c>
      <c r="D19" t="s">
        <v>964</v>
      </c>
      <c r="E19" t="s">
        <v>964</v>
      </c>
      <c r="G19" t="str">
        <f t="shared" si="0"/>
        <v>INSERT INTO student_aid_bc (institution_id,FY_200708_201112,FY_200607_201011,FY_200506_200910,FY_200405_200809) VALUES(17,NULL,NULL,NULL,NULL);</v>
      </c>
    </row>
    <row r="20" spans="1:7" x14ac:dyDescent="0.25">
      <c r="A20">
        <v>18</v>
      </c>
      <c r="B20" t="s">
        <v>964</v>
      </c>
      <c r="C20" t="s">
        <v>964</v>
      </c>
      <c r="D20" t="s">
        <v>964</v>
      </c>
      <c r="E20" t="s">
        <v>964</v>
      </c>
      <c r="G20" t="str">
        <f t="shared" si="0"/>
        <v>INSERT INTO student_aid_bc (institution_id,FY_200708_201112,FY_200607_201011,FY_200506_200910,FY_200405_200809) VALUES(18,NULL,NULL,NULL,NULL);</v>
      </c>
    </row>
    <row r="21" spans="1:7" x14ac:dyDescent="0.25">
      <c r="A21">
        <v>19</v>
      </c>
      <c r="B21" t="s">
        <v>964</v>
      </c>
      <c r="C21" t="s">
        <v>964</v>
      </c>
      <c r="D21" t="s">
        <v>964</v>
      </c>
      <c r="E21" t="s">
        <v>964</v>
      </c>
      <c r="G21" t="str">
        <f t="shared" si="0"/>
        <v>INSERT INTO student_aid_bc (institution_id,FY_200708_201112,FY_200607_201011,FY_200506_200910,FY_200405_200809) VALUES(19,NULL,NULL,NULL,NULL);</v>
      </c>
    </row>
    <row r="22" spans="1:7" x14ac:dyDescent="0.25">
      <c r="A22">
        <v>20</v>
      </c>
      <c r="B22">
        <v>3.2000000000000001E-2</v>
      </c>
      <c r="C22">
        <v>4.5999999999999999E-2</v>
      </c>
      <c r="D22">
        <v>1.6E-2</v>
      </c>
      <c r="E22">
        <v>1.7999999999999999E-2</v>
      </c>
      <c r="G22" t="str">
        <f t="shared" si="0"/>
        <v>INSERT INTO student_aid_bc (institution_id,FY_200708_201112,FY_200607_201011,FY_200506_200910,FY_200405_200809) VALUES(20,0.032,0.046,0.016,0.018);</v>
      </c>
    </row>
    <row r="23" spans="1:7" x14ac:dyDescent="0.25">
      <c r="A23">
        <v>21</v>
      </c>
      <c r="B23">
        <v>0.10199999999999999</v>
      </c>
      <c r="C23">
        <v>0.10299999999999999</v>
      </c>
      <c r="D23">
        <v>0.104</v>
      </c>
      <c r="E23">
        <v>0.112</v>
      </c>
      <c r="G23" t="str">
        <f t="shared" si="0"/>
        <v>INSERT INTO student_aid_bc (institution_id,FY_200708_201112,FY_200607_201011,FY_200506_200910,FY_200405_200809) VALUES(21,0.102,0.103,0.104,0.112);</v>
      </c>
    </row>
    <row r="24" spans="1:7" x14ac:dyDescent="0.25">
      <c r="A24">
        <v>22</v>
      </c>
      <c r="B24">
        <v>0.13</v>
      </c>
      <c r="C24">
        <v>0.13500000000000001</v>
      </c>
      <c r="D24">
        <v>0.13600000000000001</v>
      </c>
      <c r="E24">
        <v>0.14599999999999999</v>
      </c>
      <c r="G24" t="str">
        <f t="shared" si="0"/>
        <v>INSERT INTO student_aid_bc (institution_id,FY_200708_201112,FY_200607_201011,FY_200506_200910,FY_200405_200809) VALUES(22,0.13,0.135,0.136,0.146);</v>
      </c>
    </row>
    <row r="25" spans="1:7" x14ac:dyDescent="0.25">
      <c r="A25">
        <v>23</v>
      </c>
      <c r="B25">
        <v>0</v>
      </c>
      <c r="C25" t="s">
        <v>964</v>
      </c>
      <c r="D25" t="s">
        <v>964</v>
      </c>
      <c r="E25" t="s">
        <v>964</v>
      </c>
      <c r="G25" t="str">
        <f t="shared" si="0"/>
        <v>INSERT INTO student_aid_bc (institution_id,FY_200708_201112,FY_200607_201011,FY_200506_200910,FY_200405_200809) VALUES(23,0,NULL,NULL,NULL);</v>
      </c>
    </row>
    <row r="26" spans="1:7" x14ac:dyDescent="0.25">
      <c r="A26">
        <v>24</v>
      </c>
      <c r="B26">
        <v>0.33600000000000002</v>
      </c>
      <c r="C26">
        <v>0.42099999999999999</v>
      </c>
      <c r="D26">
        <v>0.46300000000000002</v>
      </c>
      <c r="E26">
        <v>0.53</v>
      </c>
      <c r="G26" t="str">
        <f t="shared" si="0"/>
        <v>INSERT INTO student_aid_bc (institution_id,FY_200708_201112,FY_200607_201011,FY_200506_200910,FY_200405_200809) VALUES(24,0.336,0.421,0.463,0.53);</v>
      </c>
    </row>
    <row r="27" spans="1:7" x14ac:dyDescent="0.25">
      <c r="A27">
        <v>25</v>
      </c>
      <c r="B27">
        <v>0.14799999999999999</v>
      </c>
      <c r="C27">
        <v>0.151</v>
      </c>
      <c r="D27">
        <v>0.17699999999999999</v>
      </c>
      <c r="E27">
        <v>0.20100000000000001</v>
      </c>
      <c r="G27" t="str">
        <f t="shared" si="0"/>
        <v>INSERT INTO student_aid_bc (institution_id,FY_200708_201112,FY_200607_201011,FY_200506_200910,FY_200405_200809) VALUES(25,0.148,0.151,0.177,0.201);</v>
      </c>
    </row>
    <row r="28" spans="1:7" x14ac:dyDescent="0.25">
      <c r="A28">
        <v>26</v>
      </c>
      <c r="B28">
        <v>0.152</v>
      </c>
      <c r="C28">
        <v>0.17699999999999999</v>
      </c>
      <c r="D28">
        <v>0.20399999999999999</v>
      </c>
      <c r="E28">
        <v>0.215</v>
      </c>
      <c r="G28" t="str">
        <f t="shared" si="0"/>
        <v>INSERT INTO student_aid_bc (institution_id,FY_200708_201112,FY_200607_201011,FY_200506_200910,FY_200405_200809) VALUES(26,0.152,0.177,0.204,0.215);</v>
      </c>
    </row>
    <row r="29" spans="1:7" x14ac:dyDescent="0.25">
      <c r="A29">
        <v>27</v>
      </c>
      <c r="B29">
        <v>0.34799999999999998</v>
      </c>
      <c r="C29">
        <v>0.36899999999999999</v>
      </c>
      <c r="D29">
        <v>0.40400000000000003</v>
      </c>
      <c r="E29">
        <v>0.38400000000000001</v>
      </c>
      <c r="G29" t="str">
        <f t="shared" si="0"/>
        <v>INSERT INTO student_aid_bc (institution_id,FY_200708_201112,FY_200607_201011,FY_200506_200910,FY_200405_200809) VALUES(27,0.348,0.369,0.404,0.384);</v>
      </c>
    </row>
    <row r="30" spans="1:7" x14ac:dyDescent="0.25">
      <c r="A30">
        <v>28</v>
      </c>
      <c r="B30">
        <v>0.127</v>
      </c>
      <c r="C30">
        <v>0.124</v>
      </c>
      <c r="D30">
        <v>0.113</v>
      </c>
      <c r="E30">
        <v>0.11600000000000001</v>
      </c>
      <c r="G30" t="str">
        <f t="shared" si="0"/>
        <v>INSERT INTO student_aid_bc (institution_id,FY_200708_201112,FY_200607_201011,FY_200506_200910,FY_200405_200809) VALUES(28,0.127,0.124,0.113,0.116);</v>
      </c>
    </row>
    <row r="31" spans="1:7" x14ac:dyDescent="0.25">
      <c r="A31">
        <v>29</v>
      </c>
      <c r="B31" t="s">
        <v>964</v>
      </c>
      <c r="C31" t="s">
        <v>964</v>
      </c>
      <c r="D31" t="s">
        <v>964</v>
      </c>
      <c r="E31" t="s">
        <v>964</v>
      </c>
      <c r="G31" t="str">
        <f t="shared" si="0"/>
        <v>INSERT INTO student_aid_bc (institution_id,FY_200708_201112,FY_200607_201011,FY_200506_200910,FY_200405_200809) VALUES(29,NULL,NULL,NULL,NULL);</v>
      </c>
    </row>
    <row r="32" spans="1:7" x14ac:dyDescent="0.25">
      <c r="A32">
        <v>30</v>
      </c>
      <c r="B32">
        <v>0</v>
      </c>
      <c r="C32" t="s">
        <v>964</v>
      </c>
      <c r="D32" t="s">
        <v>964</v>
      </c>
      <c r="E32" t="s">
        <v>964</v>
      </c>
      <c r="G32" t="str">
        <f t="shared" si="0"/>
        <v>INSERT INTO student_aid_bc (institution_id,FY_200708_201112,FY_200607_201011,FY_200506_200910,FY_200405_200809) VALUES(30,0,NULL,NULL,NULL);</v>
      </c>
    </row>
    <row r="33" spans="1:7" x14ac:dyDescent="0.25">
      <c r="A33">
        <v>31</v>
      </c>
      <c r="B33">
        <v>4.3999999999999997E-2</v>
      </c>
      <c r="C33">
        <v>3.5999999999999997E-2</v>
      </c>
      <c r="D33">
        <v>4.2999999999999997E-2</v>
      </c>
      <c r="E33">
        <v>4.5999999999999999E-2</v>
      </c>
      <c r="G33" t="str">
        <f t="shared" si="0"/>
        <v>INSERT INTO student_aid_bc (institution_id,FY_200708_201112,FY_200607_201011,FY_200506_200910,FY_200405_200809) VALUES(31,0.044,0.036,0.043,0.046);</v>
      </c>
    </row>
    <row r="34" spans="1:7" x14ac:dyDescent="0.25">
      <c r="A34">
        <v>32</v>
      </c>
      <c r="B34">
        <v>0.125</v>
      </c>
      <c r="C34">
        <v>0.14199999999999999</v>
      </c>
      <c r="D34">
        <v>0.14799999999999999</v>
      </c>
      <c r="E34">
        <v>0.152</v>
      </c>
      <c r="G34" t="str">
        <f t="shared" si="0"/>
        <v>INSERT INTO student_aid_bc (institution_id,FY_200708_201112,FY_200607_201011,FY_200506_200910,FY_200405_200809) VALUES(32,0.125,0.142,0.148,0.152);</v>
      </c>
    </row>
    <row r="35" spans="1:7" x14ac:dyDescent="0.25">
      <c r="A35">
        <v>33</v>
      </c>
      <c r="B35">
        <v>4.5999999999999999E-2</v>
      </c>
      <c r="C35">
        <v>4.8000000000000001E-2</v>
      </c>
      <c r="D35">
        <v>4.9000000000000002E-2</v>
      </c>
      <c r="E35">
        <v>5.0999999999999997E-2</v>
      </c>
      <c r="G35" t="str">
        <f t="shared" si="0"/>
        <v>INSERT INTO student_aid_bc (institution_id,FY_200708_201112,FY_200607_201011,FY_200506_200910,FY_200405_200809) VALUES(33,0.046,0.048,0.049,0.051);</v>
      </c>
    </row>
    <row r="36" spans="1:7" x14ac:dyDescent="0.25">
      <c r="A36">
        <v>34</v>
      </c>
      <c r="B36" t="s">
        <v>964</v>
      </c>
      <c r="C36" t="s">
        <v>964</v>
      </c>
      <c r="D36" t="s">
        <v>964</v>
      </c>
      <c r="E36" t="s">
        <v>964</v>
      </c>
      <c r="G36" t="str">
        <f t="shared" si="0"/>
        <v>INSERT INTO student_aid_bc (institution_id,FY_200708_201112,FY_200607_201011,FY_200506_200910,FY_200405_200809) VALUES(34,NULL,NULL,NULL,NULL);</v>
      </c>
    </row>
    <row r="37" spans="1:7" x14ac:dyDescent="0.25">
      <c r="A37">
        <v>35</v>
      </c>
      <c r="B37">
        <v>0.121</v>
      </c>
      <c r="C37">
        <v>0.112</v>
      </c>
      <c r="D37">
        <v>0.115</v>
      </c>
      <c r="E37">
        <v>0.128</v>
      </c>
      <c r="G37" t="str">
        <f t="shared" si="0"/>
        <v>INSERT INTO student_aid_bc (institution_id,FY_200708_201112,FY_200607_201011,FY_200506_200910,FY_200405_200809) VALUES(35,0.121,0.112,0.115,0.128);</v>
      </c>
    </row>
    <row r="38" spans="1:7" x14ac:dyDescent="0.25">
      <c r="A38">
        <v>36</v>
      </c>
      <c r="B38">
        <v>5.1999999999999998E-2</v>
      </c>
      <c r="C38">
        <v>5.3999999999999999E-2</v>
      </c>
      <c r="D38">
        <v>6.3E-2</v>
      </c>
      <c r="E38">
        <v>6.8000000000000005E-2</v>
      </c>
      <c r="G38" t="str">
        <f t="shared" si="0"/>
        <v>INSERT INTO student_aid_bc (institution_id,FY_200708_201112,FY_200607_201011,FY_200506_200910,FY_200405_200809) VALUES(36,0.052,0.054,0.063,0.068);</v>
      </c>
    </row>
    <row r="39" spans="1:7" x14ac:dyDescent="0.25">
      <c r="A39">
        <v>37</v>
      </c>
      <c r="B39">
        <v>0.16</v>
      </c>
      <c r="C39" t="s">
        <v>964</v>
      </c>
      <c r="D39">
        <v>0.2</v>
      </c>
      <c r="E39">
        <v>0.3</v>
      </c>
      <c r="G39" t="str">
        <f t="shared" si="0"/>
        <v>INSERT INTO student_aid_bc (institution_id,FY_200708_201112,FY_200607_201011,FY_200506_200910,FY_200405_200809) VALUES(37,0.16,NULL,0.2,0.3);</v>
      </c>
    </row>
    <row r="40" spans="1:7" x14ac:dyDescent="0.25">
      <c r="A40">
        <v>38</v>
      </c>
      <c r="B40">
        <v>2.9000000000000001E-2</v>
      </c>
      <c r="C40">
        <v>0.03</v>
      </c>
      <c r="D40">
        <v>3.2000000000000001E-2</v>
      </c>
      <c r="E40">
        <v>3.6999999999999998E-2</v>
      </c>
      <c r="G40" t="str">
        <f t="shared" si="0"/>
        <v>INSERT INTO student_aid_bc (institution_id,FY_200708_201112,FY_200607_201011,FY_200506_200910,FY_200405_200809) VALUES(38,0.029,0.03,0.032,0.037);</v>
      </c>
    </row>
    <row r="41" spans="1:7" x14ac:dyDescent="0.25">
      <c r="A41">
        <v>39</v>
      </c>
      <c r="B41">
        <v>7.6999999999999999E-2</v>
      </c>
      <c r="C41">
        <v>8.1000000000000003E-2</v>
      </c>
      <c r="D41">
        <v>8.7999999999999995E-2</v>
      </c>
      <c r="E41">
        <v>8.8999999999999996E-2</v>
      </c>
      <c r="G41" t="str">
        <f t="shared" si="0"/>
        <v>INSERT INTO student_aid_bc (institution_id,FY_200708_201112,FY_200607_201011,FY_200506_200910,FY_200405_200809) VALUES(39,0.077,0.081,0.088,0.089);</v>
      </c>
    </row>
    <row r="42" spans="1:7" x14ac:dyDescent="0.25">
      <c r="A42">
        <v>40</v>
      </c>
      <c r="B42" t="s">
        <v>964</v>
      </c>
      <c r="C42" t="s">
        <v>964</v>
      </c>
      <c r="D42" t="s">
        <v>964</v>
      </c>
      <c r="E42" t="s">
        <v>964</v>
      </c>
      <c r="G42" t="str">
        <f t="shared" si="0"/>
        <v>INSERT INTO student_aid_bc (institution_id,FY_200708_201112,FY_200607_201011,FY_200506_200910,FY_200405_200809) VALUES(40,NULL,NULL,NULL,NULL);</v>
      </c>
    </row>
    <row r="43" spans="1:7" x14ac:dyDescent="0.25">
      <c r="A43">
        <v>41</v>
      </c>
      <c r="B43">
        <v>0.111</v>
      </c>
      <c r="C43">
        <v>0.12</v>
      </c>
      <c r="D43">
        <v>0.12</v>
      </c>
      <c r="E43">
        <v>0.13</v>
      </c>
      <c r="G43" t="str">
        <f t="shared" si="0"/>
        <v>INSERT INTO student_aid_bc (institution_id,FY_200708_201112,FY_200607_201011,FY_200506_200910,FY_200405_200809) VALUES(41,0.111,0.12,0.12,0.13);</v>
      </c>
    </row>
    <row r="44" spans="1:7" x14ac:dyDescent="0.25">
      <c r="A44">
        <v>42</v>
      </c>
      <c r="B44">
        <v>4.2999999999999997E-2</v>
      </c>
      <c r="C44">
        <v>0.04</v>
      </c>
      <c r="D44">
        <v>4.2000000000000003E-2</v>
      </c>
      <c r="E44">
        <v>4.7E-2</v>
      </c>
      <c r="G44" t="str">
        <f t="shared" si="0"/>
        <v>INSERT INTO student_aid_bc (institution_id,FY_200708_201112,FY_200607_201011,FY_200506_200910,FY_200405_200809) VALUES(42,0.043,0.04,0.042,0.047);</v>
      </c>
    </row>
    <row r="45" spans="1:7" x14ac:dyDescent="0.25">
      <c r="A45">
        <v>43</v>
      </c>
      <c r="B45">
        <v>8.3000000000000004E-2</v>
      </c>
      <c r="C45">
        <v>8.8999999999999996E-2</v>
      </c>
      <c r="D45">
        <v>8.8999999999999996E-2</v>
      </c>
      <c r="E45">
        <v>9.1999999999999998E-2</v>
      </c>
      <c r="G45" t="str">
        <f t="shared" si="0"/>
        <v>INSERT INTO student_aid_bc (institution_id,FY_200708_201112,FY_200607_201011,FY_200506_200910,FY_200405_200809) VALUES(43,0.083,0.089,0.089,0.092);</v>
      </c>
    </row>
    <row r="46" spans="1:7" x14ac:dyDescent="0.25">
      <c r="A46">
        <v>44</v>
      </c>
      <c r="B46">
        <v>0.125</v>
      </c>
      <c r="C46">
        <v>0.13300000000000001</v>
      </c>
      <c r="D46">
        <v>0.14299999999999999</v>
      </c>
      <c r="E46">
        <v>0.16300000000000001</v>
      </c>
      <c r="G46" t="str">
        <f t="shared" si="0"/>
        <v>INSERT INTO student_aid_bc (institution_id,FY_200708_201112,FY_200607_201011,FY_200506_200910,FY_200405_200809) VALUES(44,0.125,0.133,0.143,0.163);</v>
      </c>
    </row>
    <row r="49" spans="7:8" x14ac:dyDescent="0.25">
      <c r="G49" t="s">
        <v>584</v>
      </c>
    </row>
    <row r="50" spans="7:8" x14ac:dyDescent="0.25">
      <c r="G50" t="s">
        <v>972</v>
      </c>
      <c r="H50" t="s">
        <v>983</v>
      </c>
    </row>
    <row r="51" spans="7:8" x14ac:dyDescent="0.25">
      <c r="G51" t="s">
        <v>973</v>
      </c>
      <c r="H51" t="s">
        <v>983</v>
      </c>
    </row>
    <row r="52" spans="7:8" x14ac:dyDescent="0.25">
      <c r="G52" t="s">
        <v>974</v>
      </c>
      <c r="H52" t="s">
        <v>983</v>
      </c>
    </row>
    <row r="53" spans="7:8" x14ac:dyDescent="0.25">
      <c r="G53" t="s">
        <v>975</v>
      </c>
      <c r="H53" t="s">
        <v>983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join_data</vt:lpstr>
      <vt:lpstr>relationships</vt:lpstr>
      <vt:lpstr>campus</vt:lpstr>
      <vt:lpstr>institution_type</vt:lpstr>
      <vt:lpstr>city</vt:lpstr>
      <vt:lpstr>institution</vt:lpstr>
      <vt:lpstr>region</vt:lpstr>
      <vt:lpstr>degree_granting_type</vt:lpstr>
      <vt:lpstr>student_aid_bc</vt:lpstr>
      <vt:lpstr>raw_student_aid</vt:lpstr>
      <vt:lpstr>campus</vt:lpstr>
      <vt:lpstr>city</vt:lpstr>
      <vt:lpstr>degree_granting_type</vt:lpstr>
      <vt:lpstr>institution</vt:lpstr>
      <vt:lpstr>region</vt:lpstr>
      <vt:lpstr>studentAidDefault</vt:lpstr>
      <vt:lpstr>type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 Nokes</dc:creator>
  <cp:lastModifiedBy>Derek G Nokes</cp:lastModifiedBy>
  <dcterms:created xsi:type="dcterms:W3CDTF">2015-02-28T16:52:35Z</dcterms:created>
  <dcterms:modified xsi:type="dcterms:W3CDTF">2015-03-01T05:09:37Z</dcterms:modified>
</cp:coreProperties>
</file>