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cessing4\Programs\Games\LNZ\"/>
    </mc:Choice>
  </mc:AlternateContent>
  <xr:revisionPtr revIDLastSave="0" documentId="13_ncr:1_{D99B9348-07FD-4984-AB67-6B254163D820}" xr6:coauthVersionLast="47" xr6:coauthVersionMax="47" xr10:uidLastSave="{00000000-0000-0000-0000-000000000000}"/>
  <bookViews>
    <workbookView xWindow="-120" yWindow="-120" windowWidth="29040" windowHeight="15720" tabRatio="657" activeTab="4" xr2:uid="{C87F634A-6B2D-4506-B485-5153AAAF3A5B}"/>
  </bookViews>
  <sheets>
    <sheet name="Terrains" sheetId="13" r:id="rId1"/>
    <sheet name="Features" sheetId="8" r:id="rId2"/>
    <sheet name="Units" sheetId="1" r:id="rId3"/>
    <sheet name="Statuses" sheetId="3" r:id="rId4"/>
    <sheet name="Items" sheetId="2" r:id="rId5"/>
    <sheet name="Projectiles" sheetId="9" r:id="rId6"/>
    <sheet name="VisualEffects" sheetId="14" r:id="rId7"/>
    <sheet name="Keys-Locks" sheetId="4" r:id="rId8"/>
    <sheet name="Abilities" sheetId="10" r:id="rId9"/>
    <sheet name="XP Chart" sheetId="7" r:id="rId10"/>
    <sheet name="HeroTree" sheetId="11" r:id="rId11"/>
    <sheet name="PlayerTree" sheetId="16" r:id="rId12"/>
    <sheet name="Conditions" sheetId="5" r:id="rId13"/>
    <sheet name="Effects" sheetId="6" r:id="rId14"/>
    <sheet name="Crafting" sheetId="15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11" l="1"/>
  <c r="C4" i="16"/>
  <c r="C3" i="11"/>
  <c r="M36" i="9"/>
  <c r="M5" i="9"/>
  <c r="M6" i="9"/>
  <c r="M7" i="9"/>
  <c r="M8" i="9"/>
  <c r="M9" i="9"/>
  <c r="M10" i="9"/>
  <c r="M11" i="9"/>
  <c r="M12" i="9"/>
  <c r="M13" i="9"/>
  <c r="M14" i="9"/>
  <c r="M15" i="9"/>
  <c r="M16" i="9"/>
  <c r="M17" i="9"/>
  <c r="M18" i="9"/>
  <c r="M19" i="9"/>
  <c r="M20" i="9"/>
  <c r="M21" i="9"/>
  <c r="M22" i="9"/>
  <c r="M23" i="9"/>
  <c r="M24" i="9"/>
  <c r="M25" i="9"/>
  <c r="M26" i="9"/>
  <c r="M27" i="9"/>
  <c r="M28" i="9"/>
  <c r="M29" i="9"/>
  <c r="M30" i="9"/>
  <c r="M31" i="9"/>
  <c r="M32" i="9"/>
  <c r="M33" i="9"/>
  <c r="M34" i="9"/>
  <c r="M35" i="9"/>
  <c r="M37" i="9"/>
  <c r="M38" i="9"/>
  <c r="M39" i="9"/>
  <c r="M40" i="9"/>
  <c r="M4" i="9"/>
  <c r="I10" i="7"/>
  <c r="C5" i="7" s="1"/>
  <c r="I11" i="7"/>
  <c r="I12" i="7"/>
  <c r="I13" i="7"/>
  <c r="I14" i="7"/>
  <c r="I15" i="7"/>
  <c r="I16" i="7"/>
  <c r="I17" i="7"/>
  <c r="C12" i="7" s="1"/>
  <c r="I18" i="7"/>
  <c r="I19" i="7"/>
  <c r="I20" i="7"/>
  <c r="I21" i="7"/>
  <c r="I22" i="7"/>
  <c r="I23" i="7"/>
  <c r="I24" i="7"/>
  <c r="I25" i="7"/>
  <c r="C20" i="7" s="1"/>
  <c r="I26" i="7"/>
  <c r="I27" i="7"/>
  <c r="I28" i="7"/>
  <c r="I29" i="7"/>
  <c r="I30" i="7"/>
  <c r="I31" i="7"/>
  <c r="I32" i="7"/>
  <c r="I33" i="7"/>
  <c r="C28" i="7" s="1"/>
  <c r="I34" i="7"/>
  <c r="I35" i="7"/>
  <c r="I36" i="7"/>
  <c r="I37" i="7"/>
  <c r="I38" i="7"/>
  <c r="I39" i="7"/>
  <c r="I40" i="7"/>
  <c r="I41" i="7"/>
  <c r="C36" i="7" s="1"/>
  <c r="I42" i="7"/>
  <c r="I43" i="7"/>
  <c r="I44" i="7"/>
  <c r="I45" i="7"/>
  <c r="I46" i="7"/>
  <c r="I47" i="7"/>
  <c r="I48" i="7"/>
  <c r="I49" i="7"/>
  <c r="C44" i="7" s="1"/>
  <c r="I50" i="7"/>
  <c r="I51" i="7"/>
  <c r="I52" i="7"/>
  <c r="I53" i="7"/>
  <c r="I54" i="7"/>
  <c r="I55" i="7"/>
  <c r="I56" i="7"/>
  <c r="I57" i="7"/>
  <c r="C52" i="7" s="1"/>
  <c r="I58" i="7"/>
  <c r="I59" i="7"/>
  <c r="I60" i="7"/>
  <c r="I61" i="7"/>
  <c r="I62" i="7"/>
  <c r="I63" i="7"/>
  <c r="I64" i="7"/>
  <c r="I65" i="7"/>
  <c r="C60" i="7" s="1"/>
  <c r="I66" i="7"/>
  <c r="I67" i="7"/>
  <c r="I68" i="7"/>
  <c r="I69" i="7"/>
  <c r="I70" i="7"/>
  <c r="I71" i="7"/>
  <c r="I72" i="7"/>
  <c r="I73" i="7"/>
  <c r="C68" i="7" s="1"/>
  <c r="I74" i="7"/>
  <c r="I75" i="7"/>
  <c r="I76" i="7"/>
  <c r="I77" i="7"/>
  <c r="I78" i="7"/>
  <c r="I79" i="7"/>
  <c r="I80" i="7"/>
  <c r="I81" i="7"/>
  <c r="C76" i="7" s="1"/>
  <c r="I82" i="7"/>
  <c r="I83" i="7"/>
  <c r="I84" i="7"/>
  <c r="I85" i="7"/>
  <c r="I86" i="7"/>
  <c r="I87" i="7"/>
  <c r="I88" i="7"/>
  <c r="I89" i="7"/>
  <c r="C84" i="7" s="1"/>
  <c r="I90" i="7"/>
  <c r="I91" i="7"/>
  <c r="I92" i="7"/>
  <c r="I93" i="7"/>
  <c r="I94" i="7"/>
  <c r="I95" i="7"/>
  <c r="I96" i="7"/>
  <c r="I97" i="7"/>
  <c r="C92" i="7" s="1"/>
  <c r="I98" i="7"/>
  <c r="I99" i="7"/>
  <c r="I100" i="7"/>
  <c r="I101" i="7"/>
  <c r="I102" i="7"/>
  <c r="I103" i="7"/>
  <c r="I104" i="7"/>
  <c r="I105" i="7"/>
  <c r="C100" i="7" s="1"/>
  <c r="I106" i="7"/>
  <c r="I107" i="7"/>
  <c r="I108" i="7"/>
  <c r="I109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5" i="7"/>
  <c r="S10" i="7"/>
  <c r="R10" i="7"/>
  <c r="R11" i="7" s="1"/>
  <c r="R12" i="7" s="1"/>
  <c r="R13" i="7" s="1"/>
  <c r="R14" i="7" s="1"/>
  <c r="R15" i="7" s="1"/>
  <c r="R16" i="7" s="1"/>
  <c r="R17" i="7" s="1"/>
  <c r="R18" i="7" s="1"/>
  <c r="R19" i="7" s="1"/>
  <c r="R20" i="7" s="1"/>
  <c r="R21" i="7" s="1"/>
  <c r="R22" i="7" s="1"/>
  <c r="R23" i="7" s="1"/>
  <c r="R24" i="7" s="1"/>
  <c r="R25" i="7" s="1"/>
  <c r="R26" i="7" s="1"/>
  <c r="R27" i="7" s="1"/>
  <c r="R28" i="7" s="1"/>
  <c r="R29" i="7" s="1"/>
  <c r="R30" i="7" s="1"/>
  <c r="R31" i="7" s="1"/>
  <c r="R32" i="7" s="1"/>
  <c r="R33" i="7" s="1"/>
  <c r="R34" i="7" s="1"/>
  <c r="R35" i="7" s="1"/>
  <c r="R36" i="7" s="1"/>
  <c r="R37" i="7" s="1"/>
  <c r="R38" i="7" s="1"/>
  <c r="R39" i="7" s="1"/>
  <c r="R40" i="7" s="1"/>
  <c r="R41" i="7" s="1"/>
  <c r="R42" i="7" s="1"/>
  <c r="R43" i="7" s="1"/>
  <c r="R44" i="7" s="1"/>
  <c r="R45" i="7" s="1"/>
  <c r="R46" i="7" s="1"/>
  <c r="R47" i="7" s="1"/>
  <c r="R48" i="7" s="1"/>
  <c r="R49" i="7" s="1"/>
  <c r="R50" i="7" s="1"/>
  <c r="R51" i="7" s="1"/>
  <c r="R52" i="7" s="1"/>
  <c r="R53" i="7" s="1"/>
  <c r="R54" i="7" s="1"/>
  <c r="R55" i="7" s="1"/>
  <c r="R56" i="7" s="1"/>
  <c r="R57" i="7" s="1"/>
  <c r="R58" i="7" s="1"/>
  <c r="R59" i="7" s="1"/>
  <c r="R60" i="7" s="1"/>
  <c r="R61" i="7" s="1"/>
  <c r="R62" i="7" s="1"/>
  <c r="R63" i="7" s="1"/>
  <c r="R64" i="7" s="1"/>
  <c r="R65" i="7" s="1"/>
  <c r="R66" i="7" s="1"/>
  <c r="R67" i="7" s="1"/>
  <c r="R68" i="7" s="1"/>
  <c r="R69" i="7" s="1"/>
  <c r="R70" i="7" s="1"/>
  <c r="R71" i="7" s="1"/>
  <c r="R72" i="7" s="1"/>
  <c r="R73" i="7" s="1"/>
  <c r="R74" i="7" s="1"/>
  <c r="R75" i="7" s="1"/>
  <c r="R76" i="7" s="1"/>
  <c r="R77" i="7" s="1"/>
  <c r="R78" i="7" s="1"/>
  <c r="R79" i="7" s="1"/>
  <c r="R80" i="7" s="1"/>
  <c r="R81" i="7" s="1"/>
  <c r="R82" i="7" s="1"/>
  <c r="R83" i="7" s="1"/>
  <c r="R84" i="7" s="1"/>
  <c r="R85" i="7" s="1"/>
  <c r="R86" i="7" s="1"/>
  <c r="R87" i="7" s="1"/>
  <c r="R88" i="7" s="1"/>
  <c r="R89" i="7" s="1"/>
  <c r="R90" i="7" s="1"/>
  <c r="R91" i="7" s="1"/>
  <c r="R92" i="7" s="1"/>
  <c r="R93" i="7" s="1"/>
  <c r="R94" i="7" s="1"/>
  <c r="R95" i="7" s="1"/>
  <c r="R96" i="7" s="1"/>
  <c r="R97" i="7" s="1"/>
  <c r="R98" i="7" s="1"/>
  <c r="R99" i="7" s="1"/>
  <c r="R100" i="7" s="1"/>
  <c r="R101" i="7" s="1"/>
  <c r="R102" i="7" s="1"/>
  <c r="R103" i="7" s="1"/>
  <c r="R104" i="7" s="1"/>
  <c r="R105" i="7" s="1"/>
  <c r="R106" i="7" s="1"/>
  <c r="R107" i="7" s="1"/>
  <c r="R108" i="7" s="1"/>
  <c r="R109" i="7" s="1"/>
  <c r="R110" i="7" s="1"/>
  <c r="Q10" i="7"/>
  <c r="Q11" i="7" s="1"/>
  <c r="Q12" i="7" s="1"/>
  <c r="Q13" i="7" s="1"/>
  <c r="Q14" i="7" s="1"/>
  <c r="Q15" i="7" s="1"/>
  <c r="Q16" i="7" s="1"/>
  <c r="Q17" i="7" s="1"/>
  <c r="Q18" i="7" s="1"/>
  <c r="Q19" i="7" s="1"/>
  <c r="Q20" i="7" s="1"/>
  <c r="Q21" i="7" s="1"/>
  <c r="Q22" i="7" s="1"/>
  <c r="Q23" i="7" s="1"/>
  <c r="Q24" i="7" s="1"/>
  <c r="Q25" i="7" s="1"/>
  <c r="Q26" i="7" s="1"/>
  <c r="Q27" i="7" s="1"/>
  <c r="Q28" i="7" s="1"/>
  <c r="Q29" i="7" s="1"/>
  <c r="Q30" i="7" s="1"/>
  <c r="Q31" i="7" s="1"/>
  <c r="Q32" i="7" s="1"/>
  <c r="Q33" i="7" s="1"/>
  <c r="Q34" i="7" s="1"/>
  <c r="Q35" i="7" s="1"/>
  <c r="Q36" i="7" s="1"/>
  <c r="Q37" i="7" s="1"/>
  <c r="Q38" i="7" s="1"/>
  <c r="Q39" i="7" s="1"/>
  <c r="Q40" i="7" s="1"/>
  <c r="Q41" i="7" s="1"/>
  <c r="Q42" i="7" s="1"/>
  <c r="Q43" i="7" s="1"/>
  <c r="Q44" i="7" s="1"/>
  <c r="Q45" i="7" s="1"/>
  <c r="Q46" i="7" s="1"/>
  <c r="Q47" i="7" s="1"/>
  <c r="Q48" i="7" s="1"/>
  <c r="Q49" i="7" s="1"/>
  <c r="Q50" i="7" s="1"/>
  <c r="Q51" i="7" s="1"/>
  <c r="Q52" i="7" s="1"/>
  <c r="Q53" i="7" s="1"/>
  <c r="Q54" i="7" s="1"/>
  <c r="Q55" i="7" s="1"/>
  <c r="Q56" i="7" s="1"/>
  <c r="Q57" i="7" s="1"/>
  <c r="Q58" i="7" s="1"/>
  <c r="Q59" i="7" s="1"/>
  <c r="Q60" i="7" s="1"/>
  <c r="Q61" i="7" s="1"/>
  <c r="Q62" i="7" s="1"/>
  <c r="Q63" i="7" s="1"/>
  <c r="Q64" i="7" s="1"/>
  <c r="Q65" i="7" s="1"/>
  <c r="Q66" i="7" s="1"/>
  <c r="Q67" i="7" s="1"/>
  <c r="Q68" i="7" s="1"/>
  <c r="Q69" i="7" s="1"/>
  <c r="Q70" i="7" s="1"/>
  <c r="Q71" i="7" s="1"/>
  <c r="Q72" i="7" s="1"/>
  <c r="Q73" i="7" s="1"/>
  <c r="Q74" i="7" s="1"/>
  <c r="Q75" i="7" s="1"/>
  <c r="Q76" i="7" s="1"/>
  <c r="Q77" i="7" s="1"/>
  <c r="Q78" i="7" s="1"/>
  <c r="Q79" i="7" s="1"/>
  <c r="Q80" i="7" s="1"/>
  <c r="Q81" i="7" s="1"/>
  <c r="Q82" i="7" s="1"/>
  <c r="Q83" i="7" s="1"/>
  <c r="Q84" i="7" s="1"/>
  <c r="Q85" i="7" s="1"/>
  <c r="Q86" i="7" s="1"/>
  <c r="Q87" i="7" s="1"/>
  <c r="Q88" i="7" s="1"/>
  <c r="Q89" i="7" s="1"/>
  <c r="Q90" i="7" s="1"/>
  <c r="Q91" i="7" s="1"/>
  <c r="Q92" i="7" s="1"/>
  <c r="Q93" i="7" s="1"/>
  <c r="Q94" i="7" s="1"/>
  <c r="Q95" i="7" s="1"/>
  <c r="Q96" i="7" s="1"/>
  <c r="Q97" i="7" s="1"/>
  <c r="Q98" i="7" s="1"/>
  <c r="Q99" i="7" s="1"/>
  <c r="Q100" i="7" s="1"/>
  <c r="Q101" i="7" s="1"/>
  <c r="Q102" i="7" s="1"/>
  <c r="Q103" i="7" s="1"/>
  <c r="Q104" i="7" s="1"/>
  <c r="Q105" i="7" s="1"/>
  <c r="Q106" i="7" s="1"/>
  <c r="Q107" i="7" s="1"/>
  <c r="Q108" i="7" s="1"/>
  <c r="Q109" i="7" s="1"/>
  <c r="Q110" i="7" s="1"/>
  <c r="P10" i="7"/>
  <c r="P11" i="7" s="1"/>
  <c r="P12" i="7" s="1"/>
  <c r="P13" i="7" s="1"/>
  <c r="P14" i="7" s="1"/>
  <c r="P15" i="7" s="1"/>
  <c r="P16" i="7" s="1"/>
  <c r="P17" i="7" s="1"/>
  <c r="P18" i="7" s="1"/>
  <c r="P19" i="7" s="1"/>
  <c r="P20" i="7" s="1"/>
  <c r="P21" i="7" s="1"/>
  <c r="P22" i="7" s="1"/>
  <c r="P23" i="7" s="1"/>
  <c r="P24" i="7" s="1"/>
  <c r="P25" i="7" s="1"/>
  <c r="P26" i="7" s="1"/>
  <c r="P27" i="7" s="1"/>
  <c r="P28" i="7" s="1"/>
  <c r="P29" i="7" s="1"/>
  <c r="P30" i="7" s="1"/>
  <c r="P31" i="7" s="1"/>
  <c r="P32" i="7" s="1"/>
  <c r="P33" i="7" s="1"/>
  <c r="P34" i="7" s="1"/>
  <c r="P35" i="7" s="1"/>
  <c r="P36" i="7" s="1"/>
  <c r="P37" i="7" s="1"/>
  <c r="P38" i="7" s="1"/>
  <c r="P39" i="7" s="1"/>
  <c r="P40" i="7" s="1"/>
  <c r="P41" i="7" s="1"/>
  <c r="P42" i="7" s="1"/>
  <c r="P43" i="7" s="1"/>
  <c r="P44" i="7" s="1"/>
  <c r="P45" i="7" s="1"/>
  <c r="P46" i="7" s="1"/>
  <c r="P47" i="7" s="1"/>
  <c r="P48" i="7" s="1"/>
  <c r="P49" i="7" s="1"/>
  <c r="P50" i="7" s="1"/>
  <c r="P51" i="7" s="1"/>
  <c r="P52" i="7" s="1"/>
  <c r="P53" i="7" s="1"/>
  <c r="P54" i="7" s="1"/>
  <c r="P55" i="7" s="1"/>
  <c r="P56" i="7" s="1"/>
  <c r="P57" i="7" s="1"/>
  <c r="P58" i="7" s="1"/>
  <c r="P59" i="7" s="1"/>
  <c r="P60" i="7" s="1"/>
  <c r="P61" i="7" s="1"/>
  <c r="P62" i="7" s="1"/>
  <c r="P63" i="7" s="1"/>
  <c r="P64" i="7" s="1"/>
  <c r="P65" i="7" s="1"/>
  <c r="P66" i="7" s="1"/>
  <c r="P67" i="7" s="1"/>
  <c r="P68" i="7" s="1"/>
  <c r="P69" i="7" s="1"/>
  <c r="P70" i="7" s="1"/>
  <c r="P71" i="7" s="1"/>
  <c r="P72" i="7" s="1"/>
  <c r="P73" i="7" s="1"/>
  <c r="P74" i="7" s="1"/>
  <c r="P75" i="7" s="1"/>
  <c r="P76" i="7" s="1"/>
  <c r="P77" i="7" s="1"/>
  <c r="P78" i="7" s="1"/>
  <c r="P79" i="7" s="1"/>
  <c r="P80" i="7" s="1"/>
  <c r="P81" i="7" s="1"/>
  <c r="P82" i="7" s="1"/>
  <c r="P83" i="7" s="1"/>
  <c r="P84" i="7" s="1"/>
  <c r="P85" i="7" s="1"/>
  <c r="P86" i="7" s="1"/>
  <c r="P87" i="7" s="1"/>
  <c r="P88" i="7" s="1"/>
  <c r="P89" i="7" s="1"/>
  <c r="P90" i="7" s="1"/>
  <c r="P91" i="7" s="1"/>
  <c r="P92" i="7" s="1"/>
  <c r="P93" i="7" s="1"/>
  <c r="P94" i="7" s="1"/>
  <c r="P95" i="7" s="1"/>
  <c r="P96" i="7" s="1"/>
  <c r="P97" i="7" s="1"/>
  <c r="P98" i="7" s="1"/>
  <c r="P99" i="7" s="1"/>
  <c r="P100" i="7" s="1"/>
  <c r="P101" i="7" s="1"/>
  <c r="P102" i="7" s="1"/>
  <c r="P103" i="7" s="1"/>
  <c r="P104" i="7" s="1"/>
  <c r="P105" i="7" s="1"/>
  <c r="P106" i="7" s="1"/>
  <c r="P107" i="7" s="1"/>
  <c r="P108" i="7" s="1"/>
  <c r="P109" i="7" s="1"/>
  <c r="P110" i="7" s="1"/>
  <c r="O10" i="7"/>
  <c r="O11" i="7" s="1"/>
  <c r="O12" i="7" s="1"/>
  <c r="O13" i="7" s="1"/>
  <c r="O14" i="7" s="1"/>
  <c r="O15" i="7" s="1"/>
  <c r="O16" i="7" s="1"/>
  <c r="O17" i="7" s="1"/>
  <c r="O18" i="7" s="1"/>
  <c r="O19" i="7" s="1"/>
  <c r="O20" i="7" s="1"/>
  <c r="O21" i="7" s="1"/>
  <c r="O22" i="7" s="1"/>
  <c r="O23" i="7" s="1"/>
  <c r="O24" i="7" s="1"/>
  <c r="O25" i="7" s="1"/>
  <c r="O26" i="7" s="1"/>
  <c r="O27" i="7" s="1"/>
  <c r="O28" i="7" s="1"/>
  <c r="O29" i="7" s="1"/>
  <c r="O30" i="7" s="1"/>
  <c r="O31" i="7" s="1"/>
  <c r="O32" i="7" s="1"/>
  <c r="O33" i="7" s="1"/>
  <c r="O34" i="7" s="1"/>
  <c r="O35" i="7" s="1"/>
  <c r="O36" i="7" s="1"/>
  <c r="O37" i="7" s="1"/>
  <c r="O38" i="7" s="1"/>
  <c r="O39" i="7" s="1"/>
  <c r="O40" i="7" s="1"/>
  <c r="O41" i="7" s="1"/>
  <c r="O42" i="7" s="1"/>
  <c r="O43" i="7" s="1"/>
  <c r="O44" i="7" s="1"/>
  <c r="O45" i="7" s="1"/>
  <c r="O46" i="7" s="1"/>
  <c r="O47" i="7" s="1"/>
  <c r="O48" i="7" s="1"/>
  <c r="O49" i="7" s="1"/>
  <c r="O50" i="7" s="1"/>
  <c r="O51" i="7" s="1"/>
  <c r="O52" i="7" s="1"/>
  <c r="O53" i="7" s="1"/>
  <c r="O54" i="7" s="1"/>
  <c r="O55" i="7" s="1"/>
  <c r="O56" i="7" s="1"/>
  <c r="O57" i="7" s="1"/>
  <c r="O58" i="7" s="1"/>
  <c r="O59" i="7" s="1"/>
  <c r="O60" i="7" s="1"/>
  <c r="O61" i="7" s="1"/>
  <c r="O62" i="7" s="1"/>
  <c r="O63" i="7" s="1"/>
  <c r="O64" i="7" s="1"/>
  <c r="O65" i="7" s="1"/>
  <c r="O66" i="7" s="1"/>
  <c r="O67" i="7" s="1"/>
  <c r="O68" i="7" s="1"/>
  <c r="O69" i="7" s="1"/>
  <c r="O70" i="7" s="1"/>
  <c r="O71" i="7" s="1"/>
  <c r="O72" i="7" s="1"/>
  <c r="O73" i="7" s="1"/>
  <c r="O74" i="7" s="1"/>
  <c r="O75" i="7" s="1"/>
  <c r="O76" i="7" s="1"/>
  <c r="O77" i="7" s="1"/>
  <c r="O78" i="7" s="1"/>
  <c r="O79" i="7" s="1"/>
  <c r="O80" i="7" s="1"/>
  <c r="O81" i="7" s="1"/>
  <c r="O82" i="7" s="1"/>
  <c r="O83" i="7" s="1"/>
  <c r="O84" i="7" s="1"/>
  <c r="O85" i="7" s="1"/>
  <c r="O86" i="7" s="1"/>
  <c r="O87" i="7" s="1"/>
  <c r="O88" i="7" s="1"/>
  <c r="O89" i="7" s="1"/>
  <c r="O90" i="7" s="1"/>
  <c r="O91" i="7" s="1"/>
  <c r="O92" i="7" s="1"/>
  <c r="O93" i="7" s="1"/>
  <c r="O94" i="7" s="1"/>
  <c r="O95" i="7" s="1"/>
  <c r="O96" i="7" s="1"/>
  <c r="O97" i="7" s="1"/>
  <c r="O98" i="7" s="1"/>
  <c r="O99" i="7" s="1"/>
  <c r="O100" i="7" s="1"/>
  <c r="O101" i="7" s="1"/>
  <c r="O102" i="7" s="1"/>
  <c r="O103" i="7" s="1"/>
  <c r="O104" i="7" s="1"/>
  <c r="O105" i="7" s="1"/>
  <c r="O106" i="7" s="1"/>
  <c r="O107" i="7" s="1"/>
  <c r="O108" i="7" s="1"/>
  <c r="O109" i="7" s="1"/>
  <c r="O110" i="7" s="1"/>
  <c r="N10" i="7"/>
  <c r="M10" i="7"/>
  <c r="M11" i="7" s="1"/>
  <c r="M12" i="7" s="1"/>
  <c r="M13" i="7" s="1"/>
  <c r="M14" i="7" s="1"/>
  <c r="M15" i="7" s="1"/>
  <c r="M16" i="7" s="1"/>
  <c r="M17" i="7" s="1"/>
  <c r="M18" i="7" s="1"/>
  <c r="M19" i="7" s="1"/>
  <c r="M20" i="7" s="1"/>
  <c r="M21" i="7" s="1"/>
  <c r="M22" i="7" s="1"/>
  <c r="M23" i="7" s="1"/>
  <c r="M24" i="7" s="1"/>
  <c r="M25" i="7" s="1"/>
  <c r="M26" i="7" s="1"/>
  <c r="M27" i="7" s="1"/>
  <c r="M28" i="7" s="1"/>
  <c r="M29" i="7" s="1"/>
  <c r="M30" i="7" s="1"/>
  <c r="M31" i="7" s="1"/>
  <c r="M32" i="7" s="1"/>
  <c r="M33" i="7" s="1"/>
  <c r="M34" i="7" s="1"/>
  <c r="M35" i="7" s="1"/>
  <c r="M36" i="7" s="1"/>
  <c r="M37" i="7" s="1"/>
  <c r="M38" i="7" s="1"/>
  <c r="M39" i="7" s="1"/>
  <c r="M40" i="7" s="1"/>
  <c r="M41" i="7" s="1"/>
  <c r="M42" i="7" s="1"/>
  <c r="M43" i="7" s="1"/>
  <c r="M44" i="7" s="1"/>
  <c r="M45" i="7" s="1"/>
  <c r="M46" i="7" s="1"/>
  <c r="M47" i="7" s="1"/>
  <c r="M48" i="7" s="1"/>
  <c r="M49" i="7" s="1"/>
  <c r="M50" i="7" s="1"/>
  <c r="M51" i="7" s="1"/>
  <c r="M52" i="7" s="1"/>
  <c r="M53" i="7" s="1"/>
  <c r="M54" i="7" s="1"/>
  <c r="M55" i="7" s="1"/>
  <c r="M56" i="7" s="1"/>
  <c r="M57" i="7" s="1"/>
  <c r="M58" i="7" s="1"/>
  <c r="M59" i="7" s="1"/>
  <c r="M60" i="7" s="1"/>
  <c r="M61" i="7" s="1"/>
  <c r="M62" i="7" s="1"/>
  <c r="M63" i="7" s="1"/>
  <c r="M64" i="7" s="1"/>
  <c r="M65" i="7" s="1"/>
  <c r="M66" i="7" s="1"/>
  <c r="M67" i="7" s="1"/>
  <c r="M68" i="7" s="1"/>
  <c r="M69" i="7" s="1"/>
  <c r="M70" i="7" s="1"/>
  <c r="M71" i="7" s="1"/>
  <c r="M72" i="7" s="1"/>
  <c r="M73" i="7" s="1"/>
  <c r="M74" i="7" s="1"/>
  <c r="M75" i="7" s="1"/>
  <c r="M76" i="7" s="1"/>
  <c r="M77" i="7" s="1"/>
  <c r="M78" i="7" s="1"/>
  <c r="M79" i="7" s="1"/>
  <c r="M80" i="7" s="1"/>
  <c r="M81" i="7" s="1"/>
  <c r="M82" i="7" s="1"/>
  <c r="M83" i="7" s="1"/>
  <c r="M84" i="7" s="1"/>
  <c r="M85" i="7" s="1"/>
  <c r="M86" i="7" s="1"/>
  <c r="M87" i="7" s="1"/>
  <c r="M88" i="7" s="1"/>
  <c r="M89" i="7" s="1"/>
  <c r="M90" i="7" s="1"/>
  <c r="M91" i="7" s="1"/>
  <c r="M92" i="7" s="1"/>
  <c r="M93" i="7" s="1"/>
  <c r="M94" i="7" s="1"/>
  <c r="M95" i="7" s="1"/>
  <c r="M96" i="7" s="1"/>
  <c r="M97" i="7" s="1"/>
  <c r="M98" i="7" s="1"/>
  <c r="M99" i="7" s="1"/>
  <c r="M100" i="7" s="1"/>
  <c r="M101" i="7" s="1"/>
  <c r="M102" i="7" s="1"/>
  <c r="M103" i="7" s="1"/>
  <c r="M104" i="7" s="1"/>
  <c r="M105" i="7" s="1"/>
  <c r="M106" i="7" s="1"/>
  <c r="M107" i="7" s="1"/>
  <c r="M108" i="7" s="1"/>
  <c r="M109" i="7" s="1"/>
  <c r="M110" i="7" s="1"/>
  <c r="L10" i="7"/>
  <c r="L11" i="7" s="1"/>
  <c r="L12" i="7" s="1"/>
  <c r="L13" i="7" s="1"/>
  <c r="L14" i="7" s="1"/>
  <c r="L15" i="7" s="1"/>
  <c r="L16" i="7" s="1"/>
  <c r="L17" i="7" s="1"/>
  <c r="L18" i="7" s="1"/>
  <c r="L19" i="7" s="1"/>
  <c r="L20" i="7" s="1"/>
  <c r="L21" i="7" s="1"/>
  <c r="L22" i="7" s="1"/>
  <c r="L23" i="7" s="1"/>
  <c r="L24" i="7" s="1"/>
  <c r="L25" i="7" s="1"/>
  <c r="L26" i="7" s="1"/>
  <c r="L27" i="7" s="1"/>
  <c r="L28" i="7" s="1"/>
  <c r="L29" i="7" s="1"/>
  <c r="L30" i="7" s="1"/>
  <c r="L31" i="7" s="1"/>
  <c r="L32" i="7" s="1"/>
  <c r="L33" i="7" s="1"/>
  <c r="L34" i="7" s="1"/>
  <c r="L35" i="7" s="1"/>
  <c r="L36" i="7" s="1"/>
  <c r="L37" i="7" s="1"/>
  <c r="L38" i="7" s="1"/>
  <c r="L39" i="7" s="1"/>
  <c r="L40" i="7" s="1"/>
  <c r="L41" i="7" s="1"/>
  <c r="L42" i="7" s="1"/>
  <c r="L43" i="7" s="1"/>
  <c r="L44" i="7" s="1"/>
  <c r="L45" i="7" s="1"/>
  <c r="L46" i="7" s="1"/>
  <c r="L47" i="7" s="1"/>
  <c r="L48" i="7" s="1"/>
  <c r="L49" i="7" s="1"/>
  <c r="L50" i="7" s="1"/>
  <c r="L51" i="7" s="1"/>
  <c r="L52" i="7" s="1"/>
  <c r="L53" i="7" s="1"/>
  <c r="L54" i="7" s="1"/>
  <c r="L55" i="7" s="1"/>
  <c r="L56" i="7" s="1"/>
  <c r="L57" i="7" s="1"/>
  <c r="L58" i="7" s="1"/>
  <c r="L59" i="7" s="1"/>
  <c r="L60" i="7" s="1"/>
  <c r="L61" i="7" s="1"/>
  <c r="L62" i="7" s="1"/>
  <c r="L63" i="7" s="1"/>
  <c r="L64" i="7" s="1"/>
  <c r="L65" i="7" s="1"/>
  <c r="L66" i="7" s="1"/>
  <c r="L67" i="7" s="1"/>
  <c r="L68" i="7" s="1"/>
  <c r="L69" i="7" s="1"/>
  <c r="L70" i="7" s="1"/>
  <c r="L71" i="7" s="1"/>
  <c r="L72" i="7" s="1"/>
  <c r="L73" i="7" s="1"/>
  <c r="L74" i="7" s="1"/>
  <c r="L75" i="7" s="1"/>
  <c r="L76" i="7" s="1"/>
  <c r="L77" i="7" s="1"/>
  <c r="L78" i="7" s="1"/>
  <c r="L79" i="7" s="1"/>
  <c r="L80" i="7" s="1"/>
  <c r="L81" i="7" s="1"/>
  <c r="L82" i="7" s="1"/>
  <c r="L83" i="7" s="1"/>
  <c r="L84" i="7" s="1"/>
  <c r="L85" i="7" s="1"/>
  <c r="L86" i="7" s="1"/>
  <c r="L87" i="7" s="1"/>
  <c r="L88" i="7" s="1"/>
  <c r="L89" i="7" s="1"/>
  <c r="L90" i="7" s="1"/>
  <c r="L91" i="7" s="1"/>
  <c r="L92" i="7" s="1"/>
  <c r="L93" i="7" s="1"/>
  <c r="L94" i="7" s="1"/>
  <c r="L95" i="7" s="1"/>
  <c r="L96" i="7" s="1"/>
  <c r="L97" i="7" s="1"/>
  <c r="L98" i="7" s="1"/>
  <c r="L99" i="7" s="1"/>
  <c r="L100" i="7" s="1"/>
  <c r="L101" i="7" s="1"/>
  <c r="L102" i="7" s="1"/>
  <c r="L103" i="7" s="1"/>
  <c r="L104" i="7" s="1"/>
  <c r="L105" i="7" s="1"/>
  <c r="L106" i="7" s="1"/>
  <c r="L107" i="7" s="1"/>
  <c r="L108" i="7" s="1"/>
  <c r="L109" i="7" s="1"/>
  <c r="L110" i="7" s="1"/>
  <c r="K10" i="7"/>
  <c r="K11" i="7" s="1"/>
  <c r="K12" i="7" s="1"/>
  <c r="K13" i="7" s="1"/>
  <c r="K14" i="7" s="1"/>
  <c r="K15" i="7" s="1"/>
  <c r="K16" i="7" s="1"/>
  <c r="K17" i="7" s="1"/>
  <c r="K18" i="7" s="1"/>
  <c r="K19" i="7" s="1"/>
  <c r="K20" i="7" s="1"/>
  <c r="K21" i="7" s="1"/>
  <c r="K22" i="7" s="1"/>
  <c r="K23" i="7" s="1"/>
  <c r="K24" i="7" s="1"/>
  <c r="K25" i="7" s="1"/>
  <c r="K26" i="7" s="1"/>
  <c r="K27" i="7" s="1"/>
  <c r="K28" i="7" s="1"/>
  <c r="K29" i="7" s="1"/>
  <c r="K30" i="7" s="1"/>
  <c r="K31" i="7" s="1"/>
  <c r="K32" i="7" s="1"/>
  <c r="K33" i="7" s="1"/>
  <c r="K34" i="7" s="1"/>
  <c r="K35" i="7" s="1"/>
  <c r="K36" i="7" s="1"/>
  <c r="K37" i="7" s="1"/>
  <c r="K38" i="7" s="1"/>
  <c r="K39" i="7" s="1"/>
  <c r="K40" i="7" s="1"/>
  <c r="K41" i="7" s="1"/>
  <c r="K42" i="7" s="1"/>
  <c r="K43" i="7" s="1"/>
  <c r="K44" i="7" s="1"/>
  <c r="K45" i="7" s="1"/>
  <c r="K46" i="7" s="1"/>
  <c r="K47" i="7" s="1"/>
  <c r="K48" i="7" s="1"/>
  <c r="K49" i="7" s="1"/>
  <c r="K50" i="7" s="1"/>
  <c r="K51" i="7" s="1"/>
  <c r="K52" i="7" s="1"/>
  <c r="K53" i="7" s="1"/>
  <c r="K54" i="7" s="1"/>
  <c r="K55" i="7" s="1"/>
  <c r="K56" i="7" s="1"/>
  <c r="K57" i="7" s="1"/>
  <c r="K58" i="7" s="1"/>
  <c r="K59" i="7" s="1"/>
  <c r="K60" i="7" s="1"/>
  <c r="K61" i="7" s="1"/>
  <c r="K62" i="7" s="1"/>
  <c r="K63" i="7" s="1"/>
  <c r="K64" i="7" s="1"/>
  <c r="K65" i="7" s="1"/>
  <c r="K66" i="7" s="1"/>
  <c r="K67" i="7" s="1"/>
  <c r="K68" i="7" s="1"/>
  <c r="K69" i="7" s="1"/>
  <c r="K70" i="7" s="1"/>
  <c r="K71" i="7" s="1"/>
  <c r="K72" i="7" s="1"/>
  <c r="K73" i="7" s="1"/>
  <c r="K74" i="7" s="1"/>
  <c r="K75" i="7" s="1"/>
  <c r="K76" i="7" s="1"/>
  <c r="K77" i="7" s="1"/>
  <c r="K78" i="7" s="1"/>
  <c r="K79" i="7" s="1"/>
  <c r="K80" i="7" s="1"/>
  <c r="K81" i="7" s="1"/>
  <c r="K82" i="7" s="1"/>
  <c r="K83" i="7" s="1"/>
  <c r="K84" i="7" s="1"/>
  <c r="K85" i="7" s="1"/>
  <c r="K86" i="7" s="1"/>
  <c r="K87" i="7" s="1"/>
  <c r="K88" i="7" s="1"/>
  <c r="K89" i="7" s="1"/>
  <c r="K90" i="7" s="1"/>
  <c r="K91" i="7" s="1"/>
  <c r="K92" i="7" s="1"/>
  <c r="K93" i="7" s="1"/>
  <c r="K94" i="7" s="1"/>
  <c r="K95" i="7" s="1"/>
  <c r="K96" i="7" s="1"/>
  <c r="K97" i="7" s="1"/>
  <c r="K98" i="7" s="1"/>
  <c r="K99" i="7" s="1"/>
  <c r="K100" i="7" s="1"/>
  <c r="K101" i="7" s="1"/>
  <c r="K102" i="7" s="1"/>
  <c r="K103" i="7" s="1"/>
  <c r="K104" i="7" s="1"/>
  <c r="K105" i="7" s="1"/>
  <c r="K106" i="7" s="1"/>
  <c r="K107" i="7" s="1"/>
  <c r="K108" i="7" s="1"/>
  <c r="K109" i="7" s="1"/>
  <c r="K110" i="7" s="1"/>
  <c r="C5" i="11" l="1"/>
  <c r="C5" i="16"/>
  <c r="D7" i="7"/>
  <c r="D6" i="7"/>
  <c r="J11" i="7"/>
  <c r="J24" i="7"/>
  <c r="J105" i="7"/>
  <c r="J97" i="7"/>
  <c r="J89" i="7"/>
  <c r="J81" i="7"/>
  <c r="J73" i="7"/>
  <c r="J65" i="7"/>
  <c r="J57" i="7"/>
  <c r="J49" i="7"/>
  <c r="J41" i="7"/>
  <c r="J33" i="7"/>
  <c r="J25" i="7"/>
  <c r="J17" i="7"/>
  <c r="J106" i="7"/>
  <c r="J42" i="7"/>
  <c r="J96" i="7"/>
  <c r="J80" i="7"/>
  <c r="J64" i="7"/>
  <c r="J48" i="7"/>
  <c r="J40" i="7"/>
  <c r="J32" i="7"/>
  <c r="J16" i="7"/>
  <c r="C6" i="7"/>
  <c r="J103" i="7"/>
  <c r="J95" i="7"/>
  <c r="J87" i="7"/>
  <c r="J79" i="7"/>
  <c r="J71" i="7"/>
  <c r="J63" i="7"/>
  <c r="J55" i="7"/>
  <c r="J47" i="7"/>
  <c r="J39" i="7"/>
  <c r="J31" i="7"/>
  <c r="J23" i="7"/>
  <c r="J15" i="7"/>
  <c r="J98" i="7"/>
  <c r="J90" i="7"/>
  <c r="J82" i="7"/>
  <c r="J74" i="7"/>
  <c r="J66" i="7"/>
  <c r="J58" i="7"/>
  <c r="J50" i="7"/>
  <c r="J34" i="7"/>
  <c r="J26" i="7"/>
  <c r="J18" i="7"/>
  <c r="J104" i="7"/>
  <c r="J88" i="7"/>
  <c r="J72" i="7"/>
  <c r="J56" i="7"/>
  <c r="J10" i="7"/>
  <c r="J102" i="7"/>
  <c r="J94" i="7"/>
  <c r="J86" i="7"/>
  <c r="J78" i="7"/>
  <c r="J70" i="7"/>
  <c r="J62" i="7"/>
  <c r="J54" i="7"/>
  <c r="J46" i="7"/>
  <c r="J38" i="7"/>
  <c r="J30" i="7"/>
  <c r="J22" i="7"/>
  <c r="J14" i="7"/>
  <c r="J109" i="7"/>
  <c r="J101" i="7"/>
  <c r="J93" i="7"/>
  <c r="J85" i="7"/>
  <c r="J77" i="7"/>
  <c r="J69" i="7"/>
  <c r="J61" i="7"/>
  <c r="J53" i="7"/>
  <c r="J45" i="7"/>
  <c r="J37" i="7"/>
  <c r="J29" i="7"/>
  <c r="J21" i="7"/>
  <c r="J13" i="7"/>
  <c r="J108" i="7"/>
  <c r="J100" i="7"/>
  <c r="J92" i="7"/>
  <c r="J84" i="7"/>
  <c r="J76" i="7"/>
  <c r="J68" i="7"/>
  <c r="J60" i="7"/>
  <c r="J52" i="7"/>
  <c r="J44" i="7"/>
  <c r="J36" i="7"/>
  <c r="J28" i="7"/>
  <c r="J20" i="7"/>
  <c r="J12" i="7"/>
  <c r="J107" i="7"/>
  <c r="J99" i="7"/>
  <c r="J91" i="7"/>
  <c r="J83" i="7"/>
  <c r="J75" i="7"/>
  <c r="J67" i="7"/>
  <c r="J59" i="7"/>
  <c r="J51" i="7"/>
  <c r="J43" i="7"/>
  <c r="J35" i="7"/>
  <c r="J27" i="7"/>
  <c r="J19" i="7"/>
  <c r="C102" i="7"/>
  <c r="C94" i="7"/>
  <c r="C86" i="7"/>
  <c r="C78" i="7"/>
  <c r="C70" i="7"/>
  <c r="C62" i="7"/>
  <c r="C54" i="7"/>
  <c r="C46" i="7"/>
  <c r="C38" i="7"/>
  <c r="C30" i="7"/>
  <c r="C22" i="7"/>
  <c r="C14" i="7"/>
  <c r="C37" i="7"/>
  <c r="C29" i="7"/>
  <c r="C13" i="7"/>
  <c r="C69" i="7"/>
  <c r="C21" i="7"/>
  <c r="C61" i="7"/>
  <c r="C45" i="7"/>
  <c r="C89" i="7"/>
  <c r="C73" i="7"/>
  <c r="C57" i="7"/>
  <c r="C41" i="7"/>
  <c r="C25" i="7"/>
  <c r="C96" i="7"/>
  <c r="C80" i="7"/>
  <c r="C64" i="7"/>
  <c r="C56" i="7"/>
  <c r="C48" i="7"/>
  <c r="C40" i="7"/>
  <c r="C32" i="7"/>
  <c r="C24" i="7"/>
  <c r="C16" i="7"/>
  <c r="C8" i="7"/>
  <c r="C97" i="7"/>
  <c r="C81" i="7"/>
  <c r="C65" i="7"/>
  <c r="C49" i="7"/>
  <c r="C33" i="7"/>
  <c r="C17" i="7"/>
  <c r="C9" i="7"/>
  <c r="C104" i="7"/>
  <c r="C88" i="7"/>
  <c r="C72" i="7"/>
  <c r="C98" i="7"/>
  <c r="C90" i="7"/>
  <c r="C82" i="7"/>
  <c r="C74" i="7"/>
  <c r="C66" i="7"/>
  <c r="C58" i="7"/>
  <c r="C50" i="7"/>
  <c r="C42" i="7"/>
  <c r="C34" i="7"/>
  <c r="C26" i="7"/>
  <c r="C18" i="7"/>
  <c r="C10" i="7"/>
  <c r="C93" i="7"/>
  <c r="C85" i="7"/>
  <c r="C77" i="7"/>
  <c r="C53" i="7"/>
  <c r="C101" i="7"/>
  <c r="C99" i="7"/>
  <c r="C91" i="7"/>
  <c r="C83" i="7"/>
  <c r="C75" i="7"/>
  <c r="C67" i="7"/>
  <c r="C59" i="7"/>
  <c r="C51" i="7"/>
  <c r="C43" i="7"/>
  <c r="C35" i="7"/>
  <c r="C27" i="7"/>
  <c r="C19" i="7"/>
  <c r="C11" i="7"/>
  <c r="C103" i="7"/>
  <c r="C95" i="7"/>
  <c r="C87" i="7"/>
  <c r="C79" i="7"/>
  <c r="C71" i="7"/>
  <c r="C63" i="7"/>
  <c r="C55" i="7"/>
  <c r="C47" i="7"/>
  <c r="C39" i="7"/>
  <c r="C31" i="7"/>
  <c r="C23" i="7"/>
  <c r="C15" i="7"/>
  <c r="C7" i="7"/>
  <c r="D15" i="7" l="1"/>
  <c r="D23" i="7"/>
  <c r="D31" i="7"/>
  <c r="D39" i="7"/>
  <c r="D47" i="7"/>
  <c r="D55" i="7"/>
  <c r="D63" i="7"/>
  <c r="D71" i="7"/>
  <c r="D79" i="7"/>
  <c r="D87" i="7"/>
  <c r="D95" i="7"/>
  <c r="D103" i="7"/>
  <c r="D8" i="7"/>
  <c r="D16" i="7"/>
  <c r="D24" i="7"/>
  <c r="D32" i="7"/>
  <c r="D40" i="7"/>
  <c r="D48" i="7"/>
  <c r="D56" i="7"/>
  <c r="D64" i="7"/>
  <c r="D72" i="7"/>
  <c r="D80" i="7"/>
  <c r="D88" i="7"/>
  <c r="D96" i="7"/>
  <c r="D104" i="7"/>
  <c r="D14" i="7"/>
  <c r="D70" i="7"/>
  <c r="D9" i="7"/>
  <c r="D17" i="7"/>
  <c r="D25" i="7"/>
  <c r="D33" i="7"/>
  <c r="D41" i="7"/>
  <c r="D49" i="7"/>
  <c r="D57" i="7"/>
  <c r="D65" i="7"/>
  <c r="D73" i="7"/>
  <c r="D81" i="7"/>
  <c r="D89" i="7"/>
  <c r="D97" i="7"/>
  <c r="D54" i="7"/>
  <c r="D10" i="7"/>
  <c r="D18" i="7"/>
  <c r="D26" i="7"/>
  <c r="D34" i="7"/>
  <c r="D42" i="7"/>
  <c r="D50" i="7"/>
  <c r="D58" i="7"/>
  <c r="D66" i="7"/>
  <c r="D74" i="7"/>
  <c r="D82" i="7"/>
  <c r="D90" i="7"/>
  <c r="D98" i="7"/>
  <c r="D38" i="7"/>
  <c r="D78" i="7"/>
  <c r="D11" i="7"/>
  <c r="D19" i="7"/>
  <c r="D27" i="7"/>
  <c r="D35" i="7"/>
  <c r="D43" i="7"/>
  <c r="D51" i="7"/>
  <c r="D59" i="7"/>
  <c r="D67" i="7"/>
  <c r="D75" i="7"/>
  <c r="D83" i="7"/>
  <c r="D91" i="7"/>
  <c r="D99" i="7"/>
  <c r="D30" i="7"/>
  <c r="D94" i="7"/>
  <c r="D12" i="7"/>
  <c r="D20" i="7"/>
  <c r="D28" i="7"/>
  <c r="D36" i="7"/>
  <c r="D44" i="7"/>
  <c r="D52" i="7"/>
  <c r="D60" i="7"/>
  <c r="D68" i="7"/>
  <c r="D76" i="7"/>
  <c r="D84" i="7"/>
  <c r="D92" i="7"/>
  <c r="D100" i="7"/>
  <c r="D22" i="7"/>
  <c r="D102" i="7"/>
  <c r="D13" i="7"/>
  <c r="D21" i="7"/>
  <c r="D29" i="7"/>
  <c r="D37" i="7"/>
  <c r="D45" i="7"/>
  <c r="D53" i="7"/>
  <c r="D61" i="7"/>
  <c r="D69" i="7"/>
  <c r="D77" i="7"/>
  <c r="D85" i="7"/>
  <c r="D93" i="7"/>
  <c r="D101" i="7"/>
  <c r="D46" i="7"/>
  <c r="D62" i="7"/>
  <c r="D86" i="7"/>
</calcChain>
</file>

<file path=xl/sharedStrings.xml><?xml version="1.0" encoding="utf-8"?>
<sst xmlns="http://schemas.openxmlformats.org/spreadsheetml/2006/main" count="1348" uniqueCount="1038">
  <si>
    <t>ID</t>
  </si>
  <si>
    <t>name</t>
  </si>
  <si>
    <t>attack</t>
  </si>
  <si>
    <t>defense</t>
  </si>
  <si>
    <t>alliance</t>
  </si>
  <si>
    <t>health</t>
  </si>
  <si>
    <t>piercing</t>
  </si>
  <si>
    <t>speed</t>
  </si>
  <si>
    <t>other</t>
  </si>
  <si>
    <t>notes</t>
  </si>
  <si>
    <t>Ben</t>
  </si>
  <si>
    <t>Broken Sick Zombie</t>
  </si>
  <si>
    <t>Zombie</t>
  </si>
  <si>
    <t>effect</t>
  </si>
  <si>
    <t>enum</t>
  </si>
  <si>
    <t>Items</t>
  </si>
  <si>
    <t>Units</t>
  </si>
  <si>
    <t>type</t>
  </si>
  <si>
    <t>range</t>
  </si>
  <si>
    <t>Keys</t>
  </si>
  <si>
    <t>location</t>
  </si>
  <si>
    <t>The Thing</t>
  </si>
  <si>
    <t>Pan</t>
  </si>
  <si>
    <t>Headgear</t>
  </si>
  <si>
    <t>Chestgear</t>
  </si>
  <si>
    <t>Leggear</t>
  </si>
  <si>
    <t>Footgear</t>
  </si>
  <si>
    <t>Material</t>
  </si>
  <si>
    <t>Melee Weapon</t>
  </si>
  <si>
    <t>Consumable</t>
  </si>
  <si>
    <t>Ranged Weapon</t>
  </si>
  <si>
    <t>Crumb</t>
  </si>
  <si>
    <t>Combat Stats</t>
  </si>
  <si>
    <t>maxHealth</t>
  </si>
  <si>
    <t>money</t>
  </si>
  <si>
    <t>hunger</t>
  </si>
  <si>
    <t>thirst</t>
  </si>
  <si>
    <t>Slingshot</t>
  </si>
  <si>
    <t>Consumable Stats</t>
  </si>
  <si>
    <t>Ben Nelson</t>
  </si>
  <si>
    <t>Conditions</t>
  </si>
  <si>
    <t>Name</t>
  </si>
  <si>
    <t>Default</t>
  </si>
  <si>
    <t>Timer</t>
  </si>
  <si>
    <t>timerLength</t>
  </si>
  <si>
    <t>Variables Set</t>
  </si>
  <si>
    <t>Additional Variables Used</t>
  </si>
  <si>
    <t>millis(), timerStart</t>
  </si>
  <si>
    <t>Effects</t>
  </si>
  <si>
    <t>Log</t>
  </si>
  <si>
    <t>Level</t>
  </si>
  <si>
    <t>Example</t>
  </si>
  <si>
    <t>magic</t>
  </si>
  <si>
    <t>resistance</t>
  </si>
  <si>
    <t>penetration</t>
  </si>
  <si>
    <t>Equation</t>
  </si>
  <si>
    <t>Constants</t>
  </si>
  <si>
    <t>ceil</t>
  </si>
  <si>
    <t>operator( stat,x(n) = stat,x(n-1) * c,x )</t>
  </si>
  <si>
    <t>no scaling</t>
  </si>
  <si>
    <t>Stat Chart</t>
  </si>
  <si>
    <t>XP Chart</t>
  </si>
  <si>
    <t>Kill XP</t>
  </si>
  <si>
    <t>XP next lev</t>
  </si>
  <si>
    <t>kill / level</t>
  </si>
  <si>
    <t>total kills</t>
  </si>
  <si>
    <t>total xp</t>
  </si>
  <si>
    <t>WEAK</t>
  </si>
  <si>
    <t>WOOZY</t>
  </si>
  <si>
    <t>variables</t>
  </si>
  <si>
    <t>number=0.9</t>
  </si>
  <si>
    <t>Unknown Food (wasabi)</t>
  </si>
  <si>
    <t>Unknown Food (stuffing)</t>
  </si>
  <si>
    <t>Unknown Food (catbarf)</t>
  </si>
  <si>
    <t>Pickle</t>
  </si>
  <si>
    <t>Ketchup</t>
  </si>
  <si>
    <t>Steak</t>
  </si>
  <si>
    <t>Poptart</t>
  </si>
  <si>
    <t>Donut</t>
  </si>
  <si>
    <t>Chocolate</t>
  </si>
  <si>
    <t>Chips</t>
  </si>
  <si>
    <t>Cheese</t>
  </si>
  <si>
    <t>Coke</t>
  </si>
  <si>
    <t>Wine</t>
  </si>
  <si>
    <t>Beer</t>
  </si>
  <si>
    <t>Chicken Wing</t>
  </si>
  <si>
    <t>Water Cup</t>
  </si>
  <si>
    <t>Holy Water</t>
  </si>
  <si>
    <t>Golden Apple</t>
  </si>
  <si>
    <t>One Dollar</t>
  </si>
  <si>
    <t>Five Dollars</t>
  </si>
  <si>
    <t>Ten Dollars</t>
  </si>
  <si>
    <t>Fifty Dollars</t>
  </si>
  <si>
    <t>Zucc Bucc</t>
  </si>
  <si>
    <t>Wad of 5s</t>
  </si>
  <si>
    <t>Wad of 50s</t>
  </si>
  <si>
    <t>Wad of Zuccs</t>
  </si>
  <si>
    <t>Wad of 10s</t>
  </si>
  <si>
    <t>Talc Helmet</t>
  </si>
  <si>
    <t>Gypsum Helmet</t>
  </si>
  <si>
    <t>Calcite Helmet</t>
  </si>
  <si>
    <t>Fluorite Helmet</t>
  </si>
  <si>
    <t>Apatite Helmet</t>
  </si>
  <si>
    <t>Orthoclase Helmet</t>
  </si>
  <si>
    <t>Quartz Helmet</t>
  </si>
  <si>
    <t>Topaz Helmet</t>
  </si>
  <si>
    <t>Corundum Helmet</t>
  </si>
  <si>
    <t>Diamond Helmet</t>
  </si>
  <si>
    <t>Talc Greaves</t>
  </si>
  <si>
    <t>Gypsum Greaves</t>
  </si>
  <si>
    <t>Calcite Greaves</t>
  </si>
  <si>
    <t>Fluorite Greaves</t>
  </si>
  <si>
    <t>Orthoclase Greaves</t>
  </si>
  <si>
    <t>Quartz Greaves</t>
  </si>
  <si>
    <t>Topaz Greaves</t>
  </si>
  <si>
    <t>Corundum Greaves</t>
  </si>
  <si>
    <t>Diamond Greaves</t>
  </si>
  <si>
    <t>Talc Boots</t>
  </si>
  <si>
    <t>Gypsum Boots</t>
  </si>
  <si>
    <t>Calcite Boots</t>
  </si>
  <si>
    <t>Fluorite Boots</t>
  </si>
  <si>
    <t>Apatite Boots</t>
  </si>
  <si>
    <t>Orthoclase Boots</t>
  </si>
  <si>
    <t>Quartz Boots</t>
  </si>
  <si>
    <t>Topaz Boots</t>
  </si>
  <si>
    <t>Corundum Boots</t>
  </si>
  <si>
    <t>Diamond Boots</t>
  </si>
  <si>
    <t>Talc</t>
  </si>
  <si>
    <t>Gypsum</t>
  </si>
  <si>
    <t>Calcite</t>
  </si>
  <si>
    <t>Fluorite</t>
  </si>
  <si>
    <t>Apatite</t>
  </si>
  <si>
    <t>Orthoclase</t>
  </si>
  <si>
    <t>Quartz</t>
  </si>
  <si>
    <t>Topaz</t>
  </si>
  <si>
    <t>Corundum</t>
  </si>
  <si>
    <t>Diamond</t>
  </si>
  <si>
    <t>HAMR</t>
  </si>
  <si>
    <t>SLDG HAMR</t>
  </si>
  <si>
    <t>RPG</t>
  </si>
  <si>
    <t>Rocket-Propelled Grievance</t>
  </si>
  <si>
    <t>Ray Gun</t>
  </si>
  <si>
    <t>Porter's X2 Ray Gun</t>
  </si>
  <si>
    <t>Galil</t>
  </si>
  <si>
    <t>Lamentation</t>
  </si>
  <si>
    <t>War Machine</t>
  </si>
  <si>
    <t>Dystopic Demolisher</t>
  </si>
  <si>
    <t>FAL</t>
  </si>
  <si>
    <t>WN</t>
  </si>
  <si>
    <t>Python</t>
  </si>
  <si>
    <t>Cobra</t>
  </si>
  <si>
    <t>DSR-50</t>
  </si>
  <si>
    <t>Dead Specimen Reactor 5000</t>
  </si>
  <si>
    <t>Five-Seven</t>
  </si>
  <si>
    <t>Ultra</t>
  </si>
  <si>
    <t>Ballistic Knife</t>
  </si>
  <si>
    <t>The Krauss Refibrillator</t>
  </si>
  <si>
    <t>Type25</t>
  </si>
  <si>
    <t>Strain25</t>
  </si>
  <si>
    <t>Executioner</t>
  </si>
  <si>
    <t>Voice of Justice</t>
  </si>
  <si>
    <t>MTAR</t>
  </si>
  <si>
    <t>Malevolent Taxonomic Anodized Redeemer</t>
  </si>
  <si>
    <t>M1911</t>
  </si>
  <si>
    <t>Mustang and Sally</t>
  </si>
  <si>
    <t>RPD</t>
  </si>
  <si>
    <t>Relativistic Punishment Device</t>
  </si>
  <si>
    <t>Cap</t>
  </si>
  <si>
    <t>Pot</t>
  </si>
  <si>
    <t>Bowl</t>
  </si>
  <si>
    <t>T-shirt</t>
  </si>
  <si>
    <t>Bra</t>
  </si>
  <si>
    <t>Coat</t>
  </si>
  <si>
    <t>Boxers</t>
  </si>
  <si>
    <t>Pants</t>
  </si>
  <si>
    <t>Towel</t>
  </si>
  <si>
    <t>Socks</t>
  </si>
  <si>
    <t>Sandals</t>
  </si>
  <si>
    <t>Shoes</t>
  </si>
  <si>
    <t>Sneakers</t>
  </si>
  <si>
    <t>Ben's Coat</t>
  </si>
  <si>
    <t>level</t>
  </si>
  <si>
    <t>Broken Zombie</t>
  </si>
  <si>
    <t>Sick Zombie</t>
  </si>
  <si>
    <t>Lazy Zombie</t>
  </si>
  <si>
    <t>Confused Franny Zombie</t>
  </si>
  <si>
    <t>Confused Zombie</t>
  </si>
  <si>
    <t>Franny Zombie</t>
  </si>
  <si>
    <t>Intellectual Zombie</t>
  </si>
  <si>
    <t>sick SE</t>
  </si>
  <si>
    <t>confused SE</t>
  </si>
  <si>
    <t>Lazy Hungry Zombie</t>
  </si>
  <si>
    <t>Hungry Zombie</t>
  </si>
  <si>
    <t>hungry SE</t>
  </si>
  <si>
    <t>SICK</t>
  </si>
  <si>
    <t>CONFUSED</t>
  </si>
  <si>
    <t>number=1.2</t>
  </si>
  <si>
    <t>tier</t>
  </si>
  <si>
    <t>1-10</t>
  </si>
  <si>
    <t>Fog</t>
  </si>
  <si>
    <t>Map Edge</t>
  </si>
  <si>
    <t>Traveling Buddy</t>
  </si>
  <si>
    <t>Chuck Quizmo</t>
  </si>
  <si>
    <t>Workbench</t>
  </si>
  <si>
    <t>Ender Chest</t>
  </si>
  <si>
    <t>Floor</t>
  </si>
  <si>
    <t>Concrete</t>
  </si>
  <si>
    <t>Brick Wall</t>
  </si>
  <si>
    <t>Wall</t>
  </si>
  <si>
    <t>What it does</t>
  </si>
  <si>
    <t>Notes</t>
  </si>
  <si>
    <t>Pillar</t>
  </si>
  <si>
    <t>Steel Cross</t>
  </si>
  <si>
    <t>drink water</t>
  </si>
  <si>
    <t>Pickle Jar</t>
  </si>
  <si>
    <t>Water Fountain</t>
  </si>
  <si>
    <t>Couch</t>
  </si>
  <si>
    <t>Bed</t>
  </si>
  <si>
    <t>Furniture</t>
  </si>
  <si>
    <t>Wardrobe</t>
  </si>
  <si>
    <t>Sign</t>
  </si>
  <si>
    <t>Sink</t>
  </si>
  <si>
    <t>Shower Stall</t>
  </si>
  <si>
    <t>Urinal</t>
  </si>
  <si>
    <t>sound effect (cooldown)</t>
  </si>
  <si>
    <t>Toilet</t>
  </si>
  <si>
    <t>Stove</t>
  </si>
  <si>
    <t>chest</t>
  </si>
  <si>
    <t>Vending Machine</t>
  </si>
  <si>
    <t>Garbage Can</t>
  </si>
  <si>
    <t>Recycle Can</t>
  </si>
  <si>
    <t>Crate</t>
  </si>
  <si>
    <t>Cardboard Box</t>
  </si>
  <si>
    <t>Desk</t>
  </si>
  <si>
    <t>Minifridge</t>
  </si>
  <si>
    <t>Washer</t>
  </si>
  <si>
    <t>Dryer</t>
  </si>
  <si>
    <t>Barbed Wire Fence</t>
  </si>
  <si>
    <t>Wire Fence</t>
  </si>
  <si>
    <t>Rock</t>
  </si>
  <si>
    <t>Bush</t>
  </si>
  <si>
    <t>Mary Statue</t>
  </si>
  <si>
    <t>Parking Bumper</t>
  </si>
  <si>
    <t>Vehicle</t>
  </si>
  <si>
    <t>Car (Honda CRV)</t>
  </si>
  <si>
    <t>Car (Ford F150)</t>
  </si>
  <si>
    <t>Car (VW Jetta)</t>
  </si>
  <si>
    <t>Car (VW Bug)</t>
  </si>
  <si>
    <t>Car (Lamborghini)</t>
  </si>
  <si>
    <t>Helicopter (civilian)</t>
  </si>
  <si>
    <t>Helicopter (medical)</t>
  </si>
  <si>
    <t>Helicopter (military)</t>
  </si>
  <si>
    <t>Key</t>
  </si>
  <si>
    <t>Skeleton Key</t>
  </si>
  <si>
    <t>Master Key</t>
  </si>
  <si>
    <t>Unlock lock matching number</t>
  </si>
  <si>
    <t>Locks matching [number * 10, += 9]</t>
  </si>
  <si>
    <t>Locks matching [number * 100, += 99]</t>
  </si>
  <si>
    <t>Office</t>
  </si>
  <si>
    <t>Pen</t>
  </si>
  <si>
    <t>Pencil</t>
  </si>
  <si>
    <t>Paper</t>
  </si>
  <si>
    <t>Document</t>
  </si>
  <si>
    <t>Stapler</t>
  </si>
  <si>
    <t>Utility</t>
  </si>
  <si>
    <t>Backpack</t>
  </si>
  <si>
    <t>Ben's Backpack</t>
  </si>
  <si>
    <t>Purse</t>
  </si>
  <si>
    <t>Inventory capacity += 1</t>
  </si>
  <si>
    <t>Inventory capacity += 2</t>
  </si>
  <si>
    <t>Inventory capacity += 4</t>
  </si>
  <si>
    <t>Decoy</t>
  </si>
  <si>
    <t>Knife</t>
  </si>
  <si>
    <t>Machete</t>
  </si>
  <si>
    <t>Spear</t>
  </si>
  <si>
    <t>Foam Sword</t>
  </si>
  <si>
    <t>Projectiles</t>
  </si>
  <si>
    <t>source</t>
  </si>
  <si>
    <t>drops item</t>
  </si>
  <si>
    <t>thrown</t>
  </si>
  <si>
    <t>Ammo</t>
  </si>
  <si>
    <t>Arrow</t>
  </si>
  <si>
    <t>arrow</t>
  </si>
  <si>
    <t>rock</t>
  </si>
  <si>
    <t>Pebble</t>
  </si>
  <si>
    <t>Dandelion</t>
  </si>
  <si>
    <t>Rose</t>
  </si>
  <si>
    <t>Nature</t>
  </si>
  <si>
    <t>gives dandelion</t>
  </si>
  <si>
    <t>gives pebbles</t>
  </si>
  <si>
    <t>gives rocks</t>
  </si>
  <si>
    <t>Crumpled Paper</t>
  </si>
  <si>
    <t>Glass Bottle</t>
  </si>
  <si>
    <t>Water Bottle</t>
  </si>
  <si>
    <t>Canteen</t>
  </si>
  <si>
    <t>Water Jug</t>
  </si>
  <si>
    <t>holds 100 thirst</t>
  </si>
  <si>
    <t>holds 400 thirst</t>
  </si>
  <si>
    <t>holds 2500 thirst</t>
  </si>
  <si>
    <t>holds 30 thirst, can also throw</t>
  </si>
  <si>
    <t>Glass</t>
  </si>
  <si>
    <t>Wire</t>
  </si>
  <si>
    <t>Barbed Wire</t>
  </si>
  <si>
    <t>Suit Jacket</t>
  </si>
  <si>
    <t>Boots</t>
  </si>
  <si>
    <t>Steel-Toed Boots</t>
  </si>
  <si>
    <t>Cowboy Boots</t>
  </si>
  <si>
    <t>Tool</t>
  </si>
  <si>
    <t>Ax</t>
  </si>
  <si>
    <t>Wire Clippers</t>
  </si>
  <si>
    <t>Window Breaker</t>
  </si>
  <si>
    <t>Rope</t>
  </si>
  <si>
    <t>Paintbrush</t>
  </si>
  <si>
    <t>Clamp</t>
  </si>
  <si>
    <t>Saw</t>
  </si>
  <si>
    <t>Roundsaw</t>
  </si>
  <si>
    <t>Beltsander</t>
  </si>
  <si>
    <t>Chainsaw</t>
  </si>
  <si>
    <t>Stick</t>
  </si>
  <si>
    <t>Hammer</t>
  </si>
  <si>
    <t>Drill</t>
  </si>
  <si>
    <t>Wrench</t>
  </si>
  <si>
    <t>Kindling</t>
  </si>
  <si>
    <t>can rummage through</t>
  </si>
  <si>
    <t>can pick branches, can cut down with ax/saws</t>
  </si>
  <si>
    <t>cut by the thing (and decoy) for kindling/stick</t>
  </si>
  <si>
    <t>can vend items from level form</t>
  </si>
  <si>
    <t>Unknown Food (ramen)</t>
  </si>
  <si>
    <t>lifesteal</t>
  </si>
  <si>
    <t>number</t>
  </si>
  <si>
    <t>1000-600</t>
  </si>
  <si>
    <t>1000-300</t>
  </si>
  <si>
    <t>140-100</t>
  </si>
  <si>
    <t>180-140</t>
  </si>
  <si>
    <t>190-120</t>
  </si>
  <si>
    <t>250-190</t>
  </si>
  <si>
    <t>150-100</t>
  </si>
  <si>
    <t>220-150</t>
  </si>
  <si>
    <t>160-130</t>
  </si>
  <si>
    <t>240-180</t>
  </si>
  <si>
    <t>800-550</t>
  </si>
  <si>
    <t>160-90</t>
  </si>
  <si>
    <t>300-180</t>
  </si>
  <si>
    <t>110-70</t>
  </si>
  <si>
    <t>160-110</t>
  </si>
  <si>
    <t>210-150</t>
  </si>
  <si>
    <t>1040-120</t>
  </si>
  <si>
    <t>4200-540</t>
  </si>
  <si>
    <t>dur=8, cd=80, rec=0.02, inac=0.08, automatic</t>
  </si>
  <si>
    <t>dur=8, cd=80, rec=0.02, inac=0.1, automatic</t>
  </si>
  <si>
    <t>dur=10, cd=96 (937rpm for first 7 rounds), rec=0.02, inac=0.1, automatic</t>
  </si>
  <si>
    <t>dur=10, cd=96 (937rpm for first 7 rounds), rec=0.02, inac=0.08, automatic</t>
  </si>
  <si>
    <t>dur=10, cd=96, rec=0.005, inac=0.12</t>
  </si>
  <si>
    <t>dur=33, cd=331, rec=0, inac=0.05, automatic, 1500-300 splash (mixed)</t>
  </si>
  <si>
    <t>dur=33, cd=331, rec=0, inac=0.05, automatic, 2000-300 splash (mixed)</t>
  </si>
  <si>
    <t>dur=8, cd=80, rec=0.01, inac=0.06, automatic</t>
  </si>
  <si>
    <t>dur=11, cd=112, rec=0.02, inac=0.1</t>
  </si>
  <si>
    <t>dur=32, cd=320, rec=0.12, inac=0.08, 500-100 splash</t>
  </si>
  <si>
    <t>dur=32, cd=320, rec=0.12, inac=0.08, automatic, 600-100 splash</t>
  </si>
  <si>
    <t>dur=25, cd=250, rec=0.1, inac=0.05, 450-125 splash</t>
  </si>
  <si>
    <t>dur=25, cd=250, rec=0.1, inac=0.05, 900-125 splash, grenade explodes on impact</t>
  </si>
  <si>
    <t>dur=11, cd=112, rec=0.02, inac=0.08, 3 round burst</t>
  </si>
  <si>
    <t>dur=10, cd=96, rec=0.015, inac=0.08</t>
  </si>
  <si>
    <t>dur=10, cd=96, rec=0.015, inac=0.07</t>
  </si>
  <si>
    <t>dur=120, cd=1200, rec=0.2, inac=0.02</t>
  </si>
  <si>
    <t>dur=120, cd=1200, rec=0.25, inac=0.04</t>
  </si>
  <si>
    <t>dur=8, cd=80, rec=0.002, inac=0.08</t>
  </si>
  <si>
    <t>dur=8, cd=80, rec=0.002, inac=0.06</t>
  </si>
  <si>
    <t>dur=5, cd=200, rec=0, inac=0.05, melee damage, doesn't have to be launched, drops</t>
  </si>
  <si>
    <t>dur=5, cd=200, rec=0, inac=0.03, melee damage, doesn't have to be launched, drops</t>
  </si>
  <si>
    <t>dur=6, cd=64, rec=0.02, inac=0.15, automatic</t>
  </si>
  <si>
    <t>dur=13, cd=128, rec=0.02, inac=0.05</t>
  </si>
  <si>
    <t>dur=8, cd=80, rec=0.015, inac=0.08, automatic</t>
  </si>
  <si>
    <t>dur=8, cd=80, rec=0.015, inac=0.08, automatic, 125-50 splash</t>
  </si>
  <si>
    <t>dur=6, cd=64, rec=0.015, inac=0.1, automatic</t>
  </si>
  <si>
    <t>ballistic knife</t>
  </si>
  <si>
    <t>decay</t>
  </si>
  <si>
    <t>decay = (1 - att,min/att,max)*(1/4)*(speed/range)*(1 + att,min/att,max)</t>
  </si>
  <si>
    <t>.45 ACP</t>
  </si>
  <si>
    <t>7.62×39mm</t>
  </si>
  <si>
    <t>5.56×45mm</t>
  </si>
  <si>
    <t>Grenade</t>
  </si>
  <si>
    <t>.357 Magnum</t>
  </si>
  <si>
    <t>.50 BMG</t>
  </si>
  <si>
    <t>FN 5.7×28mm</t>
  </si>
  <si>
    <t>28 Gauge</t>
  </si>
  <si>
    <t>45 ACP</t>
  </si>
  <si>
    <t>grenade</t>
  </si>
  <si>
    <t>ray</t>
  </si>
  <si>
    <t>357 mag</t>
  </si>
  <si>
    <t>0.50 BMG</t>
  </si>
  <si>
    <t>FN 5.7</t>
  </si>
  <si>
    <t>28 gauge</t>
  </si>
  <si>
    <t>Test Dummy</t>
  </si>
  <si>
    <t>None</t>
  </si>
  <si>
    <t>Unkillable, records damage in description</t>
  </si>
  <si>
    <t>currHealth DoT, can give weak</t>
  </si>
  <si>
    <t>currHealth DoT, can give woozy</t>
  </si>
  <si>
    <t>90% base stats</t>
  </si>
  <si>
    <t>maxhealth DoT, can give hemorrhage</t>
  </si>
  <si>
    <t>maxhealth DoT</t>
  </si>
  <si>
    <t>timer=500, number=0.05</t>
  </si>
  <si>
    <t>timer=900, number=0.04</t>
  </si>
  <si>
    <t>stop action, turn a random direction / amount</t>
  </si>
  <si>
    <t>stop action, move in a random direction / amount</t>
  </si>
  <si>
    <t>DRENCHED</t>
  </si>
  <si>
    <t>DROWNING</t>
  </si>
  <si>
    <t>HUNGRY</t>
  </si>
  <si>
    <t>THIRSTY</t>
  </si>
  <si>
    <t>HEMORRHAGING</t>
  </si>
  <si>
    <t>BLEEDING</t>
  </si>
  <si>
    <t>WILTED</t>
  </si>
  <si>
    <t>WITHERED</t>
  </si>
  <si>
    <t>BURNT</t>
  </si>
  <si>
    <t>CHARRED</t>
  </si>
  <si>
    <t>CHILLED</t>
  </si>
  <si>
    <t>FROZEN</t>
  </si>
  <si>
    <t>DISEASED</t>
  </si>
  <si>
    <t>ROTTING</t>
  </si>
  <si>
    <t>DECAYED</t>
  </si>
  <si>
    <t>SHAKEN</t>
  </si>
  <si>
    <t>INVULNERABLE</t>
  </si>
  <si>
    <t>UNKILLABLE</t>
  </si>
  <si>
    <t>timer=min health</t>
  </si>
  <si>
    <t>Unit::damage() cannot take unit below timer health</t>
  </si>
  <si>
    <t>Unit::damage() cannot be called on unit</t>
  </si>
  <si>
    <t>FALLEN</t>
  </si>
  <si>
    <t>SHOCKED</t>
  </si>
  <si>
    <t>PARALYZED</t>
  </si>
  <si>
    <t>UNSTABLE</t>
  </si>
  <si>
    <t>RADIOACTIVE</t>
  </si>
  <si>
    <t>80% base stats</t>
  </si>
  <si>
    <t>70% base stats</t>
  </si>
  <si>
    <t>number=0.8</t>
  </si>
  <si>
    <t>number=0.7</t>
  </si>
  <si>
    <t>More vulnerable to blue attacks, DoT for red units</t>
  </si>
  <si>
    <t>maxHealth DoT, gives drenched</t>
  </si>
  <si>
    <t>timer=1200, number=0.025</t>
  </si>
  <si>
    <t>timer=600, number=0.03</t>
  </si>
  <si>
    <t>number=0.5</t>
  </si>
  <si>
    <t>number=1.5</t>
  </si>
  <si>
    <t>take 15% more damage, 85% defensive stats</t>
  </si>
  <si>
    <t>take 30% more damage, 70% defensive stats</t>
  </si>
  <si>
    <t>can't move/auto attack (orange has small DoT)</t>
  </si>
  <si>
    <t>timer=1600, number=0.02, damageLimit = 0.1</t>
  </si>
  <si>
    <t>maxHealth DoT, lethal vs blue, gives decay</t>
  </si>
  <si>
    <t>maxHealth DoT, gives charred, not lethal vs red</t>
  </si>
  <si>
    <t>maxHealth DoT, not lethal vs red</t>
  </si>
  <si>
    <t>maxHealth DoT, not lethal vs brown</t>
  </si>
  <si>
    <t>timer=1000, number=0.015, damageLimit = 0.1</t>
  </si>
  <si>
    <t>For all colors if you are the same color your timer is 70% what it would be, if resistant is 80%, and if vulnerable is 120%</t>
  </si>
  <si>
    <t>50% move speed, 150% attackCooldown/Duration</t>
  </si>
  <si>
    <t>Daniel Gray</t>
  </si>
  <si>
    <t>Frog</t>
  </si>
  <si>
    <t>John-Francis</t>
  </si>
  <si>
    <t>Mark Spinny</t>
  </si>
  <si>
    <t>Jeremiah</t>
  </si>
  <si>
    <t>Ethan Rabideau</t>
  </si>
  <si>
    <t>Connor Smith</t>
  </si>
  <si>
    <t>Connor Giddens</t>
  </si>
  <si>
    <t>Tall Mike</t>
  </si>
  <si>
    <t>BOIZ</t>
  </si>
  <si>
    <t>Church</t>
  </si>
  <si>
    <t>US Gov</t>
  </si>
  <si>
    <t>???</t>
  </si>
  <si>
    <t>Space Force</t>
  </si>
  <si>
    <t>SEALS</t>
  </si>
  <si>
    <t>Spam Lohnson</t>
  </si>
  <si>
    <t>pebble</t>
  </si>
  <si>
    <t>Abilities</t>
  </si>
  <si>
    <t>cast</t>
  </si>
  <si>
    <t>Nelson Glare</t>
  </si>
  <si>
    <t>cooldown</t>
  </si>
  <si>
    <t>18s</t>
  </si>
  <si>
    <t>a</t>
  </si>
  <si>
    <t>s</t>
  </si>
  <si>
    <t>d</t>
  </si>
  <si>
    <t>f</t>
  </si>
  <si>
    <t>-</t>
  </si>
  <si>
    <t>NELSON_GLARE</t>
  </si>
  <si>
    <t>radioactive</t>
  </si>
  <si>
    <t>bleed</t>
  </si>
  <si>
    <t>hemorrhage</t>
  </si>
  <si>
    <t>withered</t>
  </si>
  <si>
    <t>wilted</t>
  </si>
  <si>
    <t>drenched</t>
  </si>
  <si>
    <t>drowning</t>
  </si>
  <si>
    <t>burnt</t>
  </si>
  <si>
    <t>charred</t>
  </si>
  <si>
    <t>chilled</t>
  </si>
  <si>
    <t>frozen</t>
  </si>
  <si>
    <t>sick</t>
  </si>
  <si>
    <t>diseased</t>
  </si>
  <si>
    <t>rotting</t>
  </si>
  <si>
    <t>decayed</t>
  </si>
  <si>
    <t>shaken</t>
  </si>
  <si>
    <t>confused</t>
  </si>
  <si>
    <t>invulnerable</t>
  </si>
  <si>
    <t>unkillable</t>
  </si>
  <si>
    <t>weak</t>
  </si>
  <si>
    <t>woozy</t>
  </si>
  <si>
    <t>shocked</t>
  </si>
  <si>
    <t>fallen</t>
  </si>
  <si>
    <t>paralyzed</t>
  </si>
  <si>
    <t>unstable</t>
  </si>
  <si>
    <t>attack/speed -40%</t>
  </si>
  <si>
    <t>Ben Nelson S</t>
  </si>
  <si>
    <t>Fearless Leader</t>
  </si>
  <si>
    <t>Mighty Pen</t>
  </si>
  <si>
    <t>120s</t>
  </si>
  <si>
    <t>Senseless Grit</t>
  </si>
  <si>
    <t>15s</t>
  </si>
  <si>
    <t>6s</t>
  </si>
  <si>
    <t>Rage of the Ben</t>
  </si>
  <si>
    <t>John-Francis Ellis</t>
  </si>
  <si>
    <t>Mark Spinnenweber</t>
  </si>
  <si>
    <t>Amphibious Leap</t>
  </si>
  <si>
    <t>Tongue Lash</t>
  </si>
  <si>
    <t>Anuran Appetite</t>
  </si>
  <si>
    <t>The Spinny</t>
  </si>
  <si>
    <t>flail arms to damage all nearby enemies</t>
  </si>
  <si>
    <t>Catholic Guilt</t>
  </si>
  <si>
    <t>Naruto Run</t>
  </si>
  <si>
    <t>gain 100% move speed, all enemies you touch are burned from your speed</t>
  </si>
  <si>
    <t>SENSELESS_GRIT</t>
  </si>
  <si>
    <t>senseless grit</t>
  </si>
  <si>
    <t>nelson glared</t>
  </si>
  <si>
    <t>pen</t>
  </si>
  <si>
    <t>knife (2204)</t>
  </si>
  <si>
    <t>pen (2911)</t>
  </si>
  <si>
    <t>Mighty Pen II</t>
  </si>
  <si>
    <t>Fearless Leader II</t>
  </si>
  <si>
    <t>Nelson Glare II</t>
  </si>
  <si>
    <t>Senseless Grit II</t>
  </si>
  <si>
    <t>Rage of the Ben II</t>
  </si>
  <si>
    <t>90s</t>
  </si>
  <si>
    <t>10s</t>
  </si>
  <si>
    <t>12s</t>
  </si>
  <si>
    <t>5s</t>
  </si>
  <si>
    <t>Tongue Lash II</t>
  </si>
  <si>
    <t>Amphibious Leap II</t>
  </si>
  <si>
    <t>Anuran Appetite II</t>
  </si>
  <si>
    <t>4s</t>
  </si>
  <si>
    <t>2s</t>
  </si>
  <si>
    <t>cost</t>
  </si>
  <si>
    <t>1.2s</t>
  </si>
  <si>
    <t>do 1% curr health and 1 (0% + 5%) magic damage to enemies within 0.8m every 0.5s while active, each 0.5s consumes mana cost</t>
  </si>
  <si>
    <t>do 1.5% currHealth and 2 (0% + 8%) magic damage to enemies within 1m every 0.5s while active, each 0.5s consumes energy cost</t>
  </si>
  <si>
    <t>Star Piece</t>
  </si>
  <si>
    <t>Hero Tree</t>
  </si>
  <si>
    <t>DI</t>
  </si>
  <si>
    <t>FI</t>
  </si>
  <si>
    <t>AII</t>
  </si>
  <si>
    <t>SII</t>
  </si>
  <si>
    <t>DII</t>
  </si>
  <si>
    <t>FII</t>
  </si>
  <si>
    <t>Passive I</t>
  </si>
  <si>
    <t>A Ability I</t>
  </si>
  <si>
    <t>S Ability I</t>
  </si>
  <si>
    <t>D Ability I</t>
  </si>
  <si>
    <t>F Ability I</t>
  </si>
  <si>
    <t>Passive II</t>
  </si>
  <si>
    <t>A Ability II</t>
  </si>
  <si>
    <t>S Ability II</t>
  </si>
  <si>
    <t>D Ability II</t>
  </si>
  <si>
    <t>F Ability II</t>
  </si>
  <si>
    <t>Description</t>
  </si>
  <si>
    <t>Unlocks passive ability</t>
  </si>
  <si>
    <t>Unlocks A ability</t>
  </si>
  <si>
    <t>Unlocks S ability</t>
  </si>
  <si>
    <t>Unlocks D ability</t>
  </si>
  <si>
    <t>Unlocks F ability</t>
  </si>
  <si>
    <t>Upgrades passive ability</t>
  </si>
  <si>
    <t>Upgrades A ability</t>
  </si>
  <si>
    <t>Upgrades S ability</t>
  </si>
  <si>
    <t>Upgrades D ability</t>
  </si>
  <si>
    <t>Upgrades F ability</t>
  </si>
  <si>
    <t>Dependencies</t>
  </si>
  <si>
    <t>PI, AI, SI, DI</t>
  </si>
  <si>
    <t>PII, AII, SII, DII</t>
  </si>
  <si>
    <t>Agility I</t>
  </si>
  <si>
    <t>Can play without lock screen</t>
  </si>
  <si>
    <t>Speed I</t>
  </si>
  <si>
    <t>Speed II</t>
  </si>
  <si>
    <t>Agility II</t>
  </si>
  <si>
    <t>Unlock Screen</t>
  </si>
  <si>
    <t>Upgrade follower</t>
  </si>
  <si>
    <t>PlayerTree</t>
  </si>
  <si>
    <t>Features</t>
  </si>
  <si>
    <t>Terrains</t>
  </si>
  <si>
    <t>Carpet, light</t>
  </si>
  <si>
    <t>Carpet, gray</t>
  </si>
  <si>
    <t>Carpet, dark</t>
  </si>
  <si>
    <t>Wood Floor, light</t>
  </si>
  <si>
    <t>Wood Floor, brown</t>
  </si>
  <si>
    <t>Wood Floor, dark</t>
  </si>
  <si>
    <t>Tile, red</t>
  </si>
  <si>
    <t>Tile, green</t>
  </si>
  <si>
    <t>Tile, gray</t>
  </si>
  <si>
    <t>Category</t>
  </si>
  <si>
    <t>fog layer</t>
  </si>
  <si>
    <t>Base Height</t>
  </si>
  <si>
    <t>Grass, light</t>
  </si>
  <si>
    <t>Grass, green</t>
  </si>
  <si>
    <t>Grass, dark</t>
  </si>
  <si>
    <t>Grass, dead</t>
  </si>
  <si>
    <t>Dirt, light</t>
  </si>
  <si>
    <t>Dirt, gray</t>
  </si>
  <si>
    <t>Dirt, dark</t>
  </si>
  <si>
    <t>Grass, line left</t>
  </si>
  <si>
    <t>Grass, line up</t>
  </si>
  <si>
    <t>Road, white up</t>
  </si>
  <si>
    <t>Road, white left</t>
  </si>
  <si>
    <t>Road, yellow up</t>
  </si>
  <si>
    <t>Road, yellow left</t>
  </si>
  <si>
    <t>Road, double up</t>
  </si>
  <si>
    <t>Road, double left</t>
  </si>
  <si>
    <t>Brick, blue</t>
  </si>
  <si>
    <t>Brick, white</t>
  </si>
  <si>
    <t>Brick, yellow</t>
  </si>
  <si>
    <t>Brick, pink</t>
  </si>
  <si>
    <t>Brick, red</t>
  </si>
  <si>
    <t>Brick, gray</t>
  </si>
  <si>
    <t>Brick, green</t>
  </si>
  <si>
    <t>Stair, green, up</t>
  </si>
  <si>
    <t>Stair, green, down</t>
  </si>
  <si>
    <t>Stair, green, left</t>
  </si>
  <si>
    <t>Stair, green, right</t>
  </si>
  <si>
    <t>Stair, gray, up</t>
  </si>
  <si>
    <t>Stair, gray, down</t>
  </si>
  <si>
    <t>Stair, gray, left</t>
  </si>
  <si>
    <t>Stair, gray, right</t>
  </si>
  <si>
    <t>Stair, white, right</t>
  </si>
  <si>
    <t>Stair, white, left</t>
  </si>
  <si>
    <t>Stair, white, down</t>
  </si>
  <si>
    <t>Stair, white, up</t>
  </si>
  <si>
    <t>Stair, red, up</t>
  </si>
  <si>
    <t>Stair, red, down</t>
  </si>
  <si>
    <t>Stair, red, left</t>
  </si>
  <si>
    <t>Stair, red, right</t>
  </si>
  <si>
    <t>Stairs</t>
  </si>
  <si>
    <t>Carpet, green</t>
  </si>
  <si>
    <t>Road, light</t>
  </si>
  <si>
    <t>Road, asphalt</t>
  </si>
  <si>
    <t>Road, dark</t>
  </si>
  <si>
    <t>Sand, light</t>
  </si>
  <si>
    <t>Sand, tan</t>
  </si>
  <si>
    <t>Sand, dark</t>
  </si>
  <si>
    <t>Sand, line left</t>
  </si>
  <si>
    <t>Sand, line up</t>
  </si>
  <si>
    <t>Sidewalk, smooth</t>
  </si>
  <si>
    <t>Sidewalk, cracked</t>
  </si>
  <si>
    <t>Water, rocks</t>
  </si>
  <si>
    <t>Water, dirt</t>
  </si>
  <si>
    <t>Water, shallow</t>
  </si>
  <si>
    <t>Water, medium</t>
  </si>
  <si>
    <t>Water, deep</t>
  </si>
  <si>
    <t>Gravel</t>
  </si>
  <si>
    <t>covers map</t>
  </si>
  <si>
    <t>NPC</t>
  </si>
  <si>
    <t>Wooden Table</t>
  </si>
  <si>
    <t>2x2</t>
  </si>
  <si>
    <t>id 1-10 has 100-10% opacity</t>
  </si>
  <si>
    <t>height</t>
  </si>
  <si>
    <t>0, allows movement up 3</t>
  </si>
  <si>
    <t>Stairway, green, up</t>
  </si>
  <si>
    <t>Stairway, green, down</t>
  </si>
  <si>
    <t>Stairway, green, left</t>
  </si>
  <si>
    <t>Stairway, green, right</t>
  </si>
  <si>
    <t>Stairway, red, up</t>
  </si>
  <si>
    <t>Stairway, red, down</t>
  </si>
  <si>
    <t>Stairway, red, left</t>
  </si>
  <si>
    <t>Stairway, red, right</t>
  </si>
  <si>
    <t>up</t>
  </si>
  <si>
    <t>down</t>
  </si>
  <si>
    <t>left</t>
  </si>
  <si>
    <t>right</t>
  </si>
  <si>
    <t>Wooden Chair</t>
  </si>
  <si>
    <t>Coordinator Chair</t>
  </si>
  <si>
    <t>can destroy</t>
  </si>
  <si>
    <t>sells items</t>
  </si>
  <si>
    <t>trivia questions</t>
  </si>
  <si>
    <t>craft items</t>
  </si>
  <si>
    <t>can view message</t>
  </si>
  <si>
    <t>Sign, green</t>
  </si>
  <si>
    <t>Sign, gray</t>
  </si>
  <si>
    <t>food</t>
  </si>
  <si>
    <t>drink</t>
  </si>
  <si>
    <t>get pickles</t>
  </si>
  <si>
    <t>movable brick wall</t>
  </si>
  <si>
    <t>various colors</t>
  </si>
  <si>
    <t>Window</t>
  </si>
  <si>
    <t>301-307</t>
  </si>
  <si>
    <t>open</t>
  </si>
  <si>
    <t>closed</t>
  </si>
  <si>
    <t>locked</t>
  </si>
  <si>
    <t>closes</t>
  </si>
  <si>
    <t>opens</t>
  </si>
  <si>
    <t>can break</t>
  </si>
  <si>
    <t>gray</t>
  </si>
  <si>
    <t>red</t>
  </si>
  <si>
    <t>Bench</t>
  </si>
  <si>
    <t>Wood, light</t>
  </si>
  <si>
    <t>Wood, dark</t>
  </si>
  <si>
    <t>Wood, brown</t>
  </si>
  <si>
    <t>small, up</t>
  </si>
  <si>
    <t>small, left</t>
  </si>
  <si>
    <t>large, up</t>
  </si>
  <si>
    <t>large, left</t>
  </si>
  <si>
    <t>Door</t>
  </si>
  <si>
    <t>up, left hinges</t>
  </si>
  <si>
    <t>up, right hinges</t>
  </si>
  <si>
    <t>left, up hinges</t>
  </si>
  <si>
    <t>left, down hinges</t>
  </si>
  <si>
    <t>diagonal left, up hinges</t>
  </si>
  <si>
    <t>diagonal left, down hinges</t>
  </si>
  <si>
    <t>diagonal right, up hinges</t>
  </si>
  <si>
    <t>diagonal right, down hinges</t>
  </si>
  <si>
    <t>Wooden Door (closed)</t>
  </si>
  <si>
    <t>Wooden Door (locked)</t>
  </si>
  <si>
    <t>diagonal left</t>
  </si>
  <si>
    <t>diagonal right</t>
  </si>
  <si>
    <t>Railing, green</t>
  </si>
  <si>
    <t>Railing, red</t>
  </si>
  <si>
    <t>Statue</t>
  </si>
  <si>
    <t>211-226</t>
  </si>
  <si>
    <t>231-246</t>
  </si>
  <si>
    <t>Fence</t>
  </si>
  <si>
    <t>cut with wire clippers</t>
  </si>
  <si>
    <t>various directions</t>
  </si>
  <si>
    <t>pebbles</t>
  </si>
  <si>
    <t>rocks</t>
  </si>
  <si>
    <t>Tree, maple</t>
  </si>
  <si>
    <t>Tree, unknown</t>
  </si>
  <si>
    <t>Tree, cedar</t>
  </si>
  <si>
    <t>Tree, dead</t>
  </si>
  <si>
    <t>Tree, large</t>
  </si>
  <si>
    <t>light</t>
  </si>
  <si>
    <t>dark</t>
  </si>
  <si>
    <t>evergreen</t>
  </si>
  <si>
    <t>Outdoor</t>
  </si>
  <si>
    <t>Appliance</t>
  </si>
  <si>
    <t>Refridgerator</t>
  </si>
  <si>
    <t>unlocks with key</t>
  </si>
  <si>
    <t>Chicken</t>
  </si>
  <si>
    <t>Gaia</t>
  </si>
  <si>
    <t>Mad Dog Mattus</t>
  </si>
  <si>
    <t>Confederacy</t>
  </si>
  <si>
    <t>Hero</t>
  </si>
  <si>
    <t>Eraser</t>
  </si>
  <si>
    <t>Apatite Greaves</t>
  </si>
  <si>
    <t>Cost</t>
  </si>
  <si>
    <t>Recurve Bow</t>
  </si>
  <si>
    <t>Broken Glass</t>
  </si>
  <si>
    <t>Visual Effects</t>
  </si>
  <si>
    <t>image path</t>
  </si>
  <si>
    <t>total time</t>
  </si>
  <si>
    <t>Move</t>
  </si>
  <si>
    <t>move/</t>
  </si>
  <si>
    <t>max frame</t>
  </si>
  <si>
    <t>Tree, pine</t>
  </si>
  <si>
    <t>Talc's unique properties make it an important ingredient for making ceramics, paint, paper, roofing materials, plastics, rubber, insecticides, and many other products</t>
  </si>
  <si>
    <t>Formula</t>
  </si>
  <si>
    <r>
      <t>Mg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Si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>(OH)</t>
    </r>
    <r>
      <rPr>
        <vertAlign val="subscript"/>
        <sz val="11"/>
        <color theme="1"/>
        <rFont val="Calibri"/>
        <family val="2"/>
        <scheme val="minor"/>
      </rPr>
      <t>2</t>
    </r>
  </si>
  <si>
    <r>
      <t>CaSO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·2H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</si>
  <si>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r>
      <t>CaCO</t>
    </r>
    <r>
      <rPr>
        <vertAlign val="subscript"/>
        <sz val="11"/>
        <color theme="1"/>
        <rFont val="Calibri"/>
        <family val="2"/>
        <scheme val="minor"/>
      </rPr>
      <t>3</t>
    </r>
  </si>
  <si>
    <r>
      <t>CaF</t>
    </r>
    <r>
      <rPr>
        <vertAlign val="subscript"/>
        <sz val="11"/>
        <color theme="1"/>
        <rFont val="Calibri"/>
        <family val="2"/>
        <scheme val="minor"/>
      </rPr>
      <t>2</t>
    </r>
  </si>
  <si>
    <r>
      <t>Ca</t>
    </r>
    <r>
      <rPr>
        <vertAlign val="subscript"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>(PO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)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(OH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,Cl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,F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)</t>
    </r>
  </si>
  <si>
    <r>
      <t>KAlSi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8</t>
    </r>
  </si>
  <si>
    <r>
      <t>SiO</t>
    </r>
    <r>
      <rPr>
        <vertAlign val="subscript"/>
        <sz val="11"/>
        <color theme="1"/>
        <rFont val="Calibri"/>
        <family val="2"/>
        <scheme val="minor"/>
      </rPr>
      <t>2</t>
    </r>
  </si>
  <si>
    <r>
      <t>Al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SiO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(OH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,F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)</t>
    </r>
    <r>
      <rPr>
        <vertAlign val="subscript"/>
        <sz val="11"/>
        <color theme="1"/>
        <rFont val="Calibri"/>
        <family val="2"/>
        <scheme val="minor"/>
      </rPr>
      <t>2</t>
    </r>
  </si>
  <si>
    <r>
      <t>Al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3</t>
    </r>
  </si>
  <si>
    <t>C</t>
  </si>
  <si>
    <t>Soapstone</t>
  </si>
  <si>
    <t>widely mined and is used as a fertilizer and as the main constituent in many forms of plaster, blackboard/sidewalk chalk, and drywall. A massive fine-grained white or lightly tinted variety of gypsum, called alabaster, has been used for sculpture, also as food additive (source of calcium) in the east</t>
  </si>
  <si>
    <t>The "ubiquitous" metal, found everywhere. High-grade optical calcite was used in World War II for gun sights, specifically in bomb sights and anti-aircraft weaponry. Also, experiments have been conducted to use calcite for a cloak of invisibility. Microbiologically precipitated calcite has a wide range of applications, such as soil remediation, soil stabilization and concrete repair.</t>
  </si>
  <si>
    <t>Other Names/Derivatives</t>
  </si>
  <si>
    <t>Aragonite, Vaterite, Iceland Spar</t>
  </si>
  <si>
    <t>Alabaster, Selenite</t>
  </si>
  <si>
    <t>Talc Ore</t>
  </si>
  <si>
    <t>Talc Crystal</t>
  </si>
  <si>
    <t>Talc Powder</t>
  </si>
  <si>
    <t>Gypsum Ore</t>
  </si>
  <si>
    <t>Gypsum Crystal</t>
  </si>
  <si>
    <t>Gypsum Powder</t>
  </si>
  <si>
    <t>Calcite Ore</t>
  </si>
  <si>
    <t>Calcite Crystal</t>
  </si>
  <si>
    <t>Iceland Spar</t>
  </si>
  <si>
    <t>Chalk</t>
  </si>
  <si>
    <t>Fluorite Ore</t>
  </si>
  <si>
    <t>Fluorite Crystal</t>
  </si>
  <si>
    <t>Apatite Crystal</t>
  </si>
  <si>
    <t>Apatite Ore</t>
  </si>
  <si>
    <t>Orthoclase Ore</t>
  </si>
  <si>
    <t>Moonstone</t>
  </si>
  <si>
    <t>Quartz Ore</t>
  </si>
  <si>
    <t>Topaz Ore</t>
  </si>
  <si>
    <t>Corundum Ore</t>
  </si>
  <si>
    <t>Diamond Ore</t>
  </si>
  <si>
    <t>Orthoclase Chunk</t>
  </si>
  <si>
    <t>Quartz Crystal</t>
  </si>
  <si>
    <t>Amethyst</t>
  </si>
  <si>
    <t>Can make amethyst and glass</t>
  </si>
  <si>
    <t>Can make glass and topaz gem</t>
  </si>
  <si>
    <t>Topaz Chunk</t>
  </si>
  <si>
    <t>Can make sandpaper, ruby, sapphire</t>
  </si>
  <si>
    <t>Corundum Chunk</t>
  </si>
  <si>
    <t>Selenite Crystal</t>
  </si>
  <si>
    <t>Topaz Gem</t>
  </si>
  <si>
    <t>Sapphire</t>
  </si>
  <si>
    <t>Talc Chestplate</t>
  </si>
  <si>
    <t>Gypsum Chestplate</t>
  </si>
  <si>
    <t>Calcite Chestplate</t>
  </si>
  <si>
    <t>Fluorite Chestplate</t>
  </si>
  <si>
    <t>Orthoclase Chestplate</t>
  </si>
  <si>
    <t>Apatite Chestplate</t>
  </si>
  <si>
    <t>Quartz Chestplate</t>
  </si>
  <si>
    <t>Topaz Chestplate</t>
  </si>
  <si>
    <t>Diamond Chestplate</t>
  </si>
  <si>
    <t>Corundum Chestplate</t>
  </si>
  <si>
    <t>(tier)</t>
  </si>
  <si>
    <t>(level)</t>
  </si>
  <si>
    <t>dur=60, cd=300, rec=0, inac=0.1</t>
  </si>
  <si>
    <t>dur=350, cd=1300, rec=0, inac=0.12</t>
  </si>
  <si>
    <t>dur=300, cd=1500, rec=0, inac=0.12</t>
  </si>
  <si>
    <t>100s</t>
  </si>
  <si>
    <t>timer=1200, number=0.02, damageLimit = 0.1</t>
  </si>
  <si>
    <t>timer=1400, number=0.02, damageLimit = 0.5</t>
  </si>
  <si>
    <t>timer=1400, number=0.02, damageLimit = 0.35</t>
  </si>
  <si>
    <t>timer=10s</t>
  </si>
  <si>
    <t>timer=1000, number=0.025</t>
  </si>
  <si>
    <t>Visual effect</t>
  </si>
  <si>
    <t>cyan tint</t>
  </si>
  <si>
    <t>blue tint</t>
  </si>
  <si>
    <t>burn gif</t>
  </si>
  <si>
    <t>smoke gif, black tint</t>
  </si>
  <si>
    <t>water gif</t>
  </si>
  <si>
    <t>thick water gif</t>
  </si>
  <si>
    <t>bleed icon</t>
  </si>
  <si>
    <t>hemorrhage icon</t>
  </si>
  <si>
    <t>wilt icon</t>
  </si>
  <si>
    <t>wither icon</t>
  </si>
  <si>
    <t>sick icon</t>
  </si>
  <si>
    <t>diseased icon</t>
  </si>
  <si>
    <t>rot icon</t>
  </si>
  <si>
    <t>decayed icon</t>
  </si>
  <si>
    <t>hungry icon</t>
  </si>
  <si>
    <t>weak icon</t>
  </si>
  <si>
    <t>thirsty icon</t>
  </si>
  <si>
    <t>woozy icon</t>
  </si>
  <si>
    <t>confused icon</t>
  </si>
  <si>
    <t>invulnerable icon</t>
  </si>
  <si>
    <t>unkillable icon</t>
  </si>
  <si>
    <t>Wooden Door (open)</t>
  </si>
  <si>
    <t>Branch (maple)</t>
  </si>
  <si>
    <t>Branch (unknown)</t>
  </si>
  <si>
    <t>Branch (cedar)</t>
  </si>
  <si>
    <t>Branch (pine)</t>
  </si>
  <si>
    <t>Peanuts</t>
  </si>
  <si>
    <t>dur=20, cd=200, rec=0.08, inac=0.08, 1200-75 splash damage</t>
  </si>
  <si>
    <t>attack min</t>
  </si>
  <si>
    <t>attack max</t>
  </si>
  <si>
    <t>5-3</t>
  </si>
  <si>
    <t>8-5</t>
  </si>
  <si>
    <t>decay (calculation)</t>
  </si>
  <si>
    <t>Bow</t>
  </si>
  <si>
    <t>glass bottle</t>
  </si>
  <si>
    <t>Total Tokens</t>
  </si>
  <si>
    <t>Tokens Currently</t>
  </si>
  <si>
    <t>Tokens Left</t>
  </si>
  <si>
    <t>Attack I</t>
  </si>
  <si>
    <t>Magic I</t>
  </si>
  <si>
    <t>Health I</t>
  </si>
  <si>
    <t>Defense I</t>
  </si>
  <si>
    <t>Piercing I</t>
  </si>
  <si>
    <t>Sight I</t>
  </si>
  <si>
    <t>Resistance I</t>
  </si>
  <si>
    <t>Penetration I</t>
  </si>
  <si>
    <t>Health II</t>
  </si>
  <si>
    <t>Attack II</t>
  </si>
  <si>
    <t>Defense II</t>
  </si>
  <si>
    <t>Piercing II</t>
  </si>
  <si>
    <t>Sight II</t>
  </si>
  <si>
    <t>Magic II</t>
  </si>
  <si>
    <t>Resistance II</t>
  </si>
  <si>
    <t>Penetration II</t>
  </si>
  <si>
    <t>Follower</t>
  </si>
  <si>
    <t>Belt I</t>
  </si>
  <si>
    <t>Offhand</t>
  </si>
  <si>
    <t>Belt II</t>
  </si>
  <si>
    <t>Can launch game</t>
  </si>
  <si>
    <t>Banking I</t>
  </si>
  <si>
    <t>Heroes can deposit money into bank</t>
  </si>
  <si>
    <t>Banking II</t>
  </si>
  <si>
    <t>Heroes can deposit money into central bank</t>
  </si>
  <si>
    <t>Magnetic Wallet</t>
  </si>
  <si>
    <t>Money automatically gets deposited into hero bank</t>
  </si>
  <si>
    <t>Magnetic Hands</t>
  </si>
  <si>
    <t>Heroes automatically pick up items</t>
  </si>
  <si>
    <t>Heroes can pick up items 1 tier above</t>
  </si>
  <si>
    <t>Item Versatility III</t>
  </si>
  <si>
    <t>Heroes can pick up items 3 tier above</t>
  </si>
  <si>
    <t>Heroes can pick up items 2 tier above</t>
  </si>
  <si>
    <t>XP multiplier I</t>
  </si>
  <si>
    <t>XP multiplier II</t>
  </si>
  <si>
    <t>Heroes get +5% XP</t>
  </si>
  <si>
    <t>Heroes get +10% XP</t>
  </si>
  <si>
    <t>XP multiplier III</t>
  </si>
  <si>
    <t>XP multiplier IV</t>
  </si>
  <si>
    <t>XP multiplier V</t>
  </si>
  <si>
    <t>Heroes get +20% XP</t>
  </si>
  <si>
    <t>Heroes get +40% XP</t>
  </si>
  <si>
    <t>Heroes get +80% XP</t>
  </si>
  <si>
    <t>Enemy Insight I</t>
  </si>
  <si>
    <t>Can view some enemy stats</t>
  </si>
  <si>
    <t>Can view all enemy stats</t>
  </si>
  <si>
    <t>Enemy Insight II</t>
  </si>
  <si>
    <t>A1</t>
  </si>
  <si>
    <t>S1</t>
  </si>
  <si>
    <t>Passive1</t>
  </si>
  <si>
    <t>PassiveII</t>
  </si>
  <si>
    <t>HealthI</t>
  </si>
  <si>
    <t>AttackI</t>
  </si>
  <si>
    <t>DefenseI</t>
  </si>
  <si>
    <t>PiercingI</t>
  </si>
  <si>
    <t>SpeedI</t>
  </si>
  <si>
    <t>SightI</t>
  </si>
  <si>
    <t>AgilityI</t>
  </si>
  <si>
    <t>MagicI</t>
  </si>
  <si>
    <t>ResistanceI</t>
  </si>
  <si>
    <t>PenetrationI</t>
  </si>
  <si>
    <t>HealthII</t>
  </si>
  <si>
    <t>AttackII</t>
  </si>
  <si>
    <t>DefenseII</t>
  </si>
  <si>
    <t>PiercingII</t>
  </si>
  <si>
    <t>SpeedII</t>
  </si>
  <si>
    <t>SightII</t>
  </si>
  <si>
    <t>AgilityII</t>
  </si>
  <si>
    <t>MagicII</t>
  </si>
  <si>
    <t>ResistanceII</t>
  </si>
  <si>
    <t>PenetrationII</t>
  </si>
  <si>
    <t>BeltI</t>
  </si>
  <si>
    <t>BeltII</t>
  </si>
  <si>
    <t>Unlock Follower</t>
  </si>
  <si>
    <t>Inventory</t>
  </si>
  <si>
    <t>Center</t>
  </si>
  <si>
    <t>Stats</t>
  </si>
  <si>
    <t>Gear</t>
  </si>
  <si>
    <t>HealthIII</t>
  </si>
  <si>
    <t>Health III</t>
  </si>
  <si>
    <t>BarI</t>
  </si>
  <si>
    <t>BarII</t>
  </si>
  <si>
    <t>Can use Belt I gear slot</t>
  </si>
  <si>
    <t>Can use Belt II gear slot</t>
  </si>
  <si>
    <t>Inventory Bar II</t>
  </si>
  <si>
    <t>Inventory Bar I</t>
  </si>
  <si>
    <t>InventoryI</t>
  </si>
  <si>
    <t>InventoryII</t>
  </si>
  <si>
    <t>Inventory I</t>
  </si>
  <si>
    <t>Inventory II</t>
  </si>
  <si>
    <t>Inventory +4 slots</t>
  </si>
  <si>
    <t>Each time you damage, are damaged, or receive a negative status effect, gain 2% rage, to a maximum of 100. After not damaging or receiving damage for 4s your rage will decrease by 1 every 500ms. Gain +0.25% bonus tenacity and attack speed for every rage you have.</t>
  </si>
  <si>
    <t>Each time you damage, are damaged, or receive a negative status effect, gain 4% rage, to a maximum of 100. After not damaging or receiving damage for 6s your rage will decrease by 1 every 800ms. Gain +0.4% bonus tenacity and attack speed for every rage you have.</t>
  </si>
  <si>
    <t>gives all enemies in 2m cone from Ben NELSON_GLARE for 4s, lowering their attack and speed by 15%. Silence enemies in center</t>
  </si>
  <si>
    <t>gives all enemies in 3m cone from Ben NELSON_GLARE for 5s, lowering their attack and speed by 25%. Silence enemies in center</t>
  </si>
  <si>
    <t>Heroes passively heal 1 health / s</t>
  </si>
  <si>
    <t>Grit I</t>
  </si>
  <si>
    <t>Grit II</t>
  </si>
  <si>
    <t>Grit IIII</t>
  </si>
  <si>
    <t>throw a pen  with 10 (50% + 50%) mixed power 5m, if Ben is holding a pen/pencil it is 50 (100% + 100%). Heal 30% damage dealt.</t>
  </si>
  <si>
    <t>Ben becomes invulnerable for 7s and gains 50% attack. Gain 60% rage gains and 50% passive bonus if rage maxed out</t>
  </si>
  <si>
    <t>Ben becomes invulnerable for 4.5s and gains 40% attack. Gain 40% rage gains and 30% passive bonus if rage maxed out</t>
  </si>
  <si>
    <t>throw a pen with 1 (35% + 35%) mixed power 5m, if Ben is holding a pen/pencil it is 5 (70% + 70%). Heal 20% damage dealt</t>
  </si>
  <si>
    <t>passive: heal 1% missing health every 2s, active: heal 5% missing health and gain 25% move speed for 3s</t>
  </si>
  <si>
    <t>passive: heal 1% missing health every 1s, active: heal 7% missing health and gain 35% move speed for 4.5s</t>
  </si>
  <si>
    <t>Inventory +2 slots and unlock inventory</t>
  </si>
  <si>
    <t>+2 base defense</t>
  </si>
  <si>
    <t>+3 base attack</t>
  </si>
  <si>
    <t>+5% base piercing</t>
  </si>
  <si>
    <t>+0.3 base speed</t>
  </si>
  <si>
    <t>+1 base agility</t>
  </si>
  <si>
    <t>+5 base magic</t>
  </si>
  <si>
    <t>+3 base resistance</t>
  </si>
  <si>
    <t>+5% base resistance</t>
  </si>
  <si>
    <t>+1.5 base sight</t>
  </si>
  <si>
    <t>+25 base health</t>
  </si>
  <si>
    <t>+10 base attack</t>
  </si>
  <si>
    <t>+5 base defense</t>
  </si>
  <si>
    <t>+7% base piercing</t>
  </si>
  <si>
    <t>+0.5 base speed</t>
  </si>
  <si>
    <t>+2 base sight</t>
  </si>
  <si>
    <t>+20 base magic</t>
  </si>
  <si>
    <t>+7 base resistance</t>
  </si>
  <si>
    <t>+7% base penetration</t>
  </si>
  <si>
    <t>+120 base health</t>
  </si>
  <si>
    <t>Can use offhand gear slot</t>
  </si>
  <si>
    <t>Unlocks follower</t>
  </si>
  <si>
    <t>TenacityII</t>
  </si>
  <si>
    <t>Tenacity II</t>
  </si>
  <si>
    <t>TenacityI</t>
  </si>
  <si>
    <t>+7% base tenacity</t>
  </si>
  <si>
    <t>Tenacity I</t>
  </si>
  <si>
    <t>+5% base tenacity</t>
  </si>
  <si>
    <t>+4 base health</t>
  </si>
  <si>
    <t>base health regen</t>
  </si>
  <si>
    <t>hunger less quickly</t>
  </si>
  <si>
    <t>thirst less quickly</t>
  </si>
  <si>
    <t>Aposematic Camouflage</t>
  </si>
  <si>
    <t>Aposematic Camouflage II</t>
  </si>
  <si>
    <t>Tryndamere</t>
  </si>
  <si>
    <t>Tahm Kench</t>
  </si>
  <si>
    <t>Kennan</t>
  </si>
  <si>
    <t>if still for 3.5s, enemies cannot see you without getting close (0.2m), regen frog energy, and AA or casting 112 or 113 while camoed give 40% power buff</t>
  </si>
  <si>
    <t>if still for 2s, enemies cannot see you without getting close (0.1m), regen frog energy, and AA casting 112 or 113 while camoed give 70% power buff</t>
  </si>
  <si>
    <t>lash out tongue to damage enemies 5 (15% + 40%) magic damage and slow enemies 30% for 3s</t>
  </si>
  <si>
    <t>lash out tongue to damage enemies 15 (20% + 80%) magical damage and slow enemies 30% for 4s</t>
  </si>
  <si>
    <t>16s</t>
  </si>
  <si>
    <t>jump 2.5m and deal 12 (20% + 120%) magical splash damage and stuns enemies for 1.2s in 0.6m radius. Kills lowers remaining cooldown by 80%. If drenched the jump distance is 4m and splash radius is 1m.</t>
  </si>
  <si>
    <t>jump 2m and deal 3 (10% + 70%) magical splash damage and stuns enemies for 1s in 0.5m radius. Kills lowers remaining cooldown by 50%. If drenched the jump distance is 3m and splash radius is 0.8m.</t>
  </si>
  <si>
    <t>devour enemy within 0.4m, making them suppressed, untargetable, and decayed for 5s, recast (which removes suppressed and untargetable) to spit out and deal 15 (20% + 140%) magic damage.</t>
  </si>
  <si>
    <t>devour enemy within 0.4m, making them suppressed, untargetable, and decayed for 3.5s, recast (which removes suppressed and untargetable) to spit out and deal 8 (10% + 70%) magic damage.</t>
  </si>
  <si>
    <t>Alkaloid Secretion</t>
  </si>
  <si>
    <t>Alkaloid Secretion II</t>
  </si>
  <si>
    <t>Can use half of inventory bar, +3 slots</t>
  </si>
  <si>
    <t>Can use other half of inventory bar, +3 slots</t>
  </si>
  <si>
    <t>CAN_PLAY</t>
  </si>
  <si>
    <t>Feather</t>
  </si>
  <si>
    <t>Raw Chicken</t>
  </si>
  <si>
    <t>50% chance to become sick for 6s</t>
  </si>
  <si>
    <t>Cooked Chicken</t>
  </si>
  <si>
    <t>Chicken Egg</t>
  </si>
  <si>
    <t>egg</t>
  </si>
  <si>
    <t>20% to make baby chick</t>
  </si>
  <si>
    <t>Chick</t>
  </si>
  <si>
    <t>Lays eggs</t>
  </si>
  <si>
    <t>drops</t>
  </si>
  <si>
    <t>feather, raw chicken</t>
  </si>
  <si>
    <t>25% chance to become sick for 5s, can also throw which gives it 20% to hatch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</si>
</sst>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8" formatCode="0.000E+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0" fillId="0" borderId="0" xfId="0" quotePrefix="1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 applyAlignment="1">
      <alignment horizontal="left"/>
    </xf>
    <xf numFmtId="0" fontId="0" fillId="0" borderId="0" xfId="0" applyAlignment="1"/>
    <xf numFmtId="0" fontId="1" fillId="0" borderId="0" xfId="0" applyFont="1" applyAlignment="1">
      <alignment horizontal="center"/>
    </xf>
    <xf numFmtId="0" fontId="0" fillId="0" borderId="0" xfId="0" quotePrefix="1"/>
    <xf numFmtId="0" fontId="0" fillId="0" borderId="0" xfId="0" applyFont="1"/>
    <xf numFmtId="9" fontId="0" fillId="0" borderId="0" xfId="0" applyNumberFormat="1"/>
    <xf numFmtId="0" fontId="4" fillId="0" borderId="0" xfId="1"/>
    <xf numFmtId="2" fontId="0" fillId="0" borderId="0" xfId="0" applyNumberFormat="1"/>
    <xf numFmtId="0" fontId="0" fillId="0" borderId="0" xfId="0" quotePrefix="1" applyNumberFormat="1" applyAlignment="1">
      <alignment horizontal="right"/>
    </xf>
    <xf numFmtId="0" fontId="0" fillId="2" borderId="0" xfId="0" applyFill="1"/>
    <xf numFmtId="0" fontId="1" fillId="0" borderId="0" xfId="0" applyFont="1" applyFill="1"/>
    <xf numFmtId="0" fontId="0" fillId="0" borderId="0" xfId="0" applyFill="1"/>
    <xf numFmtId="0" fontId="0" fillId="3" borderId="0" xfId="0" applyFill="1"/>
    <xf numFmtId="0" fontId="0" fillId="3" borderId="0" xfId="0" applyFill="1" applyAlignment="1"/>
    <xf numFmtId="0" fontId="0" fillId="0" borderId="0" xfId="0" applyAlignment="1">
      <alignment horizontal="left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4" borderId="0" xfId="0" applyFill="1"/>
    <xf numFmtId="0" fontId="0" fillId="5" borderId="0" xfId="0" applyFill="1"/>
    <xf numFmtId="164" fontId="0" fillId="0" borderId="0" xfId="0" applyNumberFormat="1"/>
    <xf numFmtId="164" fontId="1" fillId="0" borderId="0" xfId="0" applyNumberFormat="1" applyFont="1"/>
    <xf numFmtId="168" fontId="0" fillId="0" borderId="0" xfId="0" applyNumberFormat="1"/>
    <xf numFmtId="0" fontId="1" fillId="0" borderId="0" xfId="0" quotePrefix="1" applyFont="1" applyAlignment="1">
      <alignment horizontal="right"/>
    </xf>
    <xf numFmtId="3" fontId="1" fillId="0" borderId="0" xfId="0" quotePrefix="1" applyNumberFormat="1" applyFont="1" applyAlignment="1">
      <alignment horizontal="right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0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2113E-D79E-4CB9-ADC9-BF3629B5384A}">
  <dimension ref="A1:E86"/>
  <sheetViews>
    <sheetView zoomScale="80" zoomScaleNormal="80" workbookViewId="0">
      <selection activeCell="H24" sqref="H24"/>
    </sheetView>
  </sheetViews>
  <sheetFormatPr defaultRowHeight="15" x14ac:dyDescent="0.25"/>
  <cols>
    <col min="2" max="2" width="9.140625" style="2"/>
    <col min="3" max="3" width="30.7109375" customWidth="1"/>
    <col min="4" max="4" width="13.7109375" customWidth="1"/>
    <col min="5" max="5" width="25.85546875" bestFit="1" customWidth="1"/>
    <col min="6" max="6" width="41" customWidth="1"/>
    <col min="7" max="7" width="78.7109375" customWidth="1"/>
  </cols>
  <sheetData>
    <row r="1" spans="1:5" s="1" customFormat="1" x14ac:dyDescent="0.25">
      <c r="A1" s="1" t="s">
        <v>589</v>
      </c>
      <c r="B1" s="2"/>
    </row>
    <row r="2" spans="1:5" s="1" customFormat="1" x14ac:dyDescent="0.25">
      <c r="B2" s="5" t="s">
        <v>0</v>
      </c>
      <c r="C2" s="1" t="s">
        <v>1</v>
      </c>
      <c r="D2" s="1" t="s">
        <v>599</v>
      </c>
      <c r="E2" s="1" t="s">
        <v>601</v>
      </c>
    </row>
    <row r="4" spans="1:5" x14ac:dyDescent="0.25">
      <c r="B4" s="28">
        <v>1</v>
      </c>
      <c r="C4" t="s">
        <v>200</v>
      </c>
      <c r="D4" t="s">
        <v>600</v>
      </c>
      <c r="E4">
        <v>100</v>
      </c>
    </row>
    <row r="6" spans="1:5" x14ac:dyDescent="0.25">
      <c r="B6" s="28">
        <v>101</v>
      </c>
      <c r="C6" t="s">
        <v>590</v>
      </c>
      <c r="D6" t="s">
        <v>205</v>
      </c>
      <c r="E6">
        <v>0</v>
      </c>
    </row>
    <row r="7" spans="1:5" x14ac:dyDescent="0.25">
      <c r="B7" s="28">
        <v>102</v>
      </c>
      <c r="C7" t="s">
        <v>591</v>
      </c>
    </row>
    <row r="8" spans="1:5" x14ac:dyDescent="0.25">
      <c r="B8" s="2">
        <v>103</v>
      </c>
      <c r="C8" t="s">
        <v>592</v>
      </c>
    </row>
    <row r="9" spans="1:5" x14ac:dyDescent="0.25">
      <c r="B9" s="2">
        <v>104</v>
      </c>
      <c r="C9" t="s">
        <v>641</v>
      </c>
    </row>
    <row r="10" spans="1:5" x14ac:dyDescent="0.25">
      <c r="B10" s="2">
        <v>111</v>
      </c>
      <c r="C10" t="s">
        <v>593</v>
      </c>
    </row>
    <row r="11" spans="1:5" x14ac:dyDescent="0.25">
      <c r="B11" s="28">
        <v>112</v>
      </c>
      <c r="C11" t="s">
        <v>594</v>
      </c>
    </row>
    <row r="12" spans="1:5" x14ac:dyDescent="0.25">
      <c r="B12" s="2">
        <v>113</v>
      </c>
      <c r="C12" t="s">
        <v>595</v>
      </c>
    </row>
    <row r="13" spans="1:5" x14ac:dyDescent="0.25">
      <c r="B13" s="2">
        <v>121</v>
      </c>
      <c r="C13" t="s">
        <v>596</v>
      </c>
    </row>
    <row r="14" spans="1:5" x14ac:dyDescent="0.25">
      <c r="B14" s="2">
        <v>122</v>
      </c>
      <c r="C14" t="s">
        <v>597</v>
      </c>
    </row>
    <row r="15" spans="1:5" x14ac:dyDescent="0.25">
      <c r="B15" s="2">
        <v>123</v>
      </c>
      <c r="C15" t="s">
        <v>598</v>
      </c>
    </row>
    <row r="16" spans="1:5" x14ac:dyDescent="0.25">
      <c r="B16" s="2">
        <v>131</v>
      </c>
      <c r="C16" t="s">
        <v>206</v>
      </c>
    </row>
    <row r="17" spans="2:3" x14ac:dyDescent="0.25">
      <c r="B17" s="2">
        <v>132</v>
      </c>
      <c r="C17" t="s">
        <v>650</v>
      </c>
    </row>
    <row r="18" spans="2:3" x14ac:dyDescent="0.25">
      <c r="B18" s="2">
        <v>133</v>
      </c>
      <c r="C18" t="s">
        <v>651</v>
      </c>
    </row>
    <row r="19" spans="2:3" x14ac:dyDescent="0.25">
      <c r="B19" s="2">
        <v>134</v>
      </c>
      <c r="C19" t="s">
        <v>657</v>
      </c>
    </row>
    <row r="20" spans="2:3" x14ac:dyDescent="0.25">
      <c r="B20" s="2">
        <v>141</v>
      </c>
      <c r="C20" t="s">
        <v>645</v>
      </c>
    </row>
    <row r="21" spans="2:3" x14ac:dyDescent="0.25">
      <c r="B21" s="2">
        <v>142</v>
      </c>
      <c r="C21" t="s">
        <v>646</v>
      </c>
    </row>
    <row r="22" spans="2:3" x14ac:dyDescent="0.25">
      <c r="B22" s="2">
        <v>143</v>
      </c>
      <c r="C22" t="s">
        <v>647</v>
      </c>
    </row>
    <row r="23" spans="2:3" x14ac:dyDescent="0.25">
      <c r="B23" s="2">
        <v>144</v>
      </c>
      <c r="C23" t="s">
        <v>648</v>
      </c>
    </row>
    <row r="24" spans="2:3" x14ac:dyDescent="0.25">
      <c r="B24" s="2">
        <v>145</v>
      </c>
      <c r="C24" t="s">
        <v>649</v>
      </c>
    </row>
    <row r="25" spans="2:3" x14ac:dyDescent="0.25">
      <c r="B25" s="2">
        <v>151</v>
      </c>
      <c r="C25" t="s">
        <v>602</v>
      </c>
    </row>
    <row r="26" spans="2:3" x14ac:dyDescent="0.25">
      <c r="B26" s="28">
        <v>152</v>
      </c>
      <c r="C26" t="s">
        <v>603</v>
      </c>
    </row>
    <row r="27" spans="2:3" x14ac:dyDescent="0.25">
      <c r="B27" s="2">
        <v>153</v>
      </c>
      <c r="C27" t="s">
        <v>604</v>
      </c>
    </row>
    <row r="28" spans="2:3" x14ac:dyDescent="0.25">
      <c r="B28" s="2">
        <v>154</v>
      </c>
      <c r="C28" t="s">
        <v>605</v>
      </c>
    </row>
    <row r="29" spans="2:3" x14ac:dyDescent="0.25">
      <c r="B29" s="2">
        <v>155</v>
      </c>
      <c r="C29" t="s">
        <v>609</v>
      </c>
    </row>
    <row r="30" spans="2:3" x14ac:dyDescent="0.25">
      <c r="B30" s="2">
        <v>156</v>
      </c>
      <c r="C30" t="s">
        <v>610</v>
      </c>
    </row>
    <row r="31" spans="2:3" x14ac:dyDescent="0.25">
      <c r="B31" s="28">
        <v>161</v>
      </c>
      <c r="C31" t="s">
        <v>606</v>
      </c>
    </row>
    <row r="32" spans="2:3" x14ac:dyDescent="0.25">
      <c r="B32" s="2">
        <v>162</v>
      </c>
      <c r="C32" t="s">
        <v>607</v>
      </c>
    </row>
    <row r="33" spans="2:3" x14ac:dyDescent="0.25">
      <c r="B33" s="2">
        <v>163</v>
      </c>
      <c r="C33" t="s">
        <v>608</v>
      </c>
    </row>
    <row r="34" spans="2:3" x14ac:dyDescent="0.25">
      <c r="B34" s="2">
        <v>171</v>
      </c>
      <c r="C34" t="s">
        <v>642</v>
      </c>
    </row>
    <row r="35" spans="2:3" x14ac:dyDescent="0.25">
      <c r="B35" s="29">
        <v>172</v>
      </c>
      <c r="C35" t="s">
        <v>643</v>
      </c>
    </row>
    <row r="36" spans="2:3" x14ac:dyDescent="0.25">
      <c r="B36" s="2">
        <v>173</v>
      </c>
      <c r="C36" t="s">
        <v>644</v>
      </c>
    </row>
    <row r="37" spans="2:3" x14ac:dyDescent="0.25">
      <c r="B37" s="29">
        <v>174</v>
      </c>
      <c r="C37" t="s">
        <v>611</v>
      </c>
    </row>
    <row r="38" spans="2:3" x14ac:dyDescent="0.25">
      <c r="B38" s="2">
        <v>175</v>
      </c>
      <c r="C38" t="s">
        <v>612</v>
      </c>
    </row>
    <row r="39" spans="2:3" x14ac:dyDescent="0.25">
      <c r="B39" s="29">
        <v>176</v>
      </c>
      <c r="C39" t="s">
        <v>613</v>
      </c>
    </row>
    <row r="40" spans="2:3" x14ac:dyDescent="0.25">
      <c r="B40" s="2">
        <v>177</v>
      </c>
      <c r="C40" t="s">
        <v>614</v>
      </c>
    </row>
    <row r="41" spans="2:3" x14ac:dyDescent="0.25">
      <c r="B41" s="2">
        <v>178</v>
      </c>
      <c r="C41" t="s">
        <v>615</v>
      </c>
    </row>
    <row r="42" spans="2:3" x14ac:dyDescent="0.25">
      <c r="B42" s="28">
        <v>179</v>
      </c>
      <c r="C42" t="s">
        <v>616</v>
      </c>
    </row>
    <row r="43" spans="2:3" x14ac:dyDescent="0.25">
      <c r="B43" s="28">
        <v>181</v>
      </c>
      <c r="C43" t="s">
        <v>652</v>
      </c>
    </row>
    <row r="44" spans="2:3" x14ac:dyDescent="0.25">
      <c r="B44" s="28">
        <v>182</v>
      </c>
      <c r="C44" t="s">
        <v>653</v>
      </c>
    </row>
    <row r="45" spans="2:3" x14ac:dyDescent="0.25">
      <c r="B45" s="28">
        <v>183</v>
      </c>
      <c r="C45" t="s">
        <v>654</v>
      </c>
    </row>
    <row r="46" spans="2:3" x14ac:dyDescent="0.25">
      <c r="B46" s="28">
        <v>184</v>
      </c>
      <c r="C46" t="s">
        <v>655</v>
      </c>
    </row>
    <row r="47" spans="2:3" x14ac:dyDescent="0.25">
      <c r="B47" s="28">
        <v>185</v>
      </c>
      <c r="C47" t="s">
        <v>656</v>
      </c>
    </row>
    <row r="49" spans="2:5" x14ac:dyDescent="0.25">
      <c r="B49" s="2">
        <v>201</v>
      </c>
      <c r="C49" t="s">
        <v>617</v>
      </c>
      <c r="D49" t="s">
        <v>208</v>
      </c>
      <c r="E49">
        <v>100</v>
      </c>
    </row>
    <row r="50" spans="2:5" x14ac:dyDescent="0.25">
      <c r="B50" s="28">
        <v>202</v>
      </c>
      <c r="C50" t="s">
        <v>622</v>
      </c>
    </row>
    <row r="51" spans="2:5" x14ac:dyDescent="0.25">
      <c r="B51" s="2">
        <v>203</v>
      </c>
      <c r="C51" t="s">
        <v>623</v>
      </c>
    </row>
    <row r="52" spans="2:5" x14ac:dyDescent="0.25">
      <c r="B52" s="28">
        <v>204</v>
      </c>
      <c r="C52" t="s">
        <v>620</v>
      </c>
    </row>
    <row r="53" spans="2:5" x14ac:dyDescent="0.25">
      <c r="B53" s="2">
        <v>205</v>
      </c>
      <c r="C53" t="s">
        <v>621</v>
      </c>
    </row>
    <row r="54" spans="2:5" x14ac:dyDescent="0.25">
      <c r="B54" s="28">
        <v>206</v>
      </c>
      <c r="C54" t="s">
        <v>619</v>
      </c>
    </row>
    <row r="55" spans="2:5" x14ac:dyDescent="0.25">
      <c r="B55" s="2">
        <v>207</v>
      </c>
      <c r="C55" t="s">
        <v>618</v>
      </c>
    </row>
    <row r="56" spans="2:5" x14ac:dyDescent="0.25">
      <c r="B56" s="2">
        <v>211</v>
      </c>
      <c r="C56" t="s">
        <v>702</v>
      </c>
    </row>
    <row r="57" spans="2:5" x14ac:dyDescent="0.25">
      <c r="B57" s="2">
        <v>212</v>
      </c>
      <c r="C57" t="s">
        <v>704</v>
      </c>
    </row>
    <row r="58" spans="2:5" x14ac:dyDescent="0.25">
      <c r="B58" s="2">
        <v>213</v>
      </c>
      <c r="C58" t="s">
        <v>703</v>
      </c>
    </row>
    <row r="59" spans="2:5" x14ac:dyDescent="0.25">
      <c r="B59" s="28"/>
    </row>
    <row r="60" spans="2:5" x14ac:dyDescent="0.25">
      <c r="B60" s="2">
        <v>301</v>
      </c>
      <c r="C60" t="s">
        <v>628</v>
      </c>
      <c r="D60" t="s">
        <v>640</v>
      </c>
      <c r="E60" t="s">
        <v>664</v>
      </c>
    </row>
    <row r="61" spans="2:5" x14ac:dyDescent="0.25">
      <c r="B61" s="2">
        <v>302</v>
      </c>
      <c r="C61" t="s">
        <v>629</v>
      </c>
    </row>
    <row r="62" spans="2:5" x14ac:dyDescent="0.25">
      <c r="B62" s="2">
        <v>303</v>
      </c>
      <c r="C62" t="s">
        <v>630</v>
      </c>
    </row>
    <row r="63" spans="2:5" x14ac:dyDescent="0.25">
      <c r="B63" s="2">
        <v>304</v>
      </c>
      <c r="C63" t="s">
        <v>631</v>
      </c>
    </row>
    <row r="64" spans="2:5" x14ac:dyDescent="0.25">
      <c r="B64" s="2">
        <v>305</v>
      </c>
      <c r="C64" t="s">
        <v>624</v>
      </c>
    </row>
    <row r="65" spans="2:3" x14ac:dyDescent="0.25">
      <c r="B65" s="2">
        <v>306</v>
      </c>
      <c r="C65" t="s">
        <v>625</v>
      </c>
    </row>
    <row r="66" spans="2:3" x14ac:dyDescent="0.25">
      <c r="B66" s="2">
        <v>307</v>
      </c>
      <c r="C66" t="s">
        <v>626</v>
      </c>
    </row>
    <row r="67" spans="2:3" x14ac:dyDescent="0.25">
      <c r="B67" s="2">
        <v>308</v>
      </c>
      <c r="C67" t="s">
        <v>627</v>
      </c>
    </row>
    <row r="68" spans="2:3" x14ac:dyDescent="0.25">
      <c r="B68" s="2">
        <v>309</v>
      </c>
      <c r="C68" t="s">
        <v>636</v>
      </c>
    </row>
    <row r="69" spans="2:3" x14ac:dyDescent="0.25">
      <c r="B69" s="2">
        <v>310</v>
      </c>
      <c r="C69" t="s">
        <v>637</v>
      </c>
    </row>
    <row r="70" spans="2:3" x14ac:dyDescent="0.25">
      <c r="B70" s="2">
        <v>311</v>
      </c>
      <c r="C70" t="s">
        <v>638</v>
      </c>
    </row>
    <row r="71" spans="2:3" x14ac:dyDescent="0.25">
      <c r="B71" s="2">
        <v>312</v>
      </c>
      <c r="C71" t="s">
        <v>639</v>
      </c>
    </row>
    <row r="72" spans="2:3" x14ac:dyDescent="0.25">
      <c r="B72" s="2">
        <v>313</v>
      </c>
      <c r="C72" t="s">
        <v>635</v>
      </c>
    </row>
    <row r="73" spans="2:3" x14ac:dyDescent="0.25">
      <c r="B73" s="2">
        <v>314</v>
      </c>
      <c r="C73" t="s">
        <v>634</v>
      </c>
    </row>
    <row r="74" spans="2:3" x14ac:dyDescent="0.25">
      <c r="B74" s="2">
        <v>315</v>
      </c>
      <c r="C74" t="s">
        <v>633</v>
      </c>
    </row>
    <row r="75" spans="2:3" x14ac:dyDescent="0.25">
      <c r="B75" s="2">
        <v>316</v>
      </c>
      <c r="C75" t="s">
        <v>632</v>
      </c>
    </row>
    <row r="76" spans="2:3" x14ac:dyDescent="0.25">
      <c r="B76" s="2">
        <v>317</v>
      </c>
      <c r="C76" t="s">
        <v>665</v>
      </c>
    </row>
    <row r="77" spans="2:3" x14ac:dyDescent="0.25">
      <c r="B77" s="2">
        <v>318</v>
      </c>
      <c r="C77" t="s">
        <v>666</v>
      </c>
    </row>
    <row r="78" spans="2:3" x14ac:dyDescent="0.25">
      <c r="B78" s="2">
        <v>319</v>
      </c>
      <c r="C78" t="s">
        <v>667</v>
      </c>
    </row>
    <row r="79" spans="2:3" x14ac:dyDescent="0.25">
      <c r="B79" s="2">
        <v>320</v>
      </c>
      <c r="C79" t="s">
        <v>668</v>
      </c>
    </row>
    <row r="80" spans="2:3" x14ac:dyDescent="0.25">
      <c r="B80" s="2">
        <v>321</v>
      </c>
      <c r="C80" t="s">
        <v>669</v>
      </c>
    </row>
    <row r="81" spans="2:3" x14ac:dyDescent="0.25">
      <c r="B81" s="2">
        <v>322</v>
      </c>
      <c r="C81" t="s">
        <v>670</v>
      </c>
    </row>
    <row r="82" spans="2:3" x14ac:dyDescent="0.25">
      <c r="B82" s="2">
        <v>323</v>
      </c>
      <c r="C82" t="s">
        <v>671</v>
      </c>
    </row>
    <row r="83" spans="2:3" x14ac:dyDescent="0.25">
      <c r="B83" s="2">
        <v>324</v>
      </c>
      <c r="C83" t="s">
        <v>672</v>
      </c>
    </row>
    <row r="85" spans="2:3" x14ac:dyDescent="0.25">
      <c r="B85" s="28"/>
    </row>
    <row r="86" spans="2:3" x14ac:dyDescent="0.25">
      <c r="B86" s="28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14E18-4580-4CF1-BE70-B14A03AAF800}">
  <dimension ref="A1:S110"/>
  <sheetViews>
    <sheetView zoomScale="90" zoomScaleNormal="90" workbookViewId="0">
      <selection activeCell="B5" sqref="B5"/>
    </sheetView>
  </sheetViews>
  <sheetFormatPr defaultRowHeight="15" x14ac:dyDescent="0.25"/>
  <cols>
    <col min="2" max="2" width="11.7109375" bestFit="1" customWidth="1"/>
    <col min="3" max="3" width="9.85546875" style="12" bestFit="1" customWidth="1"/>
    <col min="6" max="6" width="10.28515625" bestFit="1" customWidth="1"/>
    <col min="7" max="7" width="11.7109375" bestFit="1" customWidth="1"/>
    <col min="8" max="8" width="11.28515625" bestFit="1" customWidth="1"/>
    <col min="9" max="9" width="9.7109375" bestFit="1" customWidth="1"/>
    <col min="10" max="10" width="9.7109375" customWidth="1"/>
    <col min="12" max="12" width="12" bestFit="1" customWidth="1"/>
    <col min="18" max="18" width="10.5703125" bestFit="1" customWidth="1"/>
  </cols>
  <sheetData>
    <row r="1" spans="1:19" x14ac:dyDescent="0.25">
      <c r="A1" s="22" t="s">
        <v>61</v>
      </c>
      <c r="B1" s="22"/>
      <c r="C1" s="22"/>
      <c r="D1" s="22"/>
      <c r="E1" s="22"/>
      <c r="H1" s="22" t="s">
        <v>60</v>
      </c>
      <c r="I1" s="22"/>
      <c r="J1" s="22"/>
      <c r="K1" s="22"/>
      <c r="L1" s="22"/>
      <c r="M1" s="22"/>
      <c r="N1" s="22"/>
      <c r="O1" s="22"/>
      <c r="P1" s="22"/>
      <c r="Q1" s="22"/>
      <c r="R1" s="22"/>
    </row>
    <row r="3" spans="1:19" x14ac:dyDescent="0.25">
      <c r="B3" s="1">
        <v>1.5</v>
      </c>
      <c r="H3" t="s">
        <v>55</v>
      </c>
      <c r="K3" s="22" t="s">
        <v>58</v>
      </c>
      <c r="L3" s="22"/>
      <c r="M3" s="22"/>
      <c r="N3" s="22"/>
      <c r="O3" s="22"/>
    </row>
    <row r="4" spans="1:19" x14ac:dyDescent="0.25">
      <c r="A4" t="s">
        <v>50</v>
      </c>
      <c r="B4" t="s">
        <v>62</v>
      </c>
      <c r="C4" s="12" t="s">
        <v>64</v>
      </c>
      <c r="D4" t="s">
        <v>65</v>
      </c>
      <c r="H4" s="4" t="s">
        <v>821</v>
      </c>
      <c r="I4" s="1">
        <v>1.4</v>
      </c>
      <c r="K4" t="s">
        <v>57</v>
      </c>
    </row>
    <row r="5" spans="1:19" x14ac:dyDescent="0.25">
      <c r="A5">
        <v>0</v>
      </c>
      <c r="B5">
        <f>_xlfn.CEILING.MATH(1 + A5^$B$3)</f>
        <v>1</v>
      </c>
      <c r="C5" s="12">
        <f>I10/B5</f>
        <v>1</v>
      </c>
      <c r="H5" t="s">
        <v>56</v>
      </c>
      <c r="I5" s="1">
        <v>2</v>
      </c>
      <c r="K5" s="1">
        <v>1.08</v>
      </c>
      <c r="L5" s="1">
        <v>1.05</v>
      </c>
      <c r="M5" s="1">
        <v>1.05</v>
      </c>
      <c r="N5" s="1"/>
      <c r="O5" s="1">
        <v>1.01</v>
      </c>
      <c r="P5" s="1">
        <v>1.01</v>
      </c>
      <c r="Q5" s="1">
        <v>1.0149999999999999</v>
      </c>
      <c r="R5" s="1">
        <v>1.0149999999999999</v>
      </c>
    </row>
    <row r="6" spans="1:19" x14ac:dyDescent="0.25">
      <c r="A6">
        <v>1</v>
      </c>
      <c r="B6">
        <f t="shared" ref="B6:B69" si="0">_xlfn.CEILING.MATH(1 + A6^$B$3)</f>
        <v>2</v>
      </c>
      <c r="C6" s="12">
        <f>I11/B6</f>
        <v>1.5</v>
      </c>
      <c r="D6">
        <f>SUM($C$5:C6)</f>
        <v>2.5</v>
      </c>
      <c r="H6" s="4" t="s">
        <v>820</v>
      </c>
      <c r="I6" s="1">
        <v>3</v>
      </c>
    </row>
    <row r="7" spans="1:19" x14ac:dyDescent="0.25">
      <c r="A7">
        <v>2</v>
      </c>
      <c r="B7">
        <f t="shared" si="0"/>
        <v>4</v>
      </c>
      <c r="C7" s="12">
        <f t="shared" ref="C7:C69" si="1">I12/B7</f>
        <v>2.25</v>
      </c>
      <c r="D7">
        <f>SUM($C$5:C7)</f>
        <v>4.75</v>
      </c>
      <c r="H7" t="s">
        <v>51</v>
      </c>
      <c r="J7" s="1"/>
      <c r="K7">
        <v>4</v>
      </c>
      <c r="L7">
        <v>1</v>
      </c>
      <c r="M7">
        <v>0</v>
      </c>
      <c r="N7">
        <v>0.1</v>
      </c>
      <c r="O7">
        <v>0</v>
      </c>
      <c r="P7">
        <v>0</v>
      </c>
      <c r="Q7">
        <v>0.05</v>
      </c>
      <c r="R7">
        <v>0</v>
      </c>
      <c r="S7">
        <v>3</v>
      </c>
    </row>
    <row r="8" spans="1:19" x14ac:dyDescent="0.25">
      <c r="A8">
        <v>3</v>
      </c>
      <c r="B8">
        <f t="shared" si="0"/>
        <v>7</v>
      </c>
      <c r="C8" s="12">
        <f t="shared" si="1"/>
        <v>2.7142857142857144</v>
      </c>
      <c r="D8">
        <f>SUM($C$5:C8)</f>
        <v>7.4642857142857144</v>
      </c>
    </row>
    <row r="9" spans="1:19" x14ac:dyDescent="0.25">
      <c r="A9">
        <v>4</v>
      </c>
      <c r="B9">
        <f t="shared" si="0"/>
        <v>9</v>
      </c>
      <c r="C9" s="12">
        <f t="shared" si="1"/>
        <v>3.6666666666666665</v>
      </c>
      <c r="D9">
        <f>SUM($C$5:C9)</f>
        <v>11.130952380952381</v>
      </c>
      <c r="H9" t="s">
        <v>50</v>
      </c>
      <c r="I9" t="s">
        <v>63</v>
      </c>
      <c r="J9" t="s">
        <v>66</v>
      </c>
      <c r="K9" t="s">
        <v>5</v>
      </c>
      <c r="L9" t="s">
        <v>2</v>
      </c>
      <c r="M9" t="s">
        <v>52</v>
      </c>
      <c r="N9" t="s">
        <v>18</v>
      </c>
      <c r="O9" t="s">
        <v>3</v>
      </c>
      <c r="P9" t="s">
        <v>53</v>
      </c>
      <c r="Q9" t="s">
        <v>6</v>
      </c>
      <c r="R9" t="s">
        <v>54</v>
      </c>
      <c r="S9" t="s">
        <v>7</v>
      </c>
    </row>
    <row r="10" spans="1:19" x14ac:dyDescent="0.25">
      <c r="A10">
        <v>5</v>
      </c>
      <c r="B10">
        <f t="shared" si="0"/>
        <v>13</v>
      </c>
      <c r="C10" s="12">
        <f t="shared" si="1"/>
        <v>3.8461538461538463</v>
      </c>
      <c r="D10">
        <f>SUM($C$5:C10)</f>
        <v>14.977106227106228</v>
      </c>
      <c r="H10">
        <v>0</v>
      </c>
      <c r="I10">
        <f>_xlfn.CEILING.MATH((H10*$I$4*(1+_xlfn.FLOOR.MATH(H10/10)*$I$6))^($I$5)+1)</f>
        <v>1</v>
      </c>
      <c r="J10">
        <f>SUM($I$10:I10)</f>
        <v>1</v>
      </c>
      <c r="K10">
        <f t="shared" ref="K10:S10" si="2">K7</f>
        <v>4</v>
      </c>
      <c r="L10">
        <f t="shared" si="2"/>
        <v>1</v>
      </c>
      <c r="M10">
        <f t="shared" si="2"/>
        <v>0</v>
      </c>
      <c r="N10">
        <f t="shared" si="2"/>
        <v>0.1</v>
      </c>
      <c r="O10">
        <f t="shared" si="2"/>
        <v>0</v>
      </c>
      <c r="P10">
        <f t="shared" si="2"/>
        <v>0</v>
      </c>
      <c r="Q10">
        <f t="shared" si="2"/>
        <v>0.05</v>
      </c>
      <c r="R10">
        <f t="shared" si="2"/>
        <v>0</v>
      </c>
      <c r="S10">
        <f t="shared" si="2"/>
        <v>3</v>
      </c>
    </row>
    <row r="11" spans="1:19" x14ac:dyDescent="0.25">
      <c r="A11">
        <v>6</v>
      </c>
      <c r="B11">
        <f t="shared" si="0"/>
        <v>16</v>
      </c>
      <c r="C11" s="12">
        <f t="shared" si="1"/>
        <v>4.5</v>
      </c>
      <c r="D11">
        <f>SUM($C$5:C11)</f>
        <v>19.477106227106226</v>
      </c>
      <c r="H11">
        <v>1</v>
      </c>
      <c r="I11">
        <f t="shared" ref="I11:I74" si="3">_xlfn.CEILING.MATH((H11*$I$4*(1+_xlfn.FLOOR.MATH(H11/10)*$I$6))^($I$5)+1)</f>
        <v>3</v>
      </c>
      <c r="J11">
        <f>SUM($I$10:I11)</f>
        <v>4</v>
      </c>
      <c r="K11">
        <f>_xlfn.CEILING.MATH(K10 * K$5)</f>
        <v>5</v>
      </c>
      <c r="L11">
        <f>_xlfn.CEILING.MATH(L10 * L$5)</f>
        <v>2</v>
      </c>
      <c r="M11">
        <f>_xlfn.CEILING.MATH(M10 * M$5)</f>
        <v>0</v>
      </c>
      <c r="N11" t="s">
        <v>59</v>
      </c>
      <c r="O11">
        <f>_xlfn.CEILING.MATH(O10 * O$5)</f>
        <v>0</v>
      </c>
      <c r="P11">
        <f>_xlfn.CEILING.MATH(P10 * P$5)</f>
        <v>0</v>
      </c>
      <c r="Q11">
        <f>Q10 * Q$5</f>
        <v>5.0749999999999997E-2</v>
      </c>
      <c r="R11">
        <f>R10 * R$5</f>
        <v>0</v>
      </c>
      <c r="S11" t="s">
        <v>59</v>
      </c>
    </row>
    <row r="12" spans="1:19" x14ac:dyDescent="0.25">
      <c r="A12">
        <v>7</v>
      </c>
      <c r="B12">
        <f t="shared" si="0"/>
        <v>20</v>
      </c>
      <c r="C12" s="12">
        <f t="shared" si="1"/>
        <v>4.9000000000000004</v>
      </c>
      <c r="D12">
        <f>SUM($C$5:C12)</f>
        <v>24.377106227106225</v>
      </c>
      <c r="H12">
        <v>2</v>
      </c>
      <c r="I12">
        <f t="shared" si="3"/>
        <v>9</v>
      </c>
      <c r="J12">
        <f>SUM($I$10:I12)</f>
        <v>13</v>
      </c>
      <c r="K12">
        <f t="shared" ref="K12:K75" si="4">_xlfn.CEILING.MATH(K11 * K$5)</f>
        <v>6</v>
      </c>
      <c r="L12">
        <f t="shared" ref="L12:L75" si="5">_xlfn.CEILING.MATH(L11 * L$5)</f>
        <v>3</v>
      </c>
      <c r="M12">
        <f t="shared" ref="M12:M75" si="6">_xlfn.CEILING.MATH(M11 * M$5)</f>
        <v>0</v>
      </c>
      <c r="O12">
        <f t="shared" ref="O12:P75" si="7">_xlfn.CEILING.MATH(O11 * O$5)</f>
        <v>0</v>
      </c>
      <c r="P12">
        <f t="shared" si="7"/>
        <v>0</v>
      </c>
      <c r="Q12">
        <f t="shared" ref="Q12:Q75" si="8">Q11 * Q$5</f>
        <v>5.1511249999999995E-2</v>
      </c>
      <c r="R12">
        <f t="shared" ref="R12:R75" si="9">R11 * R$5</f>
        <v>0</v>
      </c>
    </row>
    <row r="13" spans="1:19" x14ac:dyDescent="0.25">
      <c r="A13">
        <v>8</v>
      </c>
      <c r="B13">
        <f t="shared" si="0"/>
        <v>24</v>
      </c>
      <c r="C13" s="12">
        <f t="shared" si="1"/>
        <v>5.291666666666667</v>
      </c>
      <c r="D13">
        <f>SUM($C$5:C13)</f>
        <v>29.668772893772893</v>
      </c>
      <c r="H13">
        <v>3</v>
      </c>
      <c r="I13">
        <f t="shared" si="3"/>
        <v>19</v>
      </c>
      <c r="J13">
        <f>SUM($I$10:I13)</f>
        <v>32</v>
      </c>
      <c r="K13">
        <f t="shared" si="4"/>
        <v>7</v>
      </c>
      <c r="L13">
        <f t="shared" si="5"/>
        <v>4</v>
      </c>
      <c r="M13">
        <f t="shared" si="6"/>
        <v>0</v>
      </c>
      <c r="O13">
        <f t="shared" si="7"/>
        <v>0</v>
      </c>
      <c r="P13">
        <f t="shared" si="7"/>
        <v>0</v>
      </c>
      <c r="Q13">
        <f t="shared" si="8"/>
        <v>5.2283918749999991E-2</v>
      </c>
      <c r="R13">
        <f t="shared" si="9"/>
        <v>0</v>
      </c>
    </row>
    <row r="14" spans="1:19" x14ac:dyDescent="0.25">
      <c r="A14">
        <v>9</v>
      </c>
      <c r="B14">
        <f t="shared" si="0"/>
        <v>28</v>
      </c>
      <c r="C14" s="12">
        <f t="shared" si="1"/>
        <v>5.7142857142857144</v>
      </c>
      <c r="D14">
        <f>SUM($C$5:C14)</f>
        <v>35.383058608058604</v>
      </c>
      <c r="H14">
        <v>4</v>
      </c>
      <c r="I14">
        <f t="shared" si="3"/>
        <v>33</v>
      </c>
      <c r="J14">
        <f>SUM($I$10:I14)</f>
        <v>65</v>
      </c>
      <c r="K14">
        <f t="shared" si="4"/>
        <v>8</v>
      </c>
      <c r="L14">
        <f t="shared" si="5"/>
        <v>5</v>
      </c>
      <c r="M14">
        <f t="shared" si="6"/>
        <v>0</v>
      </c>
      <c r="O14">
        <f t="shared" si="7"/>
        <v>0</v>
      </c>
      <c r="P14">
        <f t="shared" si="7"/>
        <v>0</v>
      </c>
      <c r="Q14">
        <f t="shared" si="8"/>
        <v>5.306817753124999E-2</v>
      </c>
      <c r="R14">
        <f t="shared" si="9"/>
        <v>0</v>
      </c>
    </row>
    <row r="15" spans="1:19" x14ac:dyDescent="0.25">
      <c r="A15">
        <v>10</v>
      </c>
      <c r="B15">
        <f t="shared" si="0"/>
        <v>33</v>
      </c>
      <c r="C15" s="12">
        <f t="shared" si="1"/>
        <v>95.060606060606062</v>
      </c>
      <c r="D15">
        <f>SUM($C$5:C15)</f>
        <v>130.44366466866467</v>
      </c>
      <c r="H15">
        <v>5</v>
      </c>
      <c r="I15">
        <f t="shared" si="3"/>
        <v>50</v>
      </c>
      <c r="J15">
        <f>SUM($I$10:I15)</f>
        <v>115</v>
      </c>
      <c r="K15">
        <f t="shared" si="4"/>
        <v>9</v>
      </c>
      <c r="L15">
        <f t="shared" si="5"/>
        <v>6</v>
      </c>
      <c r="M15">
        <f t="shared" si="6"/>
        <v>0</v>
      </c>
      <c r="O15">
        <f t="shared" si="7"/>
        <v>0</v>
      </c>
      <c r="P15">
        <f t="shared" si="7"/>
        <v>0</v>
      </c>
      <c r="Q15">
        <f t="shared" si="8"/>
        <v>5.3864200194218732E-2</v>
      </c>
      <c r="R15">
        <f t="shared" si="9"/>
        <v>0</v>
      </c>
    </row>
    <row r="16" spans="1:19" x14ac:dyDescent="0.25">
      <c r="A16">
        <v>11</v>
      </c>
      <c r="B16">
        <f t="shared" si="0"/>
        <v>38</v>
      </c>
      <c r="C16" s="12">
        <f t="shared" si="1"/>
        <v>99.89473684210526</v>
      </c>
      <c r="D16">
        <f>SUM($C$5:C16)</f>
        <v>230.33840151076993</v>
      </c>
      <c r="H16">
        <v>6</v>
      </c>
      <c r="I16">
        <f t="shared" si="3"/>
        <v>72</v>
      </c>
      <c r="J16">
        <f>SUM($I$10:I16)</f>
        <v>187</v>
      </c>
      <c r="K16">
        <f t="shared" si="4"/>
        <v>10</v>
      </c>
      <c r="L16">
        <f t="shared" si="5"/>
        <v>7</v>
      </c>
      <c r="M16">
        <f t="shared" si="6"/>
        <v>0</v>
      </c>
      <c r="O16">
        <f t="shared" si="7"/>
        <v>0</v>
      </c>
      <c r="P16">
        <f t="shared" si="7"/>
        <v>0</v>
      </c>
      <c r="Q16">
        <f t="shared" si="8"/>
        <v>5.4672163197132008E-2</v>
      </c>
      <c r="R16">
        <f t="shared" si="9"/>
        <v>0</v>
      </c>
    </row>
    <row r="17" spans="1:18" x14ac:dyDescent="0.25">
      <c r="A17">
        <v>12</v>
      </c>
      <c r="B17">
        <f t="shared" si="0"/>
        <v>43</v>
      </c>
      <c r="C17" s="12">
        <f t="shared" si="1"/>
        <v>105.04651162790698</v>
      </c>
      <c r="D17">
        <f>SUM($C$5:C17)</f>
        <v>335.38491313867689</v>
      </c>
      <c r="H17">
        <v>7</v>
      </c>
      <c r="I17">
        <f t="shared" si="3"/>
        <v>98</v>
      </c>
      <c r="J17">
        <f>SUM($I$10:I17)</f>
        <v>285</v>
      </c>
      <c r="K17">
        <f t="shared" si="4"/>
        <v>11</v>
      </c>
      <c r="L17">
        <f t="shared" si="5"/>
        <v>8</v>
      </c>
      <c r="M17">
        <f t="shared" si="6"/>
        <v>0</v>
      </c>
      <c r="O17">
        <f t="shared" si="7"/>
        <v>0</v>
      </c>
      <c r="P17">
        <f t="shared" si="7"/>
        <v>0</v>
      </c>
      <c r="Q17">
        <f t="shared" si="8"/>
        <v>5.5492245645088985E-2</v>
      </c>
      <c r="R17">
        <f t="shared" si="9"/>
        <v>0</v>
      </c>
    </row>
    <row r="18" spans="1:18" x14ac:dyDescent="0.25">
      <c r="A18">
        <v>13</v>
      </c>
      <c r="B18">
        <f t="shared" si="0"/>
        <v>48</v>
      </c>
      <c r="C18" s="12">
        <f t="shared" si="1"/>
        <v>110.4375</v>
      </c>
      <c r="D18">
        <f>SUM($C$5:C18)</f>
        <v>445.82241313867689</v>
      </c>
      <c r="H18">
        <v>8</v>
      </c>
      <c r="I18">
        <f t="shared" si="3"/>
        <v>127</v>
      </c>
      <c r="J18">
        <f>SUM($I$10:I18)</f>
        <v>412</v>
      </c>
      <c r="K18">
        <f t="shared" si="4"/>
        <v>12</v>
      </c>
      <c r="L18">
        <f t="shared" si="5"/>
        <v>9</v>
      </c>
      <c r="M18">
        <f t="shared" si="6"/>
        <v>0</v>
      </c>
      <c r="O18">
        <f t="shared" si="7"/>
        <v>0</v>
      </c>
      <c r="P18">
        <f t="shared" si="7"/>
        <v>0</v>
      </c>
      <c r="Q18">
        <f t="shared" si="8"/>
        <v>5.6324629329765313E-2</v>
      </c>
      <c r="R18">
        <f t="shared" si="9"/>
        <v>0</v>
      </c>
    </row>
    <row r="19" spans="1:18" x14ac:dyDescent="0.25">
      <c r="A19">
        <v>14</v>
      </c>
      <c r="B19">
        <f t="shared" si="0"/>
        <v>54</v>
      </c>
      <c r="C19" s="12">
        <f t="shared" si="1"/>
        <v>113.85185185185185</v>
      </c>
      <c r="D19">
        <f>SUM($C$5:C19)</f>
        <v>559.67426499052874</v>
      </c>
      <c r="H19">
        <v>9</v>
      </c>
      <c r="I19">
        <f t="shared" si="3"/>
        <v>160</v>
      </c>
      <c r="J19">
        <f>SUM($I$10:I19)</f>
        <v>572</v>
      </c>
      <c r="K19">
        <f t="shared" si="4"/>
        <v>13</v>
      </c>
      <c r="L19">
        <f t="shared" si="5"/>
        <v>10</v>
      </c>
      <c r="M19">
        <f t="shared" si="6"/>
        <v>0</v>
      </c>
      <c r="O19">
        <f t="shared" si="7"/>
        <v>0</v>
      </c>
      <c r="P19">
        <f t="shared" si="7"/>
        <v>0</v>
      </c>
      <c r="Q19">
        <f t="shared" si="8"/>
        <v>5.7169498769711787E-2</v>
      </c>
      <c r="R19">
        <f t="shared" si="9"/>
        <v>0</v>
      </c>
    </row>
    <row r="20" spans="1:18" x14ac:dyDescent="0.25">
      <c r="A20">
        <v>15</v>
      </c>
      <c r="B20">
        <f t="shared" si="0"/>
        <v>60</v>
      </c>
      <c r="C20" s="12">
        <f t="shared" si="1"/>
        <v>117.61666666666666</v>
      </c>
      <c r="D20">
        <f>SUM($C$5:C20)</f>
        <v>677.29093165719542</v>
      </c>
      <c r="H20">
        <v>10</v>
      </c>
      <c r="I20">
        <f t="shared" si="3"/>
        <v>3137</v>
      </c>
      <c r="J20">
        <f>SUM($I$10:I20)</f>
        <v>3709</v>
      </c>
      <c r="K20">
        <f t="shared" si="4"/>
        <v>15</v>
      </c>
      <c r="L20">
        <f t="shared" si="5"/>
        <v>11</v>
      </c>
      <c r="M20">
        <f t="shared" si="6"/>
        <v>0</v>
      </c>
      <c r="O20">
        <f t="shared" si="7"/>
        <v>0</v>
      </c>
      <c r="P20">
        <f t="shared" si="7"/>
        <v>0</v>
      </c>
      <c r="Q20">
        <f t="shared" si="8"/>
        <v>5.8027041251257461E-2</v>
      </c>
      <c r="R20">
        <f t="shared" si="9"/>
        <v>0</v>
      </c>
    </row>
    <row r="21" spans="1:18" x14ac:dyDescent="0.25">
      <c r="A21">
        <v>16</v>
      </c>
      <c r="B21">
        <f t="shared" si="0"/>
        <v>65</v>
      </c>
      <c r="C21" s="12">
        <f t="shared" si="1"/>
        <v>123.53846153846153</v>
      </c>
      <c r="D21">
        <f>SUM($C$5:C21)</f>
        <v>800.82939319565696</v>
      </c>
      <c r="H21">
        <v>11</v>
      </c>
      <c r="I21">
        <f t="shared" si="3"/>
        <v>3796</v>
      </c>
      <c r="J21">
        <f>SUM($I$10:I21)</f>
        <v>7505</v>
      </c>
      <c r="K21">
        <f t="shared" si="4"/>
        <v>17</v>
      </c>
      <c r="L21">
        <f t="shared" si="5"/>
        <v>12</v>
      </c>
      <c r="M21">
        <f t="shared" si="6"/>
        <v>0</v>
      </c>
      <c r="O21">
        <f t="shared" si="7"/>
        <v>0</v>
      </c>
      <c r="P21">
        <f t="shared" si="7"/>
        <v>0</v>
      </c>
      <c r="Q21">
        <f t="shared" si="8"/>
        <v>5.8897446870026314E-2</v>
      </c>
      <c r="R21">
        <f t="shared" si="9"/>
        <v>0</v>
      </c>
    </row>
    <row r="22" spans="1:18" x14ac:dyDescent="0.25">
      <c r="A22">
        <v>17</v>
      </c>
      <c r="B22">
        <f t="shared" si="0"/>
        <v>72</v>
      </c>
      <c r="C22" s="12">
        <f t="shared" si="1"/>
        <v>125.90277777777777</v>
      </c>
      <c r="D22">
        <f>SUM($C$5:C22)</f>
        <v>926.73217097343468</v>
      </c>
      <c r="H22">
        <v>12</v>
      </c>
      <c r="I22">
        <f t="shared" si="3"/>
        <v>4517</v>
      </c>
      <c r="J22">
        <f>SUM($I$10:I22)</f>
        <v>12022</v>
      </c>
      <c r="K22">
        <f t="shared" si="4"/>
        <v>19</v>
      </c>
      <c r="L22">
        <f t="shared" si="5"/>
        <v>13</v>
      </c>
      <c r="M22">
        <f t="shared" si="6"/>
        <v>0</v>
      </c>
      <c r="O22">
        <f t="shared" si="7"/>
        <v>0</v>
      </c>
      <c r="P22">
        <f t="shared" si="7"/>
        <v>0</v>
      </c>
      <c r="Q22">
        <f t="shared" si="8"/>
        <v>5.9780908573076705E-2</v>
      </c>
      <c r="R22">
        <f t="shared" si="9"/>
        <v>0</v>
      </c>
    </row>
    <row r="23" spans="1:18" x14ac:dyDescent="0.25">
      <c r="A23">
        <v>18</v>
      </c>
      <c r="B23">
        <f t="shared" si="0"/>
        <v>78</v>
      </c>
      <c r="C23" s="12">
        <f t="shared" si="1"/>
        <v>130.28205128205127</v>
      </c>
      <c r="D23">
        <f>SUM($C$5:C23)</f>
        <v>1057.0142222554859</v>
      </c>
      <c r="H23">
        <v>13</v>
      </c>
      <c r="I23">
        <f t="shared" si="3"/>
        <v>5301</v>
      </c>
      <c r="J23">
        <f>SUM($I$10:I23)</f>
        <v>17323</v>
      </c>
      <c r="K23">
        <f t="shared" si="4"/>
        <v>21</v>
      </c>
      <c r="L23">
        <f t="shared" si="5"/>
        <v>14</v>
      </c>
      <c r="M23">
        <f t="shared" si="6"/>
        <v>0</v>
      </c>
      <c r="O23">
        <f t="shared" si="7"/>
        <v>0</v>
      </c>
      <c r="P23">
        <f t="shared" si="7"/>
        <v>0</v>
      </c>
      <c r="Q23">
        <f t="shared" si="8"/>
        <v>6.0677622201672853E-2</v>
      </c>
      <c r="R23">
        <f t="shared" si="9"/>
        <v>0</v>
      </c>
    </row>
    <row r="24" spans="1:18" x14ac:dyDescent="0.25">
      <c r="A24">
        <v>19</v>
      </c>
      <c r="B24">
        <f t="shared" si="0"/>
        <v>84</v>
      </c>
      <c r="C24" s="12">
        <f t="shared" si="1"/>
        <v>134.78571428571428</v>
      </c>
      <c r="D24">
        <f>SUM($C$5:C24)</f>
        <v>1191.7999365412002</v>
      </c>
      <c r="H24">
        <v>14</v>
      </c>
      <c r="I24">
        <f t="shared" si="3"/>
        <v>6148</v>
      </c>
      <c r="J24">
        <f>SUM($I$10:I24)</f>
        <v>23471</v>
      </c>
      <c r="K24">
        <f t="shared" si="4"/>
        <v>23</v>
      </c>
      <c r="L24">
        <f t="shared" si="5"/>
        <v>15</v>
      </c>
      <c r="M24">
        <f t="shared" si="6"/>
        <v>0</v>
      </c>
      <c r="O24">
        <f t="shared" si="7"/>
        <v>0</v>
      </c>
      <c r="P24">
        <f t="shared" si="7"/>
        <v>0</v>
      </c>
      <c r="Q24">
        <f t="shared" si="8"/>
        <v>6.1587786534697937E-2</v>
      </c>
      <c r="R24">
        <f t="shared" si="9"/>
        <v>0</v>
      </c>
    </row>
    <row r="25" spans="1:18" x14ac:dyDescent="0.25">
      <c r="A25">
        <v>20</v>
      </c>
      <c r="B25">
        <f t="shared" si="0"/>
        <v>91</v>
      </c>
      <c r="C25" s="12">
        <f t="shared" si="1"/>
        <v>422.16483516483515</v>
      </c>
      <c r="D25">
        <f>SUM($C$5:C25)</f>
        <v>1613.9647717060352</v>
      </c>
      <c r="H25">
        <v>15</v>
      </c>
      <c r="I25">
        <f t="shared" si="3"/>
        <v>7057</v>
      </c>
      <c r="J25">
        <f>SUM($I$10:I25)</f>
        <v>30528</v>
      </c>
      <c r="K25">
        <f t="shared" si="4"/>
        <v>25</v>
      </c>
      <c r="L25">
        <f t="shared" si="5"/>
        <v>16</v>
      </c>
      <c r="M25">
        <f t="shared" si="6"/>
        <v>0</v>
      </c>
      <c r="O25">
        <f t="shared" si="7"/>
        <v>0</v>
      </c>
      <c r="P25">
        <f t="shared" si="7"/>
        <v>0</v>
      </c>
      <c r="Q25">
        <f t="shared" si="8"/>
        <v>6.2511603332718393E-2</v>
      </c>
      <c r="R25">
        <f t="shared" si="9"/>
        <v>0</v>
      </c>
    </row>
    <row r="26" spans="1:18" x14ac:dyDescent="0.25">
      <c r="A26">
        <v>21</v>
      </c>
      <c r="B26">
        <f t="shared" si="0"/>
        <v>98</v>
      </c>
      <c r="C26" s="12">
        <f t="shared" si="1"/>
        <v>432.19387755102042</v>
      </c>
      <c r="D26">
        <f>SUM($C$5:C26)</f>
        <v>2046.1586492570557</v>
      </c>
      <c r="H26">
        <v>16</v>
      </c>
      <c r="I26">
        <f t="shared" si="3"/>
        <v>8030</v>
      </c>
      <c r="J26">
        <f>SUM($I$10:I26)</f>
        <v>38558</v>
      </c>
      <c r="K26">
        <f t="shared" si="4"/>
        <v>27</v>
      </c>
      <c r="L26">
        <f t="shared" si="5"/>
        <v>17</v>
      </c>
      <c r="M26">
        <f t="shared" si="6"/>
        <v>0</v>
      </c>
      <c r="O26">
        <f t="shared" si="7"/>
        <v>0</v>
      </c>
      <c r="P26">
        <f t="shared" si="7"/>
        <v>0</v>
      </c>
      <c r="Q26">
        <f t="shared" si="8"/>
        <v>6.3449277382709168E-2</v>
      </c>
      <c r="R26">
        <f t="shared" si="9"/>
        <v>0</v>
      </c>
    </row>
    <row r="27" spans="1:18" x14ac:dyDescent="0.25">
      <c r="A27">
        <v>22</v>
      </c>
      <c r="B27">
        <f t="shared" si="0"/>
        <v>105</v>
      </c>
      <c r="C27" s="12">
        <f t="shared" si="1"/>
        <v>442.71428571428572</v>
      </c>
      <c r="D27">
        <f>SUM($C$5:C27)</f>
        <v>2488.8729349713412</v>
      </c>
      <c r="H27">
        <v>17</v>
      </c>
      <c r="I27">
        <f t="shared" si="3"/>
        <v>9065</v>
      </c>
      <c r="J27">
        <f>SUM($I$10:I27)</f>
        <v>47623</v>
      </c>
      <c r="K27">
        <f t="shared" si="4"/>
        <v>30</v>
      </c>
      <c r="L27">
        <f t="shared" si="5"/>
        <v>18</v>
      </c>
      <c r="M27">
        <f t="shared" si="6"/>
        <v>0</v>
      </c>
      <c r="O27">
        <f t="shared" si="7"/>
        <v>0</v>
      </c>
      <c r="P27">
        <f t="shared" si="7"/>
        <v>0</v>
      </c>
      <c r="Q27">
        <f t="shared" si="8"/>
        <v>6.4401016543449804E-2</v>
      </c>
      <c r="R27">
        <f t="shared" si="9"/>
        <v>0</v>
      </c>
    </row>
    <row r="28" spans="1:18" x14ac:dyDescent="0.25">
      <c r="A28">
        <v>23</v>
      </c>
      <c r="B28">
        <f t="shared" si="0"/>
        <v>112</v>
      </c>
      <c r="C28" s="12">
        <f t="shared" si="1"/>
        <v>453.63392857142856</v>
      </c>
      <c r="D28">
        <f>SUM($C$5:C28)</f>
        <v>2942.5068635427697</v>
      </c>
      <c r="H28">
        <v>18</v>
      </c>
      <c r="I28">
        <f t="shared" si="3"/>
        <v>10162</v>
      </c>
      <c r="J28">
        <f>SUM($I$10:I28)</f>
        <v>57785</v>
      </c>
      <c r="K28">
        <f t="shared" si="4"/>
        <v>33</v>
      </c>
      <c r="L28">
        <f t="shared" si="5"/>
        <v>19</v>
      </c>
      <c r="M28">
        <f t="shared" si="6"/>
        <v>0</v>
      </c>
      <c r="O28">
        <f t="shared" si="7"/>
        <v>0</v>
      </c>
      <c r="P28">
        <f t="shared" si="7"/>
        <v>0</v>
      </c>
      <c r="Q28">
        <f t="shared" si="8"/>
        <v>6.536703179160154E-2</v>
      </c>
      <c r="R28">
        <f t="shared" si="9"/>
        <v>0</v>
      </c>
    </row>
    <row r="29" spans="1:18" x14ac:dyDescent="0.25">
      <c r="A29">
        <v>24</v>
      </c>
      <c r="B29">
        <f t="shared" si="0"/>
        <v>119</v>
      </c>
      <c r="C29" s="12">
        <f t="shared" si="1"/>
        <v>464.88235294117646</v>
      </c>
      <c r="D29">
        <f>SUM($C$5:C29)</f>
        <v>3407.3892164839463</v>
      </c>
      <c r="H29">
        <v>19</v>
      </c>
      <c r="I29">
        <f t="shared" si="3"/>
        <v>11322</v>
      </c>
      <c r="J29">
        <f>SUM($I$10:I29)</f>
        <v>69107</v>
      </c>
      <c r="K29">
        <f t="shared" si="4"/>
        <v>36</v>
      </c>
      <c r="L29">
        <f t="shared" si="5"/>
        <v>20</v>
      </c>
      <c r="M29">
        <f t="shared" si="6"/>
        <v>0</v>
      </c>
      <c r="O29">
        <f t="shared" si="7"/>
        <v>0</v>
      </c>
      <c r="P29">
        <f t="shared" si="7"/>
        <v>0</v>
      </c>
      <c r="Q29">
        <f t="shared" si="8"/>
        <v>6.6347537268475559E-2</v>
      </c>
      <c r="R29">
        <f t="shared" si="9"/>
        <v>0</v>
      </c>
    </row>
    <row r="30" spans="1:18" x14ac:dyDescent="0.25">
      <c r="A30">
        <v>25</v>
      </c>
      <c r="B30">
        <f t="shared" si="0"/>
        <v>126</v>
      </c>
      <c r="C30" s="12">
        <f t="shared" si="1"/>
        <v>476.39682539682542</v>
      </c>
      <c r="D30">
        <f>SUM($C$5:C30)</f>
        <v>3883.7860418807718</v>
      </c>
      <c r="H30">
        <v>20</v>
      </c>
      <c r="I30">
        <f t="shared" si="3"/>
        <v>38417</v>
      </c>
      <c r="J30">
        <f>SUM($I$10:I30)</f>
        <v>107524</v>
      </c>
      <c r="K30">
        <f t="shared" si="4"/>
        <v>39</v>
      </c>
      <c r="L30">
        <f t="shared" si="5"/>
        <v>21</v>
      </c>
      <c r="M30">
        <f t="shared" si="6"/>
        <v>0</v>
      </c>
      <c r="O30">
        <f t="shared" si="7"/>
        <v>0</v>
      </c>
      <c r="P30">
        <f t="shared" si="7"/>
        <v>0</v>
      </c>
      <c r="Q30">
        <f t="shared" si="8"/>
        <v>6.7342750327502685E-2</v>
      </c>
      <c r="R30">
        <f t="shared" si="9"/>
        <v>0</v>
      </c>
    </row>
    <row r="31" spans="1:18" x14ac:dyDescent="0.25">
      <c r="A31">
        <v>26</v>
      </c>
      <c r="B31">
        <f t="shared" si="0"/>
        <v>134</v>
      </c>
      <c r="C31" s="12">
        <f t="shared" si="1"/>
        <v>484.5149253731343</v>
      </c>
      <c r="D31">
        <f>SUM($C$5:C31)</f>
        <v>4368.3009672539065</v>
      </c>
      <c r="H31">
        <v>21</v>
      </c>
      <c r="I31">
        <f t="shared" si="3"/>
        <v>42355</v>
      </c>
      <c r="J31">
        <f>SUM($I$10:I31)</f>
        <v>149879</v>
      </c>
      <c r="K31">
        <f t="shared" si="4"/>
        <v>43</v>
      </c>
      <c r="L31">
        <f t="shared" si="5"/>
        <v>23</v>
      </c>
      <c r="M31">
        <f t="shared" si="6"/>
        <v>0</v>
      </c>
      <c r="O31">
        <f t="shared" si="7"/>
        <v>0</v>
      </c>
      <c r="P31">
        <f t="shared" si="7"/>
        <v>0</v>
      </c>
      <c r="Q31">
        <f t="shared" si="8"/>
        <v>6.8352891582415212E-2</v>
      </c>
      <c r="R31">
        <f t="shared" si="9"/>
        <v>0</v>
      </c>
    </row>
    <row r="32" spans="1:18" x14ac:dyDescent="0.25">
      <c r="A32">
        <v>27</v>
      </c>
      <c r="B32">
        <f t="shared" si="0"/>
        <v>142</v>
      </c>
      <c r="C32" s="12">
        <f t="shared" si="1"/>
        <v>493.06338028169012</v>
      </c>
      <c r="D32">
        <f>SUM($C$5:C32)</f>
        <v>4861.3643475355966</v>
      </c>
      <c r="H32">
        <v>22</v>
      </c>
      <c r="I32">
        <f t="shared" si="3"/>
        <v>46485</v>
      </c>
      <c r="J32">
        <f>SUM($I$10:I32)</f>
        <v>196364</v>
      </c>
      <c r="K32">
        <f t="shared" si="4"/>
        <v>47</v>
      </c>
      <c r="L32">
        <f t="shared" si="5"/>
        <v>25</v>
      </c>
      <c r="M32">
        <f t="shared" si="6"/>
        <v>0</v>
      </c>
      <c r="O32">
        <f t="shared" si="7"/>
        <v>0</v>
      </c>
      <c r="P32">
        <f t="shared" si="7"/>
        <v>0</v>
      </c>
      <c r="Q32">
        <f t="shared" si="8"/>
        <v>6.9378184956151431E-2</v>
      </c>
      <c r="R32">
        <f t="shared" si="9"/>
        <v>0</v>
      </c>
    </row>
    <row r="33" spans="1:18" x14ac:dyDescent="0.25">
      <c r="A33">
        <v>28</v>
      </c>
      <c r="B33">
        <f t="shared" si="0"/>
        <v>150</v>
      </c>
      <c r="C33" s="12">
        <f t="shared" si="1"/>
        <v>501.98</v>
      </c>
      <c r="D33">
        <f>SUM($C$5:C33)</f>
        <v>5363.3443475355962</v>
      </c>
      <c r="H33">
        <v>23</v>
      </c>
      <c r="I33">
        <f t="shared" si="3"/>
        <v>50807</v>
      </c>
      <c r="J33">
        <f>SUM($I$10:I33)</f>
        <v>247171</v>
      </c>
      <c r="K33">
        <f t="shared" si="4"/>
        <v>51</v>
      </c>
      <c r="L33">
        <f t="shared" si="5"/>
        <v>27</v>
      </c>
      <c r="M33">
        <f t="shared" si="6"/>
        <v>0</v>
      </c>
      <c r="O33">
        <f t="shared" si="7"/>
        <v>0</v>
      </c>
      <c r="P33">
        <f t="shared" si="7"/>
        <v>0</v>
      </c>
      <c r="Q33">
        <f t="shared" si="8"/>
        <v>7.0418857730493695E-2</v>
      </c>
      <c r="R33">
        <f t="shared" si="9"/>
        <v>0</v>
      </c>
    </row>
    <row r="34" spans="1:18" x14ac:dyDescent="0.25">
      <c r="A34">
        <v>29</v>
      </c>
      <c r="B34">
        <f t="shared" si="0"/>
        <v>158</v>
      </c>
      <c r="C34" s="12">
        <f t="shared" si="1"/>
        <v>511.20886075949369</v>
      </c>
      <c r="D34">
        <f>SUM($C$5:C34)</f>
        <v>5874.5532082950895</v>
      </c>
      <c r="H34">
        <v>24</v>
      </c>
      <c r="I34">
        <f t="shared" si="3"/>
        <v>55321</v>
      </c>
      <c r="J34">
        <f>SUM($I$10:I34)</f>
        <v>302492</v>
      </c>
      <c r="K34">
        <f t="shared" si="4"/>
        <v>56</v>
      </c>
      <c r="L34">
        <f t="shared" si="5"/>
        <v>29</v>
      </c>
      <c r="M34">
        <f t="shared" si="6"/>
        <v>0</v>
      </c>
      <c r="O34">
        <f t="shared" si="7"/>
        <v>0</v>
      </c>
      <c r="P34">
        <f t="shared" si="7"/>
        <v>0</v>
      </c>
      <c r="Q34">
        <f t="shared" si="8"/>
        <v>7.1475140596451089E-2</v>
      </c>
      <c r="R34">
        <f t="shared" si="9"/>
        <v>0</v>
      </c>
    </row>
    <row r="35" spans="1:18" x14ac:dyDescent="0.25">
      <c r="A35">
        <v>30</v>
      </c>
      <c r="B35">
        <f t="shared" si="0"/>
        <v>166</v>
      </c>
      <c r="C35" s="12">
        <f t="shared" si="1"/>
        <v>1062.6566265060242</v>
      </c>
      <c r="D35">
        <f>SUM($C$5:C35)</f>
        <v>6937.2098348011132</v>
      </c>
      <c r="H35">
        <v>25</v>
      </c>
      <c r="I35">
        <f t="shared" si="3"/>
        <v>60026</v>
      </c>
      <c r="J35">
        <f>SUM($I$10:I35)</f>
        <v>362518</v>
      </c>
      <c r="K35">
        <f t="shared" si="4"/>
        <v>61</v>
      </c>
      <c r="L35">
        <f t="shared" si="5"/>
        <v>31</v>
      </c>
      <c r="M35">
        <f t="shared" si="6"/>
        <v>0</v>
      </c>
      <c r="O35">
        <f t="shared" si="7"/>
        <v>0</v>
      </c>
      <c r="P35">
        <f t="shared" si="7"/>
        <v>0</v>
      </c>
      <c r="Q35">
        <f t="shared" si="8"/>
        <v>7.254726770539785E-2</v>
      </c>
      <c r="R35">
        <f t="shared" si="9"/>
        <v>0</v>
      </c>
    </row>
    <row r="36" spans="1:18" x14ac:dyDescent="0.25">
      <c r="A36">
        <v>31</v>
      </c>
      <c r="B36">
        <f t="shared" si="0"/>
        <v>174</v>
      </c>
      <c r="C36" s="12">
        <f t="shared" si="1"/>
        <v>1082.5114942528735</v>
      </c>
      <c r="D36">
        <f>SUM($C$5:C36)</f>
        <v>8019.7213290539867</v>
      </c>
      <c r="H36">
        <v>26</v>
      </c>
      <c r="I36">
        <f t="shared" si="3"/>
        <v>64925</v>
      </c>
      <c r="J36">
        <f>SUM($I$10:I36)</f>
        <v>427443</v>
      </c>
      <c r="K36">
        <f t="shared" si="4"/>
        <v>66</v>
      </c>
      <c r="L36">
        <f t="shared" si="5"/>
        <v>33</v>
      </c>
      <c r="M36">
        <f t="shared" si="6"/>
        <v>0</v>
      </c>
      <c r="O36">
        <f t="shared" si="7"/>
        <v>0</v>
      </c>
      <c r="P36">
        <f t="shared" si="7"/>
        <v>0</v>
      </c>
      <c r="Q36">
        <f t="shared" si="8"/>
        <v>7.363547672097881E-2</v>
      </c>
      <c r="R36">
        <f t="shared" si="9"/>
        <v>0</v>
      </c>
    </row>
    <row r="37" spans="1:18" x14ac:dyDescent="0.25">
      <c r="A37">
        <v>32</v>
      </c>
      <c r="B37">
        <f t="shared" si="0"/>
        <v>183</v>
      </c>
      <c r="C37" s="12">
        <f t="shared" si="1"/>
        <v>1096.7486338797814</v>
      </c>
      <c r="D37">
        <f>SUM($C$5:C37)</f>
        <v>9116.4699629337683</v>
      </c>
      <c r="H37">
        <v>27</v>
      </c>
      <c r="I37">
        <f t="shared" si="3"/>
        <v>70015</v>
      </c>
      <c r="J37">
        <f>SUM($I$10:I37)</f>
        <v>497458</v>
      </c>
      <c r="K37">
        <f t="shared" si="4"/>
        <v>72</v>
      </c>
      <c r="L37">
        <f t="shared" si="5"/>
        <v>35</v>
      </c>
      <c r="M37">
        <f t="shared" si="6"/>
        <v>0</v>
      </c>
      <c r="O37">
        <f t="shared" si="7"/>
        <v>0</v>
      </c>
      <c r="P37">
        <f t="shared" si="7"/>
        <v>0</v>
      </c>
      <c r="Q37">
        <f t="shared" si="8"/>
        <v>7.4740008871793481E-2</v>
      </c>
      <c r="R37">
        <f t="shared" si="9"/>
        <v>0</v>
      </c>
    </row>
    <row r="38" spans="1:18" x14ac:dyDescent="0.25">
      <c r="A38">
        <v>33</v>
      </c>
      <c r="B38">
        <f t="shared" si="0"/>
        <v>191</v>
      </c>
      <c r="C38" s="12">
        <f t="shared" si="1"/>
        <v>1117.5130890052355</v>
      </c>
      <c r="D38">
        <f>SUM($C$5:C38)</f>
        <v>10233.983051939003</v>
      </c>
      <c r="H38">
        <v>28</v>
      </c>
      <c r="I38">
        <f t="shared" si="3"/>
        <v>75297</v>
      </c>
      <c r="J38">
        <f>SUM($I$10:I38)</f>
        <v>572755</v>
      </c>
      <c r="K38">
        <f t="shared" si="4"/>
        <v>78</v>
      </c>
      <c r="L38">
        <f t="shared" si="5"/>
        <v>37</v>
      </c>
      <c r="M38">
        <f t="shared" si="6"/>
        <v>0</v>
      </c>
      <c r="O38">
        <f t="shared" si="7"/>
        <v>0</v>
      </c>
      <c r="P38">
        <f t="shared" si="7"/>
        <v>0</v>
      </c>
      <c r="Q38">
        <f t="shared" si="8"/>
        <v>7.5861109004870378E-2</v>
      </c>
      <c r="R38">
        <f t="shared" si="9"/>
        <v>0</v>
      </c>
    </row>
    <row r="39" spans="1:18" x14ac:dyDescent="0.25">
      <c r="A39">
        <v>34</v>
      </c>
      <c r="B39">
        <f t="shared" si="0"/>
        <v>200</v>
      </c>
      <c r="C39" s="12">
        <f t="shared" si="1"/>
        <v>1132.885</v>
      </c>
      <c r="D39">
        <f>SUM($C$5:C39)</f>
        <v>11366.868051939004</v>
      </c>
      <c r="H39">
        <v>29</v>
      </c>
      <c r="I39">
        <f t="shared" si="3"/>
        <v>80771</v>
      </c>
      <c r="J39">
        <f>SUM($I$10:I39)</f>
        <v>653526</v>
      </c>
      <c r="K39">
        <f t="shared" si="4"/>
        <v>85</v>
      </c>
      <c r="L39">
        <f t="shared" si="5"/>
        <v>39</v>
      </c>
      <c r="M39">
        <f t="shared" si="6"/>
        <v>0</v>
      </c>
      <c r="O39">
        <f t="shared" si="7"/>
        <v>0</v>
      </c>
      <c r="P39">
        <f t="shared" si="7"/>
        <v>0</v>
      </c>
      <c r="Q39">
        <f t="shared" si="8"/>
        <v>7.699902563994343E-2</v>
      </c>
      <c r="R39">
        <f t="shared" si="9"/>
        <v>0</v>
      </c>
    </row>
    <row r="40" spans="1:18" x14ac:dyDescent="0.25">
      <c r="A40">
        <v>35</v>
      </c>
      <c r="B40">
        <f t="shared" si="0"/>
        <v>209</v>
      </c>
      <c r="C40" s="12">
        <f t="shared" si="1"/>
        <v>1148.8086124401914</v>
      </c>
      <c r="D40">
        <f>SUM($C$5:C40)</f>
        <v>12515.676664379194</v>
      </c>
      <c r="H40">
        <v>30</v>
      </c>
      <c r="I40">
        <f t="shared" si="3"/>
        <v>176401</v>
      </c>
      <c r="J40">
        <f>SUM($I$10:I40)</f>
        <v>829927</v>
      </c>
      <c r="K40">
        <f t="shared" si="4"/>
        <v>92</v>
      </c>
      <c r="L40">
        <f t="shared" si="5"/>
        <v>41</v>
      </c>
      <c r="M40">
        <f t="shared" si="6"/>
        <v>0</v>
      </c>
      <c r="O40">
        <f t="shared" si="7"/>
        <v>0</v>
      </c>
      <c r="P40">
        <f t="shared" si="7"/>
        <v>0</v>
      </c>
      <c r="Q40">
        <f t="shared" si="8"/>
        <v>7.8154011024542572E-2</v>
      </c>
      <c r="R40">
        <f t="shared" si="9"/>
        <v>0</v>
      </c>
    </row>
    <row r="41" spans="1:18" x14ac:dyDescent="0.25">
      <c r="A41">
        <v>36</v>
      </c>
      <c r="B41">
        <f t="shared" si="0"/>
        <v>217</v>
      </c>
      <c r="C41" s="12">
        <f t="shared" si="1"/>
        <v>1170.5852534562212</v>
      </c>
      <c r="D41">
        <f>SUM($C$5:C41)</f>
        <v>13686.261917835416</v>
      </c>
      <c r="H41">
        <v>31</v>
      </c>
      <c r="I41">
        <f t="shared" si="3"/>
        <v>188357</v>
      </c>
      <c r="J41">
        <f>SUM($I$10:I41)</f>
        <v>1018284</v>
      </c>
      <c r="K41">
        <f t="shared" si="4"/>
        <v>100</v>
      </c>
      <c r="L41">
        <f t="shared" si="5"/>
        <v>44</v>
      </c>
      <c r="M41">
        <f t="shared" si="6"/>
        <v>0</v>
      </c>
      <c r="O41">
        <f t="shared" si="7"/>
        <v>0</v>
      </c>
      <c r="P41">
        <f t="shared" si="7"/>
        <v>0</v>
      </c>
      <c r="Q41">
        <f t="shared" si="8"/>
        <v>7.9326321189910703E-2</v>
      </c>
      <c r="R41">
        <f t="shared" si="9"/>
        <v>0</v>
      </c>
    </row>
    <row r="42" spans="1:18" x14ac:dyDescent="0.25">
      <c r="A42">
        <v>37</v>
      </c>
      <c r="B42">
        <f t="shared" si="0"/>
        <v>227</v>
      </c>
      <c r="C42" s="12">
        <f t="shared" si="1"/>
        <v>1182.0484581497797</v>
      </c>
      <c r="D42">
        <f>SUM($C$5:C42)</f>
        <v>14868.310375985197</v>
      </c>
      <c r="H42">
        <v>32</v>
      </c>
      <c r="I42">
        <f t="shared" si="3"/>
        <v>200705</v>
      </c>
      <c r="J42">
        <f>SUM($I$10:I42)</f>
        <v>1218989</v>
      </c>
      <c r="K42">
        <f t="shared" si="4"/>
        <v>108</v>
      </c>
      <c r="L42">
        <f t="shared" si="5"/>
        <v>47</v>
      </c>
      <c r="M42">
        <f t="shared" si="6"/>
        <v>0</v>
      </c>
      <c r="O42">
        <f t="shared" si="7"/>
        <v>0</v>
      </c>
      <c r="P42">
        <f t="shared" si="7"/>
        <v>0</v>
      </c>
      <c r="Q42">
        <f t="shared" si="8"/>
        <v>8.051621600775935E-2</v>
      </c>
      <c r="R42">
        <f t="shared" si="9"/>
        <v>0</v>
      </c>
    </row>
    <row r="43" spans="1:18" x14ac:dyDescent="0.25">
      <c r="A43">
        <v>38</v>
      </c>
      <c r="B43">
        <f t="shared" si="0"/>
        <v>236</v>
      </c>
      <c r="C43" s="12">
        <f t="shared" si="1"/>
        <v>1199.2584745762713</v>
      </c>
      <c r="D43">
        <f>SUM($C$5:C43)</f>
        <v>16067.568850561467</v>
      </c>
      <c r="H43">
        <v>33</v>
      </c>
      <c r="I43">
        <f t="shared" si="3"/>
        <v>213445</v>
      </c>
      <c r="J43">
        <f>SUM($I$10:I43)</f>
        <v>1432434</v>
      </c>
      <c r="K43">
        <f t="shared" si="4"/>
        <v>117</v>
      </c>
      <c r="L43">
        <f t="shared" si="5"/>
        <v>50</v>
      </c>
      <c r="M43">
        <f t="shared" si="6"/>
        <v>0</v>
      </c>
      <c r="O43">
        <f t="shared" si="7"/>
        <v>0</v>
      </c>
      <c r="P43">
        <f t="shared" si="7"/>
        <v>0</v>
      </c>
      <c r="Q43">
        <f t="shared" si="8"/>
        <v>8.1723959247875733E-2</v>
      </c>
      <c r="R43">
        <f t="shared" si="9"/>
        <v>0</v>
      </c>
    </row>
    <row r="44" spans="1:18" x14ac:dyDescent="0.25">
      <c r="A44">
        <v>39</v>
      </c>
      <c r="B44">
        <f t="shared" si="0"/>
        <v>245</v>
      </c>
      <c r="C44" s="12">
        <f t="shared" si="1"/>
        <v>1216.8040816326532</v>
      </c>
      <c r="D44">
        <f>SUM($C$5:C44)</f>
        <v>17284.372932194121</v>
      </c>
      <c r="H44">
        <v>34</v>
      </c>
      <c r="I44">
        <f t="shared" si="3"/>
        <v>226577</v>
      </c>
      <c r="J44">
        <f>SUM($I$10:I44)</f>
        <v>1659011</v>
      </c>
      <c r="K44">
        <f t="shared" si="4"/>
        <v>127</v>
      </c>
      <c r="L44">
        <f t="shared" si="5"/>
        <v>53</v>
      </c>
      <c r="M44">
        <f t="shared" si="6"/>
        <v>0</v>
      </c>
      <c r="O44">
        <f t="shared" si="7"/>
        <v>0</v>
      </c>
      <c r="P44">
        <f t="shared" si="7"/>
        <v>0</v>
      </c>
      <c r="Q44">
        <f t="shared" si="8"/>
        <v>8.2949818636593856E-2</v>
      </c>
      <c r="R44">
        <f t="shared" si="9"/>
        <v>0</v>
      </c>
    </row>
    <row r="45" spans="1:18" x14ac:dyDescent="0.25">
      <c r="A45">
        <v>40</v>
      </c>
      <c r="B45">
        <f t="shared" si="0"/>
        <v>254</v>
      </c>
      <c r="C45" s="12">
        <f t="shared" si="1"/>
        <v>2086.5551181102364</v>
      </c>
      <c r="D45">
        <f>SUM($C$5:C45)</f>
        <v>19370.928050304356</v>
      </c>
      <c r="H45">
        <v>35</v>
      </c>
      <c r="I45">
        <f t="shared" si="3"/>
        <v>240101</v>
      </c>
      <c r="J45">
        <f>SUM($I$10:I45)</f>
        <v>1899112</v>
      </c>
      <c r="K45">
        <f t="shared" si="4"/>
        <v>138</v>
      </c>
      <c r="L45">
        <f t="shared" si="5"/>
        <v>56</v>
      </c>
      <c r="M45">
        <f t="shared" si="6"/>
        <v>0</v>
      </c>
      <c r="O45">
        <f t="shared" si="7"/>
        <v>0</v>
      </c>
      <c r="P45">
        <f t="shared" si="7"/>
        <v>0</v>
      </c>
      <c r="Q45">
        <f t="shared" si="8"/>
        <v>8.4194065916142757E-2</v>
      </c>
      <c r="R45">
        <f t="shared" si="9"/>
        <v>0</v>
      </c>
    </row>
    <row r="46" spans="1:18" x14ac:dyDescent="0.25">
      <c r="A46">
        <v>41</v>
      </c>
      <c r="B46">
        <f t="shared" si="0"/>
        <v>264</v>
      </c>
      <c r="C46" s="12">
        <f t="shared" si="1"/>
        <v>2109.151515151515</v>
      </c>
      <c r="D46">
        <f>SUM($C$5:C46)</f>
        <v>21480.079565455871</v>
      </c>
      <c r="H46">
        <v>36</v>
      </c>
      <c r="I46">
        <f t="shared" si="3"/>
        <v>254017</v>
      </c>
      <c r="J46">
        <f>SUM($I$10:I46)</f>
        <v>2153129</v>
      </c>
      <c r="K46">
        <f t="shared" si="4"/>
        <v>150</v>
      </c>
      <c r="L46">
        <f t="shared" si="5"/>
        <v>59</v>
      </c>
      <c r="M46">
        <f t="shared" si="6"/>
        <v>0</v>
      </c>
      <c r="O46">
        <f t="shared" si="7"/>
        <v>0</v>
      </c>
      <c r="P46">
        <f t="shared" si="7"/>
        <v>0</v>
      </c>
      <c r="Q46">
        <f t="shared" si="8"/>
        <v>8.5456976904884893E-2</v>
      </c>
      <c r="R46">
        <f t="shared" si="9"/>
        <v>0</v>
      </c>
    </row>
    <row r="47" spans="1:18" x14ac:dyDescent="0.25">
      <c r="A47">
        <v>42</v>
      </c>
      <c r="B47">
        <f t="shared" si="0"/>
        <v>274</v>
      </c>
      <c r="C47" s="12">
        <f t="shared" si="1"/>
        <v>2132.5145985401459</v>
      </c>
      <c r="D47">
        <f>SUM($C$5:C47)</f>
        <v>23612.594163996018</v>
      </c>
      <c r="H47">
        <v>37</v>
      </c>
      <c r="I47">
        <f t="shared" si="3"/>
        <v>268325</v>
      </c>
      <c r="J47">
        <f>SUM($I$10:I47)</f>
        <v>2421454</v>
      </c>
      <c r="K47">
        <f t="shared" si="4"/>
        <v>162</v>
      </c>
      <c r="L47">
        <f t="shared" si="5"/>
        <v>62</v>
      </c>
      <c r="M47">
        <f t="shared" si="6"/>
        <v>0</v>
      </c>
      <c r="O47">
        <f t="shared" si="7"/>
        <v>0</v>
      </c>
      <c r="P47">
        <f t="shared" si="7"/>
        <v>0</v>
      </c>
      <c r="Q47">
        <f t="shared" si="8"/>
        <v>8.6738831558458157E-2</v>
      </c>
      <c r="R47">
        <f t="shared" si="9"/>
        <v>0</v>
      </c>
    </row>
    <row r="48" spans="1:18" x14ac:dyDescent="0.25">
      <c r="A48">
        <v>43</v>
      </c>
      <c r="B48">
        <f t="shared" si="0"/>
        <v>283</v>
      </c>
      <c r="C48" s="12">
        <f t="shared" si="1"/>
        <v>2164.1837455830387</v>
      </c>
      <c r="D48">
        <f>SUM($C$5:C48)</f>
        <v>25776.777909579057</v>
      </c>
      <c r="H48">
        <v>38</v>
      </c>
      <c r="I48">
        <f t="shared" si="3"/>
        <v>283025</v>
      </c>
      <c r="J48">
        <f>SUM($I$10:I48)</f>
        <v>2704479</v>
      </c>
      <c r="K48">
        <f t="shared" si="4"/>
        <v>175</v>
      </c>
      <c r="L48">
        <f t="shared" si="5"/>
        <v>66</v>
      </c>
      <c r="M48">
        <f t="shared" si="6"/>
        <v>0</v>
      </c>
      <c r="O48">
        <f t="shared" si="7"/>
        <v>0</v>
      </c>
      <c r="P48">
        <f t="shared" si="7"/>
        <v>0</v>
      </c>
      <c r="Q48">
        <f t="shared" si="8"/>
        <v>8.8039914031835018E-2</v>
      </c>
      <c r="R48">
        <f t="shared" si="9"/>
        <v>0</v>
      </c>
    </row>
    <row r="49" spans="1:18" x14ac:dyDescent="0.25">
      <c r="A49">
        <v>44</v>
      </c>
      <c r="B49">
        <f t="shared" si="0"/>
        <v>293</v>
      </c>
      <c r="C49" s="12">
        <f t="shared" si="1"/>
        <v>2188.6757679180887</v>
      </c>
      <c r="D49">
        <f>SUM($C$5:C49)</f>
        <v>27965.453677497146</v>
      </c>
      <c r="H49">
        <v>39</v>
      </c>
      <c r="I49">
        <f t="shared" si="3"/>
        <v>298117</v>
      </c>
      <c r="J49">
        <f>SUM($I$10:I49)</f>
        <v>3002596</v>
      </c>
      <c r="K49">
        <f t="shared" si="4"/>
        <v>189</v>
      </c>
      <c r="L49">
        <f t="shared" si="5"/>
        <v>70</v>
      </c>
      <c r="M49">
        <f t="shared" si="6"/>
        <v>0</v>
      </c>
      <c r="O49">
        <f t="shared" si="7"/>
        <v>0</v>
      </c>
      <c r="P49">
        <f t="shared" si="7"/>
        <v>0</v>
      </c>
      <c r="Q49">
        <f t="shared" si="8"/>
        <v>8.9360512742312534E-2</v>
      </c>
      <c r="R49">
        <f t="shared" si="9"/>
        <v>0</v>
      </c>
    </row>
    <row r="50" spans="1:18" x14ac:dyDescent="0.25">
      <c r="A50">
        <v>45</v>
      </c>
      <c r="B50">
        <f t="shared" si="0"/>
        <v>303</v>
      </c>
      <c r="C50" s="12">
        <f t="shared" si="1"/>
        <v>2213.7359735973596</v>
      </c>
      <c r="D50">
        <f>SUM($C$5:C50)</f>
        <v>30179.189651094504</v>
      </c>
      <c r="H50">
        <v>40</v>
      </c>
      <c r="I50">
        <f t="shared" si="3"/>
        <v>529985</v>
      </c>
      <c r="J50">
        <f>SUM($I$10:I50)</f>
        <v>3532581</v>
      </c>
      <c r="K50">
        <f t="shared" si="4"/>
        <v>205</v>
      </c>
      <c r="L50">
        <f t="shared" si="5"/>
        <v>74</v>
      </c>
      <c r="M50">
        <f t="shared" si="6"/>
        <v>0</v>
      </c>
      <c r="O50">
        <f t="shared" si="7"/>
        <v>0</v>
      </c>
      <c r="P50">
        <f t="shared" si="7"/>
        <v>0</v>
      </c>
      <c r="Q50">
        <f t="shared" si="8"/>
        <v>9.0700920433447213E-2</v>
      </c>
      <c r="R50">
        <f t="shared" si="9"/>
        <v>0</v>
      </c>
    </row>
    <row r="51" spans="1:18" x14ac:dyDescent="0.25">
      <c r="A51">
        <v>46</v>
      </c>
      <c r="B51">
        <f t="shared" si="0"/>
        <v>313</v>
      </c>
      <c r="C51" s="12">
        <f t="shared" si="1"/>
        <v>2239.3130990415334</v>
      </c>
      <c r="D51">
        <f>SUM($C$5:C51)</f>
        <v>32418.502750136038</v>
      </c>
      <c r="H51">
        <v>41</v>
      </c>
      <c r="I51">
        <f t="shared" si="3"/>
        <v>556816</v>
      </c>
      <c r="J51">
        <f>SUM($I$10:I51)</f>
        <v>4089397</v>
      </c>
      <c r="K51">
        <f t="shared" si="4"/>
        <v>222</v>
      </c>
      <c r="L51">
        <f t="shared" si="5"/>
        <v>78</v>
      </c>
      <c r="M51">
        <f t="shared" si="6"/>
        <v>0</v>
      </c>
      <c r="O51">
        <f t="shared" si="7"/>
        <v>0</v>
      </c>
      <c r="P51">
        <f t="shared" si="7"/>
        <v>0</v>
      </c>
      <c r="Q51">
        <f t="shared" si="8"/>
        <v>9.2061434239948906E-2</v>
      </c>
      <c r="R51">
        <f t="shared" si="9"/>
        <v>0</v>
      </c>
    </row>
    <row r="52" spans="1:18" x14ac:dyDescent="0.25">
      <c r="A52">
        <v>47</v>
      </c>
      <c r="B52">
        <f t="shared" si="0"/>
        <v>324</v>
      </c>
      <c r="C52" s="12">
        <f t="shared" si="1"/>
        <v>2258.3672839506171</v>
      </c>
      <c r="D52">
        <f>SUM($C$5:C52)</f>
        <v>34676.870034086656</v>
      </c>
      <c r="H52">
        <v>42</v>
      </c>
      <c r="I52">
        <f t="shared" si="3"/>
        <v>584309</v>
      </c>
      <c r="J52">
        <f>SUM($I$10:I52)</f>
        <v>4673706</v>
      </c>
      <c r="K52">
        <f t="shared" si="4"/>
        <v>240</v>
      </c>
      <c r="L52">
        <f t="shared" si="5"/>
        <v>82</v>
      </c>
      <c r="M52">
        <f t="shared" si="6"/>
        <v>0</v>
      </c>
      <c r="O52">
        <f t="shared" si="7"/>
        <v>0</v>
      </c>
      <c r="P52">
        <f t="shared" si="7"/>
        <v>0</v>
      </c>
      <c r="Q52">
        <f t="shared" si="8"/>
        <v>9.3442355753548131E-2</v>
      </c>
      <c r="R52">
        <f t="shared" si="9"/>
        <v>0</v>
      </c>
    </row>
    <row r="53" spans="1:18" x14ac:dyDescent="0.25">
      <c r="A53">
        <v>48</v>
      </c>
      <c r="B53">
        <f t="shared" si="0"/>
        <v>334</v>
      </c>
      <c r="C53" s="12">
        <f t="shared" si="1"/>
        <v>2284.9640718562873</v>
      </c>
      <c r="D53">
        <f>SUM($C$5:C53)</f>
        <v>36961.834105942944</v>
      </c>
      <c r="H53">
        <v>43</v>
      </c>
      <c r="I53">
        <f t="shared" si="3"/>
        <v>612464</v>
      </c>
      <c r="J53">
        <f>SUM($I$10:I53)</f>
        <v>5286170</v>
      </c>
      <c r="K53">
        <f t="shared" si="4"/>
        <v>260</v>
      </c>
      <c r="L53">
        <f t="shared" si="5"/>
        <v>87</v>
      </c>
      <c r="M53">
        <f t="shared" si="6"/>
        <v>0</v>
      </c>
      <c r="O53">
        <f t="shared" si="7"/>
        <v>0</v>
      </c>
      <c r="P53">
        <f t="shared" si="7"/>
        <v>0</v>
      </c>
      <c r="Q53">
        <f t="shared" si="8"/>
        <v>9.4843991089851351E-2</v>
      </c>
      <c r="R53">
        <f t="shared" si="9"/>
        <v>0</v>
      </c>
    </row>
    <row r="54" spans="1:18" x14ac:dyDescent="0.25">
      <c r="A54">
        <v>49</v>
      </c>
      <c r="B54">
        <f t="shared" si="0"/>
        <v>344</v>
      </c>
      <c r="C54" s="12">
        <f t="shared" si="1"/>
        <v>2311.9447674418607</v>
      </c>
      <c r="D54">
        <f>SUM($C$5:C54)</f>
        <v>39273.778873384807</v>
      </c>
      <c r="H54">
        <v>44</v>
      </c>
      <c r="I54">
        <f t="shared" si="3"/>
        <v>641282</v>
      </c>
      <c r="J54">
        <f>SUM($I$10:I54)</f>
        <v>5927452</v>
      </c>
      <c r="K54">
        <f t="shared" si="4"/>
        <v>281</v>
      </c>
      <c r="L54">
        <f t="shared" si="5"/>
        <v>92</v>
      </c>
      <c r="M54">
        <f t="shared" si="6"/>
        <v>0</v>
      </c>
      <c r="O54">
        <f t="shared" si="7"/>
        <v>0</v>
      </c>
      <c r="P54">
        <f t="shared" si="7"/>
        <v>0</v>
      </c>
      <c r="Q54">
        <f t="shared" si="8"/>
        <v>9.6266650956199115E-2</v>
      </c>
      <c r="R54">
        <f t="shared" si="9"/>
        <v>0</v>
      </c>
    </row>
    <row r="55" spans="1:18" x14ac:dyDescent="0.25">
      <c r="A55">
        <v>50</v>
      </c>
      <c r="B55">
        <f t="shared" si="0"/>
        <v>355</v>
      </c>
      <c r="C55" s="12">
        <f t="shared" si="1"/>
        <v>3533.5239436619718</v>
      </c>
      <c r="D55">
        <f>SUM($C$5:C55)</f>
        <v>42807.302817046781</v>
      </c>
      <c r="H55">
        <v>45</v>
      </c>
      <c r="I55">
        <f t="shared" si="3"/>
        <v>670762</v>
      </c>
      <c r="J55">
        <f>SUM($I$10:I55)</f>
        <v>6598214</v>
      </c>
      <c r="K55">
        <f t="shared" si="4"/>
        <v>304</v>
      </c>
      <c r="L55">
        <f t="shared" si="5"/>
        <v>97</v>
      </c>
      <c r="M55">
        <f t="shared" si="6"/>
        <v>0</v>
      </c>
      <c r="O55">
        <f t="shared" si="7"/>
        <v>0</v>
      </c>
      <c r="P55">
        <f t="shared" si="7"/>
        <v>0</v>
      </c>
      <c r="Q55">
        <f t="shared" si="8"/>
        <v>9.7710650720542094E-2</v>
      </c>
      <c r="R55">
        <f t="shared" si="9"/>
        <v>0</v>
      </c>
    </row>
    <row r="56" spans="1:18" x14ac:dyDescent="0.25">
      <c r="A56">
        <v>51</v>
      </c>
      <c r="B56">
        <f t="shared" si="0"/>
        <v>366</v>
      </c>
      <c r="C56" s="12">
        <f t="shared" si="1"/>
        <v>3565.789617486339</v>
      </c>
      <c r="D56">
        <f>SUM($C$5:C56)</f>
        <v>46373.092434533122</v>
      </c>
      <c r="H56">
        <v>46</v>
      </c>
      <c r="I56">
        <f t="shared" si="3"/>
        <v>700905</v>
      </c>
      <c r="J56">
        <f>SUM($I$10:I56)</f>
        <v>7299119</v>
      </c>
      <c r="K56">
        <f t="shared" si="4"/>
        <v>329</v>
      </c>
      <c r="L56">
        <f t="shared" si="5"/>
        <v>102</v>
      </c>
      <c r="M56">
        <f t="shared" si="6"/>
        <v>0</v>
      </c>
      <c r="O56">
        <f t="shared" si="7"/>
        <v>0</v>
      </c>
      <c r="P56">
        <f t="shared" si="7"/>
        <v>0</v>
      </c>
      <c r="Q56">
        <f t="shared" si="8"/>
        <v>9.9176310481350213E-2</v>
      </c>
      <c r="R56">
        <f t="shared" si="9"/>
        <v>0</v>
      </c>
    </row>
    <row r="57" spans="1:18" x14ac:dyDescent="0.25">
      <c r="A57">
        <v>52</v>
      </c>
      <c r="B57">
        <f t="shared" si="0"/>
        <v>376</v>
      </c>
      <c r="C57" s="12">
        <f t="shared" si="1"/>
        <v>3608.4069148936169</v>
      </c>
      <c r="D57">
        <f>SUM($C$5:C57)</f>
        <v>49981.49934942674</v>
      </c>
      <c r="H57">
        <v>47</v>
      </c>
      <c r="I57">
        <f t="shared" si="3"/>
        <v>731711</v>
      </c>
      <c r="J57">
        <f>SUM($I$10:I57)</f>
        <v>8030830</v>
      </c>
      <c r="K57">
        <f t="shared" si="4"/>
        <v>356</v>
      </c>
      <c r="L57">
        <f t="shared" si="5"/>
        <v>108</v>
      </c>
      <c r="M57">
        <f t="shared" si="6"/>
        <v>0</v>
      </c>
      <c r="O57">
        <f t="shared" si="7"/>
        <v>0</v>
      </c>
      <c r="P57">
        <f t="shared" si="7"/>
        <v>0</v>
      </c>
      <c r="Q57">
        <f t="shared" si="8"/>
        <v>0.10066395513857046</v>
      </c>
      <c r="R57">
        <f t="shared" si="9"/>
        <v>0</v>
      </c>
    </row>
    <row r="58" spans="1:18" x14ac:dyDescent="0.25">
      <c r="A58">
        <v>53</v>
      </c>
      <c r="B58">
        <f t="shared" si="0"/>
        <v>387</v>
      </c>
      <c r="C58" s="12">
        <f t="shared" si="1"/>
        <v>3641.9767441860463</v>
      </c>
      <c r="D58">
        <f>SUM($C$5:C58)</f>
        <v>53623.476093612786</v>
      </c>
      <c r="H58">
        <v>48</v>
      </c>
      <c r="I58">
        <f t="shared" si="3"/>
        <v>763178</v>
      </c>
      <c r="J58">
        <f>SUM($I$10:I58)</f>
        <v>8794008</v>
      </c>
      <c r="K58">
        <f t="shared" si="4"/>
        <v>385</v>
      </c>
      <c r="L58">
        <f t="shared" si="5"/>
        <v>114</v>
      </c>
      <c r="M58">
        <f t="shared" si="6"/>
        <v>0</v>
      </c>
      <c r="O58">
        <f t="shared" si="7"/>
        <v>0</v>
      </c>
      <c r="P58">
        <f t="shared" si="7"/>
        <v>0</v>
      </c>
      <c r="Q58">
        <f t="shared" si="8"/>
        <v>0.10217391446564901</v>
      </c>
      <c r="R58">
        <f t="shared" si="9"/>
        <v>0</v>
      </c>
    </row>
    <row r="59" spans="1:18" x14ac:dyDescent="0.25">
      <c r="A59">
        <v>54</v>
      </c>
      <c r="B59">
        <f t="shared" si="0"/>
        <v>398</v>
      </c>
      <c r="C59" s="12">
        <f t="shared" si="1"/>
        <v>3676.21608040201</v>
      </c>
      <c r="D59">
        <f>SUM($C$5:C59)</f>
        <v>57299.692174014795</v>
      </c>
      <c r="H59">
        <v>49</v>
      </c>
      <c r="I59">
        <f t="shared" si="3"/>
        <v>795309</v>
      </c>
      <c r="J59">
        <f>SUM($I$10:I59)</f>
        <v>9589317</v>
      </c>
      <c r="K59">
        <f t="shared" si="4"/>
        <v>416</v>
      </c>
      <c r="L59">
        <f t="shared" si="5"/>
        <v>120</v>
      </c>
      <c r="M59">
        <f t="shared" si="6"/>
        <v>0</v>
      </c>
      <c r="O59">
        <f t="shared" si="7"/>
        <v>0</v>
      </c>
      <c r="P59">
        <f t="shared" si="7"/>
        <v>0</v>
      </c>
      <c r="Q59">
        <f t="shared" si="8"/>
        <v>0.10370652318263374</v>
      </c>
      <c r="R59">
        <f t="shared" si="9"/>
        <v>0</v>
      </c>
    </row>
    <row r="60" spans="1:18" x14ac:dyDescent="0.25">
      <c r="A60">
        <v>55</v>
      </c>
      <c r="B60">
        <f t="shared" si="0"/>
        <v>409</v>
      </c>
      <c r="C60" s="12">
        <f t="shared" si="1"/>
        <v>3711.0635696821514</v>
      </c>
      <c r="D60">
        <f>SUM($C$5:C60)</f>
        <v>61010.755743696944</v>
      </c>
      <c r="H60">
        <v>50</v>
      </c>
      <c r="I60">
        <f t="shared" si="3"/>
        <v>1254401</v>
      </c>
      <c r="J60">
        <f>SUM($I$10:I60)</f>
        <v>10843718</v>
      </c>
      <c r="K60">
        <f t="shared" si="4"/>
        <v>450</v>
      </c>
      <c r="L60">
        <f t="shared" si="5"/>
        <v>126</v>
      </c>
      <c r="M60">
        <f t="shared" si="6"/>
        <v>0</v>
      </c>
      <c r="O60">
        <f t="shared" si="7"/>
        <v>0</v>
      </c>
      <c r="P60">
        <f t="shared" si="7"/>
        <v>0</v>
      </c>
      <c r="Q60">
        <f t="shared" si="8"/>
        <v>0.10526212103037323</v>
      </c>
      <c r="R60">
        <f t="shared" si="9"/>
        <v>0</v>
      </c>
    </row>
    <row r="61" spans="1:18" x14ac:dyDescent="0.25">
      <c r="A61">
        <v>56</v>
      </c>
      <c r="B61">
        <f t="shared" si="0"/>
        <v>421</v>
      </c>
      <c r="C61" s="12">
        <f t="shared" si="1"/>
        <v>3737.5795724465556</v>
      </c>
      <c r="D61">
        <f>SUM($C$5:C61)</f>
        <v>64748.335316143501</v>
      </c>
      <c r="H61">
        <v>51</v>
      </c>
      <c r="I61">
        <f t="shared" si="3"/>
        <v>1305079</v>
      </c>
      <c r="J61">
        <f>SUM($I$10:I61)</f>
        <v>12148797</v>
      </c>
      <c r="K61">
        <f t="shared" si="4"/>
        <v>486</v>
      </c>
      <c r="L61">
        <f t="shared" si="5"/>
        <v>133</v>
      </c>
      <c r="M61">
        <f t="shared" si="6"/>
        <v>0</v>
      </c>
      <c r="O61">
        <f t="shared" si="7"/>
        <v>0</v>
      </c>
      <c r="P61">
        <f t="shared" si="7"/>
        <v>0</v>
      </c>
      <c r="Q61">
        <f t="shared" si="8"/>
        <v>0.10684105284582882</v>
      </c>
      <c r="R61">
        <f t="shared" si="9"/>
        <v>0</v>
      </c>
    </row>
    <row r="62" spans="1:18" x14ac:dyDescent="0.25">
      <c r="A62">
        <v>57</v>
      </c>
      <c r="B62">
        <f t="shared" si="0"/>
        <v>432</v>
      </c>
      <c r="C62" s="12">
        <f t="shared" si="1"/>
        <v>3773.6574074074074</v>
      </c>
      <c r="D62">
        <f>SUM($C$5:C62)</f>
        <v>68521.992723550909</v>
      </c>
      <c r="H62">
        <v>52</v>
      </c>
      <c r="I62">
        <f t="shared" si="3"/>
        <v>1356761</v>
      </c>
      <c r="J62">
        <f>SUM($I$10:I62)</f>
        <v>13505558</v>
      </c>
      <c r="K62">
        <f t="shared" si="4"/>
        <v>525</v>
      </c>
      <c r="L62">
        <f t="shared" si="5"/>
        <v>140</v>
      </c>
      <c r="M62">
        <f t="shared" si="6"/>
        <v>0</v>
      </c>
      <c r="O62">
        <f t="shared" si="7"/>
        <v>0</v>
      </c>
      <c r="P62">
        <f t="shared" si="7"/>
        <v>0</v>
      </c>
      <c r="Q62">
        <f t="shared" si="8"/>
        <v>0.10844366863851623</v>
      </c>
      <c r="R62">
        <f t="shared" si="9"/>
        <v>0</v>
      </c>
    </row>
    <row r="63" spans="1:18" x14ac:dyDescent="0.25">
      <c r="A63">
        <v>58</v>
      </c>
      <c r="B63">
        <f t="shared" si="0"/>
        <v>443</v>
      </c>
      <c r="C63" s="12">
        <f t="shared" si="1"/>
        <v>3810.2076749435664</v>
      </c>
      <c r="D63">
        <f>SUM($C$5:C63)</f>
        <v>72332.200398494475</v>
      </c>
      <c r="H63">
        <v>53</v>
      </c>
      <c r="I63">
        <f t="shared" si="3"/>
        <v>1409445</v>
      </c>
      <c r="J63">
        <f>SUM($I$10:I63)</f>
        <v>14915003</v>
      </c>
      <c r="K63">
        <f t="shared" si="4"/>
        <v>567</v>
      </c>
      <c r="L63">
        <f t="shared" si="5"/>
        <v>147</v>
      </c>
      <c r="M63">
        <f t="shared" si="6"/>
        <v>0</v>
      </c>
      <c r="O63">
        <f t="shared" si="7"/>
        <v>0</v>
      </c>
      <c r="P63">
        <f t="shared" si="7"/>
        <v>0</v>
      </c>
      <c r="Q63">
        <f t="shared" si="8"/>
        <v>0.11007032366809397</v>
      </c>
      <c r="R63">
        <f t="shared" si="9"/>
        <v>0</v>
      </c>
    </row>
    <row r="64" spans="1:18" x14ac:dyDescent="0.25">
      <c r="A64">
        <v>59</v>
      </c>
      <c r="B64">
        <f t="shared" si="0"/>
        <v>455</v>
      </c>
      <c r="C64" s="12">
        <f t="shared" si="1"/>
        <v>3838.7428571428572</v>
      </c>
      <c r="D64">
        <f>SUM($C$5:C64)</f>
        <v>76170.943255637336</v>
      </c>
      <c r="H64">
        <v>54</v>
      </c>
      <c r="I64">
        <f t="shared" si="3"/>
        <v>1463134</v>
      </c>
      <c r="J64">
        <f>SUM($I$10:I64)</f>
        <v>16378137</v>
      </c>
      <c r="K64">
        <f t="shared" si="4"/>
        <v>613</v>
      </c>
      <c r="L64">
        <f t="shared" si="5"/>
        <v>155</v>
      </c>
      <c r="M64">
        <f t="shared" si="6"/>
        <v>0</v>
      </c>
      <c r="O64">
        <f t="shared" si="7"/>
        <v>0</v>
      </c>
      <c r="P64">
        <f t="shared" si="7"/>
        <v>0</v>
      </c>
      <c r="Q64">
        <f t="shared" si="8"/>
        <v>0.11172137852311537</v>
      </c>
      <c r="R64">
        <f t="shared" si="9"/>
        <v>0</v>
      </c>
    </row>
    <row r="65" spans="1:18" x14ac:dyDescent="0.25">
      <c r="A65">
        <v>60</v>
      </c>
      <c r="B65">
        <f t="shared" si="0"/>
        <v>466</v>
      </c>
      <c r="C65" s="12">
        <f t="shared" si="1"/>
        <v>5466.1309012875536</v>
      </c>
      <c r="D65">
        <f>SUM($C$5:C65)</f>
        <v>81637.074156924893</v>
      </c>
      <c r="H65">
        <v>55</v>
      </c>
      <c r="I65">
        <f t="shared" si="3"/>
        <v>1517825</v>
      </c>
      <c r="J65">
        <f>SUM($I$10:I65)</f>
        <v>17895962</v>
      </c>
      <c r="K65">
        <f t="shared" si="4"/>
        <v>663</v>
      </c>
      <c r="L65">
        <f t="shared" si="5"/>
        <v>163</v>
      </c>
      <c r="M65">
        <f t="shared" si="6"/>
        <v>0</v>
      </c>
      <c r="O65">
        <f t="shared" si="7"/>
        <v>0</v>
      </c>
      <c r="P65">
        <f t="shared" si="7"/>
        <v>0</v>
      </c>
      <c r="Q65">
        <f t="shared" si="8"/>
        <v>0.11339719920096208</v>
      </c>
      <c r="R65">
        <f t="shared" si="9"/>
        <v>0</v>
      </c>
    </row>
    <row r="66" spans="1:18" x14ac:dyDescent="0.25">
      <c r="A66">
        <v>61</v>
      </c>
      <c r="B66">
        <f t="shared" si="0"/>
        <v>478</v>
      </c>
      <c r="C66" s="12">
        <f t="shared" si="1"/>
        <v>5508.0167364016734</v>
      </c>
      <c r="D66">
        <f>SUM($C$5:C66)</f>
        <v>87145.09089332656</v>
      </c>
      <c r="H66">
        <v>56</v>
      </c>
      <c r="I66">
        <f t="shared" si="3"/>
        <v>1573521</v>
      </c>
      <c r="J66">
        <f>SUM($I$10:I66)</f>
        <v>19469483</v>
      </c>
      <c r="K66">
        <f t="shared" si="4"/>
        <v>717</v>
      </c>
      <c r="L66">
        <f t="shared" si="5"/>
        <v>172</v>
      </c>
      <c r="M66">
        <f t="shared" si="6"/>
        <v>0</v>
      </c>
      <c r="O66">
        <f t="shared" si="7"/>
        <v>0</v>
      </c>
      <c r="P66">
        <f t="shared" si="7"/>
        <v>0</v>
      </c>
      <c r="Q66">
        <f t="shared" si="8"/>
        <v>0.11509815718897651</v>
      </c>
      <c r="R66">
        <f t="shared" si="9"/>
        <v>0</v>
      </c>
    </row>
    <row r="67" spans="1:18" x14ac:dyDescent="0.25">
      <c r="A67">
        <v>62</v>
      </c>
      <c r="B67">
        <f t="shared" si="0"/>
        <v>490</v>
      </c>
      <c r="C67" s="12">
        <f t="shared" si="1"/>
        <v>5550.7387755102045</v>
      </c>
      <c r="D67">
        <f>SUM($C$5:C67)</f>
        <v>92695.82966883677</v>
      </c>
      <c r="H67">
        <v>57</v>
      </c>
      <c r="I67">
        <f t="shared" si="3"/>
        <v>1630220</v>
      </c>
      <c r="J67">
        <f>SUM($I$10:I67)</f>
        <v>21099703</v>
      </c>
      <c r="K67">
        <f t="shared" si="4"/>
        <v>775</v>
      </c>
      <c r="L67">
        <f t="shared" si="5"/>
        <v>181</v>
      </c>
      <c r="M67">
        <f t="shared" si="6"/>
        <v>0</v>
      </c>
      <c r="O67">
        <f t="shared" si="7"/>
        <v>0</v>
      </c>
      <c r="P67">
        <f t="shared" si="7"/>
        <v>0</v>
      </c>
      <c r="Q67">
        <f t="shared" si="8"/>
        <v>0.11682462954681114</v>
      </c>
      <c r="R67">
        <f t="shared" si="9"/>
        <v>0</v>
      </c>
    </row>
    <row r="68" spans="1:18" x14ac:dyDescent="0.25">
      <c r="A68">
        <v>63</v>
      </c>
      <c r="B68">
        <f t="shared" si="0"/>
        <v>502</v>
      </c>
      <c r="C68" s="12">
        <f t="shared" si="1"/>
        <v>5594.2370517928284</v>
      </c>
      <c r="D68">
        <f>SUM($C$5:C68)</f>
        <v>98290.066720629606</v>
      </c>
      <c r="H68">
        <v>58</v>
      </c>
      <c r="I68">
        <f t="shared" si="3"/>
        <v>1687922</v>
      </c>
      <c r="J68">
        <f>SUM($I$10:I68)</f>
        <v>22787625</v>
      </c>
      <c r="K68">
        <f t="shared" si="4"/>
        <v>837</v>
      </c>
      <c r="L68">
        <f t="shared" si="5"/>
        <v>191</v>
      </c>
      <c r="M68">
        <f t="shared" si="6"/>
        <v>0</v>
      </c>
      <c r="O68">
        <f t="shared" si="7"/>
        <v>0</v>
      </c>
      <c r="P68">
        <f t="shared" si="7"/>
        <v>0</v>
      </c>
      <c r="Q68">
        <f t="shared" si="8"/>
        <v>0.1185769989900133</v>
      </c>
      <c r="R68">
        <f t="shared" si="9"/>
        <v>0</v>
      </c>
    </row>
    <row r="69" spans="1:18" x14ac:dyDescent="0.25">
      <c r="A69">
        <v>64</v>
      </c>
      <c r="B69">
        <f t="shared" si="0"/>
        <v>513</v>
      </c>
      <c r="C69" s="12">
        <f t="shared" si="1"/>
        <v>5649.4483430799219</v>
      </c>
      <c r="D69">
        <f>SUM($C$5:C69)</f>
        <v>103939.51506370952</v>
      </c>
      <c r="H69">
        <v>59</v>
      </c>
      <c r="I69">
        <f t="shared" si="3"/>
        <v>1746628</v>
      </c>
      <c r="J69">
        <f>SUM($I$10:I69)</f>
        <v>24534253</v>
      </c>
      <c r="K69">
        <f t="shared" si="4"/>
        <v>904</v>
      </c>
      <c r="L69">
        <f t="shared" si="5"/>
        <v>201</v>
      </c>
      <c r="M69">
        <f t="shared" si="6"/>
        <v>0</v>
      </c>
      <c r="O69">
        <f t="shared" si="7"/>
        <v>0</v>
      </c>
      <c r="P69">
        <f t="shared" si="7"/>
        <v>0</v>
      </c>
      <c r="Q69">
        <f t="shared" si="8"/>
        <v>0.12035565397486349</v>
      </c>
      <c r="R69">
        <f t="shared" si="9"/>
        <v>0</v>
      </c>
    </row>
    <row r="70" spans="1:18" x14ac:dyDescent="0.25">
      <c r="A70">
        <v>65</v>
      </c>
      <c r="B70">
        <f t="shared" ref="B70:B105" si="10">_xlfn.CEILING.MATH(1 + A70^$B$3)</f>
        <v>526</v>
      </c>
      <c r="C70" s="12">
        <f t="shared" ref="C70:C104" si="11">I75/B70</f>
        <v>5683.3498098859318</v>
      </c>
      <c r="D70">
        <f>SUM($C$5:C70)</f>
        <v>109622.86487359545</v>
      </c>
      <c r="H70">
        <v>60</v>
      </c>
      <c r="I70">
        <f t="shared" si="3"/>
        <v>2547217</v>
      </c>
      <c r="J70">
        <f>SUM($I$10:I70)</f>
        <v>27081470</v>
      </c>
      <c r="K70">
        <f t="shared" si="4"/>
        <v>977</v>
      </c>
      <c r="L70">
        <f t="shared" si="5"/>
        <v>212</v>
      </c>
      <c r="M70">
        <f t="shared" si="6"/>
        <v>0</v>
      </c>
      <c r="O70">
        <f t="shared" si="7"/>
        <v>0</v>
      </c>
      <c r="P70">
        <f t="shared" si="7"/>
        <v>0</v>
      </c>
      <c r="Q70">
        <f t="shared" si="8"/>
        <v>0.12216098878448643</v>
      </c>
      <c r="R70">
        <f t="shared" si="9"/>
        <v>0</v>
      </c>
    </row>
    <row r="71" spans="1:18" x14ac:dyDescent="0.25">
      <c r="A71">
        <v>66</v>
      </c>
      <c r="B71">
        <f t="shared" si="10"/>
        <v>538</v>
      </c>
      <c r="C71" s="12">
        <f t="shared" si="11"/>
        <v>5728.871747211896</v>
      </c>
      <c r="D71">
        <f>SUM($C$5:C71)</f>
        <v>115351.73662080735</v>
      </c>
      <c r="H71">
        <v>61</v>
      </c>
      <c r="I71">
        <f t="shared" si="3"/>
        <v>2632832</v>
      </c>
      <c r="J71">
        <f>SUM($I$10:I71)</f>
        <v>29714302</v>
      </c>
      <c r="K71">
        <f t="shared" si="4"/>
        <v>1056</v>
      </c>
      <c r="L71">
        <f t="shared" si="5"/>
        <v>223</v>
      </c>
      <c r="M71">
        <f t="shared" si="6"/>
        <v>0</v>
      </c>
      <c r="O71">
        <f t="shared" si="7"/>
        <v>0</v>
      </c>
      <c r="P71">
        <f t="shared" si="7"/>
        <v>0</v>
      </c>
      <c r="Q71">
        <f t="shared" si="8"/>
        <v>0.12399340361625372</v>
      </c>
      <c r="R71">
        <f t="shared" si="9"/>
        <v>0</v>
      </c>
    </row>
    <row r="72" spans="1:18" x14ac:dyDescent="0.25">
      <c r="A72">
        <v>67</v>
      </c>
      <c r="B72">
        <f t="shared" si="10"/>
        <v>550</v>
      </c>
      <c r="C72" s="12">
        <f t="shared" si="11"/>
        <v>5774.9781818181818</v>
      </c>
      <c r="D72">
        <f>SUM($C$5:C72)</f>
        <v>121126.71480262553</v>
      </c>
      <c r="H72">
        <v>62</v>
      </c>
      <c r="I72">
        <f t="shared" si="3"/>
        <v>2719862</v>
      </c>
      <c r="J72">
        <f>SUM($I$10:I72)</f>
        <v>32434164</v>
      </c>
      <c r="K72">
        <f t="shared" si="4"/>
        <v>1141</v>
      </c>
      <c r="L72">
        <f t="shared" si="5"/>
        <v>235</v>
      </c>
      <c r="M72">
        <f t="shared" si="6"/>
        <v>0</v>
      </c>
      <c r="O72">
        <f t="shared" si="7"/>
        <v>0</v>
      </c>
      <c r="P72">
        <f t="shared" si="7"/>
        <v>0</v>
      </c>
      <c r="Q72">
        <f t="shared" si="8"/>
        <v>0.12585330467049752</v>
      </c>
      <c r="R72">
        <f t="shared" si="9"/>
        <v>0</v>
      </c>
    </row>
    <row r="73" spans="1:18" x14ac:dyDescent="0.25">
      <c r="A73">
        <v>68</v>
      </c>
      <c r="B73">
        <f t="shared" si="10"/>
        <v>562</v>
      </c>
      <c r="C73" s="12">
        <f t="shared" si="11"/>
        <v>5821.6352313167263</v>
      </c>
      <c r="D73">
        <f>SUM($C$5:C73)</f>
        <v>126948.35003394226</v>
      </c>
      <c r="H73">
        <v>63</v>
      </c>
      <c r="I73">
        <f t="shared" si="3"/>
        <v>2808307</v>
      </c>
      <c r="J73">
        <f>SUM($I$10:I73)</f>
        <v>35242471</v>
      </c>
      <c r="K73">
        <f t="shared" si="4"/>
        <v>1233</v>
      </c>
      <c r="L73">
        <f t="shared" si="5"/>
        <v>247</v>
      </c>
      <c r="M73">
        <f t="shared" si="6"/>
        <v>0</v>
      </c>
      <c r="O73">
        <f t="shared" si="7"/>
        <v>0</v>
      </c>
      <c r="P73">
        <f t="shared" si="7"/>
        <v>0</v>
      </c>
      <c r="Q73">
        <f t="shared" si="8"/>
        <v>0.12774110424055496</v>
      </c>
      <c r="R73">
        <f t="shared" si="9"/>
        <v>0</v>
      </c>
    </row>
    <row r="74" spans="1:18" x14ac:dyDescent="0.25">
      <c r="A74">
        <v>69</v>
      </c>
      <c r="B74">
        <f t="shared" si="10"/>
        <v>575</v>
      </c>
      <c r="C74" s="12">
        <f t="shared" si="11"/>
        <v>5858.6</v>
      </c>
      <c r="D74">
        <f>SUM($C$5:C74)</f>
        <v>132806.95003394227</v>
      </c>
      <c r="H74">
        <v>64</v>
      </c>
      <c r="I74">
        <f t="shared" si="3"/>
        <v>2898167</v>
      </c>
      <c r="J74">
        <f>SUM($I$10:I74)</f>
        <v>38140638</v>
      </c>
      <c r="K74">
        <f t="shared" si="4"/>
        <v>1332</v>
      </c>
      <c r="L74">
        <f t="shared" si="5"/>
        <v>260</v>
      </c>
      <c r="M74">
        <f t="shared" si="6"/>
        <v>0</v>
      </c>
      <c r="O74">
        <f t="shared" si="7"/>
        <v>0</v>
      </c>
      <c r="P74">
        <f t="shared" si="7"/>
        <v>0</v>
      </c>
      <c r="Q74">
        <f t="shared" si="8"/>
        <v>0.12965722080416328</v>
      </c>
      <c r="R74">
        <f t="shared" si="9"/>
        <v>0</v>
      </c>
    </row>
    <row r="75" spans="1:18" x14ac:dyDescent="0.25">
      <c r="A75">
        <v>70</v>
      </c>
      <c r="B75">
        <f t="shared" si="10"/>
        <v>587</v>
      </c>
      <c r="C75" s="12">
        <f t="shared" si="11"/>
        <v>7918.8023850085183</v>
      </c>
      <c r="D75">
        <f>SUM($C$5:C75)</f>
        <v>140725.75241895078</v>
      </c>
      <c r="H75">
        <v>65</v>
      </c>
      <c r="I75">
        <f t="shared" ref="I75:I109" si="12">_xlfn.CEILING.MATH((H75*$I$4*(1+_xlfn.FLOOR.MATH(H75/10)*$I$6))^($I$5)+1)</f>
        <v>2989442</v>
      </c>
      <c r="J75">
        <f>SUM($I$10:I75)</f>
        <v>41130080</v>
      </c>
      <c r="K75">
        <f t="shared" si="4"/>
        <v>1439</v>
      </c>
      <c r="L75">
        <f t="shared" si="5"/>
        <v>273</v>
      </c>
      <c r="M75">
        <f t="shared" si="6"/>
        <v>0</v>
      </c>
      <c r="O75">
        <f t="shared" si="7"/>
        <v>0</v>
      </c>
      <c r="P75">
        <f t="shared" si="7"/>
        <v>0</v>
      </c>
      <c r="Q75">
        <f t="shared" si="8"/>
        <v>0.13160207911622571</v>
      </c>
      <c r="R75">
        <f t="shared" si="9"/>
        <v>0</v>
      </c>
    </row>
    <row r="76" spans="1:18" x14ac:dyDescent="0.25">
      <c r="A76">
        <v>71</v>
      </c>
      <c r="B76">
        <f t="shared" si="10"/>
        <v>600</v>
      </c>
      <c r="C76" s="12">
        <f t="shared" si="11"/>
        <v>7970.16</v>
      </c>
      <c r="D76">
        <f>SUM($C$5:C76)</f>
        <v>148695.91241895079</v>
      </c>
      <c r="H76">
        <v>66</v>
      </c>
      <c r="I76">
        <f t="shared" si="12"/>
        <v>3082133</v>
      </c>
      <c r="J76">
        <f>SUM($I$10:I76)</f>
        <v>44212213</v>
      </c>
      <c r="K76">
        <f t="shared" ref="K76:K110" si="13">_xlfn.CEILING.MATH(K75 * K$5)</f>
        <v>1555</v>
      </c>
      <c r="L76">
        <f t="shared" ref="L76:L110" si="14">_xlfn.CEILING.MATH(L75 * L$5)</f>
        <v>287</v>
      </c>
      <c r="M76">
        <f t="shared" ref="M76:M110" si="15">_xlfn.CEILING.MATH(M75 * M$5)</f>
        <v>0</v>
      </c>
      <c r="O76">
        <f t="shared" ref="O76:P110" si="16">_xlfn.CEILING.MATH(O75 * O$5)</f>
        <v>0</v>
      </c>
      <c r="P76">
        <f t="shared" si="16"/>
        <v>0</v>
      </c>
      <c r="Q76">
        <f t="shared" ref="Q76:Q110" si="17">Q75 * Q$5</f>
        <v>0.13357611030296909</v>
      </c>
      <c r="R76">
        <f t="shared" ref="R76:R110" si="18">R75 * R$5</f>
        <v>0</v>
      </c>
    </row>
    <row r="77" spans="1:18" x14ac:dyDescent="0.25">
      <c r="A77">
        <v>72</v>
      </c>
      <c r="B77">
        <f t="shared" si="10"/>
        <v>612</v>
      </c>
      <c r="C77" s="12">
        <f t="shared" si="11"/>
        <v>8035.5408496732025</v>
      </c>
      <c r="D77">
        <f>SUM($C$5:C77)</f>
        <v>156731.453268624</v>
      </c>
      <c r="H77">
        <v>67</v>
      </c>
      <c r="I77">
        <f t="shared" si="12"/>
        <v>3176238</v>
      </c>
      <c r="J77">
        <f>SUM($I$10:I77)</f>
        <v>47388451</v>
      </c>
      <c r="K77">
        <f t="shared" si="13"/>
        <v>1680</v>
      </c>
      <c r="L77">
        <f t="shared" si="14"/>
        <v>302</v>
      </c>
      <c r="M77">
        <f t="shared" si="15"/>
        <v>0</v>
      </c>
      <c r="O77">
        <f t="shared" si="16"/>
        <v>0</v>
      </c>
      <c r="P77">
        <f t="shared" si="16"/>
        <v>0</v>
      </c>
      <c r="Q77">
        <f t="shared" si="17"/>
        <v>0.13557975195751362</v>
      </c>
      <c r="R77">
        <f t="shared" si="18"/>
        <v>0</v>
      </c>
    </row>
    <row r="78" spans="1:18" x14ac:dyDescent="0.25">
      <c r="A78">
        <v>73</v>
      </c>
      <c r="B78">
        <f t="shared" si="10"/>
        <v>625</v>
      </c>
      <c r="C78" s="12">
        <f t="shared" si="11"/>
        <v>8088.4863999999998</v>
      </c>
      <c r="D78">
        <f>SUM($C$5:C78)</f>
        <v>164819.93966862399</v>
      </c>
      <c r="H78">
        <v>68</v>
      </c>
      <c r="I78">
        <f t="shared" si="12"/>
        <v>3271759</v>
      </c>
      <c r="J78">
        <f>SUM($I$10:I78)</f>
        <v>50660210</v>
      </c>
      <c r="K78">
        <f t="shared" si="13"/>
        <v>1815</v>
      </c>
      <c r="L78">
        <f t="shared" si="14"/>
        <v>318</v>
      </c>
      <c r="M78">
        <f t="shared" si="15"/>
        <v>0</v>
      </c>
      <c r="O78">
        <f t="shared" si="16"/>
        <v>0</v>
      </c>
      <c r="P78">
        <f t="shared" si="16"/>
        <v>0</v>
      </c>
      <c r="Q78">
        <f t="shared" si="17"/>
        <v>0.13761344823687632</v>
      </c>
      <c r="R78">
        <f t="shared" si="18"/>
        <v>0</v>
      </c>
    </row>
    <row r="79" spans="1:18" x14ac:dyDescent="0.25">
      <c r="A79">
        <v>74</v>
      </c>
      <c r="B79">
        <f t="shared" si="10"/>
        <v>638</v>
      </c>
      <c r="C79" s="12">
        <f t="shared" si="11"/>
        <v>8142.2476489028213</v>
      </c>
      <c r="D79">
        <f>SUM($C$5:C79)</f>
        <v>172962.18731752681</v>
      </c>
      <c r="H79">
        <v>69</v>
      </c>
      <c r="I79">
        <f t="shared" si="12"/>
        <v>3368695</v>
      </c>
      <c r="J79">
        <f>SUM($I$10:I79)</f>
        <v>54028905</v>
      </c>
      <c r="K79">
        <f t="shared" si="13"/>
        <v>1961</v>
      </c>
      <c r="L79">
        <f t="shared" si="14"/>
        <v>334</v>
      </c>
      <c r="M79">
        <f t="shared" si="15"/>
        <v>0</v>
      </c>
      <c r="O79">
        <f t="shared" si="16"/>
        <v>0</v>
      </c>
      <c r="P79">
        <f t="shared" si="16"/>
        <v>0</v>
      </c>
      <c r="Q79">
        <f t="shared" si="17"/>
        <v>0.13967764996042945</v>
      </c>
      <c r="R79">
        <f t="shared" si="18"/>
        <v>0</v>
      </c>
    </row>
    <row r="80" spans="1:18" x14ac:dyDescent="0.25">
      <c r="A80">
        <v>75</v>
      </c>
      <c r="B80">
        <f t="shared" si="10"/>
        <v>651</v>
      </c>
      <c r="C80" s="12">
        <f t="shared" si="11"/>
        <v>8196.7757296466971</v>
      </c>
      <c r="D80">
        <f>SUM($C$5:C80)</f>
        <v>181158.96304717351</v>
      </c>
      <c r="H80">
        <v>70</v>
      </c>
      <c r="I80">
        <f t="shared" si="12"/>
        <v>4648337</v>
      </c>
      <c r="J80">
        <f>SUM($I$10:I80)</f>
        <v>58677242</v>
      </c>
      <c r="K80">
        <f t="shared" si="13"/>
        <v>2118</v>
      </c>
      <c r="L80">
        <f t="shared" si="14"/>
        <v>351</v>
      </c>
      <c r="M80">
        <f t="shared" si="15"/>
        <v>0</v>
      </c>
      <c r="O80">
        <f t="shared" si="16"/>
        <v>0</v>
      </c>
      <c r="P80">
        <f t="shared" si="16"/>
        <v>0</v>
      </c>
      <c r="Q80">
        <f t="shared" si="17"/>
        <v>0.14177281470983588</v>
      </c>
      <c r="R80">
        <f t="shared" si="18"/>
        <v>0</v>
      </c>
    </row>
    <row r="81" spans="1:18" x14ac:dyDescent="0.25">
      <c r="A81">
        <v>76</v>
      </c>
      <c r="B81">
        <f t="shared" si="10"/>
        <v>664</v>
      </c>
      <c r="C81" s="12">
        <f t="shared" si="11"/>
        <v>8252.0271084337346</v>
      </c>
      <c r="D81">
        <f>SUM($C$5:C81)</f>
        <v>189410.99015560726</v>
      </c>
      <c r="H81">
        <v>71</v>
      </c>
      <c r="I81">
        <f t="shared" si="12"/>
        <v>4782096</v>
      </c>
      <c r="J81">
        <f>SUM($I$10:I81)</f>
        <v>63459338</v>
      </c>
      <c r="K81">
        <f t="shared" si="13"/>
        <v>2288</v>
      </c>
      <c r="L81">
        <f t="shared" si="14"/>
        <v>369</v>
      </c>
      <c r="M81">
        <f t="shared" si="15"/>
        <v>0</v>
      </c>
      <c r="O81">
        <f t="shared" si="16"/>
        <v>0</v>
      </c>
      <c r="P81">
        <f t="shared" si="16"/>
        <v>0</v>
      </c>
      <c r="Q81">
        <f t="shared" si="17"/>
        <v>0.14389940693048339</v>
      </c>
      <c r="R81">
        <f t="shared" si="18"/>
        <v>0</v>
      </c>
    </row>
    <row r="82" spans="1:18" x14ac:dyDescent="0.25">
      <c r="A82">
        <v>77</v>
      </c>
      <c r="B82">
        <f t="shared" si="10"/>
        <v>677</v>
      </c>
      <c r="C82" s="12">
        <f t="shared" si="11"/>
        <v>8307.9586410635147</v>
      </c>
      <c r="D82">
        <f>SUM($C$5:C82)</f>
        <v>197718.94879667077</v>
      </c>
      <c r="H82">
        <v>72</v>
      </c>
      <c r="I82">
        <f t="shared" si="12"/>
        <v>4917751</v>
      </c>
      <c r="J82">
        <f>SUM($I$10:I82)</f>
        <v>68377089</v>
      </c>
      <c r="K82">
        <f t="shared" si="13"/>
        <v>2472</v>
      </c>
      <c r="L82">
        <f t="shared" si="14"/>
        <v>388</v>
      </c>
      <c r="M82">
        <f t="shared" si="15"/>
        <v>0</v>
      </c>
      <c r="O82">
        <f t="shared" si="16"/>
        <v>0</v>
      </c>
      <c r="P82">
        <f t="shared" si="16"/>
        <v>0</v>
      </c>
      <c r="Q82">
        <f t="shared" si="17"/>
        <v>0.14605789803444064</v>
      </c>
      <c r="R82">
        <f t="shared" si="18"/>
        <v>0</v>
      </c>
    </row>
    <row r="83" spans="1:18" x14ac:dyDescent="0.25">
      <c r="A83">
        <v>78</v>
      </c>
      <c r="B83">
        <f t="shared" si="10"/>
        <v>690</v>
      </c>
      <c r="C83" s="12">
        <f t="shared" si="11"/>
        <v>8364.5318840579712</v>
      </c>
      <c r="D83">
        <f>SUM($C$5:C83)</f>
        <v>206083.48068072874</v>
      </c>
      <c r="H83">
        <v>73</v>
      </c>
      <c r="I83">
        <f t="shared" si="12"/>
        <v>5055304</v>
      </c>
      <c r="J83">
        <f>SUM($I$10:I83)</f>
        <v>73432393</v>
      </c>
      <c r="K83">
        <f t="shared" si="13"/>
        <v>2670</v>
      </c>
      <c r="L83">
        <f t="shared" si="14"/>
        <v>408</v>
      </c>
      <c r="M83">
        <f t="shared" si="15"/>
        <v>0</v>
      </c>
      <c r="O83">
        <f t="shared" si="16"/>
        <v>0</v>
      </c>
      <c r="P83">
        <f t="shared" si="16"/>
        <v>0</v>
      </c>
      <c r="Q83">
        <f t="shared" si="17"/>
        <v>0.14824876650495722</v>
      </c>
      <c r="R83">
        <f t="shared" si="18"/>
        <v>0</v>
      </c>
    </row>
    <row r="84" spans="1:18" x14ac:dyDescent="0.25">
      <c r="A84">
        <v>79</v>
      </c>
      <c r="B84">
        <f t="shared" si="10"/>
        <v>704</v>
      </c>
      <c r="C84" s="12">
        <f t="shared" si="11"/>
        <v>8409.75</v>
      </c>
      <c r="D84">
        <f>SUM($C$5:C84)</f>
        <v>214493.23068072874</v>
      </c>
      <c r="H84">
        <v>74</v>
      </c>
      <c r="I84">
        <f t="shared" si="12"/>
        <v>5194754</v>
      </c>
      <c r="J84">
        <f>SUM($I$10:I84)</f>
        <v>78627147</v>
      </c>
      <c r="K84">
        <f t="shared" si="13"/>
        <v>2884</v>
      </c>
      <c r="L84">
        <f t="shared" si="14"/>
        <v>429</v>
      </c>
      <c r="M84">
        <f t="shared" si="15"/>
        <v>0</v>
      </c>
      <c r="O84">
        <f t="shared" si="16"/>
        <v>0</v>
      </c>
      <c r="P84">
        <f t="shared" si="16"/>
        <v>0</v>
      </c>
      <c r="Q84">
        <f t="shared" si="17"/>
        <v>0.15047249800253157</v>
      </c>
      <c r="R84">
        <f t="shared" si="18"/>
        <v>0</v>
      </c>
    </row>
    <row r="85" spans="1:18" x14ac:dyDescent="0.25">
      <c r="A85">
        <v>80</v>
      </c>
      <c r="B85">
        <f t="shared" si="10"/>
        <v>717</v>
      </c>
      <c r="C85" s="12">
        <f t="shared" si="11"/>
        <v>10934.450488145048</v>
      </c>
      <c r="D85">
        <f>SUM($C$5:C85)</f>
        <v>225427.68116887379</v>
      </c>
      <c r="H85">
        <v>75</v>
      </c>
      <c r="I85">
        <f t="shared" si="12"/>
        <v>5336101</v>
      </c>
      <c r="J85">
        <f>SUM($I$10:I85)</f>
        <v>83963248</v>
      </c>
      <c r="K85">
        <f t="shared" si="13"/>
        <v>3115</v>
      </c>
      <c r="L85">
        <f t="shared" si="14"/>
        <v>451</v>
      </c>
      <c r="M85">
        <f t="shared" si="15"/>
        <v>0</v>
      </c>
      <c r="O85">
        <f t="shared" si="16"/>
        <v>0</v>
      </c>
      <c r="P85">
        <f t="shared" si="16"/>
        <v>0</v>
      </c>
      <c r="Q85">
        <f t="shared" si="17"/>
        <v>0.15272958547256954</v>
      </c>
      <c r="R85">
        <f t="shared" si="18"/>
        <v>0</v>
      </c>
    </row>
    <row r="86" spans="1:18" x14ac:dyDescent="0.25">
      <c r="A86">
        <v>81</v>
      </c>
      <c r="B86">
        <f t="shared" si="10"/>
        <v>730</v>
      </c>
      <c r="C86" s="12">
        <f t="shared" si="11"/>
        <v>11009.898630136986</v>
      </c>
      <c r="D86">
        <f>SUM($C$5:C86)</f>
        <v>236437.57979901077</v>
      </c>
      <c r="H86">
        <v>76</v>
      </c>
      <c r="I86">
        <f t="shared" si="12"/>
        <v>5479346</v>
      </c>
      <c r="J86">
        <f>SUM($I$10:I86)</f>
        <v>89442594</v>
      </c>
      <c r="K86">
        <f t="shared" si="13"/>
        <v>3365</v>
      </c>
      <c r="L86">
        <f t="shared" si="14"/>
        <v>474</v>
      </c>
      <c r="M86">
        <f t="shared" si="15"/>
        <v>0</v>
      </c>
      <c r="O86">
        <f t="shared" si="16"/>
        <v>0</v>
      </c>
      <c r="P86">
        <f t="shared" si="16"/>
        <v>0</v>
      </c>
      <c r="Q86">
        <f t="shared" si="17"/>
        <v>0.15502052925465806</v>
      </c>
      <c r="R86">
        <f t="shared" si="18"/>
        <v>0</v>
      </c>
    </row>
    <row r="87" spans="1:18" x14ac:dyDescent="0.25">
      <c r="A87">
        <v>82</v>
      </c>
      <c r="B87">
        <f t="shared" si="10"/>
        <v>744</v>
      </c>
      <c r="C87" s="12">
        <f t="shared" si="11"/>
        <v>11071.103494623656</v>
      </c>
      <c r="D87">
        <f>SUM($C$5:C87)</f>
        <v>247508.68329363441</v>
      </c>
      <c r="H87">
        <v>77</v>
      </c>
      <c r="I87">
        <f t="shared" si="12"/>
        <v>5624488</v>
      </c>
      <c r="J87">
        <f>SUM($I$10:I87)</f>
        <v>95067082</v>
      </c>
      <c r="K87">
        <f t="shared" si="13"/>
        <v>3635</v>
      </c>
      <c r="L87">
        <f t="shared" si="14"/>
        <v>498</v>
      </c>
      <c r="M87">
        <f t="shared" si="15"/>
        <v>0</v>
      </c>
      <c r="O87">
        <f t="shared" si="16"/>
        <v>0</v>
      </c>
      <c r="P87">
        <f t="shared" si="16"/>
        <v>0</v>
      </c>
      <c r="Q87">
        <f t="shared" si="17"/>
        <v>0.15734583719347792</v>
      </c>
      <c r="R87">
        <f t="shared" si="18"/>
        <v>0</v>
      </c>
    </row>
    <row r="88" spans="1:18" x14ac:dyDescent="0.25">
      <c r="A88">
        <v>83</v>
      </c>
      <c r="B88">
        <f t="shared" si="10"/>
        <v>758</v>
      </c>
      <c r="C88" s="12">
        <f t="shared" si="11"/>
        <v>11133.279683377308</v>
      </c>
      <c r="D88">
        <f>SUM($C$5:C88)</f>
        <v>258641.96297701172</v>
      </c>
      <c r="H88">
        <v>78</v>
      </c>
      <c r="I88">
        <f t="shared" si="12"/>
        <v>5771527</v>
      </c>
      <c r="J88">
        <f>SUM($I$10:I88)</f>
        <v>100838609</v>
      </c>
      <c r="K88">
        <f t="shared" si="13"/>
        <v>3926</v>
      </c>
      <c r="L88">
        <f t="shared" si="14"/>
        <v>523</v>
      </c>
      <c r="M88">
        <f t="shared" si="15"/>
        <v>0</v>
      </c>
      <c r="O88">
        <f t="shared" si="16"/>
        <v>0</v>
      </c>
      <c r="P88">
        <f t="shared" si="16"/>
        <v>0</v>
      </c>
      <c r="Q88">
        <f t="shared" si="17"/>
        <v>0.15970602475138007</v>
      </c>
      <c r="R88">
        <f t="shared" si="18"/>
        <v>0</v>
      </c>
    </row>
    <row r="89" spans="1:18" x14ac:dyDescent="0.25">
      <c r="A89">
        <v>84</v>
      </c>
      <c r="B89">
        <f t="shared" si="10"/>
        <v>771</v>
      </c>
      <c r="C89" s="12">
        <f t="shared" si="11"/>
        <v>11210.896238651103</v>
      </c>
      <c r="D89">
        <f>SUM($C$5:C89)</f>
        <v>269852.85921566281</v>
      </c>
      <c r="H89">
        <v>79</v>
      </c>
      <c r="I89">
        <f t="shared" si="12"/>
        <v>5920464</v>
      </c>
      <c r="J89">
        <f>SUM($I$10:I89)</f>
        <v>106759073</v>
      </c>
      <c r="K89">
        <f t="shared" si="13"/>
        <v>4241</v>
      </c>
      <c r="L89">
        <f t="shared" si="14"/>
        <v>550</v>
      </c>
      <c r="M89">
        <f t="shared" si="15"/>
        <v>0</v>
      </c>
      <c r="O89">
        <f t="shared" si="16"/>
        <v>0</v>
      </c>
      <c r="P89">
        <f t="shared" si="16"/>
        <v>0</v>
      </c>
      <c r="Q89">
        <f t="shared" si="17"/>
        <v>0.16210161512265076</v>
      </c>
      <c r="R89">
        <f t="shared" si="18"/>
        <v>0</v>
      </c>
    </row>
    <row r="90" spans="1:18" x14ac:dyDescent="0.25">
      <c r="A90">
        <v>85</v>
      </c>
      <c r="B90">
        <f t="shared" si="10"/>
        <v>785</v>
      </c>
      <c r="C90" s="12">
        <f t="shared" si="11"/>
        <v>11274.68280254777</v>
      </c>
      <c r="D90">
        <f>SUM($C$5:C90)</f>
        <v>281127.54201821057</v>
      </c>
      <c r="H90">
        <v>80</v>
      </c>
      <c r="I90">
        <f t="shared" si="12"/>
        <v>7840001</v>
      </c>
      <c r="J90">
        <f>SUM($I$10:I90)</f>
        <v>114599074</v>
      </c>
      <c r="K90">
        <f t="shared" si="13"/>
        <v>4581</v>
      </c>
      <c r="L90">
        <f t="shared" si="14"/>
        <v>578</v>
      </c>
      <c r="M90">
        <f t="shared" si="15"/>
        <v>0</v>
      </c>
      <c r="O90">
        <f t="shared" si="16"/>
        <v>0</v>
      </c>
      <c r="P90">
        <f t="shared" si="16"/>
        <v>0</v>
      </c>
      <c r="Q90">
        <f t="shared" si="17"/>
        <v>0.16453313934949049</v>
      </c>
      <c r="R90">
        <f t="shared" si="18"/>
        <v>0</v>
      </c>
    </row>
    <row r="91" spans="1:18" x14ac:dyDescent="0.25">
      <c r="A91">
        <v>86</v>
      </c>
      <c r="B91">
        <f t="shared" si="10"/>
        <v>799</v>
      </c>
      <c r="C91" s="12">
        <f t="shared" si="11"/>
        <v>11339.300375469336</v>
      </c>
      <c r="D91">
        <f>SUM($C$5:C91)</f>
        <v>292466.84239367989</v>
      </c>
      <c r="H91">
        <v>81</v>
      </c>
      <c r="I91">
        <f t="shared" si="12"/>
        <v>8037226</v>
      </c>
      <c r="J91">
        <f>SUM($I$10:I91)</f>
        <v>122636300</v>
      </c>
      <c r="K91">
        <f t="shared" si="13"/>
        <v>4948</v>
      </c>
      <c r="L91">
        <f t="shared" si="14"/>
        <v>607</v>
      </c>
      <c r="M91">
        <f t="shared" si="15"/>
        <v>0</v>
      </c>
      <c r="O91">
        <f t="shared" si="16"/>
        <v>0</v>
      </c>
      <c r="P91">
        <f t="shared" si="16"/>
        <v>0</v>
      </c>
      <c r="Q91">
        <f t="shared" si="17"/>
        <v>0.16700113643973283</v>
      </c>
      <c r="R91">
        <f t="shared" si="18"/>
        <v>0</v>
      </c>
    </row>
    <row r="92" spans="1:18" x14ac:dyDescent="0.25">
      <c r="A92">
        <v>87</v>
      </c>
      <c r="B92">
        <f t="shared" si="10"/>
        <v>813</v>
      </c>
      <c r="C92" s="12">
        <f t="shared" si="11"/>
        <v>11404.706027060271</v>
      </c>
      <c r="D92">
        <f>SUM($C$5:C92)</f>
        <v>303871.54842074018</v>
      </c>
      <c r="H92">
        <v>82</v>
      </c>
      <c r="I92">
        <f t="shared" si="12"/>
        <v>8236901</v>
      </c>
      <c r="J92">
        <f>SUM($I$10:I92)</f>
        <v>130873201</v>
      </c>
      <c r="K92">
        <f t="shared" si="13"/>
        <v>5344</v>
      </c>
      <c r="L92">
        <f t="shared" si="14"/>
        <v>638</v>
      </c>
      <c r="M92">
        <f t="shared" si="15"/>
        <v>0</v>
      </c>
      <c r="O92">
        <f t="shared" si="16"/>
        <v>0</v>
      </c>
      <c r="P92">
        <f t="shared" si="16"/>
        <v>0</v>
      </c>
      <c r="Q92">
        <f t="shared" si="17"/>
        <v>0.1695061534863288</v>
      </c>
      <c r="R92">
        <f t="shared" si="18"/>
        <v>0</v>
      </c>
    </row>
    <row r="93" spans="1:18" x14ac:dyDescent="0.25">
      <c r="A93">
        <v>88</v>
      </c>
      <c r="B93">
        <f t="shared" si="10"/>
        <v>827</v>
      </c>
      <c r="C93" s="12">
        <f t="shared" si="11"/>
        <v>11470.859733978235</v>
      </c>
      <c r="D93">
        <f>SUM($C$5:C93)</f>
        <v>315342.4081547184</v>
      </c>
      <c r="H93">
        <v>83</v>
      </c>
      <c r="I93">
        <f t="shared" si="12"/>
        <v>8439026</v>
      </c>
      <c r="J93">
        <f>SUM($I$10:I93)</f>
        <v>139312227</v>
      </c>
      <c r="K93">
        <f t="shared" si="13"/>
        <v>5772</v>
      </c>
      <c r="L93">
        <f t="shared" si="14"/>
        <v>670</v>
      </c>
      <c r="M93">
        <f t="shared" si="15"/>
        <v>0</v>
      </c>
      <c r="O93">
        <f t="shared" si="16"/>
        <v>0</v>
      </c>
      <c r="P93">
        <f t="shared" si="16"/>
        <v>0</v>
      </c>
      <c r="Q93">
        <f t="shared" si="17"/>
        <v>0.17204874578862372</v>
      </c>
      <c r="R93">
        <f t="shared" si="18"/>
        <v>0</v>
      </c>
    </row>
    <row r="94" spans="1:18" x14ac:dyDescent="0.25">
      <c r="A94">
        <v>89</v>
      </c>
      <c r="B94">
        <f t="shared" si="10"/>
        <v>841</v>
      </c>
      <c r="C94" s="12">
        <f t="shared" si="11"/>
        <v>11537.724137931034</v>
      </c>
      <c r="D94">
        <f>SUM($C$5:C94)</f>
        <v>326880.13229264942</v>
      </c>
      <c r="H94">
        <v>84</v>
      </c>
      <c r="I94">
        <f t="shared" si="12"/>
        <v>8643601</v>
      </c>
      <c r="J94">
        <f>SUM($I$10:I94)</f>
        <v>147955828</v>
      </c>
      <c r="K94">
        <f t="shared" si="13"/>
        <v>6234</v>
      </c>
      <c r="L94">
        <f t="shared" si="14"/>
        <v>704</v>
      </c>
      <c r="M94">
        <f t="shared" si="15"/>
        <v>0</v>
      </c>
      <c r="O94">
        <f t="shared" si="16"/>
        <v>0</v>
      </c>
      <c r="P94">
        <f t="shared" si="16"/>
        <v>0</v>
      </c>
      <c r="Q94">
        <f t="shared" si="17"/>
        <v>0.17462947697545306</v>
      </c>
      <c r="R94">
        <f t="shared" si="18"/>
        <v>0</v>
      </c>
    </row>
    <row r="95" spans="1:18" x14ac:dyDescent="0.25">
      <c r="A95">
        <v>90</v>
      </c>
      <c r="B95">
        <f t="shared" si="10"/>
        <v>855</v>
      </c>
      <c r="C95" s="12">
        <f t="shared" si="11"/>
        <v>14557.643274853801</v>
      </c>
      <c r="D95">
        <f>SUM($C$5:C95)</f>
        <v>341437.77556750324</v>
      </c>
      <c r="H95">
        <v>85</v>
      </c>
      <c r="I95">
        <f t="shared" si="12"/>
        <v>8850626</v>
      </c>
      <c r="J95">
        <f>SUM($I$10:I95)</f>
        <v>156806454</v>
      </c>
      <c r="K95">
        <f t="shared" si="13"/>
        <v>6733</v>
      </c>
      <c r="L95">
        <f t="shared" si="14"/>
        <v>740</v>
      </c>
      <c r="M95">
        <f t="shared" si="15"/>
        <v>0</v>
      </c>
      <c r="O95">
        <f t="shared" si="16"/>
        <v>0</v>
      </c>
      <c r="P95">
        <f t="shared" si="16"/>
        <v>0</v>
      </c>
      <c r="Q95">
        <f t="shared" si="17"/>
        <v>0.17724891913008484</v>
      </c>
      <c r="R95">
        <f t="shared" si="18"/>
        <v>0</v>
      </c>
    </row>
    <row r="96" spans="1:18" x14ac:dyDescent="0.25">
      <c r="A96">
        <v>91</v>
      </c>
      <c r="B96">
        <f t="shared" si="10"/>
        <v>870</v>
      </c>
      <c r="C96" s="12">
        <f t="shared" si="11"/>
        <v>14626.341379310345</v>
      </c>
      <c r="D96">
        <f>SUM($C$5:C96)</f>
        <v>356064.11694681359</v>
      </c>
      <c r="H96">
        <v>86</v>
      </c>
      <c r="I96">
        <f t="shared" si="12"/>
        <v>9060101</v>
      </c>
      <c r="J96">
        <f>SUM($I$10:I96)</f>
        <v>165866555</v>
      </c>
      <c r="K96">
        <f t="shared" si="13"/>
        <v>7272</v>
      </c>
      <c r="L96">
        <f t="shared" si="14"/>
        <v>777</v>
      </c>
      <c r="M96">
        <f t="shared" si="15"/>
        <v>0</v>
      </c>
      <c r="O96">
        <f t="shared" si="16"/>
        <v>0</v>
      </c>
      <c r="P96">
        <f t="shared" si="16"/>
        <v>0</v>
      </c>
      <c r="Q96">
        <f t="shared" si="17"/>
        <v>0.17990765291703609</v>
      </c>
      <c r="R96">
        <f t="shared" si="18"/>
        <v>0</v>
      </c>
    </row>
    <row r="97" spans="1:18" x14ac:dyDescent="0.25">
      <c r="A97">
        <v>92</v>
      </c>
      <c r="B97">
        <f t="shared" si="10"/>
        <v>884</v>
      </c>
      <c r="C97" s="12">
        <f t="shared" si="11"/>
        <v>14712.807692307691</v>
      </c>
      <c r="D97">
        <f>SUM($C$5:C97)</f>
        <v>370776.92463912128</v>
      </c>
      <c r="H97">
        <v>87</v>
      </c>
      <c r="I97">
        <f t="shared" si="12"/>
        <v>9272026</v>
      </c>
      <c r="J97">
        <f>SUM($I$10:I97)</f>
        <v>175138581</v>
      </c>
      <c r="K97">
        <f t="shared" si="13"/>
        <v>7854</v>
      </c>
      <c r="L97">
        <f t="shared" si="14"/>
        <v>816</v>
      </c>
      <c r="M97">
        <f t="shared" si="15"/>
        <v>0</v>
      </c>
      <c r="O97">
        <f t="shared" si="16"/>
        <v>0</v>
      </c>
      <c r="P97">
        <f t="shared" si="16"/>
        <v>0</v>
      </c>
      <c r="Q97">
        <f t="shared" si="17"/>
        <v>0.18260626771079161</v>
      </c>
      <c r="R97">
        <f t="shared" si="18"/>
        <v>0</v>
      </c>
    </row>
    <row r="98" spans="1:18" x14ac:dyDescent="0.25">
      <c r="A98">
        <v>93</v>
      </c>
      <c r="B98">
        <f t="shared" si="10"/>
        <v>898</v>
      </c>
      <c r="C98" s="12">
        <f t="shared" si="11"/>
        <v>14800.001113585746</v>
      </c>
      <c r="D98">
        <f>SUM($C$5:C98)</f>
        <v>385576.925752707</v>
      </c>
      <c r="H98">
        <v>88</v>
      </c>
      <c r="I98">
        <f t="shared" si="12"/>
        <v>9486401</v>
      </c>
      <c r="J98">
        <f>SUM($I$10:I98)</f>
        <v>184624982</v>
      </c>
      <c r="K98">
        <f t="shared" si="13"/>
        <v>8483</v>
      </c>
      <c r="L98">
        <f t="shared" si="14"/>
        <v>857</v>
      </c>
      <c r="M98">
        <f t="shared" si="15"/>
        <v>0</v>
      </c>
      <c r="O98">
        <f t="shared" si="16"/>
        <v>0</v>
      </c>
      <c r="P98">
        <f t="shared" si="16"/>
        <v>0</v>
      </c>
      <c r="Q98">
        <f t="shared" si="17"/>
        <v>0.18534536172645347</v>
      </c>
      <c r="R98">
        <f t="shared" si="18"/>
        <v>0</v>
      </c>
    </row>
    <row r="99" spans="1:18" x14ac:dyDescent="0.25">
      <c r="A99">
        <v>94</v>
      </c>
      <c r="B99">
        <f t="shared" si="10"/>
        <v>913</v>
      </c>
      <c r="C99" s="12">
        <f t="shared" si="11"/>
        <v>14871.580503833517</v>
      </c>
      <c r="D99">
        <f>SUM($C$5:C99)</f>
        <v>400448.50625654054</v>
      </c>
      <c r="H99">
        <v>89</v>
      </c>
      <c r="I99">
        <f t="shared" si="12"/>
        <v>9703226</v>
      </c>
      <c r="J99">
        <f>SUM($I$10:I99)</f>
        <v>194328208</v>
      </c>
      <c r="K99">
        <f t="shared" si="13"/>
        <v>9162</v>
      </c>
      <c r="L99">
        <f t="shared" si="14"/>
        <v>900</v>
      </c>
      <c r="M99">
        <f t="shared" si="15"/>
        <v>0</v>
      </c>
      <c r="O99">
        <f t="shared" si="16"/>
        <v>0</v>
      </c>
      <c r="P99">
        <f t="shared" si="16"/>
        <v>0</v>
      </c>
      <c r="Q99">
        <f t="shared" si="17"/>
        <v>0.18812554215235025</v>
      </c>
      <c r="R99">
        <f t="shared" si="18"/>
        <v>0</v>
      </c>
    </row>
    <row r="100" spans="1:18" x14ac:dyDescent="0.25">
      <c r="A100">
        <v>95</v>
      </c>
      <c r="B100">
        <f t="shared" si="10"/>
        <v>927</v>
      </c>
      <c r="C100" s="12">
        <f t="shared" si="11"/>
        <v>14960.277238403452</v>
      </c>
      <c r="D100">
        <f>SUM($C$5:C100)</f>
        <v>415408.78349494399</v>
      </c>
      <c r="H100">
        <v>90</v>
      </c>
      <c r="I100">
        <f t="shared" si="12"/>
        <v>12446785</v>
      </c>
      <c r="J100">
        <f>SUM($I$10:I100)</f>
        <v>206774993</v>
      </c>
      <c r="K100">
        <f t="shared" si="13"/>
        <v>9895</v>
      </c>
      <c r="L100">
        <f t="shared" si="14"/>
        <v>945</v>
      </c>
      <c r="M100">
        <f t="shared" si="15"/>
        <v>0</v>
      </c>
      <c r="O100">
        <f t="shared" si="16"/>
        <v>0</v>
      </c>
      <c r="P100">
        <f t="shared" si="16"/>
        <v>0</v>
      </c>
      <c r="Q100">
        <f t="shared" si="17"/>
        <v>0.19094742528463549</v>
      </c>
      <c r="R100">
        <f t="shared" si="18"/>
        <v>0</v>
      </c>
    </row>
    <row r="101" spans="1:18" x14ac:dyDescent="0.25">
      <c r="A101">
        <v>96</v>
      </c>
      <c r="B101">
        <f t="shared" si="10"/>
        <v>942</v>
      </c>
      <c r="C101" s="12">
        <f t="shared" si="11"/>
        <v>15033.626326963906</v>
      </c>
      <c r="D101">
        <f>SUM($C$5:C101)</f>
        <v>430442.40982190787</v>
      </c>
      <c r="H101">
        <v>91</v>
      </c>
      <c r="I101">
        <f t="shared" si="12"/>
        <v>12724917</v>
      </c>
      <c r="J101">
        <f>SUM($I$10:I101)</f>
        <v>219499910</v>
      </c>
      <c r="K101">
        <f t="shared" si="13"/>
        <v>10687</v>
      </c>
      <c r="L101">
        <f t="shared" si="14"/>
        <v>993</v>
      </c>
      <c r="M101">
        <f t="shared" si="15"/>
        <v>0</v>
      </c>
      <c r="O101">
        <f t="shared" si="16"/>
        <v>0</v>
      </c>
      <c r="P101">
        <f t="shared" si="16"/>
        <v>0</v>
      </c>
      <c r="Q101">
        <f t="shared" si="17"/>
        <v>0.193811636663905</v>
      </c>
      <c r="R101">
        <f t="shared" si="18"/>
        <v>0</v>
      </c>
    </row>
    <row r="102" spans="1:18" x14ac:dyDescent="0.25">
      <c r="A102">
        <v>97</v>
      </c>
      <c r="B102">
        <f t="shared" si="10"/>
        <v>957</v>
      </c>
      <c r="C102" s="12">
        <f t="shared" si="11"/>
        <v>15107.886102403343</v>
      </c>
      <c r="D102">
        <f>SUM($C$5:C102)</f>
        <v>445550.29592431121</v>
      </c>
      <c r="H102">
        <v>92</v>
      </c>
      <c r="I102">
        <f t="shared" si="12"/>
        <v>13006122</v>
      </c>
      <c r="J102">
        <f>SUM($I$10:I102)</f>
        <v>232506032</v>
      </c>
      <c r="K102">
        <f t="shared" si="13"/>
        <v>11542</v>
      </c>
      <c r="L102">
        <f t="shared" si="14"/>
        <v>1043</v>
      </c>
      <c r="M102">
        <f t="shared" si="15"/>
        <v>0</v>
      </c>
      <c r="O102">
        <f t="shared" si="16"/>
        <v>0</v>
      </c>
      <c r="P102">
        <f t="shared" si="16"/>
        <v>0</v>
      </c>
      <c r="Q102">
        <f t="shared" si="17"/>
        <v>0.19671881121386356</v>
      </c>
      <c r="R102">
        <f t="shared" si="18"/>
        <v>0</v>
      </c>
    </row>
    <row r="103" spans="1:18" x14ac:dyDescent="0.25">
      <c r="A103">
        <v>98</v>
      </c>
      <c r="B103">
        <f t="shared" si="10"/>
        <v>972</v>
      </c>
      <c r="C103" s="12">
        <f t="shared" si="11"/>
        <v>15183.01646090535</v>
      </c>
      <c r="D103">
        <f>SUM($C$5:C103)</f>
        <v>460733.31238521659</v>
      </c>
      <c r="H103">
        <v>93</v>
      </c>
      <c r="I103">
        <f t="shared" si="12"/>
        <v>13290401</v>
      </c>
      <c r="J103">
        <f>SUM($I$10:I103)</f>
        <v>245796433</v>
      </c>
      <c r="K103">
        <f t="shared" si="13"/>
        <v>12466</v>
      </c>
      <c r="L103">
        <f t="shared" si="14"/>
        <v>1096</v>
      </c>
      <c r="M103">
        <f t="shared" si="15"/>
        <v>0</v>
      </c>
      <c r="O103">
        <f t="shared" si="16"/>
        <v>0</v>
      </c>
      <c r="P103">
        <f t="shared" si="16"/>
        <v>0</v>
      </c>
      <c r="Q103">
        <f t="shared" si="17"/>
        <v>0.19966959338207149</v>
      </c>
      <c r="R103">
        <f t="shared" si="18"/>
        <v>0</v>
      </c>
    </row>
    <row r="104" spans="1:18" x14ac:dyDescent="0.25">
      <c r="A104">
        <v>99</v>
      </c>
      <c r="B104">
        <f t="shared" si="10"/>
        <v>987</v>
      </c>
      <c r="C104" s="12">
        <f t="shared" si="11"/>
        <v>15258.976697061804</v>
      </c>
      <c r="D104">
        <f>SUM($C$5:C104)</f>
        <v>475992.28908227838</v>
      </c>
      <c r="H104">
        <v>94</v>
      </c>
      <c r="I104">
        <f t="shared" si="12"/>
        <v>13577753</v>
      </c>
      <c r="J104">
        <f>SUM($I$10:I104)</f>
        <v>259374186</v>
      </c>
      <c r="K104">
        <f t="shared" si="13"/>
        <v>13464</v>
      </c>
      <c r="L104">
        <f t="shared" si="14"/>
        <v>1151</v>
      </c>
      <c r="M104">
        <f t="shared" si="15"/>
        <v>0</v>
      </c>
      <c r="O104">
        <f t="shared" si="16"/>
        <v>0</v>
      </c>
      <c r="P104">
        <f t="shared" si="16"/>
        <v>0</v>
      </c>
      <c r="Q104">
        <f t="shared" si="17"/>
        <v>0.20266463728280254</v>
      </c>
      <c r="R104">
        <f t="shared" si="18"/>
        <v>0</v>
      </c>
    </row>
    <row r="105" spans="1:18" x14ac:dyDescent="0.25">
      <c r="A105">
        <v>100</v>
      </c>
      <c r="B105">
        <f t="shared" si="10"/>
        <v>1001</v>
      </c>
      <c r="H105">
        <v>95</v>
      </c>
      <c r="I105">
        <f t="shared" si="12"/>
        <v>13868177</v>
      </c>
      <c r="J105">
        <f>SUM($I$10:I105)</f>
        <v>273242363</v>
      </c>
      <c r="K105">
        <f t="shared" si="13"/>
        <v>14542</v>
      </c>
      <c r="L105">
        <f t="shared" si="14"/>
        <v>1209</v>
      </c>
      <c r="M105">
        <f t="shared" si="15"/>
        <v>0</v>
      </c>
      <c r="O105">
        <f t="shared" si="16"/>
        <v>0</v>
      </c>
      <c r="P105">
        <f t="shared" si="16"/>
        <v>0</v>
      </c>
      <c r="Q105">
        <f t="shared" si="17"/>
        <v>0.20570460684204456</v>
      </c>
      <c r="R105">
        <f t="shared" si="18"/>
        <v>0</v>
      </c>
    </row>
    <row r="106" spans="1:18" x14ac:dyDescent="0.25">
      <c r="H106">
        <v>96</v>
      </c>
      <c r="I106">
        <f t="shared" si="12"/>
        <v>14161676</v>
      </c>
      <c r="J106">
        <f>SUM($I$10:I106)</f>
        <v>287404039</v>
      </c>
      <c r="K106">
        <f t="shared" si="13"/>
        <v>15706</v>
      </c>
      <c r="L106">
        <f t="shared" si="14"/>
        <v>1270</v>
      </c>
      <c r="M106">
        <f t="shared" si="15"/>
        <v>0</v>
      </c>
      <c r="O106">
        <f t="shared" si="16"/>
        <v>0</v>
      </c>
      <c r="P106">
        <f t="shared" si="16"/>
        <v>0</v>
      </c>
      <c r="Q106">
        <f t="shared" si="17"/>
        <v>0.20879017594467519</v>
      </c>
      <c r="R106">
        <f t="shared" si="18"/>
        <v>0</v>
      </c>
    </row>
    <row r="107" spans="1:18" x14ac:dyDescent="0.25">
      <c r="H107">
        <v>97</v>
      </c>
      <c r="I107">
        <f t="shared" si="12"/>
        <v>14458247</v>
      </c>
      <c r="J107">
        <f>SUM($I$10:I107)</f>
        <v>301862286</v>
      </c>
      <c r="K107">
        <f t="shared" si="13"/>
        <v>16963</v>
      </c>
      <c r="L107">
        <f t="shared" si="14"/>
        <v>1334</v>
      </c>
      <c r="M107">
        <f t="shared" si="15"/>
        <v>0</v>
      </c>
      <c r="O107">
        <f t="shared" si="16"/>
        <v>0</v>
      </c>
      <c r="P107">
        <f t="shared" si="16"/>
        <v>0</v>
      </c>
      <c r="Q107">
        <f t="shared" si="17"/>
        <v>0.21192202858384529</v>
      </c>
      <c r="R107">
        <f t="shared" si="18"/>
        <v>0</v>
      </c>
    </row>
    <row r="108" spans="1:18" x14ac:dyDescent="0.25">
      <c r="H108">
        <v>98</v>
      </c>
      <c r="I108">
        <f t="shared" si="12"/>
        <v>14757892</v>
      </c>
      <c r="J108">
        <f>SUM($I$10:I108)</f>
        <v>316620178</v>
      </c>
      <c r="K108">
        <f t="shared" si="13"/>
        <v>18321</v>
      </c>
      <c r="L108">
        <f t="shared" si="14"/>
        <v>1401</v>
      </c>
      <c r="M108">
        <f t="shared" si="15"/>
        <v>0</v>
      </c>
      <c r="O108">
        <f t="shared" si="16"/>
        <v>0</v>
      </c>
      <c r="P108">
        <f t="shared" si="16"/>
        <v>0</v>
      </c>
      <c r="Q108">
        <f t="shared" si="17"/>
        <v>0.21510085901260295</v>
      </c>
      <c r="R108">
        <f t="shared" si="18"/>
        <v>0</v>
      </c>
    </row>
    <row r="109" spans="1:18" x14ac:dyDescent="0.25">
      <c r="H109">
        <v>99</v>
      </c>
      <c r="I109">
        <f t="shared" si="12"/>
        <v>15060610</v>
      </c>
      <c r="J109">
        <f>SUM($I$10:I109)</f>
        <v>331680788</v>
      </c>
      <c r="K109">
        <f t="shared" si="13"/>
        <v>19787</v>
      </c>
      <c r="L109">
        <f t="shared" si="14"/>
        <v>1472</v>
      </c>
      <c r="M109">
        <f t="shared" si="15"/>
        <v>0</v>
      </c>
      <c r="O109">
        <f t="shared" si="16"/>
        <v>0</v>
      </c>
      <c r="P109">
        <f t="shared" si="16"/>
        <v>0</v>
      </c>
      <c r="Q109">
        <f t="shared" si="17"/>
        <v>0.21832737189779197</v>
      </c>
      <c r="R109">
        <f t="shared" si="18"/>
        <v>0</v>
      </c>
    </row>
    <row r="110" spans="1:18" x14ac:dyDescent="0.25">
      <c r="H110">
        <v>100</v>
      </c>
      <c r="K110">
        <f t="shared" si="13"/>
        <v>21370</v>
      </c>
      <c r="L110">
        <f t="shared" si="14"/>
        <v>1546</v>
      </c>
      <c r="M110">
        <f t="shared" si="15"/>
        <v>0</v>
      </c>
      <c r="O110">
        <f t="shared" si="16"/>
        <v>0</v>
      </c>
      <c r="P110">
        <f t="shared" si="16"/>
        <v>0</v>
      </c>
      <c r="Q110">
        <f t="shared" si="17"/>
        <v>0.22160228247625882</v>
      </c>
      <c r="R110">
        <f t="shared" si="18"/>
        <v>0</v>
      </c>
    </row>
  </sheetData>
  <mergeCells count="3">
    <mergeCell ref="K3:O3"/>
    <mergeCell ref="H1:R1"/>
    <mergeCell ref="A1:E1"/>
  </mergeCells>
  <pageMargins left="0.7" right="0.7" top="0.75" bottom="0.75" header="0.3" footer="0.3"/>
  <pageSetup orientation="portrait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6F072-5AA1-4DF6-9E79-0C2773550AE1}">
  <dimension ref="A1:M59"/>
  <sheetViews>
    <sheetView topLeftCell="A28" zoomScaleNormal="100" workbookViewId="0">
      <selection activeCell="E50" sqref="E50"/>
    </sheetView>
  </sheetViews>
  <sheetFormatPr defaultRowHeight="15" x14ac:dyDescent="0.25"/>
  <cols>
    <col min="1" max="1" width="10.5703125" bestFit="1" customWidth="1"/>
    <col min="2" max="2" width="16.140625" style="1" bestFit="1" customWidth="1"/>
    <col min="3" max="3" width="12.140625" bestFit="1" customWidth="1"/>
    <col min="4" max="4" width="16.5703125" bestFit="1" customWidth="1"/>
    <col min="5" max="5" width="10.140625" customWidth="1"/>
    <col min="6" max="6" width="18.5703125" bestFit="1" customWidth="1"/>
    <col min="7" max="7" width="59.85546875" customWidth="1"/>
  </cols>
  <sheetData>
    <row r="1" spans="1:13" x14ac:dyDescent="0.25">
      <c r="A1" s="1" t="s">
        <v>549</v>
      </c>
    </row>
    <row r="2" spans="1:13" x14ac:dyDescent="0.25">
      <c r="A2" s="1"/>
    </row>
    <row r="3" spans="1:13" x14ac:dyDescent="0.25">
      <c r="A3" s="1"/>
      <c r="B3" s="1" t="s">
        <v>867</v>
      </c>
      <c r="C3">
        <f>SUM('XP Chart'!H10:H110)</f>
        <v>5050</v>
      </c>
    </row>
    <row r="4" spans="1:13" x14ac:dyDescent="0.25">
      <c r="A4" s="1"/>
      <c r="B4" s="1" t="s">
        <v>868</v>
      </c>
      <c r="C4">
        <f>SUM(HeroTree!E8:E53)</f>
        <v>1918</v>
      </c>
    </row>
    <row r="5" spans="1:13" x14ac:dyDescent="0.25">
      <c r="A5" s="1"/>
      <c r="B5" s="1" t="s">
        <v>869</v>
      </c>
      <c r="C5">
        <f>C3-C4</f>
        <v>3132</v>
      </c>
    </row>
    <row r="6" spans="1:13" x14ac:dyDescent="0.25">
      <c r="A6" s="1"/>
    </row>
    <row r="7" spans="1:13" s="1" customFormat="1" x14ac:dyDescent="0.25">
      <c r="C7" s="1" t="s">
        <v>0</v>
      </c>
      <c r="D7" s="1" t="s">
        <v>41</v>
      </c>
      <c r="E7" s="1" t="s">
        <v>751</v>
      </c>
      <c r="F7" s="1" t="s">
        <v>577</v>
      </c>
      <c r="G7" s="1" t="s">
        <v>566</v>
      </c>
    </row>
    <row r="8" spans="1:13" s="9" customFormat="1" x14ac:dyDescent="0.25">
      <c r="B8" s="31" t="s">
        <v>945</v>
      </c>
      <c r="C8" s="9" t="s">
        <v>956</v>
      </c>
      <c r="D8" s="9" t="s">
        <v>958</v>
      </c>
      <c r="E8" s="9">
        <v>1</v>
      </c>
      <c r="G8" s="9" t="s">
        <v>975</v>
      </c>
    </row>
    <row r="9" spans="1:13" s="1" customFormat="1" x14ac:dyDescent="0.25"/>
    <row r="10" spans="1:13" x14ac:dyDescent="0.25">
      <c r="B10" s="30" t="s">
        <v>469</v>
      </c>
      <c r="C10" t="s">
        <v>919</v>
      </c>
      <c r="D10" t="s">
        <v>556</v>
      </c>
      <c r="E10">
        <v>5</v>
      </c>
      <c r="F10" s="9" t="s">
        <v>944</v>
      </c>
      <c r="G10" t="s">
        <v>567</v>
      </c>
      <c r="I10" s="21"/>
      <c r="M10" s="8"/>
    </row>
    <row r="11" spans="1:13" x14ac:dyDescent="0.25">
      <c r="B11" s="30"/>
      <c r="C11" t="s">
        <v>917</v>
      </c>
      <c r="D11" t="s">
        <v>557</v>
      </c>
      <c r="E11">
        <v>7</v>
      </c>
      <c r="F11" s="9" t="s">
        <v>944</v>
      </c>
      <c r="G11" t="s">
        <v>568</v>
      </c>
      <c r="I11" s="21"/>
      <c r="M11" s="8"/>
    </row>
    <row r="12" spans="1:13" x14ac:dyDescent="0.25">
      <c r="B12" s="30"/>
      <c r="C12" t="s">
        <v>918</v>
      </c>
      <c r="D12" t="s">
        <v>558</v>
      </c>
      <c r="E12">
        <v>7</v>
      </c>
      <c r="F12" s="9" t="s">
        <v>944</v>
      </c>
      <c r="G12" t="s">
        <v>569</v>
      </c>
      <c r="I12" s="21"/>
      <c r="M12" s="8"/>
    </row>
    <row r="13" spans="1:13" x14ac:dyDescent="0.25">
      <c r="B13" s="30"/>
      <c r="C13" t="s">
        <v>550</v>
      </c>
      <c r="D13" t="s">
        <v>559</v>
      </c>
      <c r="E13">
        <v>7</v>
      </c>
      <c r="F13" s="9" t="s">
        <v>944</v>
      </c>
      <c r="G13" t="s">
        <v>570</v>
      </c>
      <c r="I13" s="21"/>
      <c r="M13" s="8"/>
    </row>
    <row r="14" spans="1:13" x14ac:dyDescent="0.25">
      <c r="B14" s="30"/>
      <c r="C14" t="s">
        <v>551</v>
      </c>
      <c r="D14" t="s">
        <v>560</v>
      </c>
      <c r="E14">
        <v>20</v>
      </c>
      <c r="F14" t="s">
        <v>578</v>
      </c>
      <c r="G14" t="s">
        <v>571</v>
      </c>
      <c r="I14" s="21"/>
    </row>
    <row r="15" spans="1:13" x14ac:dyDescent="0.25">
      <c r="B15" s="30"/>
      <c r="C15" t="s">
        <v>920</v>
      </c>
      <c r="D15" t="s">
        <v>561</v>
      </c>
      <c r="E15">
        <v>100</v>
      </c>
      <c r="F15" t="s">
        <v>551</v>
      </c>
      <c r="G15" t="s">
        <v>572</v>
      </c>
      <c r="I15" s="21"/>
    </row>
    <row r="16" spans="1:13" x14ac:dyDescent="0.25">
      <c r="B16" s="30"/>
      <c r="C16" t="s">
        <v>552</v>
      </c>
      <c r="D16" t="s">
        <v>562</v>
      </c>
      <c r="E16">
        <v>100</v>
      </c>
      <c r="F16" t="s">
        <v>551</v>
      </c>
      <c r="G16" t="s">
        <v>573</v>
      </c>
      <c r="I16" s="21"/>
    </row>
    <row r="17" spans="2:9" x14ac:dyDescent="0.25">
      <c r="B17" s="30"/>
      <c r="C17" t="s">
        <v>553</v>
      </c>
      <c r="D17" t="s">
        <v>563</v>
      </c>
      <c r="E17">
        <v>100</v>
      </c>
      <c r="F17" t="s">
        <v>551</v>
      </c>
      <c r="G17" t="s">
        <v>574</v>
      </c>
      <c r="I17" s="21"/>
    </row>
    <row r="18" spans="2:9" x14ac:dyDescent="0.25">
      <c r="B18" s="30"/>
      <c r="C18" t="s">
        <v>554</v>
      </c>
      <c r="D18" t="s">
        <v>564</v>
      </c>
      <c r="E18">
        <v>100</v>
      </c>
      <c r="F18" t="s">
        <v>551</v>
      </c>
      <c r="G18" t="s">
        <v>575</v>
      </c>
      <c r="I18" s="21"/>
    </row>
    <row r="19" spans="2:9" x14ac:dyDescent="0.25">
      <c r="B19" s="30"/>
      <c r="C19" t="s">
        <v>555</v>
      </c>
      <c r="D19" t="s">
        <v>565</v>
      </c>
      <c r="E19">
        <v>300</v>
      </c>
      <c r="F19" t="s">
        <v>579</v>
      </c>
      <c r="G19" t="s">
        <v>576</v>
      </c>
      <c r="I19" s="21"/>
    </row>
    <row r="21" spans="2:9" x14ac:dyDescent="0.25">
      <c r="B21" s="30" t="s">
        <v>946</v>
      </c>
      <c r="C21" t="s">
        <v>921</v>
      </c>
      <c r="D21" t="s">
        <v>872</v>
      </c>
      <c r="E21">
        <v>2</v>
      </c>
      <c r="F21" s="9" t="s">
        <v>944</v>
      </c>
      <c r="G21" s="8" t="s">
        <v>1003</v>
      </c>
      <c r="I21" s="21"/>
    </row>
    <row r="22" spans="2:9" x14ac:dyDescent="0.25">
      <c r="B22" s="30"/>
      <c r="C22" t="s">
        <v>922</v>
      </c>
      <c r="D22" t="s">
        <v>870</v>
      </c>
      <c r="E22">
        <v>3</v>
      </c>
      <c r="F22" t="s">
        <v>921</v>
      </c>
      <c r="G22" s="8" t="s">
        <v>977</v>
      </c>
      <c r="I22" s="21"/>
    </row>
    <row r="23" spans="2:9" x14ac:dyDescent="0.25">
      <c r="B23" s="30"/>
      <c r="C23" t="s">
        <v>923</v>
      </c>
      <c r="D23" t="s">
        <v>873</v>
      </c>
      <c r="E23">
        <v>3</v>
      </c>
      <c r="F23" t="s">
        <v>921</v>
      </c>
      <c r="G23" s="8" t="s">
        <v>976</v>
      </c>
      <c r="I23" s="21"/>
    </row>
    <row r="24" spans="2:9" x14ac:dyDescent="0.25">
      <c r="B24" s="30"/>
      <c r="C24" t="s">
        <v>924</v>
      </c>
      <c r="D24" t="s">
        <v>874</v>
      </c>
      <c r="E24">
        <v>3</v>
      </c>
      <c r="F24" t="s">
        <v>921</v>
      </c>
      <c r="G24" s="8" t="s">
        <v>978</v>
      </c>
      <c r="I24" s="21"/>
    </row>
    <row r="25" spans="2:9" x14ac:dyDescent="0.25">
      <c r="B25" s="30"/>
      <c r="C25" t="s">
        <v>925</v>
      </c>
      <c r="D25" t="s">
        <v>582</v>
      </c>
      <c r="E25">
        <v>3</v>
      </c>
      <c r="F25" t="s">
        <v>921</v>
      </c>
      <c r="G25" s="8" t="s">
        <v>979</v>
      </c>
      <c r="I25" s="21"/>
    </row>
    <row r="26" spans="2:9" x14ac:dyDescent="0.25">
      <c r="B26" s="30"/>
      <c r="C26" t="s">
        <v>926</v>
      </c>
      <c r="D26" t="s">
        <v>875</v>
      </c>
      <c r="E26">
        <v>3</v>
      </c>
      <c r="F26" t="s">
        <v>921</v>
      </c>
      <c r="G26" s="8" t="s">
        <v>984</v>
      </c>
      <c r="I26" s="21"/>
    </row>
    <row r="27" spans="2:9" x14ac:dyDescent="0.25">
      <c r="B27" s="30"/>
      <c r="C27" t="s">
        <v>999</v>
      </c>
      <c r="D27" t="s">
        <v>1001</v>
      </c>
      <c r="E27">
        <v>3</v>
      </c>
      <c r="F27" t="s">
        <v>921</v>
      </c>
      <c r="G27" s="8" t="s">
        <v>1002</v>
      </c>
      <c r="I27" s="21"/>
    </row>
    <row r="28" spans="2:9" x14ac:dyDescent="0.25">
      <c r="B28" s="30"/>
      <c r="C28" t="s">
        <v>927</v>
      </c>
      <c r="D28" t="s">
        <v>580</v>
      </c>
      <c r="E28">
        <v>3</v>
      </c>
      <c r="F28" t="s">
        <v>921</v>
      </c>
      <c r="G28" s="8" t="s">
        <v>980</v>
      </c>
      <c r="I28" s="21"/>
    </row>
    <row r="29" spans="2:9" x14ac:dyDescent="0.25">
      <c r="B29" s="30"/>
      <c r="C29" t="s">
        <v>928</v>
      </c>
      <c r="D29" t="s">
        <v>871</v>
      </c>
      <c r="E29">
        <v>7</v>
      </c>
      <c r="F29" t="s">
        <v>921</v>
      </c>
      <c r="G29" s="8" t="s">
        <v>981</v>
      </c>
      <c r="I29" s="21"/>
    </row>
    <row r="30" spans="2:9" x14ac:dyDescent="0.25">
      <c r="B30" s="30"/>
      <c r="C30" t="s">
        <v>929</v>
      </c>
      <c r="D30" t="s">
        <v>876</v>
      </c>
      <c r="E30">
        <v>7</v>
      </c>
      <c r="F30" t="s">
        <v>921</v>
      </c>
      <c r="G30" s="8" t="s">
        <v>982</v>
      </c>
      <c r="I30" s="21"/>
    </row>
    <row r="31" spans="2:9" x14ac:dyDescent="0.25">
      <c r="B31" s="30"/>
      <c r="C31" t="s">
        <v>930</v>
      </c>
      <c r="D31" t="s">
        <v>877</v>
      </c>
      <c r="E31">
        <v>7</v>
      </c>
      <c r="F31" t="s">
        <v>921</v>
      </c>
      <c r="G31" s="8" t="s">
        <v>983</v>
      </c>
    </row>
    <row r="32" spans="2:9" x14ac:dyDescent="0.25">
      <c r="B32" s="30"/>
      <c r="C32" t="s">
        <v>931</v>
      </c>
      <c r="D32" t="s">
        <v>878</v>
      </c>
      <c r="E32">
        <v>15</v>
      </c>
      <c r="F32" t="s">
        <v>921</v>
      </c>
      <c r="G32" s="8" t="s">
        <v>985</v>
      </c>
    </row>
    <row r="33" spans="2:7" x14ac:dyDescent="0.25">
      <c r="B33" s="30"/>
      <c r="C33" t="s">
        <v>932</v>
      </c>
      <c r="D33" t="s">
        <v>879</v>
      </c>
      <c r="E33">
        <v>30</v>
      </c>
      <c r="F33" t="s">
        <v>922</v>
      </c>
      <c r="G33" s="8" t="s">
        <v>986</v>
      </c>
    </row>
    <row r="34" spans="2:7" x14ac:dyDescent="0.25">
      <c r="B34" s="30"/>
      <c r="C34" t="s">
        <v>933</v>
      </c>
      <c r="D34" t="s">
        <v>880</v>
      </c>
      <c r="E34">
        <v>30</v>
      </c>
      <c r="F34" t="s">
        <v>923</v>
      </c>
      <c r="G34" s="8" t="s">
        <v>987</v>
      </c>
    </row>
    <row r="35" spans="2:7" x14ac:dyDescent="0.25">
      <c r="B35" s="30"/>
      <c r="C35" t="s">
        <v>934</v>
      </c>
      <c r="D35" t="s">
        <v>881</v>
      </c>
      <c r="E35">
        <v>30</v>
      </c>
      <c r="F35" t="s">
        <v>924</v>
      </c>
      <c r="G35" s="8" t="s">
        <v>988</v>
      </c>
    </row>
    <row r="36" spans="2:7" x14ac:dyDescent="0.25">
      <c r="B36" s="30"/>
      <c r="C36" t="s">
        <v>935</v>
      </c>
      <c r="D36" t="s">
        <v>583</v>
      </c>
      <c r="E36">
        <v>30</v>
      </c>
      <c r="F36" t="s">
        <v>925</v>
      </c>
      <c r="G36" s="8" t="s">
        <v>989</v>
      </c>
    </row>
    <row r="37" spans="2:7" x14ac:dyDescent="0.25">
      <c r="B37" s="30"/>
      <c r="C37" t="s">
        <v>936</v>
      </c>
      <c r="D37" t="s">
        <v>882</v>
      </c>
      <c r="E37">
        <v>30</v>
      </c>
      <c r="F37" t="s">
        <v>926</v>
      </c>
      <c r="G37" s="8" t="s">
        <v>990</v>
      </c>
    </row>
    <row r="38" spans="2:7" x14ac:dyDescent="0.25">
      <c r="B38" s="30"/>
      <c r="C38" t="s">
        <v>997</v>
      </c>
      <c r="D38" t="s">
        <v>998</v>
      </c>
      <c r="E38">
        <v>30</v>
      </c>
      <c r="F38" t="s">
        <v>999</v>
      </c>
      <c r="G38" s="8" t="s">
        <v>1000</v>
      </c>
    </row>
    <row r="39" spans="2:7" x14ac:dyDescent="0.25">
      <c r="B39" s="30"/>
      <c r="C39" t="s">
        <v>937</v>
      </c>
      <c r="D39" t="s">
        <v>584</v>
      </c>
      <c r="E39">
        <v>30</v>
      </c>
      <c r="F39" t="s">
        <v>927</v>
      </c>
      <c r="G39" s="8" t="s">
        <v>980</v>
      </c>
    </row>
    <row r="40" spans="2:7" x14ac:dyDescent="0.25">
      <c r="B40" s="30"/>
      <c r="C40" t="s">
        <v>938</v>
      </c>
      <c r="D40" t="s">
        <v>883</v>
      </c>
      <c r="E40">
        <v>35</v>
      </c>
      <c r="F40" t="s">
        <v>928</v>
      </c>
      <c r="G40" s="8" t="s">
        <v>991</v>
      </c>
    </row>
    <row r="41" spans="2:7" x14ac:dyDescent="0.25">
      <c r="B41" s="30"/>
      <c r="C41" t="s">
        <v>939</v>
      </c>
      <c r="D41" t="s">
        <v>884</v>
      </c>
      <c r="E41">
        <v>35</v>
      </c>
      <c r="F41" t="s">
        <v>929</v>
      </c>
      <c r="G41" s="8" t="s">
        <v>992</v>
      </c>
    </row>
    <row r="42" spans="2:7" x14ac:dyDescent="0.25">
      <c r="B42" s="30"/>
      <c r="C42" t="s">
        <v>940</v>
      </c>
      <c r="D42" t="s">
        <v>885</v>
      </c>
      <c r="E42">
        <v>35</v>
      </c>
      <c r="F42" t="s">
        <v>930</v>
      </c>
      <c r="G42" s="8" t="s">
        <v>993</v>
      </c>
    </row>
    <row r="43" spans="2:7" x14ac:dyDescent="0.25">
      <c r="B43" s="30"/>
      <c r="C43" t="s">
        <v>948</v>
      </c>
      <c r="D43" t="s">
        <v>949</v>
      </c>
      <c r="E43">
        <v>70</v>
      </c>
      <c r="F43" t="s">
        <v>931</v>
      </c>
      <c r="G43" s="8" t="s">
        <v>994</v>
      </c>
    </row>
    <row r="45" spans="2:7" x14ac:dyDescent="0.25">
      <c r="B45" s="30" t="s">
        <v>947</v>
      </c>
      <c r="C45" t="s">
        <v>888</v>
      </c>
      <c r="D45" t="s">
        <v>888</v>
      </c>
      <c r="E45">
        <v>150</v>
      </c>
      <c r="F45" t="s">
        <v>957</v>
      </c>
      <c r="G45" t="s">
        <v>995</v>
      </c>
    </row>
    <row r="46" spans="2:7" x14ac:dyDescent="0.25">
      <c r="B46" s="30"/>
      <c r="C46" t="s">
        <v>941</v>
      </c>
      <c r="D46" t="s">
        <v>887</v>
      </c>
      <c r="E46">
        <v>50</v>
      </c>
      <c r="F46" t="s">
        <v>957</v>
      </c>
      <c r="G46" s="9" t="s">
        <v>952</v>
      </c>
    </row>
    <row r="47" spans="2:7" x14ac:dyDescent="0.25">
      <c r="B47" s="30"/>
      <c r="C47" t="s">
        <v>942</v>
      </c>
      <c r="D47" t="s">
        <v>889</v>
      </c>
      <c r="E47">
        <v>150</v>
      </c>
      <c r="F47" t="s">
        <v>941</v>
      </c>
      <c r="G47" s="9" t="s">
        <v>953</v>
      </c>
    </row>
    <row r="48" spans="2:7" x14ac:dyDescent="0.25">
      <c r="B48" s="30"/>
      <c r="C48" t="s">
        <v>957</v>
      </c>
      <c r="D48" t="s">
        <v>959</v>
      </c>
      <c r="E48">
        <v>12</v>
      </c>
      <c r="F48" s="9" t="s">
        <v>956</v>
      </c>
      <c r="G48" s="9" t="s">
        <v>960</v>
      </c>
    </row>
    <row r="49" spans="2:7" x14ac:dyDescent="0.25">
      <c r="B49" s="30"/>
      <c r="C49" t="s">
        <v>950</v>
      </c>
      <c r="D49" t="s">
        <v>955</v>
      </c>
      <c r="E49">
        <v>40</v>
      </c>
      <c r="F49" t="s">
        <v>957</v>
      </c>
      <c r="G49" t="s">
        <v>1023</v>
      </c>
    </row>
    <row r="50" spans="2:7" x14ac:dyDescent="0.25">
      <c r="B50" s="30"/>
      <c r="C50" t="s">
        <v>951</v>
      </c>
      <c r="D50" t="s">
        <v>954</v>
      </c>
      <c r="E50">
        <v>75</v>
      </c>
      <c r="F50" s="9" t="s">
        <v>950</v>
      </c>
      <c r="G50" t="s">
        <v>1024</v>
      </c>
    </row>
    <row r="52" spans="2:7" x14ac:dyDescent="0.25">
      <c r="B52" s="30" t="s">
        <v>886</v>
      </c>
      <c r="C52" t="s">
        <v>886</v>
      </c>
      <c r="D52" t="s">
        <v>943</v>
      </c>
      <c r="E52">
        <v>250</v>
      </c>
      <c r="F52" t="s">
        <v>944</v>
      </c>
      <c r="G52" t="s">
        <v>996</v>
      </c>
    </row>
    <row r="53" spans="2:7" x14ac:dyDescent="0.25">
      <c r="B53" s="30"/>
      <c r="D53" t="s">
        <v>586</v>
      </c>
    </row>
    <row r="57" spans="2:7" x14ac:dyDescent="0.25">
      <c r="G57" t="s">
        <v>1004</v>
      </c>
    </row>
    <row r="58" spans="2:7" x14ac:dyDescent="0.25">
      <c r="G58" t="s">
        <v>1005</v>
      </c>
    </row>
    <row r="59" spans="2:7" x14ac:dyDescent="0.25">
      <c r="G59" t="s">
        <v>1006</v>
      </c>
    </row>
  </sheetData>
  <mergeCells count="6">
    <mergeCell ref="B52:B53"/>
    <mergeCell ref="B21:B43"/>
    <mergeCell ref="B45:B50"/>
    <mergeCell ref="I10:I19"/>
    <mergeCell ref="I21:I30"/>
    <mergeCell ref="B10:B19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97401-3DAA-433E-A456-D69455BC7F6F}">
  <dimension ref="A1:G32"/>
  <sheetViews>
    <sheetView workbookViewId="0">
      <selection activeCell="B13" sqref="B13"/>
    </sheetView>
  </sheetViews>
  <sheetFormatPr defaultRowHeight="15" x14ac:dyDescent="0.25"/>
  <cols>
    <col min="1" max="1" width="10.5703125" bestFit="1" customWidth="1"/>
    <col min="2" max="2" width="16.140625" bestFit="1" customWidth="1"/>
    <col min="3" max="3" width="12.140625" bestFit="1" customWidth="1"/>
    <col min="4" max="4" width="17" bestFit="1" customWidth="1"/>
    <col min="6" max="6" width="24.140625" customWidth="1"/>
    <col min="7" max="7" width="84.42578125" customWidth="1"/>
  </cols>
  <sheetData>
    <row r="1" spans="1:7" x14ac:dyDescent="0.25">
      <c r="A1" s="1" t="s">
        <v>587</v>
      </c>
    </row>
    <row r="3" spans="1:7" x14ac:dyDescent="0.25">
      <c r="B3" s="1" t="s">
        <v>867</v>
      </c>
      <c r="C3">
        <v>0</v>
      </c>
    </row>
    <row r="4" spans="1:7" x14ac:dyDescent="0.25">
      <c r="B4" s="1" t="s">
        <v>868</v>
      </c>
      <c r="C4">
        <f>SUM(PlayerTree!E9:E38)</f>
        <v>1</v>
      </c>
    </row>
    <row r="5" spans="1:7" x14ac:dyDescent="0.25">
      <c r="B5" s="1" t="s">
        <v>869</v>
      </c>
      <c r="C5">
        <f>C3-C4</f>
        <v>-1</v>
      </c>
    </row>
    <row r="7" spans="1:7" x14ac:dyDescent="0.25">
      <c r="B7" s="1"/>
      <c r="C7" s="1" t="s">
        <v>0</v>
      </c>
      <c r="D7" s="1" t="s">
        <v>41</v>
      </c>
      <c r="E7" s="1" t="s">
        <v>751</v>
      </c>
      <c r="F7" s="1" t="s">
        <v>577</v>
      </c>
      <c r="G7" s="1" t="s">
        <v>566</v>
      </c>
    </row>
    <row r="9" spans="1:7" x14ac:dyDescent="0.25">
      <c r="C9" t="s">
        <v>1025</v>
      </c>
      <c r="D9">
        <v>14</v>
      </c>
      <c r="E9">
        <v>1</v>
      </c>
      <c r="G9" t="s">
        <v>890</v>
      </c>
    </row>
    <row r="11" spans="1:7" x14ac:dyDescent="0.25">
      <c r="D11" t="s">
        <v>891</v>
      </c>
      <c r="G11" t="s">
        <v>892</v>
      </c>
    </row>
    <row r="12" spans="1:7" x14ac:dyDescent="0.25">
      <c r="D12" t="s">
        <v>893</v>
      </c>
      <c r="G12" t="s">
        <v>894</v>
      </c>
    </row>
    <row r="13" spans="1:7" x14ac:dyDescent="0.25">
      <c r="D13" t="s">
        <v>895</v>
      </c>
      <c r="G13" t="s">
        <v>896</v>
      </c>
    </row>
    <row r="15" spans="1:7" x14ac:dyDescent="0.25">
      <c r="D15" t="s">
        <v>897</v>
      </c>
      <c r="G15" t="s">
        <v>898</v>
      </c>
    </row>
    <row r="16" spans="1:7" x14ac:dyDescent="0.25">
      <c r="D16" t="s">
        <v>585</v>
      </c>
      <c r="G16" t="s">
        <v>581</v>
      </c>
    </row>
    <row r="17" spans="4:7" x14ac:dyDescent="0.25">
      <c r="D17" t="s">
        <v>913</v>
      </c>
      <c r="G17" t="s">
        <v>914</v>
      </c>
    </row>
    <row r="18" spans="4:7" x14ac:dyDescent="0.25">
      <c r="D18" t="s">
        <v>916</v>
      </c>
      <c r="G18" t="s">
        <v>915</v>
      </c>
    </row>
    <row r="20" spans="4:7" x14ac:dyDescent="0.25">
      <c r="D20" t="s">
        <v>900</v>
      </c>
      <c r="G20" t="s">
        <v>899</v>
      </c>
    </row>
    <row r="21" spans="4:7" x14ac:dyDescent="0.25">
      <c r="D21" t="s">
        <v>900</v>
      </c>
      <c r="G21" t="s">
        <v>902</v>
      </c>
    </row>
    <row r="22" spans="4:7" x14ac:dyDescent="0.25">
      <c r="D22" t="s">
        <v>900</v>
      </c>
      <c r="G22" t="s">
        <v>901</v>
      </c>
    </row>
    <row r="24" spans="4:7" x14ac:dyDescent="0.25">
      <c r="D24" t="s">
        <v>903</v>
      </c>
      <c r="G24" t="s">
        <v>905</v>
      </c>
    </row>
    <row r="25" spans="4:7" x14ac:dyDescent="0.25">
      <c r="D25" t="s">
        <v>904</v>
      </c>
      <c r="G25" t="s">
        <v>906</v>
      </c>
    </row>
    <row r="26" spans="4:7" x14ac:dyDescent="0.25">
      <c r="D26" t="s">
        <v>907</v>
      </c>
      <c r="G26" t="s">
        <v>910</v>
      </c>
    </row>
    <row r="27" spans="4:7" x14ac:dyDescent="0.25">
      <c r="D27" t="s">
        <v>908</v>
      </c>
      <c r="G27" t="s">
        <v>911</v>
      </c>
    </row>
    <row r="28" spans="4:7" x14ac:dyDescent="0.25">
      <c r="D28" t="s">
        <v>909</v>
      </c>
      <c r="G28" t="s">
        <v>912</v>
      </c>
    </row>
    <row r="30" spans="4:7" x14ac:dyDescent="0.25">
      <c r="D30" t="s">
        <v>966</v>
      </c>
      <c r="G30" t="s">
        <v>965</v>
      </c>
    </row>
    <row r="31" spans="4:7" x14ac:dyDescent="0.25">
      <c r="D31" t="s">
        <v>967</v>
      </c>
      <c r="G31" t="s">
        <v>965</v>
      </c>
    </row>
    <row r="32" spans="4:7" x14ac:dyDescent="0.25">
      <c r="D32" t="s">
        <v>968</v>
      </c>
      <c r="G32" t="s">
        <v>965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FC8B3-9A49-47BD-9EE8-A4129AACB06F}">
  <dimension ref="B2:F6"/>
  <sheetViews>
    <sheetView workbookViewId="0">
      <selection activeCell="F8" sqref="F8"/>
    </sheetView>
  </sheetViews>
  <sheetFormatPr defaultRowHeight="15" x14ac:dyDescent="0.25"/>
  <cols>
    <col min="2" max="2" width="9.7109375" bestFit="1" customWidth="1"/>
    <col min="5" max="5" width="15.28515625" bestFit="1" customWidth="1"/>
    <col min="6" max="6" width="22" bestFit="1" customWidth="1"/>
  </cols>
  <sheetData>
    <row r="2" spans="2:6" x14ac:dyDescent="0.25">
      <c r="B2" t="s">
        <v>40</v>
      </c>
    </row>
    <row r="4" spans="2:6" x14ac:dyDescent="0.25">
      <c r="C4" t="s">
        <v>0</v>
      </c>
      <c r="D4" t="s">
        <v>41</v>
      </c>
      <c r="E4" t="s">
        <v>45</v>
      </c>
      <c r="F4" t="s">
        <v>46</v>
      </c>
    </row>
    <row r="5" spans="2:6" x14ac:dyDescent="0.25">
      <c r="C5">
        <v>0</v>
      </c>
      <c r="D5" t="s">
        <v>42</v>
      </c>
    </row>
    <row r="6" spans="2:6" x14ac:dyDescent="0.25">
      <c r="C6">
        <v>1</v>
      </c>
      <c r="D6" t="s">
        <v>43</v>
      </c>
      <c r="E6" t="s">
        <v>44</v>
      </c>
      <c r="F6" t="s">
        <v>47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FB665-C74B-44E6-93F0-B362228155AD}">
  <dimension ref="B2:D6"/>
  <sheetViews>
    <sheetView workbookViewId="0">
      <selection activeCell="D7" sqref="D7"/>
    </sheetView>
  </sheetViews>
  <sheetFormatPr defaultRowHeight="15" x14ac:dyDescent="0.25"/>
  <cols>
    <col min="4" max="4" width="10.85546875" bestFit="1" customWidth="1"/>
  </cols>
  <sheetData>
    <row r="2" spans="2:4" x14ac:dyDescent="0.25">
      <c r="B2" t="s">
        <v>48</v>
      </c>
    </row>
    <row r="4" spans="2:4" x14ac:dyDescent="0.25">
      <c r="C4" t="s">
        <v>0</v>
      </c>
    </row>
    <row r="5" spans="2:4" x14ac:dyDescent="0.25">
      <c r="C5">
        <v>0</v>
      </c>
      <c r="D5" t="s">
        <v>42</v>
      </c>
    </row>
    <row r="6" spans="2:4" x14ac:dyDescent="0.25">
      <c r="C6">
        <v>1</v>
      </c>
      <c r="D6" t="s">
        <v>49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78E3F-B349-4E0B-84D4-8A532F346B44}">
  <dimension ref="B2:E12"/>
  <sheetViews>
    <sheetView workbookViewId="0">
      <selection activeCell="E12" sqref="E12"/>
    </sheetView>
  </sheetViews>
  <sheetFormatPr defaultRowHeight="15" x14ac:dyDescent="0.25"/>
  <cols>
    <col min="2" max="2" width="10.5703125" bestFit="1" customWidth="1"/>
    <col min="3" max="3" width="30.42578125" bestFit="1" customWidth="1"/>
    <col min="4" max="4" width="19.7109375" bestFit="1" customWidth="1"/>
    <col min="5" max="5" width="150.42578125" bestFit="1" customWidth="1"/>
  </cols>
  <sheetData>
    <row r="2" spans="2:5" s="1" customFormat="1" x14ac:dyDescent="0.25">
      <c r="B2" s="1" t="s">
        <v>27</v>
      </c>
      <c r="C2" s="1" t="s">
        <v>776</v>
      </c>
      <c r="D2" s="1" t="s">
        <v>762</v>
      </c>
      <c r="E2" s="1" t="s">
        <v>210</v>
      </c>
    </row>
    <row r="3" spans="2:5" ht="18" x14ac:dyDescent="0.35">
      <c r="B3" t="s">
        <v>127</v>
      </c>
      <c r="C3" t="s">
        <v>773</v>
      </c>
      <c r="D3" t="s">
        <v>763</v>
      </c>
      <c r="E3" t="s">
        <v>761</v>
      </c>
    </row>
    <row r="4" spans="2:5" ht="18" x14ac:dyDescent="0.35">
      <c r="B4" t="s">
        <v>128</v>
      </c>
      <c r="C4" t="s">
        <v>778</v>
      </c>
      <c r="D4" t="s">
        <v>764</v>
      </c>
      <c r="E4" t="s">
        <v>774</v>
      </c>
    </row>
    <row r="5" spans="2:5" ht="18" x14ac:dyDescent="0.35">
      <c r="B5" t="s">
        <v>129</v>
      </c>
      <c r="C5" t="s">
        <v>777</v>
      </c>
      <c r="D5" t="s">
        <v>765</v>
      </c>
      <c r="E5" t="s">
        <v>775</v>
      </c>
    </row>
    <row r="6" spans="2:5" ht="18" x14ac:dyDescent="0.35">
      <c r="B6" t="s">
        <v>130</v>
      </c>
      <c r="D6" t="s">
        <v>766</v>
      </c>
    </row>
    <row r="7" spans="2:5" ht="18.75" x14ac:dyDescent="0.35">
      <c r="B7" t="s">
        <v>131</v>
      </c>
      <c r="D7" t="s">
        <v>767</v>
      </c>
      <c r="E7" s="11"/>
    </row>
    <row r="8" spans="2:5" ht="18" x14ac:dyDescent="0.35">
      <c r="B8" t="s">
        <v>132</v>
      </c>
      <c r="D8" t="s">
        <v>768</v>
      </c>
    </row>
    <row r="9" spans="2:5" ht="18" x14ac:dyDescent="0.35">
      <c r="B9" t="s">
        <v>133</v>
      </c>
      <c r="D9" t="s">
        <v>769</v>
      </c>
      <c r="E9" t="s">
        <v>802</v>
      </c>
    </row>
    <row r="10" spans="2:5" ht="18.75" x14ac:dyDescent="0.35">
      <c r="B10" t="s">
        <v>134</v>
      </c>
      <c r="D10" t="s">
        <v>770</v>
      </c>
      <c r="E10" t="s">
        <v>803</v>
      </c>
    </row>
    <row r="11" spans="2:5" ht="18" x14ac:dyDescent="0.35">
      <c r="B11" t="s">
        <v>135</v>
      </c>
      <c r="D11" t="s">
        <v>771</v>
      </c>
      <c r="E11" t="s">
        <v>805</v>
      </c>
    </row>
    <row r="12" spans="2:5" x14ac:dyDescent="0.25">
      <c r="B12" t="s">
        <v>136</v>
      </c>
      <c r="D12" t="s">
        <v>772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73168-AF21-4474-9878-DBD01A8D9EC7}">
  <dimension ref="A1:H113"/>
  <sheetViews>
    <sheetView zoomScale="80" zoomScaleNormal="80" workbookViewId="0">
      <selection activeCell="D5" sqref="D5"/>
    </sheetView>
  </sheetViews>
  <sheetFormatPr defaultRowHeight="15" x14ac:dyDescent="0.25"/>
  <cols>
    <col min="2" max="2" width="8.85546875" style="2"/>
    <col min="3" max="3" width="30.7109375" style="16" customWidth="1"/>
    <col min="4" max="5" width="13.7109375" customWidth="1"/>
    <col min="6" max="6" width="10.140625" bestFit="1" customWidth="1"/>
    <col min="7" max="7" width="47.140625" bestFit="1" customWidth="1"/>
    <col min="8" max="8" width="78.7109375" customWidth="1"/>
  </cols>
  <sheetData>
    <row r="1" spans="1:8" s="1" customFormat="1" x14ac:dyDescent="0.25">
      <c r="A1" s="1" t="s">
        <v>588</v>
      </c>
      <c r="B1" s="2"/>
      <c r="C1" s="15"/>
    </row>
    <row r="2" spans="1:8" s="1" customFormat="1" x14ac:dyDescent="0.25">
      <c r="B2" s="5" t="s">
        <v>0</v>
      </c>
      <c r="C2" s="15" t="s">
        <v>1</v>
      </c>
      <c r="D2" s="1" t="s">
        <v>17</v>
      </c>
      <c r="E2" s="1" t="s">
        <v>663</v>
      </c>
      <c r="G2" s="1" t="s">
        <v>209</v>
      </c>
      <c r="H2" s="1" t="s">
        <v>210</v>
      </c>
    </row>
    <row r="4" spans="1:8" x14ac:dyDescent="0.25">
      <c r="B4" s="28" t="s">
        <v>198</v>
      </c>
      <c r="C4" s="16" t="s">
        <v>199</v>
      </c>
      <c r="D4" t="s">
        <v>199</v>
      </c>
      <c r="E4">
        <v>0</v>
      </c>
      <c r="G4" t="s">
        <v>658</v>
      </c>
      <c r="H4" t="s">
        <v>662</v>
      </c>
    </row>
    <row r="6" spans="1:8" x14ac:dyDescent="0.25">
      <c r="B6" s="2">
        <v>11</v>
      </c>
      <c r="C6" s="17" t="s">
        <v>201</v>
      </c>
      <c r="D6" t="s">
        <v>659</v>
      </c>
      <c r="E6">
        <v>6</v>
      </c>
      <c r="G6" t="s">
        <v>680</v>
      </c>
    </row>
    <row r="7" spans="1:8" x14ac:dyDescent="0.25">
      <c r="B7" s="2">
        <v>12</v>
      </c>
      <c r="C7" s="17" t="s">
        <v>202</v>
      </c>
      <c r="E7">
        <v>5</v>
      </c>
      <c r="G7" t="s">
        <v>681</v>
      </c>
    </row>
    <row r="8" spans="1:8" x14ac:dyDescent="0.25">
      <c r="B8" s="2">
        <v>21</v>
      </c>
      <c r="C8" s="14" t="s">
        <v>203</v>
      </c>
      <c r="D8" t="s">
        <v>307</v>
      </c>
      <c r="E8">
        <v>3</v>
      </c>
      <c r="G8" t="s">
        <v>682</v>
      </c>
    </row>
    <row r="9" spans="1:8" x14ac:dyDescent="0.25">
      <c r="B9" s="2">
        <v>22</v>
      </c>
      <c r="C9" s="14" t="s">
        <v>204</v>
      </c>
      <c r="E9">
        <v>3</v>
      </c>
      <c r="G9" t="s">
        <v>227</v>
      </c>
    </row>
    <row r="11" spans="1:8" x14ac:dyDescent="0.25">
      <c r="B11" s="2">
        <v>101</v>
      </c>
      <c r="C11" s="18" t="s">
        <v>660</v>
      </c>
      <c r="D11" s="4" t="s">
        <v>218</v>
      </c>
      <c r="E11" s="4">
        <v>3</v>
      </c>
      <c r="G11" t="s">
        <v>679</v>
      </c>
      <c r="H11" t="s">
        <v>661</v>
      </c>
    </row>
    <row r="12" spans="1:8" x14ac:dyDescent="0.25">
      <c r="B12" s="2">
        <v>102</v>
      </c>
      <c r="C12" s="18" t="s">
        <v>233</v>
      </c>
      <c r="D12" s="4"/>
      <c r="E12" s="4">
        <v>4</v>
      </c>
      <c r="G12" t="s">
        <v>227</v>
      </c>
      <c r="H12" t="s">
        <v>673</v>
      </c>
    </row>
    <row r="13" spans="1:8" x14ac:dyDescent="0.25">
      <c r="B13" s="2">
        <v>103</v>
      </c>
      <c r="C13" s="18"/>
      <c r="D13" s="4"/>
      <c r="E13" s="4"/>
      <c r="H13" t="s">
        <v>675</v>
      </c>
    </row>
    <row r="14" spans="1:8" x14ac:dyDescent="0.25">
      <c r="B14" s="2">
        <v>111</v>
      </c>
      <c r="C14" s="17" t="s">
        <v>677</v>
      </c>
      <c r="E14">
        <v>2</v>
      </c>
      <c r="G14" t="s">
        <v>679</v>
      </c>
      <c r="H14" t="s">
        <v>673</v>
      </c>
    </row>
    <row r="15" spans="1:8" x14ac:dyDescent="0.25">
      <c r="B15" s="2">
        <v>112</v>
      </c>
      <c r="C15" s="17"/>
      <c r="H15" t="s">
        <v>674</v>
      </c>
    </row>
    <row r="16" spans="1:8" x14ac:dyDescent="0.25">
      <c r="B16" s="2">
        <v>113</v>
      </c>
      <c r="C16" s="17"/>
      <c r="H16" t="s">
        <v>675</v>
      </c>
    </row>
    <row r="17" spans="2:8" x14ac:dyDescent="0.25">
      <c r="B17" s="2">
        <v>114</v>
      </c>
      <c r="C17" s="17"/>
      <c r="H17" t="s">
        <v>676</v>
      </c>
    </row>
    <row r="18" spans="2:8" x14ac:dyDescent="0.25">
      <c r="B18" s="2">
        <v>115</v>
      </c>
      <c r="C18" s="17" t="s">
        <v>678</v>
      </c>
      <c r="G18" t="s">
        <v>323</v>
      </c>
    </row>
    <row r="19" spans="2:8" x14ac:dyDescent="0.25">
      <c r="B19" s="2">
        <v>121</v>
      </c>
      <c r="C19" s="17" t="s">
        <v>216</v>
      </c>
      <c r="E19">
        <v>2</v>
      </c>
      <c r="G19" t="s">
        <v>323</v>
      </c>
      <c r="H19" t="s">
        <v>673</v>
      </c>
    </row>
    <row r="20" spans="2:8" x14ac:dyDescent="0.25">
      <c r="B20" s="2">
        <v>122</v>
      </c>
      <c r="C20" s="17"/>
      <c r="H20" t="s">
        <v>674</v>
      </c>
    </row>
    <row r="21" spans="2:8" x14ac:dyDescent="0.25">
      <c r="B21" s="2">
        <v>123</v>
      </c>
      <c r="C21" s="17"/>
      <c r="H21" t="s">
        <v>675</v>
      </c>
    </row>
    <row r="22" spans="2:8" x14ac:dyDescent="0.25">
      <c r="B22" s="2">
        <v>124</v>
      </c>
      <c r="C22" s="17"/>
      <c r="H22" t="s">
        <v>676</v>
      </c>
    </row>
    <row r="23" spans="2:8" x14ac:dyDescent="0.25">
      <c r="B23" s="2">
        <v>125</v>
      </c>
      <c r="C23" s="17" t="s">
        <v>701</v>
      </c>
      <c r="E23">
        <v>2</v>
      </c>
      <c r="G23" t="s">
        <v>679</v>
      </c>
      <c r="H23" t="s">
        <v>705</v>
      </c>
    </row>
    <row r="24" spans="2:8" x14ac:dyDescent="0.25">
      <c r="B24" s="2">
        <v>126</v>
      </c>
      <c r="C24" s="17"/>
      <c r="H24" t="s">
        <v>706</v>
      </c>
    </row>
    <row r="25" spans="2:8" x14ac:dyDescent="0.25">
      <c r="B25" s="2">
        <v>127</v>
      </c>
      <c r="C25" s="17"/>
      <c r="E25">
        <v>3</v>
      </c>
      <c r="H25" t="s">
        <v>707</v>
      </c>
    </row>
    <row r="26" spans="2:8" x14ac:dyDescent="0.25">
      <c r="B26" s="2">
        <v>128</v>
      </c>
      <c r="C26" s="17"/>
      <c r="E26">
        <v>3</v>
      </c>
      <c r="H26" t="s">
        <v>708</v>
      </c>
    </row>
    <row r="27" spans="2:8" x14ac:dyDescent="0.25">
      <c r="B27" s="2">
        <v>131</v>
      </c>
      <c r="C27" s="17" t="s">
        <v>217</v>
      </c>
      <c r="E27">
        <v>3</v>
      </c>
      <c r="G27" t="s">
        <v>323</v>
      </c>
      <c r="H27" t="s">
        <v>673</v>
      </c>
    </row>
    <row r="28" spans="2:8" x14ac:dyDescent="0.25">
      <c r="B28" s="2">
        <v>132</v>
      </c>
      <c r="C28" s="17"/>
      <c r="H28" t="s">
        <v>674</v>
      </c>
    </row>
    <row r="29" spans="2:8" x14ac:dyDescent="0.25">
      <c r="B29" s="2">
        <v>133</v>
      </c>
      <c r="C29" s="17"/>
      <c r="H29" t="s">
        <v>675</v>
      </c>
    </row>
    <row r="30" spans="2:8" x14ac:dyDescent="0.25">
      <c r="B30" s="2">
        <v>134</v>
      </c>
      <c r="C30" s="17"/>
      <c r="H30" t="s">
        <v>676</v>
      </c>
    </row>
    <row r="31" spans="2:8" x14ac:dyDescent="0.25">
      <c r="B31" s="2">
        <v>141</v>
      </c>
      <c r="C31" s="17" t="s">
        <v>219</v>
      </c>
      <c r="E31">
        <v>9</v>
      </c>
      <c r="G31" t="s">
        <v>323</v>
      </c>
      <c r="H31" t="s">
        <v>673</v>
      </c>
    </row>
    <row r="32" spans="2:8" x14ac:dyDescent="0.25">
      <c r="B32" s="2">
        <v>142</v>
      </c>
      <c r="C32" s="17"/>
      <c r="H32" t="s">
        <v>675</v>
      </c>
    </row>
    <row r="33" spans="2:8" x14ac:dyDescent="0.25">
      <c r="B33" s="2">
        <v>151</v>
      </c>
      <c r="C33" s="17" t="s">
        <v>684</v>
      </c>
      <c r="D33" t="s">
        <v>220</v>
      </c>
      <c r="E33">
        <v>2</v>
      </c>
      <c r="G33" t="s">
        <v>683</v>
      </c>
      <c r="H33" t="s">
        <v>673</v>
      </c>
    </row>
    <row r="34" spans="2:8" x14ac:dyDescent="0.25">
      <c r="B34" s="2">
        <v>152</v>
      </c>
      <c r="C34" s="17"/>
      <c r="H34" t="s">
        <v>674</v>
      </c>
    </row>
    <row r="35" spans="2:8" x14ac:dyDescent="0.25">
      <c r="B35" s="2">
        <v>153</v>
      </c>
      <c r="C35" s="17"/>
      <c r="H35" t="s">
        <v>675</v>
      </c>
    </row>
    <row r="36" spans="2:8" x14ac:dyDescent="0.25">
      <c r="B36" s="2">
        <v>154</v>
      </c>
      <c r="C36" s="17"/>
      <c r="H36" t="s">
        <v>676</v>
      </c>
    </row>
    <row r="37" spans="2:8" x14ac:dyDescent="0.25">
      <c r="B37" s="2">
        <v>155</v>
      </c>
      <c r="C37" s="17" t="s">
        <v>685</v>
      </c>
      <c r="H37" t="s">
        <v>673</v>
      </c>
    </row>
    <row r="38" spans="2:8" x14ac:dyDescent="0.25">
      <c r="B38" s="2">
        <v>156</v>
      </c>
      <c r="C38" s="17"/>
      <c r="H38" t="s">
        <v>674</v>
      </c>
    </row>
    <row r="39" spans="2:8" x14ac:dyDescent="0.25">
      <c r="B39" s="2">
        <v>157</v>
      </c>
      <c r="C39" s="17"/>
      <c r="H39" t="s">
        <v>675</v>
      </c>
    </row>
    <row r="40" spans="2:8" x14ac:dyDescent="0.25">
      <c r="B40" s="2">
        <v>158</v>
      </c>
      <c r="C40" s="17"/>
      <c r="H40" t="s">
        <v>676</v>
      </c>
    </row>
    <row r="41" spans="2:8" x14ac:dyDescent="0.25">
      <c r="B41" s="2">
        <v>161</v>
      </c>
      <c r="C41" s="23" t="s">
        <v>215</v>
      </c>
      <c r="E41">
        <v>4</v>
      </c>
      <c r="G41" t="s">
        <v>213</v>
      </c>
    </row>
    <row r="42" spans="2:8" x14ac:dyDescent="0.25">
      <c r="B42" s="2">
        <v>162</v>
      </c>
      <c r="C42" s="23" t="s">
        <v>221</v>
      </c>
      <c r="E42">
        <v>4</v>
      </c>
      <c r="G42" t="s">
        <v>213</v>
      </c>
    </row>
    <row r="43" spans="2:8" x14ac:dyDescent="0.25">
      <c r="B43" s="2">
        <v>163</v>
      </c>
      <c r="C43" s="23" t="s">
        <v>222</v>
      </c>
      <c r="E43">
        <v>-1</v>
      </c>
      <c r="G43" t="s">
        <v>213</v>
      </c>
    </row>
    <row r="44" spans="2:8" x14ac:dyDescent="0.25">
      <c r="B44" s="2">
        <v>164</v>
      </c>
      <c r="C44" s="23" t="s">
        <v>223</v>
      </c>
      <c r="E44">
        <v>5</v>
      </c>
      <c r="G44" t="s">
        <v>224</v>
      </c>
    </row>
    <row r="45" spans="2:8" x14ac:dyDescent="0.25">
      <c r="B45" s="2">
        <v>165</v>
      </c>
      <c r="C45" s="23" t="s">
        <v>225</v>
      </c>
      <c r="E45">
        <v>2</v>
      </c>
      <c r="G45" t="s">
        <v>224</v>
      </c>
    </row>
    <row r="46" spans="2:8" x14ac:dyDescent="0.25">
      <c r="B46" s="2">
        <v>171</v>
      </c>
      <c r="C46" s="23" t="s">
        <v>226</v>
      </c>
      <c r="D46" t="s">
        <v>741</v>
      </c>
      <c r="E46">
        <v>4</v>
      </c>
      <c r="G46" t="s">
        <v>227</v>
      </c>
    </row>
    <row r="47" spans="2:8" x14ac:dyDescent="0.25">
      <c r="B47" s="2">
        <v>172</v>
      </c>
      <c r="C47" s="23" t="s">
        <v>228</v>
      </c>
      <c r="E47">
        <v>7</v>
      </c>
      <c r="G47" t="s">
        <v>326</v>
      </c>
      <c r="H47" t="s">
        <v>686</v>
      </c>
    </row>
    <row r="48" spans="2:8" x14ac:dyDescent="0.25">
      <c r="B48" s="2">
        <v>173</v>
      </c>
      <c r="C48" s="23" t="s">
        <v>228</v>
      </c>
      <c r="E48">
        <v>7</v>
      </c>
      <c r="H48" t="s">
        <v>687</v>
      </c>
    </row>
    <row r="49" spans="2:8" x14ac:dyDescent="0.25">
      <c r="B49" s="2">
        <v>174</v>
      </c>
      <c r="C49" s="23" t="s">
        <v>234</v>
      </c>
      <c r="E49">
        <v>3</v>
      </c>
      <c r="G49" t="s">
        <v>227</v>
      </c>
    </row>
    <row r="50" spans="2:8" x14ac:dyDescent="0.25">
      <c r="B50" s="2">
        <v>175</v>
      </c>
      <c r="C50" s="23" t="s">
        <v>742</v>
      </c>
      <c r="E50">
        <v>7</v>
      </c>
      <c r="G50" t="s">
        <v>227</v>
      </c>
    </row>
    <row r="51" spans="2:8" x14ac:dyDescent="0.25">
      <c r="B51" s="2">
        <v>176</v>
      </c>
      <c r="C51" s="23" t="s">
        <v>235</v>
      </c>
      <c r="E51">
        <v>4</v>
      </c>
      <c r="G51" t="s">
        <v>227</v>
      </c>
    </row>
    <row r="52" spans="2:8" x14ac:dyDescent="0.25">
      <c r="B52" s="2">
        <v>177</v>
      </c>
      <c r="C52" s="23" t="s">
        <v>236</v>
      </c>
      <c r="E52">
        <v>4</v>
      </c>
      <c r="G52" t="s">
        <v>227</v>
      </c>
    </row>
    <row r="53" spans="2:8" x14ac:dyDescent="0.25">
      <c r="B53" s="2">
        <v>181</v>
      </c>
      <c r="C53" s="24" t="s">
        <v>229</v>
      </c>
      <c r="D53" t="s">
        <v>218</v>
      </c>
      <c r="E53">
        <v>4</v>
      </c>
      <c r="G53" t="s">
        <v>227</v>
      </c>
    </row>
    <row r="54" spans="2:8" x14ac:dyDescent="0.25">
      <c r="B54" s="2">
        <v>182</v>
      </c>
      <c r="C54" s="24" t="s">
        <v>230</v>
      </c>
      <c r="E54">
        <v>4</v>
      </c>
      <c r="G54" t="s">
        <v>227</v>
      </c>
    </row>
    <row r="55" spans="2:8" x14ac:dyDescent="0.25">
      <c r="B55" s="2">
        <v>183</v>
      </c>
      <c r="C55" s="24" t="s">
        <v>231</v>
      </c>
      <c r="E55">
        <v>2</v>
      </c>
      <c r="G55" t="s">
        <v>227</v>
      </c>
    </row>
    <row r="56" spans="2:8" x14ac:dyDescent="0.25">
      <c r="B56" s="2">
        <v>184</v>
      </c>
      <c r="C56" s="24" t="s">
        <v>232</v>
      </c>
      <c r="E56">
        <v>2</v>
      </c>
      <c r="G56" t="s">
        <v>227</v>
      </c>
    </row>
    <row r="57" spans="2:8" x14ac:dyDescent="0.25">
      <c r="B57" s="2">
        <v>185</v>
      </c>
      <c r="C57" s="17" t="s">
        <v>214</v>
      </c>
      <c r="E57">
        <v>1</v>
      </c>
      <c r="G57" t="s">
        <v>688</v>
      </c>
    </row>
    <row r="58" spans="2:8" x14ac:dyDescent="0.25">
      <c r="B58" s="2">
        <v>191</v>
      </c>
      <c r="C58" s="17" t="s">
        <v>722</v>
      </c>
      <c r="E58">
        <v>5</v>
      </c>
      <c r="G58" s="8" t="s">
        <v>478</v>
      </c>
      <c r="H58" t="s">
        <v>673</v>
      </c>
    </row>
    <row r="59" spans="2:8" x14ac:dyDescent="0.25">
      <c r="B59" s="2">
        <v>192</v>
      </c>
      <c r="C59" s="17"/>
      <c r="H59" t="s">
        <v>675</v>
      </c>
    </row>
    <row r="60" spans="2:8" x14ac:dyDescent="0.25">
      <c r="B60" s="2">
        <v>193</v>
      </c>
      <c r="C60" s="17" t="s">
        <v>723</v>
      </c>
      <c r="H60" t="s">
        <v>673</v>
      </c>
    </row>
    <row r="61" spans="2:8" x14ac:dyDescent="0.25">
      <c r="B61" s="2">
        <v>194</v>
      </c>
      <c r="C61" s="17"/>
      <c r="H61" t="s">
        <v>675</v>
      </c>
    </row>
    <row r="62" spans="2:8" x14ac:dyDescent="0.25">
      <c r="B62" s="2">
        <v>201</v>
      </c>
      <c r="C62" s="17" t="s">
        <v>212</v>
      </c>
      <c r="D62" t="s">
        <v>724</v>
      </c>
      <c r="E62">
        <v>100</v>
      </c>
      <c r="G62" s="8" t="s">
        <v>478</v>
      </c>
    </row>
    <row r="63" spans="2:8" x14ac:dyDescent="0.25">
      <c r="B63" s="2">
        <v>202</v>
      </c>
      <c r="C63" s="17" t="s">
        <v>241</v>
      </c>
      <c r="E63">
        <v>6</v>
      </c>
      <c r="G63" s="8"/>
    </row>
    <row r="64" spans="2:8" x14ac:dyDescent="0.25">
      <c r="B64" s="2" t="s">
        <v>725</v>
      </c>
      <c r="C64" s="17" t="s">
        <v>238</v>
      </c>
      <c r="D64" t="s">
        <v>727</v>
      </c>
      <c r="E64">
        <v>7</v>
      </c>
      <c r="G64" s="8" t="s">
        <v>728</v>
      </c>
      <c r="H64" t="s">
        <v>729</v>
      </c>
    </row>
    <row r="65" spans="1:8" x14ac:dyDescent="0.25">
      <c r="B65" s="2" t="s">
        <v>726</v>
      </c>
      <c r="C65" s="17" t="s">
        <v>237</v>
      </c>
      <c r="E65">
        <v>9</v>
      </c>
      <c r="G65" s="8" t="s">
        <v>478</v>
      </c>
      <c r="H65" t="s">
        <v>729</v>
      </c>
    </row>
    <row r="66" spans="1:8" x14ac:dyDescent="0.25">
      <c r="B66" s="2">
        <v>251</v>
      </c>
      <c r="C66" s="17" t="s">
        <v>242</v>
      </c>
      <c r="D66" t="s">
        <v>740</v>
      </c>
      <c r="E66">
        <v>1</v>
      </c>
      <c r="G66" s="8" t="s">
        <v>478</v>
      </c>
      <c r="H66" t="s">
        <v>673</v>
      </c>
    </row>
    <row r="67" spans="1:8" x14ac:dyDescent="0.25">
      <c r="B67" s="2">
        <v>252</v>
      </c>
      <c r="C67" s="17"/>
      <c r="G67" s="8"/>
      <c r="H67" t="s">
        <v>675</v>
      </c>
    </row>
    <row r="69" spans="1:8" x14ac:dyDescent="0.25">
      <c r="B69" s="2" t="s">
        <v>692</v>
      </c>
      <c r="C69" s="17" t="s">
        <v>207</v>
      </c>
      <c r="D69" t="s">
        <v>208</v>
      </c>
      <c r="E69">
        <v>100</v>
      </c>
      <c r="G69" t="s">
        <v>689</v>
      </c>
      <c r="H69" t="s">
        <v>690</v>
      </c>
    </row>
    <row r="70" spans="1:8" x14ac:dyDescent="0.25">
      <c r="B70" s="2">
        <v>311</v>
      </c>
      <c r="C70" s="17" t="s">
        <v>211</v>
      </c>
      <c r="G70" s="8" t="s">
        <v>478</v>
      </c>
      <c r="H70" t="s">
        <v>699</v>
      </c>
    </row>
    <row r="71" spans="1:8" x14ac:dyDescent="0.25">
      <c r="B71" s="2">
        <v>312</v>
      </c>
      <c r="C71" s="17"/>
      <c r="H71" t="s">
        <v>700</v>
      </c>
    </row>
    <row r="72" spans="1:8" x14ac:dyDescent="0.25">
      <c r="B72" s="2">
        <v>321</v>
      </c>
      <c r="C72" s="17" t="s">
        <v>691</v>
      </c>
      <c r="D72" t="s">
        <v>691</v>
      </c>
      <c r="E72">
        <v>0</v>
      </c>
      <c r="G72" t="s">
        <v>696</v>
      </c>
      <c r="H72" t="s">
        <v>693</v>
      </c>
    </row>
    <row r="73" spans="1:8" x14ac:dyDescent="0.25">
      <c r="B73" s="2">
        <v>322</v>
      </c>
      <c r="C73" s="17"/>
      <c r="E73">
        <v>100</v>
      </c>
      <c r="G73" t="s">
        <v>697</v>
      </c>
      <c r="H73" t="s">
        <v>694</v>
      </c>
    </row>
    <row r="74" spans="1:8" x14ac:dyDescent="0.25">
      <c r="B74" s="2">
        <v>323</v>
      </c>
      <c r="C74" s="17"/>
      <c r="G74" t="s">
        <v>698</v>
      </c>
      <c r="H74" t="s">
        <v>695</v>
      </c>
    </row>
    <row r="75" spans="1:8" x14ac:dyDescent="0.25">
      <c r="A75" s="4"/>
      <c r="B75" s="2">
        <v>331</v>
      </c>
      <c r="C75" s="24" t="s">
        <v>853</v>
      </c>
      <c r="D75" t="s">
        <v>709</v>
      </c>
      <c r="E75">
        <v>0</v>
      </c>
      <c r="G75" t="s">
        <v>696</v>
      </c>
      <c r="H75" t="s">
        <v>710</v>
      </c>
    </row>
    <row r="76" spans="1:8" x14ac:dyDescent="0.25">
      <c r="A76" s="4"/>
      <c r="B76" s="2">
        <v>332</v>
      </c>
      <c r="C76" s="24"/>
      <c r="H76" t="s">
        <v>711</v>
      </c>
    </row>
    <row r="77" spans="1:8" x14ac:dyDescent="0.25">
      <c r="A77" s="4"/>
      <c r="B77" s="2">
        <v>333</v>
      </c>
      <c r="C77" s="24"/>
      <c r="H77" t="s">
        <v>712</v>
      </c>
    </row>
    <row r="78" spans="1:8" x14ac:dyDescent="0.25">
      <c r="A78" s="4"/>
      <c r="B78" s="2">
        <v>334</v>
      </c>
      <c r="C78" s="24"/>
      <c r="H78" t="s">
        <v>713</v>
      </c>
    </row>
    <row r="79" spans="1:8" x14ac:dyDescent="0.25">
      <c r="A79" s="4"/>
      <c r="B79" s="2">
        <v>335</v>
      </c>
      <c r="C79" s="24"/>
      <c r="H79" t="s">
        <v>714</v>
      </c>
    </row>
    <row r="80" spans="1:8" x14ac:dyDescent="0.25">
      <c r="A80" s="4"/>
      <c r="B80" s="2">
        <v>336</v>
      </c>
      <c r="C80" s="24"/>
      <c r="H80" t="s">
        <v>715</v>
      </c>
    </row>
    <row r="81" spans="1:8" x14ac:dyDescent="0.25">
      <c r="A81" s="4"/>
      <c r="B81" s="2">
        <v>337</v>
      </c>
      <c r="C81" s="24"/>
      <c r="H81" t="s">
        <v>716</v>
      </c>
    </row>
    <row r="82" spans="1:8" x14ac:dyDescent="0.25">
      <c r="A82" s="4"/>
      <c r="B82" s="2">
        <v>338</v>
      </c>
      <c r="C82" s="24"/>
      <c r="H82" t="s">
        <v>717</v>
      </c>
    </row>
    <row r="83" spans="1:8" x14ac:dyDescent="0.25">
      <c r="A83" s="4"/>
      <c r="B83" s="2">
        <v>339</v>
      </c>
      <c r="C83" s="24" t="s">
        <v>718</v>
      </c>
      <c r="E83">
        <v>100</v>
      </c>
      <c r="G83" t="s">
        <v>697</v>
      </c>
      <c r="H83" t="s">
        <v>673</v>
      </c>
    </row>
    <row r="84" spans="1:8" x14ac:dyDescent="0.25">
      <c r="A84" s="4"/>
      <c r="B84" s="2">
        <v>340</v>
      </c>
      <c r="C84" s="24"/>
      <c r="H84" t="s">
        <v>675</v>
      </c>
    </row>
    <row r="85" spans="1:8" x14ac:dyDescent="0.25">
      <c r="A85" s="4"/>
      <c r="B85" s="2">
        <v>341</v>
      </c>
      <c r="C85" s="24"/>
      <c r="H85" t="s">
        <v>720</v>
      </c>
    </row>
    <row r="86" spans="1:8" x14ac:dyDescent="0.25">
      <c r="A86" s="4"/>
      <c r="B86" s="2">
        <v>342</v>
      </c>
      <c r="C86" s="24"/>
      <c r="H86" t="s">
        <v>721</v>
      </c>
    </row>
    <row r="87" spans="1:8" x14ac:dyDescent="0.25">
      <c r="A87" s="4"/>
      <c r="B87" s="2">
        <v>343</v>
      </c>
      <c r="C87" s="24" t="s">
        <v>719</v>
      </c>
      <c r="G87" t="s">
        <v>743</v>
      </c>
      <c r="H87" t="s">
        <v>673</v>
      </c>
    </row>
    <row r="88" spans="1:8" x14ac:dyDescent="0.25">
      <c r="A88" s="4"/>
      <c r="B88" s="2">
        <v>344</v>
      </c>
      <c r="C88" s="24"/>
      <c r="H88" t="s">
        <v>675</v>
      </c>
    </row>
    <row r="89" spans="1:8" x14ac:dyDescent="0.25">
      <c r="A89" s="4"/>
      <c r="B89" s="2">
        <v>345</v>
      </c>
      <c r="C89" s="24"/>
      <c r="H89" t="s">
        <v>720</v>
      </c>
    </row>
    <row r="90" spans="1:8" x14ac:dyDescent="0.25">
      <c r="A90" s="4"/>
      <c r="B90" s="2">
        <v>346</v>
      </c>
      <c r="C90" s="24"/>
      <c r="H90" t="s">
        <v>721</v>
      </c>
    </row>
    <row r="92" spans="1:8" x14ac:dyDescent="0.25">
      <c r="B92" s="2">
        <v>401</v>
      </c>
      <c r="C92" s="17" t="s">
        <v>285</v>
      </c>
      <c r="D92" t="s">
        <v>287</v>
      </c>
      <c r="E92">
        <v>0</v>
      </c>
      <c r="G92" t="s">
        <v>288</v>
      </c>
    </row>
    <row r="93" spans="1:8" x14ac:dyDescent="0.25">
      <c r="B93" s="2">
        <v>411</v>
      </c>
      <c r="C93" s="17" t="s">
        <v>657</v>
      </c>
      <c r="E93">
        <v>0</v>
      </c>
      <c r="G93" t="s">
        <v>289</v>
      </c>
      <c r="H93" t="s">
        <v>730</v>
      </c>
    </row>
    <row r="94" spans="1:8" x14ac:dyDescent="0.25">
      <c r="B94" s="2">
        <v>412</v>
      </c>
      <c r="C94" s="17"/>
      <c r="G94" t="s">
        <v>290</v>
      </c>
      <c r="H94" t="s">
        <v>731</v>
      </c>
    </row>
    <row r="95" spans="1:8" x14ac:dyDescent="0.25">
      <c r="B95" s="2">
        <v>421</v>
      </c>
      <c r="C95" s="17" t="s">
        <v>732</v>
      </c>
      <c r="E95">
        <v>20</v>
      </c>
      <c r="G95" t="s">
        <v>324</v>
      </c>
    </row>
    <row r="96" spans="1:8" x14ac:dyDescent="0.25">
      <c r="B96" s="2">
        <v>422</v>
      </c>
      <c r="C96" s="17" t="s">
        <v>733</v>
      </c>
    </row>
    <row r="97" spans="2:8" x14ac:dyDescent="0.25">
      <c r="B97" s="2">
        <v>423</v>
      </c>
      <c r="C97" s="17" t="s">
        <v>734</v>
      </c>
    </row>
    <row r="98" spans="2:8" x14ac:dyDescent="0.25">
      <c r="B98" s="2">
        <v>424</v>
      </c>
      <c r="C98" s="17" t="s">
        <v>735</v>
      </c>
    </row>
    <row r="99" spans="2:8" x14ac:dyDescent="0.25">
      <c r="B99" s="2">
        <v>425</v>
      </c>
      <c r="C99" s="17" t="s">
        <v>736</v>
      </c>
      <c r="E99">
        <v>35</v>
      </c>
    </row>
    <row r="100" spans="2:8" x14ac:dyDescent="0.25">
      <c r="B100" s="2">
        <v>426</v>
      </c>
      <c r="C100" s="17" t="s">
        <v>760</v>
      </c>
      <c r="E100">
        <v>20</v>
      </c>
    </row>
    <row r="101" spans="2:8" x14ac:dyDescent="0.25">
      <c r="B101" s="2">
        <v>431</v>
      </c>
      <c r="C101" s="17" t="s">
        <v>239</v>
      </c>
      <c r="E101">
        <v>7</v>
      </c>
    </row>
    <row r="102" spans="2:8" x14ac:dyDescent="0.25">
      <c r="B102" s="28">
        <v>441</v>
      </c>
      <c r="C102" s="17" t="s">
        <v>240</v>
      </c>
      <c r="E102">
        <v>5</v>
      </c>
      <c r="G102" t="s">
        <v>325</v>
      </c>
      <c r="H102" t="s">
        <v>737</v>
      </c>
    </row>
    <row r="103" spans="2:8" x14ac:dyDescent="0.25">
      <c r="B103" s="2">
        <v>442</v>
      </c>
      <c r="C103" s="17"/>
      <c r="H103" t="s">
        <v>738</v>
      </c>
    </row>
    <row r="104" spans="2:8" x14ac:dyDescent="0.25">
      <c r="B104" s="2">
        <v>443</v>
      </c>
      <c r="C104" s="17"/>
      <c r="H104" t="s">
        <v>739</v>
      </c>
    </row>
    <row r="106" spans="2:8" x14ac:dyDescent="0.25">
      <c r="B106" s="2">
        <v>501</v>
      </c>
      <c r="C106" s="14" t="s">
        <v>244</v>
      </c>
      <c r="D106" t="s">
        <v>243</v>
      </c>
      <c r="E106">
        <v>5</v>
      </c>
    </row>
    <row r="107" spans="2:8" x14ac:dyDescent="0.25">
      <c r="B107" s="2">
        <v>502</v>
      </c>
      <c r="C107" s="14" t="s">
        <v>245</v>
      </c>
    </row>
    <row r="108" spans="2:8" x14ac:dyDescent="0.25">
      <c r="B108" s="2">
        <v>503</v>
      </c>
      <c r="C108" s="14" t="s">
        <v>246</v>
      </c>
    </row>
    <row r="109" spans="2:8" x14ac:dyDescent="0.25">
      <c r="B109" s="2">
        <v>504</v>
      </c>
      <c r="C109" s="14" t="s">
        <v>247</v>
      </c>
    </row>
    <row r="110" spans="2:8" x14ac:dyDescent="0.25">
      <c r="B110" s="2">
        <v>505</v>
      </c>
      <c r="C110" s="14" t="s">
        <v>248</v>
      </c>
    </row>
    <row r="111" spans="2:8" x14ac:dyDescent="0.25">
      <c r="B111" s="2">
        <v>511</v>
      </c>
      <c r="C111" s="14" t="s">
        <v>249</v>
      </c>
      <c r="E111">
        <v>9</v>
      </c>
    </row>
    <row r="112" spans="2:8" x14ac:dyDescent="0.25">
      <c r="B112" s="2">
        <v>512</v>
      </c>
      <c r="C112" s="14" t="s">
        <v>250</v>
      </c>
    </row>
    <row r="113" spans="2:3" x14ac:dyDescent="0.25">
      <c r="B113" s="2">
        <v>513</v>
      </c>
      <c r="C113" s="14" t="s">
        <v>251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03ACD-0C6B-4501-8A1D-9CD977C9D5BC}">
  <dimension ref="A1:O28"/>
  <sheetViews>
    <sheetView zoomScale="90" zoomScaleNormal="90" workbookViewId="0">
      <selection activeCell="N5" sqref="N5"/>
    </sheetView>
  </sheetViews>
  <sheetFormatPr defaultRowHeight="15" x14ac:dyDescent="0.25"/>
  <cols>
    <col min="2" max="2" width="9.140625" style="1"/>
    <col min="3" max="3" width="21.28515625" bestFit="1" customWidth="1"/>
    <col min="4" max="4" width="9.140625" customWidth="1"/>
    <col min="5" max="5" width="12.140625" bestFit="1" customWidth="1"/>
    <col min="14" max="14" width="22" customWidth="1"/>
    <col min="15" max="15" width="38.7109375" bestFit="1" customWidth="1"/>
  </cols>
  <sheetData>
    <row r="1" spans="1:15" x14ac:dyDescent="0.25">
      <c r="A1" s="1" t="s">
        <v>16</v>
      </c>
    </row>
    <row r="2" spans="1:15" s="1" customFormat="1" x14ac:dyDescent="0.25">
      <c r="B2" s="1" t="s">
        <v>0</v>
      </c>
      <c r="C2" s="1" t="s">
        <v>1</v>
      </c>
      <c r="D2" s="1" t="s">
        <v>17</v>
      </c>
      <c r="E2" s="1" t="s">
        <v>4</v>
      </c>
      <c r="F2" s="1" t="s">
        <v>181</v>
      </c>
      <c r="H2" s="1" t="s">
        <v>5</v>
      </c>
      <c r="I2" s="1" t="s">
        <v>2</v>
      </c>
      <c r="J2" s="1" t="s">
        <v>3</v>
      </c>
      <c r="K2" s="1" t="s">
        <v>6</v>
      </c>
      <c r="L2" s="1" t="s">
        <v>7</v>
      </c>
      <c r="M2" s="1" t="s">
        <v>8</v>
      </c>
      <c r="N2" s="1" t="s">
        <v>1035</v>
      </c>
      <c r="O2" s="1" t="s">
        <v>9</v>
      </c>
    </row>
    <row r="3" spans="1:15" x14ac:dyDescent="0.25">
      <c r="B3" s="1">
        <v>1001</v>
      </c>
      <c r="C3" t="s">
        <v>393</v>
      </c>
      <c r="D3" t="s">
        <v>394</v>
      </c>
      <c r="E3" t="s">
        <v>394</v>
      </c>
      <c r="F3">
        <v>0</v>
      </c>
      <c r="H3">
        <v>1</v>
      </c>
      <c r="O3" t="s">
        <v>395</v>
      </c>
    </row>
    <row r="4" spans="1:15" x14ac:dyDescent="0.25">
      <c r="B4" s="1">
        <v>1002</v>
      </c>
      <c r="C4" t="s">
        <v>744</v>
      </c>
      <c r="D4" t="s">
        <v>745</v>
      </c>
      <c r="E4" t="s">
        <v>394</v>
      </c>
      <c r="F4">
        <v>1</v>
      </c>
      <c r="H4">
        <v>2.5</v>
      </c>
      <c r="N4" t="s">
        <v>1036</v>
      </c>
      <c r="O4" t="s">
        <v>1034</v>
      </c>
    </row>
    <row r="5" spans="1:15" x14ac:dyDescent="0.25">
      <c r="B5" s="1">
        <v>1003</v>
      </c>
      <c r="C5" t="s">
        <v>1033</v>
      </c>
      <c r="F5">
        <v>0</v>
      </c>
      <c r="H5">
        <v>1.5</v>
      </c>
    </row>
    <row r="7" spans="1:15" x14ac:dyDescent="0.25">
      <c r="B7" s="1">
        <v>1101</v>
      </c>
      <c r="C7" t="s">
        <v>39</v>
      </c>
      <c r="D7" t="s">
        <v>748</v>
      </c>
      <c r="E7" t="s">
        <v>10</v>
      </c>
      <c r="F7">
        <v>0</v>
      </c>
      <c r="H7">
        <v>4</v>
      </c>
      <c r="I7">
        <v>1</v>
      </c>
      <c r="J7">
        <v>0</v>
      </c>
      <c r="K7">
        <v>0</v>
      </c>
      <c r="L7">
        <v>3</v>
      </c>
    </row>
    <row r="8" spans="1:15" x14ac:dyDescent="0.25">
      <c r="B8" s="1">
        <v>1102</v>
      </c>
      <c r="C8" t="s">
        <v>452</v>
      </c>
      <c r="E8" t="s">
        <v>453</v>
      </c>
    </row>
    <row r="9" spans="1:15" x14ac:dyDescent="0.25">
      <c r="B9" s="1">
        <v>1103</v>
      </c>
      <c r="C9" t="s">
        <v>454</v>
      </c>
      <c r="E9" t="s">
        <v>461</v>
      </c>
    </row>
    <row r="10" spans="1:15" x14ac:dyDescent="0.25">
      <c r="B10" s="1">
        <v>1104</v>
      </c>
      <c r="C10" t="s">
        <v>455</v>
      </c>
      <c r="E10" t="s">
        <v>462</v>
      </c>
    </row>
    <row r="11" spans="1:15" x14ac:dyDescent="0.25">
      <c r="B11" s="1">
        <v>1105</v>
      </c>
      <c r="C11" t="s">
        <v>746</v>
      </c>
      <c r="E11" t="s">
        <v>747</v>
      </c>
    </row>
    <row r="12" spans="1:15" x14ac:dyDescent="0.25">
      <c r="B12" s="1">
        <v>1106</v>
      </c>
      <c r="C12" t="s">
        <v>456</v>
      </c>
      <c r="E12" t="s">
        <v>464</v>
      </c>
    </row>
    <row r="13" spans="1:15" x14ac:dyDescent="0.25">
      <c r="B13" s="1">
        <v>1116</v>
      </c>
      <c r="C13" t="s">
        <v>457</v>
      </c>
      <c r="E13" t="s">
        <v>465</v>
      </c>
    </row>
    <row r="14" spans="1:15" x14ac:dyDescent="0.25">
      <c r="B14" s="1">
        <v>1117</v>
      </c>
      <c r="C14" t="s">
        <v>458</v>
      </c>
      <c r="E14" t="s">
        <v>466</v>
      </c>
    </row>
    <row r="15" spans="1:15" x14ac:dyDescent="0.25">
      <c r="B15" s="1">
        <v>1118</v>
      </c>
      <c r="C15" t="s">
        <v>459</v>
      </c>
      <c r="E15" t="s">
        <v>464</v>
      </c>
    </row>
    <row r="16" spans="1:15" x14ac:dyDescent="0.25">
      <c r="B16" s="1">
        <v>1119</v>
      </c>
      <c r="C16" t="s">
        <v>467</v>
      </c>
      <c r="E16" t="s">
        <v>464</v>
      </c>
    </row>
    <row r="17" spans="2:15" x14ac:dyDescent="0.25">
      <c r="B17" s="1">
        <v>1120</v>
      </c>
      <c r="C17" t="s">
        <v>460</v>
      </c>
      <c r="E17" t="s">
        <v>463</v>
      </c>
    </row>
    <row r="19" spans="2:15" x14ac:dyDescent="0.25">
      <c r="B19" s="1">
        <v>1201</v>
      </c>
      <c r="C19" t="s">
        <v>11</v>
      </c>
      <c r="D19" t="s">
        <v>12</v>
      </c>
      <c r="E19" t="s">
        <v>12</v>
      </c>
      <c r="F19">
        <v>1</v>
      </c>
      <c r="H19">
        <v>1</v>
      </c>
      <c r="I19">
        <v>1</v>
      </c>
      <c r="J19">
        <v>0</v>
      </c>
      <c r="K19">
        <v>0</v>
      </c>
      <c r="L19">
        <v>1</v>
      </c>
      <c r="O19" t="s">
        <v>189</v>
      </c>
    </row>
    <row r="20" spans="2:15" x14ac:dyDescent="0.25">
      <c r="B20" s="1">
        <v>1202</v>
      </c>
      <c r="C20" t="s">
        <v>182</v>
      </c>
      <c r="F20">
        <v>2</v>
      </c>
      <c r="H20">
        <v>2</v>
      </c>
      <c r="I20">
        <v>1</v>
      </c>
      <c r="J20">
        <v>0</v>
      </c>
      <c r="K20">
        <v>0</v>
      </c>
      <c r="L20">
        <v>1</v>
      </c>
    </row>
    <row r="21" spans="2:15" x14ac:dyDescent="0.25">
      <c r="B21" s="1">
        <v>1203</v>
      </c>
      <c r="C21" t="s">
        <v>183</v>
      </c>
      <c r="F21">
        <v>3</v>
      </c>
      <c r="H21">
        <v>2</v>
      </c>
      <c r="I21">
        <v>2</v>
      </c>
      <c r="J21">
        <v>0</v>
      </c>
      <c r="K21">
        <v>0</v>
      </c>
      <c r="L21">
        <v>1</v>
      </c>
      <c r="O21" t="s">
        <v>189</v>
      </c>
    </row>
    <row r="22" spans="2:15" x14ac:dyDescent="0.25">
      <c r="B22" s="1">
        <v>1204</v>
      </c>
      <c r="C22" t="s">
        <v>191</v>
      </c>
      <c r="F22">
        <v>4</v>
      </c>
      <c r="H22">
        <v>3</v>
      </c>
      <c r="I22">
        <v>3</v>
      </c>
      <c r="J22">
        <v>0</v>
      </c>
      <c r="K22">
        <v>0</v>
      </c>
      <c r="L22">
        <v>1</v>
      </c>
      <c r="O22" t="s">
        <v>193</v>
      </c>
    </row>
    <row r="23" spans="2:15" x14ac:dyDescent="0.25">
      <c r="B23" s="1">
        <v>1205</v>
      </c>
      <c r="C23" t="s">
        <v>192</v>
      </c>
      <c r="F23">
        <v>5</v>
      </c>
      <c r="H23">
        <v>3</v>
      </c>
      <c r="I23">
        <v>3</v>
      </c>
      <c r="J23">
        <v>0</v>
      </c>
      <c r="K23">
        <v>0</v>
      </c>
      <c r="L23">
        <v>2</v>
      </c>
      <c r="O23" t="s">
        <v>193</v>
      </c>
    </row>
    <row r="24" spans="2:15" x14ac:dyDescent="0.25">
      <c r="B24" s="1">
        <v>1206</v>
      </c>
      <c r="C24" t="s">
        <v>184</v>
      </c>
      <c r="F24">
        <v>6</v>
      </c>
      <c r="H24">
        <v>3</v>
      </c>
      <c r="I24">
        <v>3</v>
      </c>
      <c r="J24">
        <v>0</v>
      </c>
      <c r="K24">
        <v>0</v>
      </c>
      <c r="L24">
        <v>1</v>
      </c>
    </row>
    <row r="25" spans="2:15" x14ac:dyDescent="0.25">
      <c r="B25" s="1">
        <v>1207</v>
      </c>
      <c r="C25" t="s">
        <v>185</v>
      </c>
      <c r="F25">
        <v>7</v>
      </c>
      <c r="H25">
        <v>5</v>
      </c>
      <c r="I25">
        <v>3</v>
      </c>
      <c r="J25">
        <v>0</v>
      </c>
      <c r="K25">
        <v>0</v>
      </c>
      <c r="L25">
        <v>3</v>
      </c>
      <c r="O25" t="s">
        <v>190</v>
      </c>
    </row>
    <row r="26" spans="2:15" x14ac:dyDescent="0.25">
      <c r="B26" s="1">
        <v>1208</v>
      </c>
      <c r="C26" t="s">
        <v>186</v>
      </c>
      <c r="F26">
        <v>8</v>
      </c>
      <c r="H26">
        <v>5</v>
      </c>
      <c r="I26">
        <v>3</v>
      </c>
      <c r="J26">
        <v>0</v>
      </c>
      <c r="K26">
        <v>0</v>
      </c>
      <c r="L26">
        <v>3</v>
      </c>
      <c r="O26" t="s">
        <v>190</v>
      </c>
    </row>
    <row r="27" spans="2:15" x14ac:dyDescent="0.25">
      <c r="B27" s="1">
        <v>1209</v>
      </c>
      <c r="C27" t="s">
        <v>187</v>
      </c>
      <c r="F27">
        <v>9</v>
      </c>
      <c r="H27">
        <v>5</v>
      </c>
      <c r="I27">
        <v>3</v>
      </c>
      <c r="J27">
        <v>0</v>
      </c>
      <c r="K27">
        <v>0</v>
      </c>
      <c r="L27">
        <v>3</v>
      </c>
    </row>
    <row r="28" spans="2:15" x14ac:dyDescent="0.25">
      <c r="B28" s="1">
        <v>1210</v>
      </c>
      <c r="C28" t="s">
        <v>188</v>
      </c>
      <c r="F28">
        <v>10</v>
      </c>
      <c r="H28">
        <v>5</v>
      </c>
      <c r="I28">
        <v>3</v>
      </c>
      <c r="J28">
        <v>1</v>
      </c>
      <c r="K28">
        <v>0</v>
      </c>
      <c r="L28">
        <v>3</v>
      </c>
    </row>
  </sheetData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A228F-2BB3-44AC-82E9-D9BE084DFD89}">
  <dimension ref="B2:G34"/>
  <sheetViews>
    <sheetView zoomScale="90" zoomScaleNormal="90" workbookViewId="0">
      <selection activeCell="D19" sqref="D19"/>
    </sheetView>
  </sheetViews>
  <sheetFormatPr defaultRowHeight="15" x14ac:dyDescent="0.25"/>
  <cols>
    <col min="2" max="2" width="15.28515625" bestFit="1" customWidth="1"/>
    <col min="3" max="3" width="11.7109375" bestFit="1" customWidth="1"/>
    <col min="4" max="4" width="57.140625" customWidth="1"/>
    <col min="5" max="5" width="70.140625" bestFit="1" customWidth="1"/>
    <col min="6" max="6" width="32.28515625" customWidth="1"/>
    <col min="7" max="7" width="53.7109375" customWidth="1"/>
  </cols>
  <sheetData>
    <row r="2" spans="2:7" x14ac:dyDescent="0.25">
      <c r="B2" s="1" t="s">
        <v>14</v>
      </c>
      <c r="C2" s="1" t="s">
        <v>1</v>
      </c>
      <c r="D2" s="1" t="s">
        <v>69</v>
      </c>
      <c r="E2" s="1" t="s">
        <v>13</v>
      </c>
      <c r="F2" s="1" t="s">
        <v>9</v>
      </c>
      <c r="G2" s="1" t="s">
        <v>831</v>
      </c>
    </row>
    <row r="3" spans="2:7" s="9" customFormat="1" x14ac:dyDescent="0.25">
      <c r="B3" s="9" t="s">
        <v>421</v>
      </c>
      <c r="C3" s="9" t="s">
        <v>497</v>
      </c>
      <c r="E3" s="9" t="s">
        <v>425</v>
      </c>
      <c r="G3" s="9" t="s">
        <v>851</v>
      </c>
    </row>
    <row r="4" spans="2:7" s="9" customFormat="1" x14ac:dyDescent="0.25">
      <c r="B4" s="9" t="s">
        <v>422</v>
      </c>
      <c r="C4" s="9" t="s">
        <v>498</v>
      </c>
      <c r="D4" s="9" t="s">
        <v>423</v>
      </c>
      <c r="E4" s="9" t="s">
        <v>424</v>
      </c>
      <c r="G4" s="9" t="s">
        <v>852</v>
      </c>
    </row>
    <row r="5" spans="2:7" x14ac:dyDescent="0.25">
      <c r="B5" s="1"/>
      <c r="C5" s="1"/>
      <c r="D5" s="1"/>
      <c r="E5" s="1"/>
      <c r="F5" s="1"/>
    </row>
    <row r="6" spans="2:7" x14ac:dyDescent="0.25">
      <c r="B6" t="s">
        <v>407</v>
      </c>
      <c r="C6" t="s">
        <v>35</v>
      </c>
      <c r="D6" t="s">
        <v>827</v>
      </c>
      <c r="E6" t="s">
        <v>396</v>
      </c>
      <c r="G6" t="s">
        <v>846</v>
      </c>
    </row>
    <row r="7" spans="2:7" x14ac:dyDescent="0.25">
      <c r="B7" t="s">
        <v>67</v>
      </c>
      <c r="C7" t="s">
        <v>499</v>
      </c>
      <c r="D7" t="s">
        <v>70</v>
      </c>
      <c r="E7" t="s">
        <v>398</v>
      </c>
      <c r="G7" t="s">
        <v>847</v>
      </c>
    </row>
    <row r="8" spans="2:7" x14ac:dyDescent="0.25">
      <c r="B8" t="s">
        <v>408</v>
      </c>
      <c r="C8" t="s">
        <v>36</v>
      </c>
      <c r="D8" t="s">
        <v>828</v>
      </c>
      <c r="E8" t="s">
        <v>397</v>
      </c>
      <c r="G8" t="s">
        <v>848</v>
      </c>
    </row>
    <row r="9" spans="2:7" x14ac:dyDescent="0.25">
      <c r="B9" t="s">
        <v>68</v>
      </c>
      <c r="C9" t="s">
        <v>500</v>
      </c>
      <c r="D9" t="s">
        <v>829</v>
      </c>
      <c r="E9" t="s">
        <v>403</v>
      </c>
      <c r="G9" t="s">
        <v>849</v>
      </c>
    </row>
    <row r="10" spans="2:7" x14ac:dyDescent="0.25">
      <c r="B10" t="s">
        <v>195</v>
      </c>
      <c r="C10" t="s">
        <v>496</v>
      </c>
      <c r="D10" t="s">
        <v>829</v>
      </c>
      <c r="E10" t="s">
        <v>404</v>
      </c>
      <c r="G10" t="s">
        <v>850</v>
      </c>
    </row>
    <row r="12" spans="2:7" x14ac:dyDescent="0.25">
      <c r="B12" t="s">
        <v>410</v>
      </c>
      <c r="C12" t="s">
        <v>481</v>
      </c>
      <c r="D12" t="s">
        <v>826</v>
      </c>
      <c r="E12" t="s">
        <v>399</v>
      </c>
      <c r="G12" t="s">
        <v>838</v>
      </c>
    </row>
    <row r="13" spans="2:7" x14ac:dyDescent="0.25">
      <c r="B13" t="s">
        <v>409</v>
      </c>
      <c r="C13" t="s">
        <v>482</v>
      </c>
      <c r="D13" t="s">
        <v>402</v>
      </c>
      <c r="E13" t="s">
        <v>400</v>
      </c>
      <c r="G13" t="s">
        <v>839</v>
      </c>
    </row>
    <row r="14" spans="2:7" x14ac:dyDescent="0.25">
      <c r="B14" t="s">
        <v>411</v>
      </c>
      <c r="C14" t="s">
        <v>484</v>
      </c>
      <c r="D14" t="s">
        <v>433</v>
      </c>
      <c r="E14" s="10" t="s">
        <v>431</v>
      </c>
      <c r="G14" t="s">
        <v>840</v>
      </c>
    </row>
    <row r="15" spans="2:7" x14ac:dyDescent="0.25">
      <c r="B15" t="s">
        <v>412</v>
      </c>
      <c r="C15" t="s">
        <v>483</v>
      </c>
      <c r="D15" t="s">
        <v>434</v>
      </c>
      <c r="E15" t="s">
        <v>432</v>
      </c>
      <c r="G15" t="s">
        <v>841</v>
      </c>
    </row>
    <row r="16" spans="2:7" ht="14.45" customHeight="1" x14ac:dyDescent="0.25">
      <c r="B16" t="s">
        <v>405</v>
      </c>
      <c r="C16" t="s">
        <v>485</v>
      </c>
      <c r="D16" t="s">
        <v>437</v>
      </c>
      <c r="E16" t="s">
        <v>435</v>
      </c>
      <c r="F16" s="19" t="s">
        <v>450</v>
      </c>
      <c r="G16" t="s">
        <v>836</v>
      </c>
    </row>
    <row r="17" spans="2:7" x14ac:dyDescent="0.25">
      <c r="B17" t="s">
        <v>406</v>
      </c>
      <c r="C17" t="s">
        <v>486</v>
      </c>
      <c r="D17" t="s">
        <v>401</v>
      </c>
      <c r="E17" t="s">
        <v>436</v>
      </c>
      <c r="F17" s="19"/>
      <c r="G17" t="s">
        <v>837</v>
      </c>
    </row>
    <row r="18" spans="2:7" x14ac:dyDescent="0.25">
      <c r="B18" t="s">
        <v>413</v>
      </c>
      <c r="C18" t="s">
        <v>487</v>
      </c>
      <c r="D18" t="s">
        <v>437</v>
      </c>
      <c r="E18" t="s">
        <v>446</v>
      </c>
      <c r="F18" s="19"/>
      <c r="G18" t="s">
        <v>834</v>
      </c>
    </row>
    <row r="19" spans="2:7" x14ac:dyDescent="0.25">
      <c r="B19" t="s">
        <v>414</v>
      </c>
      <c r="C19" t="s">
        <v>488</v>
      </c>
      <c r="D19" t="s">
        <v>438</v>
      </c>
      <c r="E19" t="s">
        <v>447</v>
      </c>
      <c r="F19" s="19"/>
      <c r="G19" t="s">
        <v>835</v>
      </c>
    </row>
    <row r="20" spans="2:7" x14ac:dyDescent="0.25">
      <c r="B20" t="s">
        <v>415</v>
      </c>
      <c r="C20" t="s">
        <v>489</v>
      </c>
      <c r="D20" t="s">
        <v>439</v>
      </c>
      <c r="E20" t="s">
        <v>451</v>
      </c>
      <c r="G20" t="s">
        <v>832</v>
      </c>
    </row>
    <row r="21" spans="2:7" x14ac:dyDescent="0.25">
      <c r="B21" t="s">
        <v>416</v>
      </c>
      <c r="C21" t="s">
        <v>490</v>
      </c>
      <c r="D21" t="s">
        <v>444</v>
      </c>
      <c r="E21" t="s">
        <v>443</v>
      </c>
      <c r="G21" t="s">
        <v>833</v>
      </c>
    </row>
    <row r="22" spans="2:7" x14ac:dyDescent="0.25">
      <c r="B22" t="s">
        <v>194</v>
      </c>
      <c r="C22" t="s">
        <v>491</v>
      </c>
      <c r="D22" t="s">
        <v>196</v>
      </c>
      <c r="E22" t="s">
        <v>441</v>
      </c>
      <c r="G22" t="s">
        <v>842</v>
      </c>
    </row>
    <row r="23" spans="2:7" x14ac:dyDescent="0.25">
      <c r="B23" t="s">
        <v>417</v>
      </c>
      <c r="C23" t="s">
        <v>492</v>
      </c>
      <c r="D23" t="s">
        <v>440</v>
      </c>
      <c r="E23" t="s">
        <v>442</v>
      </c>
      <c r="G23" t="s">
        <v>843</v>
      </c>
    </row>
    <row r="24" spans="2:7" x14ac:dyDescent="0.25">
      <c r="B24" t="s">
        <v>418</v>
      </c>
      <c r="C24" t="s">
        <v>493</v>
      </c>
      <c r="D24" t="s">
        <v>449</v>
      </c>
      <c r="E24" t="s">
        <v>445</v>
      </c>
      <c r="G24" t="s">
        <v>844</v>
      </c>
    </row>
    <row r="25" spans="2:7" x14ac:dyDescent="0.25">
      <c r="B25" t="s">
        <v>419</v>
      </c>
      <c r="C25" t="s">
        <v>494</v>
      </c>
      <c r="D25" t="s">
        <v>830</v>
      </c>
      <c r="E25" t="s">
        <v>448</v>
      </c>
      <c r="G25" t="s">
        <v>845</v>
      </c>
    </row>
    <row r="26" spans="2:7" x14ac:dyDescent="0.25">
      <c r="B26" t="s">
        <v>420</v>
      </c>
      <c r="C26" t="s">
        <v>495</v>
      </c>
    </row>
    <row r="27" spans="2:7" x14ac:dyDescent="0.25">
      <c r="B27" t="s">
        <v>426</v>
      </c>
      <c r="C27" t="s">
        <v>502</v>
      </c>
    </row>
    <row r="28" spans="2:7" x14ac:dyDescent="0.25">
      <c r="B28" t="s">
        <v>427</v>
      </c>
      <c r="C28" t="s">
        <v>501</v>
      </c>
    </row>
    <row r="29" spans="2:7" x14ac:dyDescent="0.25">
      <c r="B29" t="s">
        <v>428</v>
      </c>
      <c r="C29" t="s">
        <v>503</v>
      </c>
    </row>
    <row r="30" spans="2:7" x14ac:dyDescent="0.25">
      <c r="B30" t="s">
        <v>429</v>
      </c>
      <c r="C30" t="s">
        <v>504</v>
      </c>
    </row>
    <row r="31" spans="2:7" x14ac:dyDescent="0.25">
      <c r="B31" t="s">
        <v>430</v>
      </c>
      <c r="C31" t="s">
        <v>480</v>
      </c>
    </row>
    <row r="33" spans="2:6" x14ac:dyDescent="0.25">
      <c r="B33" t="s">
        <v>479</v>
      </c>
      <c r="C33" t="s">
        <v>526</v>
      </c>
      <c r="E33" t="s">
        <v>505</v>
      </c>
      <c r="F33" t="s">
        <v>506</v>
      </c>
    </row>
    <row r="34" spans="2:6" x14ac:dyDescent="0.25">
      <c r="B34" t="s">
        <v>524</v>
      </c>
      <c r="C34" t="s">
        <v>525</v>
      </c>
    </row>
  </sheetData>
  <mergeCells count="1">
    <mergeCell ref="F16:F19"/>
  </mergeCells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2176D-CFFA-4A34-AB14-C1369F5F19BF}">
  <dimension ref="A1:Y232"/>
  <sheetViews>
    <sheetView tabSelected="1" zoomScale="85" zoomScaleNormal="85" workbookViewId="0">
      <pane xSplit="3" ySplit="2" topLeftCell="G12" activePane="bottomRight" state="frozen"/>
      <selection pane="topRight" activeCell="D1" sqref="D1"/>
      <selection pane="bottomLeft" activeCell="A3" sqref="A3"/>
      <selection pane="bottomRight" activeCell="W21" sqref="W21"/>
    </sheetView>
  </sheetViews>
  <sheetFormatPr defaultRowHeight="15" x14ac:dyDescent="0.25"/>
  <cols>
    <col min="3" max="3" width="39.5703125" bestFit="1" customWidth="1"/>
    <col min="4" max="4" width="16.42578125" bestFit="1" customWidth="1"/>
    <col min="5" max="5" width="5.5703125" customWidth="1"/>
    <col min="6" max="9" width="9.7109375" customWidth="1"/>
    <col min="10" max="10" width="5.7109375" customWidth="1"/>
    <col min="11" max="11" width="10.28515625" bestFit="1" customWidth="1"/>
    <col min="12" max="12" width="8.85546875" style="4"/>
    <col min="16" max="16" width="9.7109375" bestFit="1" customWidth="1"/>
    <col min="18" max="18" width="11.28515625" bestFit="1" customWidth="1"/>
    <col min="23" max="23" width="101.140625" bestFit="1" customWidth="1"/>
    <col min="25" max="25" width="73.7109375" customWidth="1"/>
  </cols>
  <sheetData>
    <row r="1" spans="1:25" s="1" customFormat="1" x14ac:dyDescent="0.25">
      <c r="A1" s="1" t="s">
        <v>15</v>
      </c>
      <c r="F1" s="20" t="s">
        <v>38</v>
      </c>
      <c r="G1" s="20"/>
      <c r="H1" s="20"/>
      <c r="I1" s="20"/>
      <c r="K1" s="20" t="s">
        <v>32</v>
      </c>
      <c r="L1" s="20"/>
      <c r="M1" s="20"/>
      <c r="N1" s="20"/>
      <c r="O1" s="20"/>
      <c r="P1" s="20"/>
      <c r="Q1" s="20"/>
      <c r="R1" s="20"/>
      <c r="S1" s="20"/>
      <c r="T1" s="7"/>
      <c r="U1" s="7"/>
    </row>
    <row r="2" spans="1:25" s="1" customFormat="1" x14ac:dyDescent="0.25">
      <c r="B2" s="1" t="s">
        <v>0</v>
      </c>
      <c r="C2" s="1" t="s">
        <v>1</v>
      </c>
      <c r="D2" s="1" t="s">
        <v>17</v>
      </c>
      <c r="E2" s="1" t="s">
        <v>197</v>
      </c>
      <c r="F2" s="1" t="s">
        <v>5</v>
      </c>
      <c r="G2" s="1" t="s">
        <v>34</v>
      </c>
      <c r="H2" s="1" t="s">
        <v>35</v>
      </c>
      <c r="I2" s="1" t="s">
        <v>36</v>
      </c>
      <c r="K2" s="1" t="s">
        <v>33</v>
      </c>
      <c r="L2" s="2" t="s">
        <v>2</v>
      </c>
      <c r="M2" s="1" t="s">
        <v>52</v>
      </c>
      <c r="N2" s="1" t="s">
        <v>18</v>
      </c>
      <c r="O2" s="1" t="s">
        <v>3</v>
      </c>
      <c r="P2" s="1" t="s">
        <v>53</v>
      </c>
      <c r="Q2" s="1" t="s">
        <v>6</v>
      </c>
      <c r="R2" s="1" t="s">
        <v>54</v>
      </c>
      <c r="S2" s="1" t="s">
        <v>7</v>
      </c>
      <c r="T2" s="1" t="s">
        <v>328</v>
      </c>
      <c r="U2" s="1" t="s">
        <v>329</v>
      </c>
      <c r="W2" s="1" t="s">
        <v>9</v>
      </c>
      <c r="Y2" s="1" t="s">
        <v>20</v>
      </c>
    </row>
    <row r="4" spans="1:25" x14ac:dyDescent="0.25">
      <c r="B4">
        <v>2101</v>
      </c>
      <c r="C4" t="s">
        <v>31</v>
      </c>
      <c r="D4" t="s">
        <v>29</v>
      </c>
      <c r="H4">
        <v>1</v>
      </c>
    </row>
    <row r="5" spans="1:25" x14ac:dyDescent="0.25">
      <c r="B5">
        <v>2102</v>
      </c>
      <c r="C5" t="s">
        <v>71</v>
      </c>
      <c r="H5">
        <v>3</v>
      </c>
      <c r="I5">
        <v>1</v>
      </c>
    </row>
    <row r="6" spans="1:25" x14ac:dyDescent="0.25">
      <c r="B6">
        <v>2103</v>
      </c>
      <c r="C6" t="s">
        <v>72</v>
      </c>
      <c r="H6">
        <v>3</v>
      </c>
      <c r="I6">
        <v>1</v>
      </c>
    </row>
    <row r="7" spans="1:25" x14ac:dyDescent="0.25">
      <c r="B7">
        <v>2104</v>
      </c>
      <c r="C7" t="s">
        <v>73</v>
      </c>
      <c r="H7">
        <v>3</v>
      </c>
      <c r="I7">
        <v>1</v>
      </c>
    </row>
    <row r="8" spans="1:25" x14ac:dyDescent="0.25">
      <c r="B8">
        <v>2105</v>
      </c>
      <c r="C8" t="s">
        <v>327</v>
      </c>
      <c r="H8">
        <v>4</v>
      </c>
    </row>
    <row r="9" spans="1:25" x14ac:dyDescent="0.25">
      <c r="B9">
        <v>2106</v>
      </c>
      <c r="C9" t="s">
        <v>74</v>
      </c>
      <c r="H9">
        <v>10</v>
      </c>
      <c r="I9">
        <v>5</v>
      </c>
    </row>
    <row r="10" spans="1:25" x14ac:dyDescent="0.25">
      <c r="B10">
        <v>2107</v>
      </c>
      <c r="C10" t="s">
        <v>75</v>
      </c>
      <c r="H10">
        <v>6</v>
      </c>
      <c r="I10">
        <v>3</v>
      </c>
    </row>
    <row r="11" spans="1:25" x14ac:dyDescent="0.25">
      <c r="B11">
        <v>2108</v>
      </c>
      <c r="C11" t="s">
        <v>85</v>
      </c>
      <c r="H11">
        <v>25</v>
      </c>
      <c r="I11">
        <v>5</v>
      </c>
    </row>
    <row r="12" spans="1:25" x14ac:dyDescent="0.25">
      <c r="B12">
        <v>2109</v>
      </c>
      <c r="C12" t="s">
        <v>76</v>
      </c>
      <c r="H12">
        <v>40</v>
      </c>
      <c r="I12">
        <v>10</v>
      </c>
    </row>
    <row r="13" spans="1:25" x14ac:dyDescent="0.25">
      <c r="B13">
        <v>2110</v>
      </c>
      <c r="C13" t="s">
        <v>77</v>
      </c>
      <c r="H13">
        <v>20</v>
      </c>
      <c r="I13">
        <v>-5</v>
      </c>
    </row>
    <row r="14" spans="1:25" x14ac:dyDescent="0.25">
      <c r="B14">
        <v>2111</v>
      </c>
      <c r="C14" t="s">
        <v>78</v>
      </c>
      <c r="H14">
        <v>20</v>
      </c>
    </row>
    <row r="15" spans="1:25" x14ac:dyDescent="0.25">
      <c r="B15">
        <v>2112</v>
      </c>
      <c r="C15" t="s">
        <v>79</v>
      </c>
      <c r="H15">
        <v>18</v>
      </c>
    </row>
    <row r="16" spans="1:25" x14ac:dyDescent="0.25">
      <c r="B16">
        <v>2113</v>
      </c>
      <c r="C16" t="s">
        <v>80</v>
      </c>
      <c r="H16">
        <v>15</v>
      </c>
      <c r="I16">
        <v>-5</v>
      </c>
    </row>
    <row r="17" spans="2:23" x14ac:dyDescent="0.25">
      <c r="B17">
        <v>2114</v>
      </c>
      <c r="C17" t="s">
        <v>81</v>
      </c>
      <c r="H17">
        <v>12</v>
      </c>
      <c r="I17">
        <v>6</v>
      </c>
    </row>
    <row r="18" spans="2:23" x14ac:dyDescent="0.25">
      <c r="B18">
        <v>2115</v>
      </c>
      <c r="C18" t="s">
        <v>858</v>
      </c>
      <c r="H18">
        <v>15</v>
      </c>
      <c r="I18">
        <v>-5</v>
      </c>
    </row>
    <row r="19" spans="2:23" x14ac:dyDescent="0.25">
      <c r="B19">
        <v>2116</v>
      </c>
      <c r="C19" t="s">
        <v>1027</v>
      </c>
      <c r="H19">
        <v>20</v>
      </c>
      <c r="I19">
        <v>10</v>
      </c>
      <c r="W19" t="s">
        <v>1028</v>
      </c>
    </row>
    <row r="20" spans="2:23" x14ac:dyDescent="0.25">
      <c r="B20">
        <v>2117</v>
      </c>
      <c r="C20" t="s">
        <v>1029</v>
      </c>
      <c r="H20">
        <v>40</v>
      </c>
      <c r="I20">
        <v>10</v>
      </c>
    </row>
    <row r="21" spans="2:23" x14ac:dyDescent="0.25">
      <c r="B21">
        <v>2118</v>
      </c>
      <c r="C21" t="s">
        <v>1030</v>
      </c>
      <c r="H21">
        <v>25</v>
      </c>
      <c r="I21">
        <v>10</v>
      </c>
      <c r="W21" t="s">
        <v>1037</v>
      </c>
    </row>
    <row r="22" spans="2:23" x14ac:dyDescent="0.25">
      <c r="B22">
        <v>2131</v>
      </c>
      <c r="C22" t="s">
        <v>86</v>
      </c>
      <c r="H22">
        <v>0</v>
      </c>
      <c r="I22">
        <v>12</v>
      </c>
    </row>
    <row r="23" spans="2:23" x14ac:dyDescent="0.25">
      <c r="B23">
        <v>2132</v>
      </c>
      <c r="C23" t="s">
        <v>82</v>
      </c>
      <c r="H23">
        <v>6</v>
      </c>
      <c r="I23">
        <v>15</v>
      </c>
    </row>
    <row r="24" spans="2:23" x14ac:dyDescent="0.25">
      <c r="B24">
        <v>2133</v>
      </c>
      <c r="C24" t="s">
        <v>83</v>
      </c>
      <c r="H24">
        <v>6</v>
      </c>
      <c r="I24">
        <v>20</v>
      </c>
    </row>
    <row r="25" spans="2:23" x14ac:dyDescent="0.25">
      <c r="B25">
        <v>2134</v>
      </c>
      <c r="C25" t="s">
        <v>84</v>
      </c>
      <c r="H25">
        <v>8</v>
      </c>
      <c r="I25">
        <v>20</v>
      </c>
    </row>
    <row r="26" spans="2:23" x14ac:dyDescent="0.25">
      <c r="B26">
        <v>2141</v>
      </c>
      <c r="C26" t="s">
        <v>87</v>
      </c>
      <c r="E26">
        <v>2</v>
      </c>
      <c r="F26">
        <v>10</v>
      </c>
      <c r="I26">
        <v>50</v>
      </c>
    </row>
    <row r="27" spans="2:23" x14ac:dyDescent="0.25">
      <c r="B27">
        <v>2142</v>
      </c>
      <c r="C27" t="s">
        <v>88</v>
      </c>
      <c r="E27">
        <v>3</v>
      </c>
      <c r="F27">
        <v>30</v>
      </c>
      <c r="H27">
        <v>35</v>
      </c>
      <c r="I27">
        <v>10</v>
      </c>
    </row>
    <row r="28" spans="2:23" x14ac:dyDescent="0.25">
      <c r="B28">
        <v>2151</v>
      </c>
      <c r="C28" t="s">
        <v>89</v>
      </c>
      <c r="G28">
        <v>1</v>
      </c>
    </row>
    <row r="29" spans="2:23" x14ac:dyDescent="0.25">
      <c r="B29">
        <v>2152</v>
      </c>
      <c r="C29" t="s">
        <v>90</v>
      </c>
      <c r="G29">
        <v>5</v>
      </c>
    </row>
    <row r="30" spans="2:23" x14ac:dyDescent="0.25">
      <c r="B30">
        <v>2153</v>
      </c>
      <c r="C30" t="s">
        <v>91</v>
      </c>
      <c r="G30">
        <v>10</v>
      </c>
    </row>
    <row r="31" spans="2:23" x14ac:dyDescent="0.25">
      <c r="B31">
        <v>2154</v>
      </c>
      <c r="C31" t="s">
        <v>92</v>
      </c>
      <c r="G31">
        <v>50</v>
      </c>
    </row>
    <row r="32" spans="2:23" x14ac:dyDescent="0.25">
      <c r="B32">
        <v>2155</v>
      </c>
      <c r="C32" t="s">
        <v>93</v>
      </c>
      <c r="E32">
        <v>2</v>
      </c>
      <c r="G32">
        <v>101</v>
      </c>
    </row>
    <row r="33" spans="2:23" x14ac:dyDescent="0.25">
      <c r="B33">
        <v>2156</v>
      </c>
      <c r="C33" t="s">
        <v>94</v>
      </c>
      <c r="E33">
        <v>2</v>
      </c>
      <c r="G33">
        <v>500</v>
      </c>
    </row>
    <row r="34" spans="2:23" x14ac:dyDescent="0.25">
      <c r="B34">
        <v>2157</v>
      </c>
      <c r="C34" t="s">
        <v>97</v>
      </c>
      <c r="E34">
        <v>2</v>
      </c>
      <c r="G34">
        <v>1000</v>
      </c>
    </row>
    <row r="35" spans="2:23" x14ac:dyDescent="0.25">
      <c r="B35">
        <v>2158</v>
      </c>
      <c r="C35" t="s">
        <v>95</v>
      </c>
      <c r="E35">
        <v>2</v>
      </c>
      <c r="G35">
        <v>5000</v>
      </c>
    </row>
    <row r="36" spans="2:23" x14ac:dyDescent="0.25">
      <c r="B36">
        <v>2159</v>
      </c>
      <c r="C36" t="s">
        <v>96</v>
      </c>
      <c r="E36">
        <v>3</v>
      </c>
      <c r="G36">
        <v>10100</v>
      </c>
    </row>
    <row r="38" spans="2:23" x14ac:dyDescent="0.25">
      <c r="B38">
        <v>2201</v>
      </c>
      <c r="C38" t="s">
        <v>275</v>
      </c>
      <c r="D38" t="s">
        <v>28</v>
      </c>
      <c r="L38" s="4">
        <v>1</v>
      </c>
      <c r="N38">
        <v>0.15</v>
      </c>
    </row>
    <row r="39" spans="2:23" x14ac:dyDescent="0.25">
      <c r="B39">
        <v>2202</v>
      </c>
      <c r="C39" t="s">
        <v>22</v>
      </c>
      <c r="L39" s="4">
        <v>1</v>
      </c>
      <c r="N39">
        <v>0.02</v>
      </c>
    </row>
    <row r="40" spans="2:23" x14ac:dyDescent="0.25">
      <c r="B40">
        <v>2203</v>
      </c>
      <c r="C40" t="s">
        <v>272</v>
      </c>
      <c r="L40" s="4">
        <v>2</v>
      </c>
      <c r="N40">
        <v>0.01</v>
      </c>
      <c r="Q40">
        <v>4</v>
      </c>
    </row>
    <row r="41" spans="2:23" x14ac:dyDescent="0.25">
      <c r="B41">
        <v>2204</v>
      </c>
      <c r="C41" t="s">
        <v>271</v>
      </c>
      <c r="L41" s="4">
        <v>3</v>
      </c>
      <c r="N41">
        <v>0.08</v>
      </c>
      <c r="Q41">
        <v>6</v>
      </c>
    </row>
    <row r="42" spans="2:23" x14ac:dyDescent="0.25">
      <c r="B42">
        <v>2211</v>
      </c>
      <c r="C42" t="s">
        <v>21</v>
      </c>
      <c r="E42">
        <v>2</v>
      </c>
      <c r="L42" s="4">
        <v>7</v>
      </c>
      <c r="N42">
        <v>0.15</v>
      </c>
      <c r="Q42">
        <v>8</v>
      </c>
    </row>
    <row r="43" spans="2:23" x14ac:dyDescent="0.25">
      <c r="B43">
        <v>2212</v>
      </c>
      <c r="C43" t="s">
        <v>273</v>
      </c>
      <c r="E43">
        <v>2</v>
      </c>
      <c r="L43" s="4">
        <v>4</v>
      </c>
      <c r="N43">
        <v>0.05</v>
      </c>
      <c r="Q43">
        <v>8</v>
      </c>
    </row>
    <row r="44" spans="2:23" x14ac:dyDescent="0.25">
      <c r="B44">
        <v>2213</v>
      </c>
      <c r="C44" t="s">
        <v>274</v>
      </c>
      <c r="E44">
        <v>2</v>
      </c>
      <c r="L44" s="4">
        <v>5</v>
      </c>
      <c r="N44">
        <v>0.3</v>
      </c>
      <c r="Q44">
        <v>18</v>
      </c>
      <c r="S44">
        <v>-0.8</v>
      </c>
    </row>
    <row r="46" spans="2:23" x14ac:dyDescent="0.25">
      <c r="B46">
        <v>2301</v>
      </c>
      <c r="C46" t="s">
        <v>37</v>
      </c>
      <c r="D46" t="s">
        <v>30</v>
      </c>
      <c r="L46" s="13" t="s">
        <v>862</v>
      </c>
      <c r="N46">
        <v>3.5</v>
      </c>
      <c r="U46">
        <v>1</v>
      </c>
      <c r="W46" t="s">
        <v>823</v>
      </c>
    </row>
    <row r="47" spans="2:23" x14ac:dyDescent="0.25">
      <c r="B47">
        <v>2311</v>
      </c>
      <c r="C47" t="s">
        <v>752</v>
      </c>
      <c r="E47">
        <v>2</v>
      </c>
      <c r="L47" s="13" t="s">
        <v>863</v>
      </c>
      <c r="N47">
        <v>5</v>
      </c>
      <c r="Q47">
        <v>15</v>
      </c>
      <c r="U47">
        <v>1</v>
      </c>
      <c r="W47" t="s">
        <v>824</v>
      </c>
    </row>
    <row r="48" spans="2:23" x14ac:dyDescent="0.25">
      <c r="B48">
        <v>2312</v>
      </c>
      <c r="C48" t="s">
        <v>163</v>
      </c>
      <c r="E48">
        <v>2</v>
      </c>
      <c r="L48" s="4">
        <v>20</v>
      </c>
      <c r="N48">
        <v>6</v>
      </c>
      <c r="Q48">
        <v>12</v>
      </c>
      <c r="U48">
        <v>8</v>
      </c>
      <c r="W48" t="s">
        <v>352</v>
      </c>
    </row>
    <row r="49" spans="2:23" x14ac:dyDescent="0.25">
      <c r="B49">
        <v>2321</v>
      </c>
      <c r="C49" t="s">
        <v>145</v>
      </c>
      <c r="E49">
        <v>3</v>
      </c>
      <c r="L49" s="4">
        <v>200</v>
      </c>
      <c r="N49">
        <v>10</v>
      </c>
      <c r="Q49">
        <v>10</v>
      </c>
      <c r="U49">
        <v>6</v>
      </c>
      <c r="W49" t="s">
        <v>359</v>
      </c>
    </row>
    <row r="50" spans="2:23" x14ac:dyDescent="0.25">
      <c r="B50">
        <v>2322</v>
      </c>
      <c r="C50" t="s">
        <v>153</v>
      </c>
      <c r="E50">
        <v>3</v>
      </c>
      <c r="L50" s="4" t="s">
        <v>341</v>
      </c>
      <c r="N50">
        <v>7</v>
      </c>
      <c r="Q50">
        <v>10</v>
      </c>
      <c r="U50">
        <v>20</v>
      </c>
      <c r="W50" t="s">
        <v>366</v>
      </c>
    </row>
    <row r="51" spans="2:23" x14ac:dyDescent="0.25">
      <c r="B51">
        <v>2323</v>
      </c>
      <c r="C51" t="s">
        <v>157</v>
      </c>
      <c r="E51">
        <v>3</v>
      </c>
      <c r="L51" s="4" t="s">
        <v>343</v>
      </c>
      <c r="N51">
        <v>9</v>
      </c>
      <c r="Q51">
        <v>18</v>
      </c>
      <c r="U51">
        <v>30</v>
      </c>
      <c r="W51" t="s">
        <v>370</v>
      </c>
    </row>
    <row r="52" spans="2:23" x14ac:dyDescent="0.25">
      <c r="B52">
        <v>2331</v>
      </c>
      <c r="C52" t="s">
        <v>164</v>
      </c>
      <c r="E52">
        <v>4</v>
      </c>
      <c r="L52" s="4">
        <v>1000</v>
      </c>
      <c r="N52">
        <v>12</v>
      </c>
      <c r="Q52">
        <v>5</v>
      </c>
      <c r="U52">
        <v>6</v>
      </c>
      <c r="W52" t="s">
        <v>859</v>
      </c>
    </row>
    <row r="53" spans="2:23" x14ac:dyDescent="0.25">
      <c r="B53">
        <v>2332</v>
      </c>
      <c r="C53" t="s">
        <v>147</v>
      </c>
      <c r="E53">
        <v>4</v>
      </c>
      <c r="L53" s="4" t="s">
        <v>338</v>
      </c>
      <c r="N53">
        <v>10</v>
      </c>
      <c r="Q53">
        <v>15</v>
      </c>
      <c r="U53">
        <v>20</v>
      </c>
      <c r="W53" t="s">
        <v>356</v>
      </c>
    </row>
    <row r="54" spans="2:23" x14ac:dyDescent="0.25">
      <c r="B54">
        <v>2333</v>
      </c>
      <c r="C54" t="s">
        <v>149</v>
      </c>
      <c r="E54">
        <v>4</v>
      </c>
      <c r="L54" s="4" t="s">
        <v>331</v>
      </c>
      <c r="N54">
        <v>7</v>
      </c>
      <c r="Q54">
        <v>15</v>
      </c>
      <c r="U54">
        <v>6</v>
      </c>
      <c r="W54" t="s">
        <v>362</v>
      </c>
    </row>
    <row r="55" spans="2:23" x14ac:dyDescent="0.25">
      <c r="B55">
        <v>2341</v>
      </c>
      <c r="C55" t="s">
        <v>139</v>
      </c>
      <c r="E55">
        <v>5</v>
      </c>
      <c r="L55" s="4">
        <v>600</v>
      </c>
      <c r="N55">
        <v>10</v>
      </c>
      <c r="Q55">
        <v>6</v>
      </c>
      <c r="S55">
        <v>-1</v>
      </c>
      <c r="U55">
        <v>1</v>
      </c>
      <c r="W55" t="s">
        <v>357</v>
      </c>
    </row>
    <row r="56" spans="2:23" x14ac:dyDescent="0.25">
      <c r="B56">
        <v>2342</v>
      </c>
      <c r="C56" t="s">
        <v>146</v>
      </c>
      <c r="E56">
        <v>5</v>
      </c>
      <c r="L56" s="4">
        <v>600</v>
      </c>
      <c r="N56">
        <v>12</v>
      </c>
      <c r="Q56">
        <v>15</v>
      </c>
      <c r="U56">
        <v>6</v>
      </c>
      <c r="W56" t="s">
        <v>360</v>
      </c>
    </row>
    <row r="57" spans="2:23" x14ac:dyDescent="0.25">
      <c r="B57">
        <v>2343</v>
      </c>
      <c r="C57" t="s">
        <v>154</v>
      </c>
      <c r="E57">
        <v>5</v>
      </c>
      <c r="L57" s="4" t="s">
        <v>342</v>
      </c>
      <c r="N57">
        <v>8</v>
      </c>
      <c r="Q57">
        <v>15</v>
      </c>
      <c r="U57">
        <v>20</v>
      </c>
      <c r="W57" t="s">
        <v>367</v>
      </c>
    </row>
    <row r="58" spans="2:23" x14ac:dyDescent="0.25">
      <c r="B58">
        <v>2344</v>
      </c>
      <c r="C58" t="s">
        <v>158</v>
      </c>
      <c r="E58">
        <v>5</v>
      </c>
      <c r="L58" s="4" t="s">
        <v>344</v>
      </c>
      <c r="N58">
        <v>10</v>
      </c>
      <c r="Q58">
        <v>24</v>
      </c>
      <c r="U58">
        <v>30</v>
      </c>
      <c r="W58" t="s">
        <v>374</v>
      </c>
    </row>
    <row r="59" spans="2:23" x14ac:dyDescent="0.25">
      <c r="B59">
        <v>2345</v>
      </c>
      <c r="C59" t="s">
        <v>159</v>
      </c>
      <c r="E59">
        <v>5</v>
      </c>
      <c r="L59" s="4" t="s">
        <v>346</v>
      </c>
      <c r="N59">
        <v>4</v>
      </c>
      <c r="Q59">
        <v>10</v>
      </c>
      <c r="U59">
        <v>5</v>
      </c>
      <c r="W59" t="s">
        <v>371</v>
      </c>
    </row>
    <row r="60" spans="2:23" x14ac:dyDescent="0.25">
      <c r="B60">
        <v>2351</v>
      </c>
      <c r="C60" t="s">
        <v>143</v>
      </c>
      <c r="E60">
        <v>6</v>
      </c>
      <c r="L60" s="4" t="s">
        <v>336</v>
      </c>
      <c r="N60">
        <v>10</v>
      </c>
      <c r="Q60">
        <v>16</v>
      </c>
      <c r="U60">
        <v>35</v>
      </c>
      <c r="W60" t="s">
        <v>355</v>
      </c>
    </row>
    <row r="61" spans="2:23" x14ac:dyDescent="0.25">
      <c r="B61">
        <v>2352</v>
      </c>
      <c r="C61" t="s">
        <v>148</v>
      </c>
      <c r="E61">
        <v>6</v>
      </c>
      <c r="L61" s="4" t="s">
        <v>339</v>
      </c>
      <c r="N61">
        <v>11</v>
      </c>
      <c r="Q61">
        <v>20</v>
      </c>
      <c r="U61">
        <v>30</v>
      </c>
      <c r="W61" t="s">
        <v>361</v>
      </c>
    </row>
    <row r="62" spans="2:23" x14ac:dyDescent="0.25">
      <c r="B62">
        <v>2353</v>
      </c>
      <c r="C62" t="s">
        <v>155</v>
      </c>
      <c r="E62">
        <v>6</v>
      </c>
      <c r="L62" s="4">
        <v>500</v>
      </c>
      <c r="N62">
        <v>7</v>
      </c>
      <c r="Q62">
        <v>25</v>
      </c>
      <c r="S62">
        <v>1</v>
      </c>
      <c r="T62">
        <v>0.1</v>
      </c>
      <c r="U62">
        <v>1</v>
      </c>
      <c r="W62" t="s">
        <v>368</v>
      </c>
    </row>
    <row r="63" spans="2:23" x14ac:dyDescent="0.25">
      <c r="B63">
        <v>2354</v>
      </c>
      <c r="C63" t="s">
        <v>150</v>
      </c>
      <c r="E63">
        <v>6</v>
      </c>
      <c r="L63" s="4" t="s">
        <v>330</v>
      </c>
      <c r="N63">
        <v>7</v>
      </c>
      <c r="Q63">
        <v>15</v>
      </c>
      <c r="U63">
        <v>12</v>
      </c>
      <c r="W63" t="s">
        <v>363</v>
      </c>
    </row>
    <row r="64" spans="2:23" x14ac:dyDescent="0.25">
      <c r="B64">
        <v>2355</v>
      </c>
      <c r="C64" t="s">
        <v>161</v>
      </c>
      <c r="E64">
        <v>6</v>
      </c>
      <c r="L64" s="4" t="s">
        <v>332</v>
      </c>
      <c r="N64">
        <v>11</v>
      </c>
      <c r="Q64">
        <v>16</v>
      </c>
      <c r="U64">
        <v>30</v>
      </c>
      <c r="W64" t="s">
        <v>372</v>
      </c>
    </row>
    <row r="65" spans="2:23" x14ac:dyDescent="0.25">
      <c r="B65">
        <v>2361</v>
      </c>
      <c r="C65" t="s">
        <v>165</v>
      </c>
      <c r="E65">
        <v>7</v>
      </c>
      <c r="L65" s="4" t="s">
        <v>332</v>
      </c>
      <c r="N65">
        <v>11</v>
      </c>
      <c r="Q65">
        <v>15</v>
      </c>
      <c r="U65">
        <v>100</v>
      </c>
      <c r="W65" t="s">
        <v>349</v>
      </c>
    </row>
    <row r="66" spans="2:23" x14ac:dyDescent="0.25">
      <c r="B66">
        <v>2362</v>
      </c>
      <c r="C66" t="s">
        <v>140</v>
      </c>
      <c r="E66">
        <v>7</v>
      </c>
      <c r="L66" s="4">
        <v>1200</v>
      </c>
      <c r="N66">
        <v>12</v>
      </c>
      <c r="Q66">
        <v>8</v>
      </c>
      <c r="U66">
        <v>8</v>
      </c>
      <c r="W66" t="s">
        <v>358</v>
      </c>
    </row>
    <row r="67" spans="2:23" x14ac:dyDescent="0.25">
      <c r="B67">
        <v>2363</v>
      </c>
      <c r="C67" t="s">
        <v>151</v>
      </c>
      <c r="E67">
        <v>7</v>
      </c>
      <c r="L67" s="4" t="s">
        <v>340</v>
      </c>
      <c r="N67">
        <v>16</v>
      </c>
      <c r="Q67">
        <v>30</v>
      </c>
      <c r="S67">
        <v>-1</v>
      </c>
      <c r="U67">
        <v>4</v>
      </c>
      <c r="W67" t="s">
        <v>365</v>
      </c>
    </row>
    <row r="68" spans="2:23" x14ac:dyDescent="0.25">
      <c r="B68">
        <v>2364</v>
      </c>
      <c r="C68" t="s">
        <v>160</v>
      </c>
      <c r="E68">
        <v>7</v>
      </c>
      <c r="L68" s="4" t="s">
        <v>347</v>
      </c>
      <c r="N68">
        <v>5</v>
      </c>
      <c r="Q68">
        <v>12</v>
      </c>
      <c r="U68">
        <v>5</v>
      </c>
      <c r="W68" t="s">
        <v>371</v>
      </c>
    </row>
    <row r="69" spans="2:23" x14ac:dyDescent="0.25">
      <c r="B69">
        <v>2371</v>
      </c>
      <c r="C69" t="s">
        <v>137</v>
      </c>
      <c r="E69">
        <v>8</v>
      </c>
      <c r="L69" s="4" t="s">
        <v>334</v>
      </c>
      <c r="N69">
        <v>10</v>
      </c>
      <c r="Q69">
        <v>20</v>
      </c>
      <c r="U69">
        <v>125</v>
      </c>
      <c r="W69" t="s">
        <v>350</v>
      </c>
    </row>
    <row r="70" spans="2:23" x14ac:dyDescent="0.25">
      <c r="B70">
        <v>2372</v>
      </c>
      <c r="C70" t="s">
        <v>141</v>
      </c>
      <c r="E70">
        <v>8</v>
      </c>
      <c r="L70" s="4">
        <v>500</v>
      </c>
      <c r="M70">
        <v>500</v>
      </c>
      <c r="N70">
        <v>9</v>
      </c>
      <c r="R70">
        <v>8</v>
      </c>
      <c r="U70">
        <v>20</v>
      </c>
      <c r="W70" t="s">
        <v>353</v>
      </c>
    </row>
    <row r="71" spans="2:23" x14ac:dyDescent="0.25">
      <c r="B71">
        <v>2373</v>
      </c>
      <c r="C71" t="s">
        <v>144</v>
      </c>
      <c r="E71">
        <v>8</v>
      </c>
      <c r="L71" s="4" t="s">
        <v>337</v>
      </c>
      <c r="N71">
        <v>11</v>
      </c>
      <c r="Q71">
        <v>22</v>
      </c>
      <c r="U71">
        <v>35</v>
      </c>
      <c r="W71" t="s">
        <v>355</v>
      </c>
    </row>
    <row r="72" spans="2:23" x14ac:dyDescent="0.25">
      <c r="B72">
        <v>2374</v>
      </c>
      <c r="C72" t="s">
        <v>156</v>
      </c>
      <c r="E72">
        <v>8</v>
      </c>
      <c r="L72" s="4">
        <v>1000</v>
      </c>
      <c r="N72">
        <v>8</v>
      </c>
      <c r="Q72">
        <v>35</v>
      </c>
      <c r="S72">
        <v>1.5</v>
      </c>
      <c r="T72">
        <v>0.15</v>
      </c>
      <c r="U72">
        <v>1</v>
      </c>
      <c r="W72" t="s">
        <v>369</v>
      </c>
    </row>
    <row r="73" spans="2:23" x14ac:dyDescent="0.25">
      <c r="B73">
        <v>2375</v>
      </c>
      <c r="C73" t="s">
        <v>162</v>
      </c>
      <c r="E73">
        <v>8</v>
      </c>
      <c r="L73" s="4" t="s">
        <v>345</v>
      </c>
      <c r="N73">
        <v>12</v>
      </c>
      <c r="Q73">
        <v>20</v>
      </c>
      <c r="U73">
        <v>30</v>
      </c>
      <c r="W73" t="s">
        <v>373</v>
      </c>
    </row>
    <row r="74" spans="2:23" x14ac:dyDescent="0.25">
      <c r="B74">
        <v>2381</v>
      </c>
      <c r="C74" t="s">
        <v>166</v>
      </c>
      <c r="E74">
        <v>9</v>
      </c>
      <c r="L74" s="4" t="s">
        <v>333</v>
      </c>
      <c r="N74">
        <v>12</v>
      </c>
      <c r="Q74">
        <v>20</v>
      </c>
      <c r="U74">
        <v>125</v>
      </c>
      <c r="W74" t="s">
        <v>348</v>
      </c>
    </row>
    <row r="75" spans="2:23" x14ac:dyDescent="0.25">
      <c r="B75">
        <v>2382</v>
      </c>
      <c r="C75" t="s">
        <v>152</v>
      </c>
      <c r="E75">
        <v>9</v>
      </c>
      <c r="L75" s="4">
        <v>1000</v>
      </c>
      <c r="N75">
        <v>18</v>
      </c>
      <c r="Q75">
        <v>45</v>
      </c>
      <c r="U75">
        <v>8</v>
      </c>
      <c r="W75" t="s">
        <v>364</v>
      </c>
    </row>
    <row r="76" spans="2:23" x14ac:dyDescent="0.25">
      <c r="B76">
        <v>2391</v>
      </c>
      <c r="C76" t="s">
        <v>138</v>
      </c>
      <c r="E76">
        <v>10</v>
      </c>
      <c r="L76" s="4" t="s">
        <v>335</v>
      </c>
      <c r="N76">
        <v>11</v>
      </c>
      <c r="Q76">
        <v>25</v>
      </c>
      <c r="U76">
        <v>125</v>
      </c>
      <c r="W76" t="s">
        <v>351</v>
      </c>
    </row>
    <row r="77" spans="2:23" x14ac:dyDescent="0.25">
      <c r="B77">
        <v>2392</v>
      </c>
      <c r="C77" t="s">
        <v>142</v>
      </c>
      <c r="E77">
        <v>10</v>
      </c>
      <c r="L77" s="4">
        <v>600</v>
      </c>
      <c r="M77">
        <v>600</v>
      </c>
      <c r="N77">
        <v>9</v>
      </c>
      <c r="R77">
        <v>12</v>
      </c>
      <c r="U77">
        <v>40</v>
      </c>
      <c r="W77" t="s">
        <v>354</v>
      </c>
    </row>
    <row r="79" spans="2:23" x14ac:dyDescent="0.25">
      <c r="B79">
        <v>2401</v>
      </c>
      <c r="C79" t="s">
        <v>98</v>
      </c>
      <c r="D79" t="s">
        <v>23</v>
      </c>
      <c r="O79">
        <v>1</v>
      </c>
    </row>
    <row r="80" spans="2:23" x14ac:dyDescent="0.25">
      <c r="B80">
        <v>2402</v>
      </c>
      <c r="C80" t="s">
        <v>167</v>
      </c>
    </row>
    <row r="81" spans="2:19" x14ac:dyDescent="0.25">
      <c r="B81">
        <v>2403</v>
      </c>
      <c r="C81" t="s">
        <v>169</v>
      </c>
      <c r="O81">
        <v>1</v>
      </c>
    </row>
    <row r="82" spans="2:19" x14ac:dyDescent="0.25">
      <c r="B82">
        <v>2404</v>
      </c>
      <c r="C82" t="s">
        <v>168</v>
      </c>
      <c r="O82">
        <v>2</v>
      </c>
      <c r="S82">
        <v>-0.5</v>
      </c>
    </row>
    <row r="83" spans="2:19" x14ac:dyDescent="0.25">
      <c r="B83">
        <v>2411</v>
      </c>
      <c r="C83" t="s">
        <v>99</v>
      </c>
      <c r="E83">
        <v>2</v>
      </c>
      <c r="O83">
        <v>2</v>
      </c>
    </row>
    <row r="84" spans="2:19" x14ac:dyDescent="0.25">
      <c r="B84">
        <v>2421</v>
      </c>
      <c r="C84" t="s">
        <v>100</v>
      </c>
      <c r="E84">
        <v>3</v>
      </c>
      <c r="O84">
        <v>14</v>
      </c>
    </row>
    <row r="85" spans="2:19" x14ac:dyDescent="0.25">
      <c r="B85">
        <v>2431</v>
      </c>
      <c r="C85" t="s">
        <v>101</v>
      </c>
      <c r="E85">
        <v>4</v>
      </c>
      <c r="O85">
        <v>21</v>
      </c>
    </row>
    <row r="86" spans="2:19" x14ac:dyDescent="0.25">
      <c r="B86">
        <v>2441</v>
      </c>
      <c r="C86" t="s">
        <v>102</v>
      </c>
      <c r="E86">
        <v>5</v>
      </c>
      <c r="O86">
        <v>48</v>
      </c>
    </row>
    <row r="87" spans="2:19" x14ac:dyDescent="0.25">
      <c r="B87">
        <v>2451</v>
      </c>
      <c r="C87" t="s">
        <v>103</v>
      </c>
      <c r="E87">
        <v>6</v>
      </c>
      <c r="O87">
        <v>72</v>
      </c>
    </row>
    <row r="88" spans="2:19" x14ac:dyDescent="0.25">
      <c r="B88">
        <v>2461</v>
      </c>
      <c r="C88" t="s">
        <v>104</v>
      </c>
      <c r="E88">
        <v>7</v>
      </c>
      <c r="O88">
        <v>100</v>
      </c>
    </row>
    <row r="89" spans="2:19" x14ac:dyDescent="0.25">
      <c r="B89">
        <v>2471</v>
      </c>
      <c r="C89" t="s">
        <v>105</v>
      </c>
      <c r="E89">
        <v>8</v>
      </c>
      <c r="O89">
        <v>200</v>
      </c>
    </row>
    <row r="90" spans="2:19" x14ac:dyDescent="0.25">
      <c r="B90">
        <v>2481</v>
      </c>
      <c r="C90" t="s">
        <v>106</v>
      </c>
      <c r="E90">
        <v>9</v>
      </c>
      <c r="O90">
        <v>400</v>
      </c>
    </row>
    <row r="91" spans="2:19" x14ac:dyDescent="0.25">
      <c r="B91">
        <v>2491</v>
      </c>
      <c r="C91" t="s">
        <v>107</v>
      </c>
      <c r="E91">
        <v>10</v>
      </c>
      <c r="O91">
        <v>1500</v>
      </c>
    </row>
    <row r="93" spans="2:19" x14ac:dyDescent="0.25">
      <c r="B93">
        <v>2501</v>
      </c>
      <c r="C93" t="s">
        <v>810</v>
      </c>
      <c r="D93" t="s">
        <v>24</v>
      </c>
      <c r="O93">
        <v>1</v>
      </c>
    </row>
    <row r="94" spans="2:19" x14ac:dyDescent="0.25">
      <c r="B94">
        <v>2502</v>
      </c>
      <c r="C94" t="s">
        <v>170</v>
      </c>
      <c r="N94">
        <v>0.04</v>
      </c>
    </row>
    <row r="95" spans="2:19" x14ac:dyDescent="0.25">
      <c r="B95">
        <v>2503</v>
      </c>
      <c r="C95" t="s">
        <v>171</v>
      </c>
      <c r="N95">
        <v>0.02</v>
      </c>
    </row>
    <row r="96" spans="2:19" x14ac:dyDescent="0.25">
      <c r="B96">
        <v>2504</v>
      </c>
      <c r="C96" t="s">
        <v>172</v>
      </c>
      <c r="N96">
        <v>0.04</v>
      </c>
      <c r="O96">
        <v>1</v>
      </c>
    </row>
    <row r="97" spans="2:15" x14ac:dyDescent="0.25">
      <c r="B97">
        <v>2511</v>
      </c>
      <c r="C97" t="s">
        <v>811</v>
      </c>
      <c r="E97">
        <v>2</v>
      </c>
      <c r="O97">
        <v>2</v>
      </c>
    </row>
    <row r="98" spans="2:15" x14ac:dyDescent="0.25">
      <c r="B98">
        <v>2512</v>
      </c>
      <c r="C98" t="s">
        <v>180</v>
      </c>
      <c r="E98">
        <v>2</v>
      </c>
      <c r="K98">
        <v>3</v>
      </c>
      <c r="N98">
        <v>0.05</v>
      </c>
      <c r="O98">
        <v>2</v>
      </c>
    </row>
    <row r="99" spans="2:15" x14ac:dyDescent="0.25">
      <c r="B99">
        <v>2513</v>
      </c>
      <c r="C99" t="s">
        <v>303</v>
      </c>
      <c r="N99">
        <v>0.04</v>
      </c>
    </row>
    <row r="100" spans="2:15" x14ac:dyDescent="0.25">
      <c r="B100">
        <v>2521</v>
      </c>
      <c r="C100" t="s">
        <v>812</v>
      </c>
      <c r="E100">
        <v>3</v>
      </c>
      <c r="O100">
        <v>14</v>
      </c>
    </row>
    <row r="101" spans="2:15" x14ac:dyDescent="0.25">
      <c r="B101">
        <v>2531</v>
      </c>
      <c r="C101" t="s">
        <v>813</v>
      </c>
      <c r="E101">
        <v>4</v>
      </c>
      <c r="O101">
        <v>21</v>
      </c>
    </row>
    <row r="102" spans="2:15" x14ac:dyDescent="0.25">
      <c r="B102">
        <v>2541</v>
      </c>
      <c r="C102" t="s">
        <v>815</v>
      </c>
      <c r="E102">
        <v>5</v>
      </c>
      <c r="O102">
        <v>48</v>
      </c>
    </row>
    <row r="103" spans="2:15" x14ac:dyDescent="0.25">
      <c r="B103">
        <v>2551</v>
      </c>
      <c r="C103" t="s">
        <v>814</v>
      </c>
      <c r="E103">
        <v>6</v>
      </c>
      <c r="O103">
        <v>72</v>
      </c>
    </row>
    <row r="104" spans="2:15" x14ac:dyDescent="0.25">
      <c r="B104">
        <v>2561</v>
      </c>
      <c r="C104" t="s">
        <v>816</v>
      </c>
      <c r="E104">
        <v>7</v>
      </c>
      <c r="O104">
        <v>100</v>
      </c>
    </row>
    <row r="105" spans="2:15" x14ac:dyDescent="0.25">
      <c r="B105">
        <v>2571</v>
      </c>
      <c r="C105" t="s">
        <v>817</v>
      </c>
      <c r="E105">
        <v>8</v>
      </c>
      <c r="O105">
        <v>200</v>
      </c>
    </row>
    <row r="106" spans="2:15" x14ac:dyDescent="0.25">
      <c r="B106">
        <v>2581</v>
      </c>
      <c r="C106" t="s">
        <v>819</v>
      </c>
      <c r="E106">
        <v>9</v>
      </c>
      <c r="O106">
        <v>400</v>
      </c>
    </row>
    <row r="107" spans="2:15" x14ac:dyDescent="0.25">
      <c r="B107">
        <v>2591</v>
      </c>
      <c r="C107" t="s">
        <v>818</v>
      </c>
      <c r="E107">
        <v>10</v>
      </c>
      <c r="O107">
        <v>1500</v>
      </c>
    </row>
    <row r="109" spans="2:15" x14ac:dyDescent="0.25">
      <c r="B109">
        <v>2601</v>
      </c>
      <c r="C109" t="s">
        <v>108</v>
      </c>
      <c r="D109" t="s">
        <v>25</v>
      </c>
      <c r="O109">
        <v>1</v>
      </c>
    </row>
    <row r="110" spans="2:15" x14ac:dyDescent="0.25">
      <c r="B110">
        <v>2602</v>
      </c>
      <c r="C110" t="s">
        <v>173</v>
      </c>
      <c r="N110">
        <v>0.02</v>
      </c>
    </row>
    <row r="111" spans="2:15" x14ac:dyDescent="0.25">
      <c r="B111">
        <v>2603</v>
      </c>
      <c r="C111" t="s">
        <v>175</v>
      </c>
      <c r="N111">
        <v>0.06</v>
      </c>
    </row>
    <row r="112" spans="2:15" x14ac:dyDescent="0.25">
      <c r="B112">
        <v>2604</v>
      </c>
      <c r="C112" t="s">
        <v>174</v>
      </c>
      <c r="N112">
        <v>0.08</v>
      </c>
      <c r="O112">
        <v>1</v>
      </c>
    </row>
    <row r="113" spans="2:19" x14ac:dyDescent="0.25">
      <c r="B113">
        <v>2611</v>
      </c>
      <c r="C113" t="s">
        <v>109</v>
      </c>
      <c r="E113">
        <v>2</v>
      </c>
      <c r="O113">
        <v>2</v>
      </c>
    </row>
    <row r="114" spans="2:19" x14ac:dyDescent="0.25">
      <c r="B114">
        <v>2621</v>
      </c>
      <c r="C114" t="s">
        <v>110</v>
      </c>
      <c r="E114">
        <v>3</v>
      </c>
      <c r="O114">
        <v>14</v>
      </c>
    </row>
    <row r="115" spans="2:19" x14ac:dyDescent="0.25">
      <c r="B115">
        <v>2631</v>
      </c>
      <c r="C115" t="s">
        <v>111</v>
      </c>
      <c r="E115">
        <v>4</v>
      </c>
      <c r="O115">
        <v>21</v>
      </c>
    </row>
    <row r="116" spans="2:19" x14ac:dyDescent="0.25">
      <c r="B116">
        <v>2641</v>
      </c>
      <c r="C116" t="s">
        <v>750</v>
      </c>
      <c r="E116">
        <v>5</v>
      </c>
      <c r="O116">
        <v>48</v>
      </c>
    </row>
    <row r="117" spans="2:19" x14ac:dyDescent="0.25">
      <c r="B117">
        <v>2651</v>
      </c>
      <c r="C117" t="s">
        <v>112</v>
      </c>
      <c r="E117">
        <v>6</v>
      </c>
      <c r="O117">
        <v>72</v>
      </c>
    </row>
    <row r="118" spans="2:19" x14ac:dyDescent="0.25">
      <c r="B118">
        <v>2661</v>
      </c>
      <c r="C118" t="s">
        <v>113</v>
      </c>
      <c r="E118">
        <v>7</v>
      </c>
      <c r="O118">
        <v>100</v>
      </c>
    </row>
    <row r="119" spans="2:19" x14ac:dyDescent="0.25">
      <c r="B119">
        <v>2671</v>
      </c>
      <c r="C119" t="s">
        <v>114</v>
      </c>
      <c r="E119">
        <v>8</v>
      </c>
      <c r="O119">
        <v>200</v>
      </c>
    </row>
    <row r="120" spans="2:19" x14ac:dyDescent="0.25">
      <c r="B120">
        <v>2681</v>
      </c>
      <c r="C120" t="s">
        <v>115</v>
      </c>
      <c r="E120">
        <v>9</v>
      </c>
      <c r="O120">
        <v>400</v>
      </c>
    </row>
    <row r="121" spans="2:19" x14ac:dyDescent="0.25">
      <c r="B121">
        <v>2691</v>
      </c>
      <c r="C121" t="s">
        <v>116</v>
      </c>
      <c r="E121">
        <v>10</v>
      </c>
      <c r="O121">
        <v>1500</v>
      </c>
    </row>
    <row r="123" spans="2:19" x14ac:dyDescent="0.25">
      <c r="B123">
        <v>2701</v>
      </c>
      <c r="C123" t="s">
        <v>117</v>
      </c>
      <c r="D123" t="s">
        <v>26</v>
      </c>
      <c r="O123">
        <v>1</v>
      </c>
    </row>
    <row r="124" spans="2:19" x14ac:dyDescent="0.25">
      <c r="B124">
        <v>2702</v>
      </c>
      <c r="C124" t="s">
        <v>176</v>
      </c>
    </row>
    <row r="125" spans="2:19" x14ac:dyDescent="0.25">
      <c r="B125">
        <v>2703</v>
      </c>
      <c r="C125" t="s">
        <v>177</v>
      </c>
      <c r="S125">
        <v>1</v>
      </c>
    </row>
    <row r="126" spans="2:19" x14ac:dyDescent="0.25">
      <c r="B126">
        <v>2704</v>
      </c>
      <c r="C126" t="s">
        <v>178</v>
      </c>
      <c r="O126">
        <v>1</v>
      </c>
      <c r="S126">
        <v>2</v>
      </c>
    </row>
    <row r="127" spans="2:19" x14ac:dyDescent="0.25">
      <c r="B127">
        <v>2705</v>
      </c>
      <c r="C127" t="s">
        <v>304</v>
      </c>
      <c r="O127">
        <v>2</v>
      </c>
      <c r="S127">
        <v>2</v>
      </c>
    </row>
    <row r="128" spans="2:19" x14ac:dyDescent="0.25">
      <c r="B128">
        <v>2711</v>
      </c>
      <c r="C128" t="s">
        <v>118</v>
      </c>
      <c r="E128">
        <v>2</v>
      </c>
      <c r="O128">
        <v>2</v>
      </c>
    </row>
    <row r="129" spans="2:19" x14ac:dyDescent="0.25">
      <c r="B129">
        <v>2712</v>
      </c>
      <c r="C129" t="s">
        <v>179</v>
      </c>
      <c r="E129">
        <v>2</v>
      </c>
      <c r="O129">
        <v>1</v>
      </c>
      <c r="S129">
        <v>3</v>
      </c>
    </row>
    <row r="130" spans="2:19" x14ac:dyDescent="0.25">
      <c r="B130">
        <v>2713</v>
      </c>
      <c r="C130" t="s">
        <v>305</v>
      </c>
      <c r="E130">
        <v>2</v>
      </c>
      <c r="L130" s="4">
        <v>1</v>
      </c>
      <c r="O130">
        <v>3</v>
      </c>
      <c r="S130">
        <v>2</v>
      </c>
    </row>
    <row r="131" spans="2:19" x14ac:dyDescent="0.25">
      <c r="B131">
        <v>2714</v>
      </c>
      <c r="C131" t="s">
        <v>306</v>
      </c>
      <c r="E131">
        <v>2</v>
      </c>
      <c r="O131">
        <v>2</v>
      </c>
      <c r="S131">
        <v>3</v>
      </c>
    </row>
    <row r="132" spans="2:19" x14ac:dyDescent="0.25">
      <c r="B132">
        <v>2721</v>
      </c>
      <c r="C132" t="s">
        <v>119</v>
      </c>
      <c r="E132">
        <v>3</v>
      </c>
      <c r="O132">
        <v>14</v>
      </c>
    </row>
    <row r="133" spans="2:19" x14ac:dyDescent="0.25">
      <c r="B133">
        <v>2731</v>
      </c>
      <c r="C133" t="s">
        <v>120</v>
      </c>
      <c r="E133">
        <v>4</v>
      </c>
      <c r="O133">
        <v>21</v>
      </c>
    </row>
    <row r="134" spans="2:19" x14ac:dyDescent="0.25">
      <c r="B134">
        <v>2741</v>
      </c>
      <c r="C134" t="s">
        <v>121</v>
      </c>
      <c r="E134">
        <v>5</v>
      </c>
      <c r="O134">
        <v>48</v>
      </c>
    </row>
    <row r="135" spans="2:19" x14ac:dyDescent="0.25">
      <c r="B135">
        <v>2751</v>
      </c>
      <c r="C135" t="s">
        <v>122</v>
      </c>
      <c r="E135">
        <v>6</v>
      </c>
      <c r="O135">
        <v>72</v>
      </c>
    </row>
    <row r="136" spans="2:19" x14ac:dyDescent="0.25">
      <c r="B136">
        <v>2761</v>
      </c>
      <c r="C136" t="s">
        <v>123</v>
      </c>
      <c r="E136">
        <v>7</v>
      </c>
      <c r="O136">
        <v>100</v>
      </c>
    </row>
    <row r="137" spans="2:19" x14ac:dyDescent="0.25">
      <c r="B137">
        <v>2771</v>
      </c>
      <c r="C137" t="s">
        <v>124</v>
      </c>
      <c r="E137">
        <v>8</v>
      </c>
      <c r="O137">
        <v>200</v>
      </c>
    </row>
    <row r="138" spans="2:19" x14ac:dyDescent="0.25">
      <c r="B138">
        <v>2781</v>
      </c>
      <c r="C138" t="s">
        <v>125</v>
      </c>
      <c r="E138">
        <v>9</v>
      </c>
      <c r="O138">
        <v>400</v>
      </c>
    </row>
    <row r="139" spans="2:19" x14ac:dyDescent="0.25">
      <c r="B139">
        <v>2791</v>
      </c>
      <c r="C139" t="s">
        <v>126</v>
      </c>
      <c r="E139">
        <v>10</v>
      </c>
      <c r="O139">
        <v>1500</v>
      </c>
    </row>
    <row r="141" spans="2:19" x14ac:dyDescent="0.25">
      <c r="B141">
        <v>2801</v>
      </c>
      <c r="C141" t="s">
        <v>779</v>
      </c>
      <c r="D141" t="s">
        <v>27</v>
      </c>
    </row>
    <row r="142" spans="2:19" x14ac:dyDescent="0.25">
      <c r="B142">
        <v>2802</v>
      </c>
      <c r="C142" t="s">
        <v>780</v>
      </c>
    </row>
    <row r="143" spans="2:19" x14ac:dyDescent="0.25">
      <c r="B143">
        <v>2803</v>
      </c>
      <c r="C143" t="s">
        <v>781</v>
      </c>
    </row>
    <row r="144" spans="2:19" x14ac:dyDescent="0.25">
      <c r="B144">
        <v>2804</v>
      </c>
      <c r="C144" t="s">
        <v>773</v>
      </c>
    </row>
    <row r="145" spans="2:25" x14ac:dyDescent="0.25">
      <c r="B145">
        <v>2805</v>
      </c>
      <c r="C145" t="s">
        <v>753</v>
      </c>
    </row>
    <row r="146" spans="2:25" x14ac:dyDescent="0.25">
      <c r="B146">
        <v>2806</v>
      </c>
      <c r="C146" t="s">
        <v>301</v>
      </c>
    </row>
    <row r="147" spans="2:25" x14ac:dyDescent="0.25">
      <c r="B147">
        <v>2807</v>
      </c>
      <c r="C147" t="s">
        <v>1026</v>
      </c>
    </row>
    <row r="148" spans="2:25" x14ac:dyDescent="0.25">
      <c r="B148">
        <v>2808</v>
      </c>
    </row>
    <row r="149" spans="2:25" x14ac:dyDescent="0.25">
      <c r="B149">
        <v>2809</v>
      </c>
    </row>
    <row r="150" spans="2:25" x14ac:dyDescent="0.25">
      <c r="B150">
        <v>2810</v>
      </c>
    </row>
    <row r="151" spans="2:25" x14ac:dyDescent="0.25">
      <c r="B151">
        <v>2811</v>
      </c>
      <c r="C151" t="s">
        <v>782</v>
      </c>
      <c r="E151">
        <v>2</v>
      </c>
    </row>
    <row r="152" spans="2:25" x14ac:dyDescent="0.25">
      <c r="B152">
        <v>2812</v>
      </c>
      <c r="C152" t="s">
        <v>783</v>
      </c>
    </row>
    <row r="153" spans="2:25" x14ac:dyDescent="0.25">
      <c r="B153">
        <v>2813</v>
      </c>
      <c r="C153" t="s">
        <v>784</v>
      </c>
    </row>
    <row r="154" spans="2:25" x14ac:dyDescent="0.25">
      <c r="B154">
        <v>2814</v>
      </c>
      <c r="C154" t="s">
        <v>807</v>
      </c>
    </row>
    <row r="155" spans="2:25" x14ac:dyDescent="0.25">
      <c r="B155">
        <v>2815</v>
      </c>
      <c r="C155" t="s">
        <v>302</v>
      </c>
    </row>
    <row r="156" spans="2:25" x14ac:dyDescent="0.25">
      <c r="B156">
        <v>2821</v>
      </c>
      <c r="C156" t="s">
        <v>785</v>
      </c>
      <c r="E156">
        <v>3</v>
      </c>
    </row>
    <row r="157" spans="2:25" x14ac:dyDescent="0.25">
      <c r="B157">
        <v>2822</v>
      </c>
      <c r="C157" t="s">
        <v>786</v>
      </c>
    </row>
    <row r="158" spans="2:25" x14ac:dyDescent="0.25">
      <c r="B158">
        <v>2823</v>
      </c>
      <c r="C158" t="s">
        <v>788</v>
      </c>
    </row>
    <row r="159" spans="2:25" x14ac:dyDescent="0.25">
      <c r="B159">
        <v>2834</v>
      </c>
      <c r="C159" t="s">
        <v>787</v>
      </c>
    </row>
    <row r="160" spans="2:25" x14ac:dyDescent="0.25">
      <c r="B160">
        <v>2825</v>
      </c>
      <c r="C160" t="s">
        <v>548</v>
      </c>
      <c r="Y160" t="s">
        <v>202</v>
      </c>
    </row>
    <row r="161" spans="2:5" x14ac:dyDescent="0.25">
      <c r="B161">
        <v>2831</v>
      </c>
      <c r="C161" t="s">
        <v>789</v>
      </c>
      <c r="E161">
        <v>4</v>
      </c>
    </row>
    <row r="162" spans="2:5" x14ac:dyDescent="0.25">
      <c r="B162">
        <v>2832</v>
      </c>
      <c r="C162" t="s">
        <v>790</v>
      </c>
    </row>
    <row r="163" spans="2:5" x14ac:dyDescent="0.25">
      <c r="B163">
        <v>2841</v>
      </c>
      <c r="C163" t="s">
        <v>792</v>
      </c>
      <c r="E163">
        <v>5</v>
      </c>
    </row>
    <row r="164" spans="2:5" x14ac:dyDescent="0.25">
      <c r="B164">
        <v>2842</v>
      </c>
      <c r="C164" t="s">
        <v>791</v>
      </c>
    </row>
    <row r="165" spans="2:5" x14ac:dyDescent="0.25">
      <c r="B165">
        <v>2851</v>
      </c>
      <c r="C165" t="s">
        <v>793</v>
      </c>
      <c r="E165">
        <v>6</v>
      </c>
    </row>
    <row r="166" spans="2:5" x14ac:dyDescent="0.25">
      <c r="B166">
        <v>2852</v>
      </c>
      <c r="C166" t="s">
        <v>799</v>
      </c>
    </row>
    <row r="167" spans="2:5" x14ac:dyDescent="0.25">
      <c r="B167">
        <v>2853</v>
      </c>
      <c r="C167" t="s">
        <v>794</v>
      </c>
    </row>
    <row r="168" spans="2:5" x14ac:dyDescent="0.25">
      <c r="B168">
        <v>2861</v>
      </c>
      <c r="C168" t="s">
        <v>795</v>
      </c>
      <c r="E168">
        <v>7</v>
      </c>
    </row>
    <row r="169" spans="2:5" x14ac:dyDescent="0.25">
      <c r="B169">
        <v>2862</v>
      </c>
      <c r="C169" t="s">
        <v>800</v>
      </c>
    </row>
    <row r="170" spans="2:5" x14ac:dyDescent="0.25">
      <c r="B170">
        <v>2863</v>
      </c>
      <c r="C170" t="s">
        <v>801</v>
      </c>
    </row>
    <row r="171" spans="2:5" x14ac:dyDescent="0.25">
      <c r="B171">
        <v>2864</v>
      </c>
      <c r="C171" t="s">
        <v>300</v>
      </c>
    </row>
    <row r="172" spans="2:5" x14ac:dyDescent="0.25">
      <c r="B172">
        <v>2871</v>
      </c>
      <c r="C172" t="s">
        <v>796</v>
      </c>
      <c r="E172">
        <v>8</v>
      </c>
    </row>
    <row r="173" spans="2:5" x14ac:dyDescent="0.25">
      <c r="B173">
        <v>2872</v>
      </c>
      <c r="C173" t="s">
        <v>804</v>
      </c>
    </row>
    <row r="174" spans="2:5" x14ac:dyDescent="0.25">
      <c r="B174">
        <v>2873</v>
      </c>
      <c r="C174" t="s">
        <v>808</v>
      </c>
    </row>
    <row r="175" spans="2:5" x14ac:dyDescent="0.25">
      <c r="B175">
        <v>2881</v>
      </c>
      <c r="C175" t="s">
        <v>797</v>
      </c>
      <c r="E175">
        <v>9</v>
      </c>
    </row>
    <row r="176" spans="2:5" x14ac:dyDescent="0.25">
      <c r="B176">
        <v>2882</v>
      </c>
      <c r="C176" t="s">
        <v>806</v>
      </c>
    </row>
    <row r="177" spans="2:23" x14ac:dyDescent="0.25">
      <c r="B177">
        <v>2883</v>
      </c>
      <c r="C177" t="s">
        <v>809</v>
      </c>
    </row>
    <row r="178" spans="2:23" x14ac:dyDescent="0.25">
      <c r="B178">
        <v>2891</v>
      </c>
      <c r="C178" t="s">
        <v>798</v>
      </c>
      <c r="E178">
        <v>10</v>
      </c>
    </row>
    <row r="179" spans="2:23" x14ac:dyDescent="0.25">
      <c r="B179">
        <v>2892</v>
      </c>
      <c r="C179" t="s">
        <v>136</v>
      </c>
    </row>
    <row r="181" spans="2:23" x14ac:dyDescent="0.25">
      <c r="B181">
        <v>2901</v>
      </c>
      <c r="C181" t="s">
        <v>252</v>
      </c>
      <c r="D181" t="s">
        <v>252</v>
      </c>
      <c r="W181" t="s">
        <v>255</v>
      </c>
    </row>
    <row r="182" spans="2:23" x14ac:dyDescent="0.25">
      <c r="B182">
        <v>2902</v>
      </c>
      <c r="C182" t="s">
        <v>254</v>
      </c>
      <c r="D182" t="s">
        <v>252</v>
      </c>
      <c r="E182">
        <v>2</v>
      </c>
      <c r="W182" t="s">
        <v>256</v>
      </c>
    </row>
    <row r="183" spans="2:23" x14ac:dyDescent="0.25">
      <c r="B183">
        <v>2903</v>
      </c>
      <c r="C183" t="s">
        <v>253</v>
      </c>
      <c r="D183" t="s">
        <v>252</v>
      </c>
      <c r="E183">
        <v>3</v>
      </c>
      <c r="W183" t="s">
        <v>257</v>
      </c>
    </row>
    <row r="184" spans="2:23" x14ac:dyDescent="0.25">
      <c r="B184">
        <v>2911</v>
      </c>
      <c r="C184" t="s">
        <v>259</v>
      </c>
      <c r="D184" t="s">
        <v>258</v>
      </c>
      <c r="H184" s="6"/>
      <c r="L184" s="4">
        <v>1</v>
      </c>
    </row>
    <row r="185" spans="2:23" x14ac:dyDescent="0.25">
      <c r="B185">
        <v>2912</v>
      </c>
      <c r="C185" t="s">
        <v>260</v>
      </c>
      <c r="D185" t="s">
        <v>258</v>
      </c>
      <c r="L185" s="4">
        <v>1</v>
      </c>
    </row>
    <row r="186" spans="2:23" x14ac:dyDescent="0.25">
      <c r="B186">
        <v>2913</v>
      </c>
      <c r="C186" t="s">
        <v>261</v>
      </c>
      <c r="D186" t="s">
        <v>258</v>
      </c>
    </row>
    <row r="187" spans="2:23" x14ac:dyDescent="0.25">
      <c r="B187">
        <v>2914</v>
      </c>
      <c r="C187" t="s">
        <v>262</v>
      </c>
      <c r="D187" t="s">
        <v>258</v>
      </c>
    </row>
    <row r="188" spans="2:23" x14ac:dyDescent="0.25">
      <c r="B188">
        <v>2915</v>
      </c>
      <c r="C188" t="s">
        <v>263</v>
      </c>
      <c r="D188" t="s">
        <v>258</v>
      </c>
      <c r="L188" s="4">
        <v>1</v>
      </c>
    </row>
    <row r="189" spans="2:23" x14ac:dyDescent="0.25">
      <c r="B189">
        <v>2916</v>
      </c>
      <c r="C189" t="s">
        <v>291</v>
      </c>
      <c r="D189" t="s">
        <v>258</v>
      </c>
    </row>
    <row r="190" spans="2:23" x14ac:dyDescent="0.25">
      <c r="B190">
        <v>2917</v>
      </c>
      <c r="C190" t="s">
        <v>749</v>
      </c>
      <c r="D190" t="s">
        <v>258</v>
      </c>
    </row>
    <row r="191" spans="2:23" x14ac:dyDescent="0.25">
      <c r="B191">
        <v>2921</v>
      </c>
      <c r="C191" t="s">
        <v>265</v>
      </c>
      <c r="D191" t="s">
        <v>264</v>
      </c>
      <c r="N191">
        <v>0.04</v>
      </c>
      <c r="W191" t="s">
        <v>269</v>
      </c>
    </row>
    <row r="192" spans="2:23" x14ac:dyDescent="0.25">
      <c r="B192">
        <v>2922</v>
      </c>
      <c r="C192" t="s">
        <v>266</v>
      </c>
      <c r="D192" t="s">
        <v>264</v>
      </c>
      <c r="E192">
        <v>2</v>
      </c>
      <c r="N192">
        <v>0.04</v>
      </c>
      <c r="W192" t="s">
        <v>270</v>
      </c>
    </row>
    <row r="193" spans="2:23" x14ac:dyDescent="0.25">
      <c r="B193">
        <v>2923</v>
      </c>
      <c r="C193" t="s">
        <v>267</v>
      </c>
      <c r="D193" t="s">
        <v>264</v>
      </c>
      <c r="N193">
        <v>0.04</v>
      </c>
      <c r="W193" t="s">
        <v>268</v>
      </c>
    </row>
    <row r="194" spans="2:23" x14ac:dyDescent="0.25">
      <c r="B194">
        <v>2924</v>
      </c>
      <c r="C194" t="s">
        <v>292</v>
      </c>
      <c r="D194" t="s">
        <v>264</v>
      </c>
      <c r="L194" s="4">
        <v>1</v>
      </c>
      <c r="N194">
        <v>2.5</v>
      </c>
      <c r="Q194">
        <v>6</v>
      </c>
      <c r="W194" t="s">
        <v>299</v>
      </c>
    </row>
    <row r="195" spans="2:23" x14ac:dyDescent="0.25">
      <c r="B195">
        <v>2925</v>
      </c>
      <c r="C195" t="s">
        <v>293</v>
      </c>
      <c r="D195" t="s">
        <v>264</v>
      </c>
      <c r="W195" t="s">
        <v>296</v>
      </c>
    </row>
    <row r="196" spans="2:23" x14ac:dyDescent="0.25">
      <c r="B196">
        <v>2926</v>
      </c>
      <c r="C196" t="s">
        <v>294</v>
      </c>
      <c r="D196" t="s">
        <v>264</v>
      </c>
      <c r="E196">
        <v>2</v>
      </c>
      <c r="L196" s="4">
        <v>1</v>
      </c>
      <c r="N196">
        <v>0.02</v>
      </c>
      <c r="W196" t="s">
        <v>297</v>
      </c>
    </row>
    <row r="197" spans="2:23" x14ac:dyDescent="0.25">
      <c r="B197">
        <v>2927</v>
      </c>
      <c r="C197" t="s">
        <v>295</v>
      </c>
      <c r="D197" t="s">
        <v>264</v>
      </c>
      <c r="E197">
        <v>3</v>
      </c>
      <c r="L197" s="4">
        <v>2</v>
      </c>
      <c r="N197">
        <v>0.02</v>
      </c>
      <c r="W197" t="s">
        <v>298</v>
      </c>
    </row>
    <row r="198" spans="2:23" x14ac:dyDescent="0.25">
      <c r="B198">
        <v>2931</v>
      </c>
      <c r="C198" t="s">
        <v>239</v>
      </c>
      <c r="D198" t="s">
        <v>280</v>
      </c>
      <c r="L198" s="4">
        <v>2</v>
      </c>
      <c r="N198">
        <v>2.5</v>
      </c>
      <c r="W198" t="s">
        <v>822</v>
      </c>
    </row>
    <row r="199" spans="2:23" x14ac:dyDescent="0.25">
      <c r="B199">
        <v>2932</v>
      </c>
      <c r="C199" t="s">
        <v>281</v>
      </c>
      <c r="D199" t="s">
        <v>280</v>
      </c>
      <c r="L199" s="4">
        <v>1</v>
      </c>
      <c r="N199">
        <v>2</v>
      </c>
      <c r="Q199">
        <v>4</v>
      </c>
    </row>
    <row r="200" spans="2:23" x14ac:dyDescent="0.25">
      <c r="B200">
        <v>2933</v>
      </c>
      <c r="C200" t="s">
        <v>284</v>
      </c>
      <c r="D200" t="s">
        <v>280</v>
      </c>
      <c r="L200" s="4">
        <v>1</v>
      </c>
      <c r="N200">
        <v>2</v>
      </c>
      <c r="W200" t="s">
        <v>822</v>
      </c>
    </row>
    <row r="201" spans="2:23" x14ac:dyDescent="0.25">
      <c r="B201">
        <v>2941</v>
      </c>
      <c r="C201" t="s">
        <v>378</v>
      </c>
      <c r="D201" t="s">
        <v>280</v>
      </c>
    </row>
    <row r="202" spans="2:23" x14ac:dyDescent="0.25">
      <c r="B202">
        <v>2942</v>
      </c>
      <c r="C202" t="s">
        <v>379</v>
      </c>
      <c r="D202" t="s">
        <v>280</v>
      </c>
      <c r="E202">
        <v>2</v>
      </c>
    </row>
    <row r="203" spans="2:23" x14ac:dyDescent="0.25">
      <c r="B203">
        <v>2943</v>
      </c>
      <c r="C203" t="s">
        <v>380</v>
      </c>
      <c r="D203" t="s">
        <v>280</v>
      </c>
      <c r="E203">
        <v>2</v>
      </c>
    </row>
    <row r="204" spans="2:23" x14ac:dyDescent="0.25">
      <c r="B204">
        <v>2944</v>
      </c>
      <c r="C204" t="s">
        <v>381</v>
      </c>
      <c r="D204" t="s">
        <v>280</v>
      </c>
      <c r="E204">
        <v>2</v>
      </c>
      <c r="L204" s="4">
        <v>3</v>
      </c>
      <c r="N204">
        <v>3.5</v>
      </c>
    </row>
    <row r="205" spans="2:23" x14ac:dyDescent="0.25">
      <c r="B205">
        <v>2945</v>
      </c>
      <c r="C205" t="s">
        <v>382</v>
      </c>
      <c r="D205" t="s">
        <v>280</v>
      </c>
      <c r="E205">
        <v>2</v>
      </c>
    </row>
    <row r="206" spans="2:23" x14ac:dyDescent="0.25">
      <c r="B206">
        <v>2946</v>
      </c>
      <c r="C206" t="s">
        <v>383</v>
      </c>
      <c r="D206" t="s">
        <v>280</v>
      </c>
      <c r="E206">
        <v>2</v>
      </c>
    </row>
    <row r="207" spans="2:23" x14ac:dyDescent="0.25">
      <c r="B207">
        <v>2947</v>
      </c>
      <c r="C207" t="s">
        <v>384</v>
      </c>
      <c r="D207" t="s">
        <v>280</v>
      </c>
      <c r="E207">
        <v>2</v>
      </c>
    </row>
    <row r="208" spans="2:23" x14ac:dyDescent="0.25">
      <c r="B208">
        <v>2948</v>
      </c>
      <c r="C208" t="s">
        <v>385</v>
      </c>
      <c r="D208" t="s">
        <v>280</v>
      </c>
      <c r="E208">
        <v>2</v>
      </c>
    </row>
    <row r="209" spans="2:17" x14ac:dyDescent="0.25">
      <c r="B209">
        <v>2961</v>
      </c>
      <c r="C209" t="s">
        <v>285</v>
      </c>
      <c r="D209" t="s">
        <v>287</v>
      </c>
    </row>
    <row r="210" spans="2:17" x14ac:dyDescent="0.25">
      <c r="B210">
        <v>2962</v>
      </c>
      <c r="C210" t="s">
        <v>286</v>
      </c>
      <c r="D210" t="s">
        <v>287</v>
      </c>
    </row>
    <row r="211" spans="2:17" x14ac:dyDescent="0.25">
      <c r="B211">
        <v>2963</v>
      </c>
      <c r="C211" t="s">
        <v>318</v>
      </c>
      <c r="D211" t="s">
        <v>287</v>
      </c>
      <c r="L211" s="4">
        <v>1</v>
      </c>
      <c r="N211">
        <v>0.05</v>
      </c>
    </row>
    <row r="212" spans="2:17" x14ac:dyDescent="0.25">
      <c r="B212">
        <v>2964</v>
      </c>
      <c r="C212" t="s">
        <v>322</v>
      </c>
      <c r="D212" t="s">
        <v>287</v>
      </c>
      <c r="N212">
        <v>0.04</v>
      </c>
    </row>
    <row r="213" spans="2:17" x14ac:dyDescent="0.25">
      <c r="B213">
        <v>2965</v>
      </c>
      <c r="C213" t="s">
        <v>854</v>
      </c>
      <c r="D213" t="s">
        <v>287</v>
      </c>
      <c r="L213" s="4">
        <v>1</v>
      </c>
      <c r="N213">
        <v>0.05</v>
      </c>
    </row>
    <row r="214" spans="2:17" x14ac:dyDescent="0.25">
      <c r="B214">
        <v>2966</v>
      </c>
      <c r="C214" t="s">
        <v>855</v>
      </c>
      <c r="D214" t="s">
        <v>287</v>
      </c>
      <c r="L214" s="4">
        <v>1</v>
      </c>
      <c r="N214">
        <v>0.05</v>
      </c>
    </row>
    <row r="215" spans="2:17" x14ac:dyDescent="0.25">
      <c r="B215">
        <v>2967</v>
      </c>
      <c r="C215" t="s">
        <v>856</v>
      </c>
      <c r="D215" t="s">
        <v>287</v>
      </c>
      <c r="L215" s="4">
        <v>1</v>
      </c>
      <c r="N215">
        <v>0.05</v>
      </c>
    </row>
    <row r="216" spans="2:17" x14ac:dyDescent="0.25">
      <c r="B216">
        <v>2968</v>
      </c>
      <c r="C216" t="s">
        <v>857</v>
      </c>
      <c r="D216" t="s">
        <v>287</v>
      </c>
      <c r="L216" s="4">
        <v>1</v>
      </c>
      <c r="N216">
        <v>0.05</v>
      </c>
    </row>
    <row r="217" spans="2:17" x14ac:dyDescent="0.25">
      <c r="B217">
        <v>2971</v>
      </c>
      <c r="C217" t="s">
        <v>312</v>
      </c>
      <c r="D217" t="s">
        <v>307</v>
      </c>
    </row>
    <row r="218" spans="2:17" x14ac:dyDescent="0.25">
      <c r="B218">
        <v>2972</v>
      </c>
      <c r="C218" t="s">
        <v>313</v>
      </c>
      <c r="D218" t="s">
        <v>307</v>
      </c>
      <c r="L218" s="4">
        <v>1</v>
      </c>
      <c r="N218">
        <v>0.02</v>
      </c>
    </row>
    <row r="219" spans="2:17" x14ac:dyDescent="0.25">
      <c r="B219">
        <v>2973</v>
      </c>
      <c r="C219" t="s">
        <v>321</v>
      </c>
      <c r="D219" t="s">
        <v>307</v>
      </c>
      <c r="L219" s="4">
        <v>1</v>
      </c>
      <c r="N219">
        <v>0.02</v>
      </c>
    </row>
    <row r="220" spans="2:17" x14ac:dyDescent="0.25">
      <c r="B220">
        <v>2974</v>
      </c>
      <c r="C220" t="s">
        <v>311</v>
      </c>
      <c r="D220" t="s">
        <v>307</v>
      </c>
      <c r="E220">
        <v>2</v>
      </c>
      <c r="N220">
        <v>0.05</v>
      </c>
    </row>
    <row r="221" spans="2:17" x14ac:dyDescent="0.25">
      <c r="B221">
        <v>2975</v>
      </c>
      <c r="C221" t="s">
        <v>319</v>
      </c>
      <c r="D221" t="s">
        <v>307</v>
      </c>
      <c r="E221">
        <v>2</v>
      </c>
      <c r="L221" s="4">
        <v>2</v>
      </c>
      <c r="N221">
        <v>0.02</v>
      </c>
    </row>
    <row r="222" spans="2:17" x14ac:dyDescent="0.25">
      <c r="B222">
        <v>2976</v>
      </c>
      <c r="C222" t="s">
        <v>310</v>
      </c>
      <c r="D222" t="s">
        <v>307</v>
      </c>
      <c r="E222">
        <v>2</v>
      </c>
      <c r="L222" s="4">
        <v>1</v>
      </c>
    </row>
    <row r="223" spans="2:17" x14ac:dyDescent="0.25">
      <c r="B223">
        <v>2977</v>
      </c>
      <c r="C223" t="s">
        <v>308</v>
      </c>
      <c r="D223" t="s">
        <v>307</v>
      </c>
      <c r="E223">
        <v>3</v>
      </c>
      <c r="L223" s="4">
        <v>3</v>
      </c>
      <c r="N223">
        <v>0.08</v>
      </c>
      <c r="Q223">
        <v>15</v>
      </c>
    </row>
    <row r="224" spans="2:17" x14ac:dyDescent="0.25">
      <c r="B224">
        <v>2978</v>
      </c>
      <c r="C224" t="s">
        <v>309</v>
      </c>
      <c r="D224" t="s">
        <v>307</v>
      </c>
      <c r="E224">
        <v>3</v>
      </c>
      <c r="L224" s="4">
        <v>2</v>
      </c>
      <c r="N224">
        <v>0.1</v>
      </c>
    </row>
    <row r="225" spans="2:17" x14ac:dyDescent="0.25">
      <c r="B225">
        <v>2979</v>
      </c>
      <c r="C225" t="s">
        <v>314</v>
      </c>
      <c r="D225" t="s">
        <v>307</v>
      </c>
      <c r="E225">
        <v>3</v>
      </c>
      <c r="L225" s="4">
        <v>2</v>
      </c>
      <c r="N225">
        <v>0.05</v>
      </c>
      <c r="Q225">
        <v>5</v>
      </c>
    </row>
    <row r="226" spans="2:17" x14ac:dyDescent="0.25">
      <c r="B226">
        <v>2980</v>
      </c>
      <c r="C226" t="s">
        <v>320</v>
      </c>
      <c r="D226" t="s">
        <v>307</v>
      </c>
      <c r="E226">
        <v>4</v>
      </c>
      <c r="L226" s="4">
        <v>1</v>
      </c>
    </row>
    <row r="227" spans="2:17" x14ac:dyDescent="0.25">
      <c r="B227">
        <v>2981</v>
      </c>
      <c r="C227" t="s">
        <v>315</v>
      </c>
      <c r="D227" t="s">
        <v>307</v>
      </c>
      <c r="E227">
        <v>4</v>
      </c>
      <c r="L227" s="4">
        <v>1</v>
      </c>
      <c r="Q227">
        <v>5</v>
      </c>
    </row>
    <row r="228" spans="2:17" x14ac:dyDescent="0.25">
      <c r="B228">
        <v>2982</v>
      </c>
      <c r="C228" t="s">
        <v>316</v>
      </c>
      <c r="D228" t="s">
        <v>307</v>
      </c>
      <c r="E228">
        <v>4</v>
      </c>
      <c r="L228" s="4">
        <v>1</v>
      </c>
    </row>
    <row r="229" spans="2:17" x14ac:dyDescent="0.25">
      <c r="B229">
        <v>2983</v>
      </c>
      <c r="C229" t="s">
        <v>317</v>
      </c>
      <c r="D229" t="s">
        <v>307</v>
      </c>
      <c r="E229">
        <v>5</v>
      </c>
      <c r="L229" s="4">
        <v>5</v>
      </c>
      <c r="N229">
        <v>7.0000000000000007E-2</v>
      </c>
      <c r="Q229">
        <v>20</v>
      </c>
    </row>
    <row r="230" spans="2:17" x14ac:dyDescent="0.25">
      <c r="K230" s="4"/>
      <c r="L230"/>
    </row>
    <row r="231" spans="2:17" x14ac:dyDescent="0.25">
      <c r="K231" s="4"/>
      <c r="L231"/>
    </row>
    <row r="232" spans="2:17" x14ac:dyDescent="0.25">
      <c r="K232" s="4"/>
      <c r="L232"/>
    </row>
  </sheetData>
  <mergeCells count="2">
    <mergeCell ref="K1:S1"/>
    <mergeCell ref="F1:I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AF6DD-D8FA-4653-B50E-0B687056C45B}">
  <dimension ref="A1:O43"/>
  <sheetViews>
    <sheetView zoomScale="80" zoomScaleNormal="80" workbookViewId="0">
      <selection activeCell="K3" sqref="K3"/>
    </sheetView>
  </sheetViews>
  <sheetFormatPr defaultRowHeight="15" x14ac:dyDescent="0.25"/>
  <cols>
    <col min="1" max="1" width="10.28515625" bestFit="1" customWidth="1"/>
    <col min="3" max="3" width="12.42578125" bestFit="1" customWidth="1"/>
    <col min="4" max="4" width="44.5703125" bestFit="1" customWidth="1"/>
    <col min="6" max="6" width="12.42578125" bestFit="1" customWidth="1"/>
    <col min="8" max="8" width="9.140625" style="25"/>
    <col min="11" max="11" width="10.7109375" bestFit="1" customWidth="1"/>
    <col min="12" max="12" width="11.28515625" bestFit="1" customWidth="1"/>
    <col min="13" max="13" width="18" bestFit="1" customWidth="1"/>
    <col min="15" max="15" width="71.7109375" bestFit="1" customWidth="1"/>
  </cols>
  <sheetData>
    <row r="1" spans="1:15" x14ac:dyDescent="0.25">
      <c r="A1" s="1" t="s">
        <v>276</v>
      </c>
    </row>
    <row r="2" spans="1:15" s="1" customFormat="1" x14ac:dyDescent="0.25">
      <c r="B2" s="1" t="s">
        <v>0</v>
      </c>
      <c r="C2" s="1" t="s">
        <v>1</v>
      </c>
      <c r="D2" s="1" t="s">
        <v>277</v>
      </c>
      <c r="F2" s="1" t="s">
        <v>278</v>
      </c>
      <c r="G2" s="1" t="s">
        <v>7</v>
      </c>
      <c r="H2" s="26" t="s">
        <v>376</v>
      </c>
      <c r="I2" s="1" t="s">
        <v>18</v>
      </c>
      <c r="K2" s="1" t="s">
        <v>860</v>
      </c>
      <c r="L2" s="1" t="s">
        <v>861</v>
      </c>
      <c r="M2" s="1" t="s">
        <v>864</v>
      </c>
      <c r="O2" s="1" t="s">
        <v>9</v>
      </c>
    </row>
    <row r="3" spans="1:15" s="9" customFormat="1" x14ac:dyDescent="0.25">
      <c r="B3" s="9">
        <v>3118</v>
      </c>
      <c r="C3" s="9" t="s">
        <v>1031</v>
      </c>
      <c r="D3" s="9" t="s">
        <v>279</v>
      </c>
      <c r="G3" s="9">
        <v>5</v>
      </c>
      <c r="H3" s="32">
        <v>0.25</v>
      </c>
      <c r="I3" s="9">
        <v>2.5</v>
      </c>
      <c r="K3" s="9">
        <v>2</v>
      </c>
      <c r="L3" s="9">
        <v>2</v>
      </c>
      <c r="O3" s="9" t="s">
        <v>1032</v>
      </c>
    </row>
    <row r="4" spans="1:15" x14ac:dyDescent="0.25">
      <c r="B4">
        <v>3301</v>
      </c>
      <c r="C4" s="4" t="s">
        <v>283</v>
      </c>
      <c r="D4" t="s">
        <v>37</v>
      </c>
      <c r="F4">
        <v>2931</v>
      </c>
      <c r="G4">
        <v>8</v>
      </c>
      <c r="H4" s="25">
        <v>0.42666666666666669</v>
      </c>
      <c r="I4">
        <v>3</v>
      </c>
      <c r="K4" s="13">
        <v>3</v>
      </c>
      <c r="L4" s="13">
        <v>5</v>
      </c>
      <c r="M4">
        <f>(1 - K4/L4)*0.25*(G4/I4)*(1+K4/L4)</f>
        <v>0.42666666666666669</v>
      </c>
      <c r="O4" t="s">
        <v>377</v>
      </c>
    </row>
    <row r="5" spans="1:15" x14ac:dyDescent="0.25">
      <c r="B5">
        <v>3311</v>
      </c>
      <c r="C5" s="4" t="s">
        <v>282</v>
      </c>
      <c r="D5" t="s">
        <v>865</v>
      </c>
      <c r="F5">
        <v>2932</v>
      </c>
      <c r="G5">
        <v>12</v>
      </c>
      <c r="H5" s="25">
        <v>0.36562499999999998</v>
      </c>
      <c r="I5">
        <v>5</v>
      </c>
      <c r="K5" s="13">
        <v>5</v>
      </c>
      <c r="L5" s="13">
        <v>8</v>
      </c>
      <c r="M5">
        <f>(1 - K5/L5)*0.25*(G5/I5)*(1+K5/L5)</f>
        <v>0.36562499999999998</v>
      </c>
    </row>
    <row r="6" spans="1:15" x14ac:dyDescent="0.25">
      <c r="B6">
        <v>3312</v>
      </c>
      <c r="C6" s="4" t="s">
        <v>386</v>
      </c>
      <c r="D6" t="s">
        <v>163</v>
      </c>
      <c r="F6" s="8"/>
      <c r="G6">
        <v>90</v>
      </c>
      <c r="H6" s="25">
        <v>0</v>
      </c>
      <c r="I6">
        <v>6</v>
      </c>
      <c r="K6" s="4">
        <v>20</v>
      </c>
      <c r="L6" s="4">
        <v>20</v>
      </c>
      <c r="M6">
        <f>(1 - K6/L6)*0.25*(G6/I6)*(1+K6/L6)</f>
        <v>0</v>
      </c>
    </row>
    <row r="7" spans="1:15" x14ac:dyDescent="0.25">
      <c r="B7">
        <v>3321</v>
      </c>
      <c r="C7" s="4" t="s">
        <v>387</v>
      </c>
      <c r="D7" t="s">
        <v>145</v>
      </c>
      <c r="F7" s="8"/>
      <c r="G7">
        <v>18</v>
      </c>
      <c r="H7" s="25">
        <v>0</v>
      </c>
      <c r="I7">
        <v>10</v>
      </c>
      <c r="K7" s="4">
        <v>200</v>
      </c>
      <c r="L7" s="4">
        <v>200</v>
      </c>
      <c r="M7">
        <f>(1 - K7/L7)*0.25*(G7/I7)*(1+K7/L7)</f>
        <v>0</v>
      </c>
    </row>
    <row r="8" spans="1:15" x14ac:dyDescent="0.25">
      <c r="B8">
        <v>3322</v>
      </c>
      <c r="C8" s="4" t="s">
        <v>391</v>
      </c>
      <c r="D8" t="s">
        <v>153</v>
      </c>
      <c r="F8" s="8"/>
      <c r="G8">
        <v>90</v>
      </c>
      <c r="H8" s="25">
        <v>2.197265625</v>
      </c>
      <c r="I8">
        <v>7</v>
      </c>
      <c r="K8" s="4">
        <v>90</v>
      </c>
      <c r="L8" s="4">
        <v>160</v>
      </c>
      <c r="M8">
        <f>(1 - K8/L8)*0.25*(G8/I8)*(1+K8/L8)</f>
        <v>2.197265625</v>
      </c>
    </row>
    <row r="9" spans="1:15" x14ac:dyDescent="0.25">
      <c r="B9">
        <v>3323</v>
      </c>
      <c r="C9" s="4">
        <v>5.56</v>
      </c>
      <c r="D9" t="s">
        <v>157</v>
      </c>
      <c r="F9" s="8"/>
      <c r="G9">
        <v>90</v>
      </c>
      <c r="H9" s="25">
        <v>1.4876033057851239</v>
      </c>
      <c r="I9">
        <v>9</v>
      </c>
      <c r="K9" s="4">
        <v>70</v>
      </c>
      <c r="L9" s="4">
        <v>110</v>
      </c>
      <c r="M9">
        <f>(1 - K9/L9)*0.25*(G9/I9)*(1+K9/L9)</f>
        <v>1.4876033057851239</v>
      </c>
    </row>
    <row r="10" spans="1:15" x14ac:dyDescent="0.25">
      <c r="B10">
        <v>3331</v>
      </c>
      <c r="C10" s="4" t="s">
        <v>387</v>
      </c>
      <c r="D10" t="s">
        <v>164</v>
      </c>
      <c r="F10" s="8"/>
      <c r="G10">
        <v>60</v>
      </c>
      <c r="H10" s="25">
        <v>0</v>
      </c>
      <c r="I10">
        <v>12</v>
      </c>
      <c r="K10" s="4">
        <v>1000</v>
      </c>
      <c r="L10" s="4">
        <v>1000</v>
      </c>
      <c r="M10">
        <f>(1 - K10/L10)*0.25*(G10/I10)*(1+K10/L10)</f>
        <v>0</v>
      </c>
      <c r="O10" s="27"/>
    </row>
    <row r="11" spans="1:15" x14ac:dyDescent="0.25">
      <c r="B11">
        <v>3332</v>
      </c>
      <c r="C11" s="4">
        <v>7.62</v>
      </c>
      <c r="D11" t="s">
        <v>147</v>
      </c>
      <c r="F11" s="8"/>
      <c r="G11">
        <v>100</v>
      </c>
      <c r="H11" s="25">
        <v>0.849609375</v>
      </c>
      <c r="I11">
        <v>10</v>
      </c>
      <c r="K11" s="4">
        <v>130</v>
      </c>
      <c r="L11" s="4">
        <v>160</v>
      </c>
      <c r="M11">
        <f>(1 - K11/L11)*0.25*(G11/I11)*(1+K11/L11)</f>
        <v>0.849609375</v>
      </c>
    </row>
    <row r="12" spans="1:15" x14ac:dyDescent="0.25">
      <c r="B12">
        <v>3333</v>
      </c>
      <c r="C12" s="4" t="s">
        <v>389</v>
      </c>
      <c r="D12" t="s">
        <v>149</v>
      </c>
      <c r="F12" s="8"/>
      <c r="G12">
        <v>100</v>
      </c>
      <c r="H12" s="25">
        <v>3.25</v>
      </c>
      <c r="I12">
        <v>7</v>
      </c>
      <c r="K12" s="4">
        <v>300</v>
      </c>
      <c r="L12" s="4">
        <v>1000</v>
      </c>
      <c r="M12">
        <f>(1 - K12/L12)*0.25*(G12/I12)*(1+K12/L12)</f>
        <v>3.25</v>
      </c>
    </row>
    <row r="13" spans="1:15" x14ac:dyDescent="0.25">
      <c r="B13">
        <v>3341</v>
      </c>
      <c r="C13" s="4" t="s">
        <v>387</v>
      </c>
      <c r="D13" t="s">
        <v>139</v>
      </c>
      <c r="F13" s="8"/>
      <c r="G13">
        <v>30</v>
      </c>
      <c r="H13" s="25">
        <v>0</v>
      </c>
      <c r="I13">
        <v>10</v>
      </c>
      <c r="K13" s="4">
        <v>600</v>
      </c>
      <c r="L13" s="4">
        <v>600</v>
      </c>
      <c r="M13">
        <f>(1 - K13/L13)*0.25*(G13/I13)*(1+K13/L13)</f>
        <v>0</v>
      </c>
    </row>
    <row r="14" spans="1:15" x14ac:dyDescent="0.25">
      <c r="B14">
        <v>3342</v>
      </c>
      <c r="C14" s="4" t="s">
        <v>387</v>
      </c>
      <c r="D14" t="s">
        <v>146</v>
      </c>
      <c r="F14" s="8"/>
      <c r="G14">
        <v>30</v>
      </c>
      <c r="H14" s="25">
        <v>0</v>
      </c>
      <c r="I14">
        <v>12</v>
      </c>
      <c r="K14" s="4">
        <v>600</v>
      </c>
      <c r="L14" s="4">
        <v>600</v>
      </c>
      <c r="M14">
        <f>(1 - K14/L14)*0.25*(G14/I14)*(1+K14/L14)</f>
        <v>0</v>
      </c>
    </row>
    <row r="15" spans="1:15" x14ac:dyDescent="0.25">
      <c r="B15">
        <v>3343</v>
      </c>
      <c r="C15" s="4" t="s">
        <v>391</v>
      </c>
      <c r="D15" t="s">
        <v>154</v>
      </c>
      <c r="F15" s="8"/>
      <c r="G15">
        <v>90</v>
      </c>
      <c r="H15" s="25">
        <v>1.8</v>
      </c>
      <c r="I15">
        <v>8</v>
      </c>
      <c r="K15" s="4">
        <v>180</v>
      </c>
      <c r="L15" s="4">
        <v>300</v>
      </c>
      <c r="M15">
        <f>(1 - K15/L15)*0.25*(G15/I15)*(1+K15/L15)</f>
        <v>1.8</v>
      </c>
    </row>
    <row r="16" spans="1:15" x14ac:dyDescent="0.25">
      <c r="B16">
        <v>3344</v>
      </c>
      <c r="C16" s="4">
        <v>5.56</v>
      </c>
      <c r="D16" t="s">
        <v>158</v>
      </c>
      <c r="F16" s="8"/>
      <c r="G16">
        <v>90</v>
      </c>
      <c r="H16" s="25">
        <v>1.1865234375</v>
      </c>
      <c r="I16">
        <v>10</v>
      </c>
      <c r="K16" s="4">
        <v>110</v>
      </c>
      <c r="L16" s="4">
        <v>160</v>
      </c>
      <c r="M16">
        <f>(1 - K16/L16)*0.25*(G16/I16)*(1+K16/L16)</f>
        <v>1.1865234375</v>
      </c>
    </row>
    <row r="17" spans="2:13" x14ac:dyDescent="0.25">
      <c r="B17">
        <v>3345</v>
      </c>
      <c r="C17" s="4" t="s">
        <v>392</v>
      </c>
      <c r="D17" t="s">
        <v>159</v>
      </c>
      <c r="F17" s="8"/>
      <c r="G17">
        <v>90</v>
      </c>
      <c r="H17" s="25">
        <v>5.550110946745562</v>
      </c>
      <c r="I17">
        <v>4</v>
      </c>
      <c r="K17" s="4">
        <v>120</v>
      </c>
      <c r="L17" s="4">
        <v>1040</v>
      </c>
      <c r="M17">
        <f>(1 - K17/L17)*0.25*(G17/I17)*(1+K17/L17)</f>
        <v>5.550110946745562</v>
      </c>
    </row>
    <row r="18" spans="2:13" x14ac:dyDescent="0.25">
      <c r="B18">
        <v>3351</v>
      </c>
      <c r="C18" s="4">
        <v>5.56</v>
      </c>
      <c r="D18" t="s">
        <v>143</v>
      </c>
      <c r="F18" s="8"/>
      <c r="G18">
        <v>90</v>
      </c>
      <c r="H18" s="25">
        <v>1.25</v>
      </c>
      <c r="I18">
        <v>10</v>
      </c>
      <c r="K18" s="4">
        <v>100</v>
      </c>
      <c r="L18" s="4">
        <v>150</v>
      </c>
      <c r="M18">
        <f>(1 - K18/L18)*0.25*(G18/I18)*(1+K18/L18)</f>
        <v>1.25</v>
      </c>
    </row>
    <row r="19" spans="2:13" x14ac:dyDescent="0.25">
      <c r="B19">
        <v>3352</v>
      </c>
      <c r="C19" s="4">
        <v>7.62</v>
      </c>
      <c r="D19" t="s">
        <v>148</v>
      </c>
      <c r="F19" s="8"/>
      <c r="G19">
        <v>100</v>
      </c>
      <c r="H19" s="25">
        <v>0.99431818181818188</v>
      </c>
      <c r="I19">
        <v>11</v>
      </c>
      <c r="K19" s="4">
        <v>180</v>
      </c>
      <c r="L19" s="4">
        <v>240</v>
      </c>
      <c r="M19">
        <f>(1 - K19/L19)*0.25*(G19/I19)*(1+K19/L19)</f>
        <v>0.99431818181818188</v>
      </c>
    </row>
    <row r="20" spans="2:13" x14ac:dyDescent="0.25">
      <c r="B20">
        <v>3353</v>
      </c>
      <c r="C20" s="4" t="s">
        <v>375</v>
      </c>
      <c r="D20" t="s">
        <v>155</v>
      </c>
      <c r="F20" s="8" t="s">
        <v>528</v>
      </c>
      <c r="G20">
        <v>40</v>
      </c>
      <c r="H20" s="25">
        <v>0</v>
      </c>
      <c r="I20">
        <v>7</v>
      </c>
      <c r="K20" s="4">
        <v>500</v>
      </c>
      <c r="L20" s="4">
        <v>500</v>
      </c>
      <c r="M20">
        <f>(1 - K20/L20)*0.25*(G20/I20)*(1+K20/L20)</f>
        <v>0</v>
      </c>
    </row>
    <row r="21" spans="2:13" x14ac:dyDescent="0.25">
      <c r="B21">
        <v>3354</v>
      </c>
      <c r="C21" s="4" t="s">
        <v>389</v>
      </c>
      <c r="D21" t="s">
        <v>150</v>
      </c>
      <c r="F21" s="8"/>
      <c r="G21">
        <v>100</v>
      </c>
      <c r="H21" s="25">
        <v>2.285714285714286</v>
      </c>
      <c r="I21">
        <v>7</v>
      </c>
      <c r="K21" s="4">
        <v>600</v>
      </c>
      <c r="L21" s="4">
        <v>1000</v>
      </c>
      <c r="M21">
        <f>(1 - K21/L21)*0.25*(G21/I21)*(1+K21/L21)</f>
        <v>2.285714285714286</v>
      </c>
    </row>
    <row r="22" spans="2:13" x14ac:dyDescent="0.25">
      <c r="B22">
        <v>3355</v>
      </c>
      <c r="C22" s="4">
        <v>5.56</v>
      </c>
      <c r="D22" t="s">
        <v>161</v>
      </c>
      <c r="F22" s="8"/>
      <c r="G22">
        <v>90</v>
      </c>
      <c r="H22" s="25">
        <v>1.0018552875695732</v>
      </c>
      <c r="I22">
        <v>11</v>
      </c>
      <c r="K22" s="4">
        <v>100</v>
      </c>
      <c r="L22" s="4">
        <v>140</v>
      </c>
      <c r="M22">
        <f>(1 - K22/L22)*0.25*(G22/I22)*(1+K22/L22)</f>
        <v>1.0018552875695732</v>
      </c>
    </row>
    <row r="23" spans="2:13" x14ac:dyDescent="0.25">
      <c r="B23">
        <v>3361</v>
      </c>
      <c r="C23" s="4">
        <v>7.62</v>
      </c>
      <c r="D23" t="s">
        <v>165</v>
      </c>
      <c r="F23" s="8"/>
      <c r="G23">
        <v>100</v>
      </c>
      <c r="H23" s="25">
        <v>1.1131725417439704</v>
      </c>
      <c r="I23">
        <v>11</v>
      </c>
      <c r="K23" s="4">
        <v>100</v>
      </c>
      <c r="L23" s="4">
        <v>140</v>
      </c>
      <c r="M23">
        <f>(1 - K23/L23)*0.25*(G23/I23)*(1+K23/L23)</f>
        <v>1.1131725417439704</v>
      </c>
    </row>
    <row r="24" spans="2:13" x14ac:dyDescent="0.25">
      <c r="B24">
        <v>3362</v>
      </c>
      <c r="C24" s="4" t="s">
        <v>387</v>
      </c>
      <c r="D24" t="s">
        <v>140</v>
      </c>
      <c r="F24" s="8"/>
      <c r="G24">
        <v>45</v>
      </c>
      <c r="H24" s="25">
        <v>0</v>
      </c>
      <c r="I24">
        <v>12</v>
      </c>
      <c r="K24" s="4">
        <v>1200</v>
      </c>
      <c r="L24" s="4">
        <v>1200</v>
      </c>
      <c r="M24">
        <f>(1 - K24/L24)*0.25*(G24/I24)*(1+K24/L24)</f>
        <v>0</v>
      </c>
    </row>
    <row r="25" spans="2:13" x14ac:dyDescent="0.25">
      <c r="B25">
        <v>3363</v>
      </c>
      <c r="C25" s="4" t="s">
        <v>390</v>
      </c>
      <c r="D25" t="s">
        <v>151</v>
      </c>
      <c r="F25" s="8"/>
      <c r="G25">
        <v>100</v>
      </c>
      <c r="H25" s="25">
        <v>0.823974609375</v>
      </c>
      <c r="I25">
        <v>16</v>
      </c>
      <c r="K25" s="4">
        <v>550</v>
      </c>
      <c r="L25" s="4">
        <v>800</v>
      </c>
      <c r="M25">
        <f>(1 - K25/L25)*0.25*(G25/I25)*(1+K25/L25)</f>
        <v>0.823974609375</v>
      </c>
    </row>
    <row r="26" spans="2:13" x14ac:dyDescent="0.25">
      <c r="B26">
        <v>3364</v>
      </c>
      <c r="C26" s="4" t="s">
        <v>392</v>
      </c>
      <c r="D26" t="s">
        <v>160</v>
      </c>
      <c r="F26" s="8"/>
      <c r="G26">
        <v>100</v>
      </c>
      <c r="H26" s="25">
        <v>4.9173469387755109</v>
      </c>
      <c r="I26">
        <v>5</v>
      </c>
      <c r="K26" s="4">
        <v>540</v>
      </c>
      <c r="L26" s="4">
        <v>4200</v>
      </c>
      <c r="M26">
        <f>(1 - K26/L26)*0.25*(G26/I26)*(1+K26/L26)</f>
        <v>4.9173469387755109</v>
      </c>
    </row>
    <row r="27" spans="2:13" x14ac:dyDescent="0.25">
      <c r="B27">
        <v>3371</v>
      </c>
      <c r="C27" s="4">
        <v>7.62</v>
      </c>
      <c r="D27" t="s">
        <v>137</v>
      </c>
      <c r="F27" s="8"/>
      <c r="G27">
        <v>100</v>
      </c>
      <c r="H27" s="25">
        <v>1.5027700831024933</v>
      </c>
      <c r="I27">
        <v>10</v>
      </c>
      <c r="K27" s="4">
        <v>120</v>
      </c>
      <c r="L27" s="4">
        <v>190</v>
      </c>
      <c r="M27">
        <f>(1 - K27/L27)*0.25*(G27/I27)*(1+K27/L27)</f>
        <v>1.5027700831024933</v>
      </c>
    </row>
    <row r="28" spans="2:13" x14ac:dyDescent="0.25">
      <c r="B28">
        <v>3372</v>
      </c>
      <c r="C28" s="4" t="s">
        <v>388</v>
      </c>
      <c r="D28" t="s">
        <v>141</v>
      </c>
      <c r="F28" s="8"/>
      <c r="G28">
        <v>100</v>
      </c>
      <c r="H28" s="25">
        <v>0</v>
      </c>
      <c r="I28">
        <v>9</v>
      </c>
      <c r="K28" s="4">
        <v>500</v>
      </c>
      <c r="L28" s="4">
        <v>500</v>
      </c>
      <c r="M28">
        <f>(1 - K28/L28)*0.25*(G28/I28)*(1+K28/L28)</f>
        <v>0</v>
      </c>
    </row>
    <row r="29" spans="2:13" x14ac:dyDescent="0.25">
      <c r="B29">
        <v>3373</v>
      </c>
      <c r="C29" s="4">
        <v>7.62</v>
      </c>
      <c r="D29" t="s">
        <v>144</v>
      </c>
      <c r="F29" s="8"/>
      <c r="G29">
        <v>100</v>
      </c>
      <c r="H29" s="25">
        <v>1.2161908339594292</v>
      </c>
      <c r="I29">
        <v>11</v>
      </c>
      <c r="K29" s="4">
        <v>150</v>
      </c>
      <c r="L29" s="4">
        <v>220</v>
      </c>
      <c r="M29">
        <f>(1 - K29/L29)*0.25*(G29/I29)*(1+K29/L29)</f>
        <v>1.2161908339594292</v>
      </c>
    </row>
    <row r="30" spans="2:13" x14ac:dyDescent="0.25">
      <c r="B30">
        <v>3374</v>
      </c>
      <c r="C30" s="4" t="s">
        <v>375</v>
      </c>
      <c r="D30" t="s">
        <v>156</v>
      </c>
      <c r="F30" s="8" t="s">
        <v>528</v>
      </c>
      <c r="G30">
        <v>60</v>
      </c>
      <c r="H30" s="25">
        <v>0</v>
      </c>
      <c r="I30">
        <v>8</v>
      </c>
      <c r="K30" s="4">
        <v>1000</v>
      </c>
      <c r="L30" s="4">
        <v>1000</v>
      </c>
      <c r="M30">
        <f>(1 - K30/L30)*0.25*(G30/I30)*(1+K30/L30)</f>
        <v>0</v>
      </c>
    </row>
    <row r="31" spans="2:13" x14ac:dyDescent="0.25">
      <c r="B31">
        <v>3375</v>
      </c>
      <c r="C31" s="4">
        <v>5.56</v>
      </c>
      <c r="D31" t="s">
        <v>162</v>
      </c>
      <c r="G31">
        <v>100</v>
      </c>
      <c r="H31" s="25">
        <v>1.0204081632653061</v>
      </c>
      <c r="I31">
        <v>12</v>
      </c>
      <c r="K31" s="4">
        <v>150</v>
      </c>
      <c r="L31" s="4">
        <v>210</v>
      </c>
      <c r="M31">
        <f>(1 - K31/L31)*0.25*(G31/I31)*(1+K31/L31)</f>
        <v>1.0204081632653061</v>
      </c>
    </row>
    <row r="32" spans="2:13" x14ac:dyDescent="0.25">
      <c r="B32">
        <v>3381</v>
      </c>
      <c r="C32" s="4">
        <v>7.62</v>
      </c>
      <c r="D32" t="s">
        <v>166</v>
      </c>
      <c r="F32" s="8"/>
      <c r="G32">
        <v>100</v>
      </c>
      <c r="H32" s="25">
        <v>0.82304526748971185</v>
      </c>
      <c r="I32">
        <v>12</v>
      </c>
      <c r="K32" s="4">
        <v>140</v>
      </c>
      <c r="L32" s="4">
        <v>180</v>
      </c>
      <c r="M32">
        <f>(1 - K32/L32)*0.25*(G32/I32)*(1+K32/L32)</f>
        <v>0.82304526748971185</v>
      </c>
    </row>
    <row r="33" spans="2:13" x14ac:dyDescent="0.25">
      <c r="B33">
        <v>3382</v>
      </c>
      <c r="C33" s="4" t="s">
        <v>390</v>
      </c>
      <c r="D33" t="s">
        <v>152</v>
      </c>
      <c r="F33" s="8"/>
      <c r="G33">
        <v>100</v>
      </c>
      <c r="H33" s="25">
        <v>0</v>
      </c>
      <c r="I33">
        <v>18</v>
      </c>
      <c r="K33" s="4">
        <v>1000</v>
      </c>
      <c r="L33" s="4">
        <v>1000</v>
      </c>
      <c r="M33">
        <f>(1 - K33/L33)*0.25*(G33/I33)*(1+K33/L33)</f>
        <v>0</v>
      </c>
    </row>
    <row r="34" spans="2:13" x14ac:dyDescent="0.25">
      <c r="B34">
        <v>3391</v>
      </c>
      <c r="C34" s="4">
        <v>7.62</v>
      </c>
      <c r="D34" t="s">
        <v>138</v>
      </c>
      <c r="F34" s="8"/>
      <c r="G34">
        <v>100</v>
      </c>
      <c r="H34" s="25">
        <v>0.96000000000000008</v>
      </c>
      <c r="I34">
        <v>11</v>
      </c>
      <c r="K34" s="4">
        <v>190</v>
      </c>
      <c r="L34" s="4">
        <v>250</v>
      </c>
      <c r="M34">
        <f>(1 - K34/L34)*0.25*(G34/I34)*(1+K34/L34)</f>
        <v>0.96000000000000008</v>
      </c>
    </row>
    <row r="35" spans="2:13" x14ac:dyDescent="0.25">
      <c r="B35">
        <v>3392</v>
      </c>
      <c r="C35" s="4" t="s">
        <v>388</v>
      </c>
      <c r="D35" t="s">
        <v>142</v>
      </c>
      <c r="F35" s="8"/>
      <c r="G35">
        <v>100</v>
      </c>
      <c r="H35" s="25">
        <v>0</v>
      </c>
      <c r="I35">
        <v>9</v>
      </c>
      <c r="K35" s="4">
        <v>600</v>
      </c>
      <c r="L35" s="4">
        <v>600</v>
      </c>
      <c r="M35">
        <f>(1 - K35/L35)*0.25*(G35/I35)*(1+K35/L35)</f>
        <v>0</v>
      </c>
    </row>
    <row r="36" spans="2:13" x14ac:dyDescent="0.25">
      <c r="B36">
        <v>3924</v>
      </c>
      <c r="C36" s="4" t="s">
        <v>866</v>
      </c>
      <c r="D36" t="s">
        <v>279</v>
      </c>
      <c r="F36" s="8">
        <v>2924</v>
      </c>
      <c r="G36">
        <v>4</v>
      </c>
      <c r="H36" s="25">
        <v>0.3</v>
      </c>
      <c r="I36">
        <v>3</v>
      </c>
      <c r="K36" s="4">
        <v>1</v>
      </c>
      <c r="L36" s="4">
        <v>1</v>
      </c>
      <c r="M36">
        <f>(1 - K36/L36)*0.25*(G36/I36)*(1+K36/L36)</f>
        <v>0</v>
      </c>
    </row>
    <row r="37" spans="2:13" x14ac:dyDescent="0.25">
      <c r="B37">
        <v>3931</v>
      </c>
      <c r="C37" s="4" t="s">
        <v>283</v>
      </c>
      <c r="D37" t="s">
        <v>279</v>
      </c>
      <c r="F37">
        <v>2931</v>
      </c>
      <c r="G37">
        <v>5</v>
      </c>
      <c r="H37" s="25">
        <v>0.3</v>
      </c>
      <c r="I37">
        <v>3</v>
      </c>
      <c r="K37">
        <v>2</v>
      </c>
      <c r="L37">
        <v>2</v>
      </c>
      <c r="M37">
        <f>(1 - K37/L37)*0.25*(G37/I37)*(1+K37/L37)</f>
        <v>0</v>
      </c>
    </row>
    <row r="38" spans="2:13" x14ac:dyDescent="0.25">
      <c r="B38">
        <v>3932</v>
      </c>
      <c r="C38" s="4" t="s">
        <v>282</v>
      </c>
      <c r="D38" t="s">
        <v>279</v>
      </c>
      <c r="F38">
        <v>2932</v>
      </c>
      <c r="G38">
        <v>4</v>
      </c>
      <c r="H38" s="25">
        <v>0.3</v>
      </c>
      <c r="I38">
        <v>2.5</v>
      </c>
      <c r="K38" s="4">
        <v>1</v>
      </c>
      <c r="L38">
        <v>1</v>
      </c>
      <c r="M38">
        <f>(1 - K38/L38)*0.25*(G38/I38)*(1+K38/L38)</f>
        <v>0</v>
      </c>
    </row>
    <row r="39" spans="2:13" x14ac:dyDescent="0.25">
      <c r="B39">
        <v>3933</v>
      </c>
      <c r="C39" s="4" t="s">
        <v>468</v>
      </c>
      <c r="D39" t="s">
        <v>279</v>
      </c>
      <c r="F39">
        <v>2933</v>
      </c>
      <c r="G39">
        <v>5</v>
      </c>
      <c r="H39" s="25">
        <v>0.3</v>
      </c>
      <c r="I39">
        <v>2.5</v>
      </c>
      <c r="K39" s="4">
        <v>1</v>
      </c>
      <c r="L39">
        <v>1</v>
      </c>
      <c r="M39">
        <f>(1 - K39/L39)*0.25*(G39/I39)*(1+K39/L39)</f>
        <v>0</v>
      </c>
    </row>
    <row r="40" spans="2:13" x14ac:dyDescent="0.25">
      <c r="B40">
        <v>3944</v>
      </c>
      <c r="C40" s="4" t="s">
        <v>387</v>
      </c>
      <c r="D40" t="s">
        <v>279</v>
      </c>
      <c r="G40">
        <v>7</v>
      </c>
      <c r="H40" s="25">
        <v>0.3</v>
      </c>
      <c r="I40">
        <v>3.5</v>
      </c>
      <c r="K40" s="4">
        <v>3</v>
      </c>
      <c r="L40">
        <v>3</v>
      </c>
      <c r="M40">
        <f>(1 - K40/L40)*0.25*(G40/I40)*(1+K40/L40)</f>
        <v>0</v>
      </c>
    </row>
    <row r="41" spans="2:13" x14ac:dyDescent="0.25">
      <c r="C41" s="4"/>
    </row>
    <row r="42" spans="2:13" x14ac:dyDescent="0.25">
      <c r="B42">
        <v>3001</v>
      </c>
      <c r="C42" s="4" t="s">
        <v>527</v>
      </c>
      <c r="D42" t="s">
        <v>508</v>
      </c>
      <c r="F42" t="s">
        <v>529</v>
      </c>
      <c r="G42">
        <v>9</v>
      </c>
      <c r="H42" s="25">
        <v>0</v>
      </c>
    </row>
    <row r="43" spans="2:13" x14ac:dyDescent="0.25">
      <c r="B43">
        <v>3002</v>
      </c>
      <c r="C43" s="4" t="s">
        <v>527</v>
      </c>
      <c r="D43" t="s">
        <v>530</v>
      </c>
      <c r="F43" t="s">
        <v>529</v>
      </c>
      <c r="G43">
        <v>9</v>
      </c>
      <c r="H43" s="25">
        <v>0</v>
      </c>
    </row>
  </sheetData>
  <sortState xmlns:xlrd2="http://schemas.microsoft.com/office/spreadsheetml/2017/richdata2" ref="A4:I40">
    <sortCondition ref="B4:B40"/>
  </sortState>
  <pageMargins left="0.7" right="0.7" top="0.75" bottom="0.75" header="0.3" footer="0.3"/>
  <pageSetup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BCF6E-AD46-4C01-9700-4E08CEE8B938}">
  <dimension ref="A1:G3"/>
  <sheetViews>
    <sheetView zoomScale="90" zoomScaleNormal="90" workbookViewId="0">
      <selection activeCell="F11" sqref="F11"/>
    </sheetView>
  </sheetViews>
  <sheetFormatPr defaultRowHeight="15" x14ac:dyDescent="0.25"/>
  <cols>
    <col min="1" max="1" width="12.85546875" style="1" bestFit="1" customWidth="1"/>
    <col min="2" max="2" width="9.140625" style="1"/>
    <col min="5" max="5" width="10.85546875" bestFit="1" customWidth="1"/>
    <col min="6" max="6" width="10.42578125" bestFit="1" customWidth="1"/>
    <col min="7" max="7" width="9.85546875" bestFit="1" customWidth="1"/>
  </cols>
  <sheetData>
    <row r="1" spans="1:7" x14ac:dyDescent="0.25">
      <c r="A1" s="1" t="s">
        <v>754</v>
      </c>
    </row>
    <row r="2" spans="1:7" s="1" customFormat="1" x14ac:dyDescent="0.25">
      <c r="B2" s="1" t="s">
        <v>0</v>
      </c>
      <c r="C2" s="1" t="s">
        <v>1</v>
      </c>
      <c r="E2" s="1" t="s">
        <v>755</v>
      </c>
      <c r="F2" s="1" t="s">
        <v>759</v>
      </c>
      <c r="G2" s="1" t="s">
        <v>756</v>
      </c>
    </row>
    <row r="3" spans="1:7" x14ac:dyDescent="0.25">
      <c r="B3" s="1">
        <v>4001</v>
      </c>
      <c r="C3" t="s">
        <v>757</v>
      </c>
      <c r="E3" t="s">
        <v>758</v>
      </c>
      <c r="F3">
        <v>35</v>
      </c>
      <c r="G3">
        <v>1200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E1DA2-B439-478A-B9E1-948DA404767C}">
  <dimension ref="A1"/>
  <sheetViews>
    <sheetView workbookViewId="0">
      <selection activeCell="G26" sqref="G26"/>
    </sheetView>
  </sheetViews>
  <sheetFormatPr defaultRowHeight="15" x14ac:dyDescent="0.25"/>
  <sheetData>
    <row r="1" spans="1:1" x14ac:dyDescent="0.25">
      <c r="A1" t="s">
        <v>19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32C5F-9A98-41A1-A3AA-2A3458C20EAF}">
  <dimension ref="A1:I36"/>
  <sheetViews>
    <sheetView topLeftCell="C1" zoomScale="80" zoomScaleNormal="80" workbookViewId="0">
      <selection activeCell="G25" sqref="G25"/>
    </sheetView>
  </sheetViews>
  <sheetFormatPr defaultRowHeight="15" x14ac:dyDescent="0.25"/>
  <cols>
    <col min="4" max="4" width="25" bestFit="1" customWidth="1"/>
    <col min="5" max="5" width="9.42578125" bestFit="1" customWidth="1"/>
    <col min="9" max="9" width="255.7109375" bestFit="1" customWidth="1"/>
  </cols>
  <sheetData>
    <row r="1" spans="1:9" x14ac:dyDescent="0.25">
      <c r="A1" s="1" t="s">
        <v>469</v>
      </c>
    </row>
    <row r="2" spans="1:9" s="1" customFormat="1" x14ac:dyDescent="0.25">
      <c r="C2" s="1" t="s">
        <v>0</v>
      </c>
      <c r="D2" s="1" t="s">
        <v>1</v>
      </c>
      <c r="E2" s="1" t="s">
        <v>472</v>
      </c>
      <c r="F2" s="1" t="s">
        <v>470</v>
      </c>
      <c r="G2" s="1" t="s">
        <v>544</v>
      </c>
      <c r="I2" s="1" t="s">
        <v>13</v>
      </c>
    </row>
    <row r="4" spans="1:9" ht="14.45" customHeight="1" x14ac:dyDescent="0.25">
      <c r="B4" s="21" t="s">
        <v>39</v>
      </c>
      <c r="C4">
        <v>101</v>
      </c>
      <c r="D4" t="s">
        <v>507</v>
      </c>
      <c r="E4" s="8" t="s">
        <v>478</v>
      </c>
      <c r="F4" s="8" t="s">
        <v>478</v>
      </c>
      <c r="G4" s="8" t="s">
        <v>478</v>
      </c>
      <c r="I4" t="s">
        <v>961</v>
      </c>
    </row>
    <row r="5" spans="1:9" x14ac:dyDescent="0.25">
      <c r="B5" s="21"/>
      <c r="C5">
        <v>102</v>
      </c>
      <c r="D5" t="s">
        <v>508</v>
      </c>
      <c r="E5" t="s">
        <v>512</v>
      </c>
      <c r="F5" t="s">
        <v>474</v>
      </c>
      <c r="G5">
        <v>25</v>
      </c>
      <c r="I5" t="s">
        <v>972</v>
      </c>
    </row>
    <row r="6" spans="1:9" x14ac:dyDescent="0.25">
      <c r="B6" s="21"/>
      <c r="C6">
        <v>103</v>
      </c>
      <c r="D6" t="s">
        <v>471</v>
      </c>
      <c r="E6" t="s">
        <v>473</v>
      </c>
      <c r="F6" t="s">
        <v>475</v>
      </c>
      <c r="G6" s="3">
        <v>0</v>
      </c>
      <c r="I6" t="s">
        <v>963</v>
      </c>
    </row>
    <row r="7" spans="1:9" x14ac:dyDescent="0.25">
      <c r="B7" s="21"/>
      <c r="C7">
        <v>104</v>
      </c>
      <c r="D7" t="s">
        <v>510</v>
      </c>
      <c r="E7" t="s">
        <v>511</v>
      </c>
      <c r="F7" t="s">
        <v>476</v>
      </c>
      <c r="G7" s="3">
        <v>0</v>
      </c>
      <c r="I7" t="s">
        <v>973</v>
      </c>
    </row>
    <row r="8" spans="1:9" x14ac:dyDescent="0.25">
      <c r="A8" t="s">
        <v>1009</v>
      </c>
      <c r="B8" s="21"/>
      <c r="C8">
        <v>105</v>
      </c>
      <c r="D8" t="s">
        <v>513</v>
      </c>
      <c r="E8" t="s">
        <v>509</v>
      </c>
      <c r="F8" t="s">
        <v>477</v>
      </c>
      <c r="G8" s="8">
        <v>-40</v>
      </c>
      <c r="I8" t="s">
        <v>971</v>
      </c>
    </row>
    <row r="9" spans="1:9" x14ac:dyDescent="0.25">
      <c r="B9" s="21"/>
      <c r="C9">
        <v>106</v>
      </c>
      <c r="D9" t="s">
        <v>531</v>
      </c>
      <c r="E9" s="8" t="s">
        <v>478</v>
      </c>
      <c r="F9" s="8" t="s">
        <v>478</v>
      </c>
      <c r="G9" s="8" t="s">
        <v>478</v>
      </c>
      <c r="I9" t="s">
        <v>962</v>
      </c>
    </row>
    <row r="10" spans="1:9" x14ac:dyDescent="0.25">
      <c r="B10" s="21"/>
      <c r="C10">
        <v>107</v>
      </c>
      <c r="D10" t="s">
        <v>530</v>
      </c>
      <c r="E10" t="s">
        <v>538</v>
      </c>
      <c r="F10" t="s">
        <v>474</v>
      </c>
      <c r="G10">
        <v>25</v>
      </c>
      <c r="I10" t="s">
        <v>969</v>
      </c>
    </row>
    <row r="11" spans="1:9" x14ac:dyDescent="0.25">
      <c r="B11" s="21"/>
      <c r="C11">
        <v>108</v>
      </c>
      <c r="D11" t="s">
        <v>532</v>
      </c>
      <c r="E11" t="s">
        <v>537</v>
      </c>
      <c r="F11" t="s">
        <v>475</v>
      </c>
      <c r="G11">
        <v>0</v>
      </c>
      <c r="I11" t="s">
        <v>964</v>
      </c>
    </row>
    <row r="12" spans="1:9" x14ac:dyDescent="0.25">
      <c r="B12" s="21"/>
      <c r="C12">
        <v>109</v>
      </c>
      <c r="D12" t="s">
        <v>533</v>
      </c>
      <c r="E12" t="s">
        <v>536</v>
      </c>
      <c r="F12" t="s">
        <v>476</v>
      </c>
      <c r="G12">
        <v>0</v>
      </c>
      <c r="I12" t="s">
        <v>974</v>
      </c>
    </row>
    <row r="13" spans="1:9" x14ac:dyDescent="0.25">
      <c r="B13" s="21"/>
      <c r="C13">
        <v>110</v>
      </c>
      <c r="D13" t="s">
        <v>534</v>
      </c>
      <c r="E13" t="s">
        <v>825</v>
      </c>
      <c r="F13" t="s">
        <v>477</v>
      </c>
      <c r="G13">
        <v>-60</v>
      </c>
      <c r="I13" t="s">
        <v>970</v>
      </c>
    </row>
    <row r="15" spans="1:9" ht="14.45" customHeight="1" x14ac:dyDescent="0.25">
      <c r="B15" s="21" t="s">
        <v>452</v>
      </c>
      <c r="C15">
        <v>111</v>
      </c>
      <c r="D15" t="s">
        <v>1007</v>
      </c>
      <c r="E15" s="8" t="s">
        <v>542</v>
      </c>
      <c r="F15" s="8" t="s">
        <v>478</v>
      </c>
      <c r="G15" s="8" t="s">
        <v>478</v>
      </c>
      <c r="I15" t="s">
        <v>1012</v>
      </c>
    </row>
    <row r="16" spans="1:9" x14ac:dyDescent="0.25">
      <c r="B16" s="21"/>
      <c r="C16">
        <v>112</v>
      </c>
      <c r="D16" t="s">
        <v>517</v>
      </c>
      <c r="E16" t="s">
        <v>512</v>
      </c>
      <c r="F16" t="s">
        <v>474</v>
      </c>
      <c r="G16">
        <v>10</v>
      </c>
      <c r="I16" t="s">
        <v>1014</v>
      </c>
    </row>
    <row r="17" spans="1:9" x14ac:dyDescent="0.25">
      <c r="B17" s="21"/>
      <c r="C17">
        <v>113</v>
      </c>
      <c r="D17" t="s">
        <v>516</v>
      </c>
      <c r="E17" t="s">
        <v>473</v>
      </c>
      <c r="F17" t="s">
        <v>475</v>
      </c>
      <c r="G17">
        <v>20</v>
      </c>
      <c r="I17" t="s">
        <v>1018</v>
      </c>
    </row>
    <row r="18" spans="1:9" x14ac:dyDescent="0.25">
      <c r="A18" t="s">
        <v>1010</v>
      </c>
      <c r="B18" s="21"/>
      <c r="C18">
        <v>114</v>
      </c>
      <c r="D18" t="s">
        <v>1021</v>
      </c>
      <c r="E18" t="s">
        <v>543</v>
      </c>
      <c r="F18" t="s">
        <v>476</v>
      </c>
      <c r="G18">
        <v>2</v>
      </c>
      <c r="I18" t="s">
        <v>546</v>
      </c>
    </row>
    <row r="19" spans="1:9" x14ac:dyDescent="0.25">
      <c r="B19" s="21"/>
      <c r="C19">
        <v>115</v>
      </c>
      <c r="D19" t="s">
        <v>518</v>
      </c>
      <c r="E19" t="s">
        <v>509</v>
      </c>
      <c r="F19" t="s">
        <v>477</v>
      </c>
      <c r="G19">
        <v>60</v>
      </c>
      <c r="I19" t="s">
        <v>1020</v>
      </c>
    </row>
    <row r="20" spans="1:9" x14ac:dyDescent="0.25">
      <c r="B20" s="21"/>
      <c r="C20">
        <v>116</v>
      </c>
      <c r="D20" t="s">
        <v>1008</v>
      </c>
      <c r="E20" s="8" t="s">
        <v>543</v>
      </c>
      <c r="F20" s="8" t="s">
        <v>478</v>
      </c>
      <c r="G20" s="8" t="s">
        <v>478</v>
      </c>
      <c r="I20" t="s">
        <v>1013</v>
      </c>
    </row>
    <row r="21" spans="1:9" x14ac:dyDescent="0.25">
      <c r="B21" s="21"/>
      <c r="C21">
        <v>117</v>
      </c>
      <c r="D21" t="s">
        <v>539</v>
      </c>
      <c r="E21" t="s">
        <v>538</v>
      </c>
      <c r="F21" t="s">
        <v>474</v>
      </c>
      <c r="G21">
        <v>15</v>
      </c>
      <c r="I21" t="s">
        <v>1015</v>
      </c>
    </row>
    <row r="22" spans="1:9" x14ac:dyDescent="0.25">
      <c r="B22" s="21"/>
      <c r="C22">
        <v>118</v>
      </c>
      <c r="D22" t="s">
        <v>540</v>
      </c>
      <c r="E22" t="s">
        <v>1016</v>
      </c>
      <c r="F22" t="s">
        <v>475</v>
      </c>
      <c r="G22">
        <v>30</v>
      </c>
      <c r="I22" t="s">
        <v>1017</v>
      </c>
    </row>
    <row r="23" spans="1:9" x14ac:dyDescent="0.25">
      <c r="B23" s="21"/>
      <c r="C23">
        <v>119</v>
      </c>
      <c r="D23" t="s">
        <v>1022</v>
      </c>
      <c r="E23" t="s">
        <v>545</v>
      </c>
      <c r="F23" t="s">
        <v>476</v>
      </c>
      <c r="G23">
        <v>3</v>
      </c>
      <c r="I23" t="s">
        <v>547</v>
      </c>
    </row>
    <row r="24" spans="1:9" x14ac:dyDescent="0.25">
      <c r="B24" s="21"/>
      <c r="C24">
        <v>120</v>
      </c>
      <c r="D24" t="s">
        <v>541</v>
      </c>
      <c r="E24" t="s">
        <v>535</v>
      </c>
      <c r="F24" t="s">
        <v>477</v>
      </c>
      <c r="G24">
        <v>90</v>
      </c>
      <c r="I24" t="s">
        <v>1019</v>
      </c>
    </row>
    <row r="26" spans="1:9" x14ac:dyDescent="0.25">
      <c r="B26" s="21" t="s">
        <v>514</v>
      </c>
      <c r="C26">
        <v>121</v>
      </c>
    </row>
    <row r="27" spans="1:9" x14ac:dyDescent="0.25">
      <c r="B27" s="21"/>
      <c r="C27">
        <v>122</v>
      </c>
    </row>
    <row r="28" spans="1:9" x14ac:dyDescent="0.25">
      <c r="B28" s="21"/>
      <c r="C28">
        <v>123</v>
      </c>
    </row>
    <row r="29" spans="1:9" x14ac:dyDescent="0.25">
      <c r="B29" s="21"/>
      <c r="C29">
        <v>124</v>
      </c>
    </row>
    <row r="30" spans="1:9" x14ac:dyDescent="0.25">
      <c r="B30" s="21"/>
      <c r="C30">
        <v>125</v>
      </c>
    </row>
    <row r="32" spans="1:9" x14ac:dyDescent="0.25">
      <c r="B32" s="21" t="s">
        <v>515</v>
      </c>
      <c r="C32">
        <v>131</v>
      </c>
    </row>
    <row r="33" spans="1:9" x14ac:dyDescent="0.25">
      <c r="B33" s="21"/>
      <c r="C33">
        <v>132</v>
      </c>
      <c r="D33" t="s">
        <v>519</v>
      </c>
      <c r="I33" t="s">
        <v>520</v>
      </c>
    </row>
    <row r="34" spans="1:9" x14ac:dyDescent="0.25">
      <c r="A34" t="s">
        <v>1011</v>
      </c>
      <c r="B34" s="21"/>
      <c r="C34">
        <v>133</v>
      </c>
      <c r="D34" t="s">
        <v>521</v>
      </c>
    </row>
    <row r="35" spans="1:9" x14ac:dyDescent="0.25">
      <c r="B35" s="21"/>
      <c r="C35">
        <v>134</v>
      </c>
      <c r="D35" t="s">
        <v>522</v>
      </c>
      <c r="I35" t="s">
        <v>523</v>
      </c>
    </row>
    <row r="36" spans="1:9" x14ac:dyDescent="0.25">
      <c r="B36" s="21"/>
      <c r="C36">
        <v>135</v>
      </c>
    </row>
  </sheetData>
  <mergeCells count="4">
    <mergeCell ref="B26:B30"/>
    <mergeCell ref="B32:B36"/>
    <mergeCell ref="B4:B13"/>
    <mergeCell ref="B15:B2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Terrains</vt:lpstr>
      <vt:lpstr>Features</vt:lpstr>
      <vt:lpstr>Units</vt:lpstr>
      <vt:lpstr>Statuses</vt:lpstr>
      <vt:lpstr>Items</vt:lpstr>
      <vt:lpstr>Projectiles</vt:lpstr>
      <vt:lpstr>VisualEffects</vt:lpstr>
      <vt:lpstr>Keys-Locks</vt:lpstr>
      <vt:lpstr>Abilities</vt:lpstr>
      <vt:lpstr>XP Chart</vt:lpstr>
      <vt:lpstr>HeroTree</vt:lpstr>
      <vt:lpstr>PlayerTree</vt:lpstr>
      <vt:lpstr>Conditions</vt:lpstr>
      <vt:lpstr>Effects</vt:lpstr>
      <vt:lpstr>Crafting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Gray</dc:creator>
  <cp:lastModifiedBy>Daniel Gray</cp:lastModifiedBy>
  <dcterms:created xsi:type="dcterms:W3CDTF">2022-01-15T21:56:46Z</dcterms:created>
  <dcterms:modified xsi:type="dcterms:W3CDTF">2022-04-24T22:57:40Z</dcterms:modified>
</cp:coreProperties>
</file>