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60" yWindow="0" windowWidth="25040" windowHeight="1638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60" i="1" l="1"/>
  <c r="I61" i="1"/>
  <c r="I58" i="1"/>
  <c r="I57" i="1"/>
  <c r="I55" i="1"/>
  <c r="I51" i="1"/>
  <c r="I54" i="1"/>
  <c r="I52" i="1"/>
  <c r="C40" i="1"/>
  <c r="A40" i="1"/>
  <c r="B40" i="1"/>
  <c r="C41" i="1"/>
  <c r="C39" i="1"/>
  <c r="G61" i="1"/>
  <c r="G60" i="1"/>
  <c r="E61" i="1"/>
  <c r="E60" i="1"/>
  <c r="G58" i="1"/>
  <c r="G57" i="1"/>
  <c r="E58" i="1"/>
  <c r="E57" i="1"/>
  <c r="G55" i="1"/>
  <c r="G54" i="1"/>
  <c r="G52" i="1"/>
  <c r="E55" i="1"/>
  <c r="E54" i="1"/>
  <c r="E52" i="1"/>
  <c r="H48" i="1"/>
  <c r="C20" i="1"/>
</calcChain>
</file>

<file path=xl/sharedStrings.xml><?xml version="1.0" encoding="utf-8"?>
<sst xmlns="http://schemas.openxmlformats.org/spreadsheetml/2006/main" count="206" uniqueCount="117">
  <si>
    <t>[u'Architecture'];;;;</t>
  </si>
  <si>
    <t>[u'Fine Art'];;;;</t>
  </si>
  <si>
    <t>[u'Wine'];;;;</t>
  </si>
  <si>
    <t>[u'Military'];;;;</t>
  </si>
  <si>
    <t>[u'Civil Engineering'];;;;</t>
  </si>
  <si>
    <t>[u'Business'];;;;</t>
  </si>
  <si>
    <t>[u'Government'];;;;</t>
  </si>
  <si>
    <t>[u'Food'];;;;</t>
  </si>
  <si>
    <t>[u'Education'];;;;</t>
  </si>
  <si>
    <t>[u'Sociology'];;;;</t>
  </si>
  <si>
    <t>[u'Ecology'];;;;</t>
  </si>
  <si>
    <t>[u'Geology'];;;;</t>
  </si>
  <si>
    <t>[u'Cinema'];;;;</t>
  </si>
  <si>
    <t>[u'Geography'];;;;</t>
  </si>
  <si>
    <t>[u'Music and Dance'];;;;</t>
  </si>
  <si>
    <t>[u'Sport'];;;;</t>
  </si>
  <si>
    <t>[u'World History'];;;;</t>
  </si>
  <si>
    <t>[u'Rocks'];;;;</t>
  </si>
  <si>
    <t>[u'Mammals'];;;;</t>
  </si>
  <si>
    <t>[u'Clothing'];;;;</t>
  </si>
  <si>
    <t>[u'Religion'];;;;</t>
  </si>
  <si>
    <t>[u'Meteorology'];;;;</t>
  </si>
  <si>
    <t>[u'Building'];;;;</t>
  </si>
  <si>
    <t>[u'Judaism'];;;;</t>
  </si>
  <si>
    <t>[u'Biology'];;;;</t>
  </si>
  <si>
    <t>[u'Transport'];;;;</t>
  </si>
  <si>
    <t>[u'Drugs'];;;;</t>
  </si>
  <si>
    <t>[u'Show Business'];;;;</t>
  </si>
  <si>
    <t>[u'Eastern Religions'];;;;</t>
  </si>
  <si>
    <t>[u'Phonetics'];;;;</t>
  </si>
  <si>
    <t>[u'Law'];;;;</t>
  </si>
  <si>
    <t>[u'Plant Biology'];;;;</t>
  </si>
  <si>
    <t>[u'Computing'];;;;</t>
  </si>
  <si>
    <t>[u'Oceanography'];;;;</t>
  </si>
  <si>
    <t>[u'Reptiles'];;;;</t>
  </si>
  <si>
    <t>[u'Textiles'];;;;</t>
  </si>
  <si>
    <t>[u'Rail Transport'];;;;</t>
  </si>
  <si>
    <t>Comparison</t>
  </si>
  <si>
    <t>&lt;wordnetDomain_religion&gt;</t>
  </si>
  <si>
    <t>&lt;wordnetDomain_industry&gt;</t>
  </si>
  <si>
    <t>&lt;wordnetDomain_art&gt;</t>
  </si>
  <si>
    <t>[u'Cinema, Photography', 'Y']</t>
  </si>
  <si>
    <t>[u'Geography, Nautical, Naval Terms', 'Y'],</t>
  </si>
  <si>
    <t xml:space="preserve">[u'Energy, Informal Terms', 'N], </t>
  </si>
  <si>
    <t>[u'Business, Government', 'Y']</t>
  </si>
  <si>
    <t>[u' Anthropology', 'N']</t>
  </si>
  <si>
    <t>[u' Telecommunications', 'N']]</t>
  </si>
  <si>
    <t>[u'Botany, Plant Biology', 'YC']</t>
  </si>
  <si>
    <t>Concepts</t>
  </si>
  <si>
    <t>Subconcepts</t>
  </si>
  <si>
    <t>&lt;wordnetDomain_building_industry&gt;</t>
  </si>
  <si>
    <t>&lt;wordnetDomain_person&gt;</t>
  </si>
  <si>
    <t>&lt;wordnetDomain_university&gt;</t>
  </si>
  <si>
    <t>Kyoto#activity-eng-3.0-00407535-n</t>
  </si>
  <si>
    <t>Kyoto#animal__animate_being__beast__brute__creature__fauna-eng-3.0-00015388-n</t>
  </si>
  <si>
    <t>Kyoto#artifact__artefact-eng-3.0-00021939-n</t>
  </si>
  <si>
    <t>Kyoto#body_of_water__water-eng-3.0-09225146-n</t>
  </si>
  <si>
    <t>Kyoto#boundary__bound__bounds-eng-3.0-08512259-n</t>
  </si>
  <si>
    <t>Kyoto#cognition__knowledge__noesis-eng-3.0-00023271-n</t>
  </si>
  <si>
    <t>Kyoto#communication-eng-3.0-00033020-n</t>
  </si>
  <si>
    <t>Kyoto#condition__status-eng-3.0-13920835-n</t>
  </si>
  <si>
    <t>Kyoto#district__territory__territorial_dominion__dominion-eng-3.0-08552138-n</t>
  </si>
  <si>
    <t>Kyoto#entity-eng-3.0-00001740-n</t>
  </si>
  <si>
    <t>Kyoto#happening__occurrence__occurrent__natural_event-eng-3.0-07283608-n</t>
  </si>
  <si>
    <t>Kyoto#letter__letter_of_the_alphabet__alphabetic_character-eng-3.0-06828818-n</t>
  </si>
  <si>
    <t>Kyoto#object__physical_object-eng-3.0-00002684-n</t>
  </si>
  <si>
    <t>Kyoto#organization__organisation-eng-3.0-08008335-n</t>
  </si>
  <si>
    <t>Kyoto#person__individual__someone__somebody__mortal__soul-eng-3.0-00007846-n</t>
  </si>
  <si>
    <t>Kyoto#physical_phenomenon-eng-3.0-11419404-n</t>
  </si>
  <si>
    <t>Kyoto#placental__placental_mammal__eutherian__eutherian_mammal-eng-3.0-01886756-n</t>
  </si>
  <si>
    <t>Kyoto#political_orientation__ideology__political_theory-eng-3.0-06212839-n</t>
  </si>
  <si>
    <t>Kyoto#property-eng-3.0-04916342-n</t>
  </si>
  <si>
    <t>Kyoto#state-eng-3.0-00024720-n</t>
  </si>
  <si>
    <t>Kyoto#statement-eng-3.0-06722453-n</t>
  </si>
  <si>
    <t>Kyoto#termination__ending__conclusion-eng-3.0-00209943-n</t>
  </si>
  <si>
    <t>Kyoto#therapy-eng-3.0-00661091-n</t>
  </si>
  <si>
    <t>Kyoto#time_period__period_of_time__period-eng-3.0-15113229-n</t>
  </si>
  <si>
    <t>Kyoto#utterance__vocalization-eng-3.0-07109847-n</t>
  </si>
  <si>
    <t>&lt;wordnetDomain_architecture&gt;</t>
  </si>
  <si>
    <t>&lt;wordnetDomain_body_care&gt;</t>
  </si>
  <si>
    <t>&lt;wordnetDomain_commerce&gt;</t>
  </si>
  <si>
    <t>&lt;wordnetDomain_exchange&gt;</t>
  </si>
  <si>
    <t>&lt;wordnetDomain_fashion&gt;</t>
  </si>
  <si>
    <t>&lt;wordnetDomain_fishing&gt;</t>
  </si>
  <si>
    <t>&lt;wordnetDomain_golf&gt;</t>
  </si>
  <si>
    <t>&lt;wordnetDomain_history&gt;</t>
  </si>
  <si>
    <t>&lt;wordnetDomain_hockey&gt;</t>
  </si>
  <si>
    <t>&lt;wordnetDomain_mountaineering&gt;</t>
  </si>
  <si>
    <t>&lt;wordnetDomain_music&gt;</t>
  </si>
  <si>
    <t>&lt;wordnetDomain_paleontology&gt;</t>
  </si>
  <si>
    <t>&lt;wordnetDomain_soccer&gt;</t>
  </si>
  <si>
    <t>&lt;wordnetDomain_time_period&gt;</t>
  </si>
  <si>
    <t>&lt;wordnetDomain_tourism&gt;</t>
  </si>
  <si>
    <t>&lt;wordnetDomain_transport&gt;</t>
  </si>
  <si>
    <t>Kyoto#basic_cognitive_process-eng-3.0-05701944-n</t>
  </si>
  <si>
    <t>Kyoto#commerce__commercialism__mercantilism-eng-3.0-01090446-n</t>
  </si>
  <si>
    <t>Kyoto#discipline__subject__subject_area__subject_field__field__field_of_study__study__bailiwick-eng-3.0-05996646-n</t>
  </si>
  <si>
    <t>Kyoto#geographical_area__geographic_area__geographical_region__geographic_region-eng-3.0-08574314-n</t>
  </si>
  <si>
    <t>Kyoto#material__stuff-eng-3.0-14580897-n</t>
  </si>
  <si>
    <t>Kyoto#music-eng-3.0-07020895-n</t>
  </si>
  <si>
    <t>Kyoto#nutriment__nourishment__nutrition__sustenance__aliment__alimentation__victuals-eng-3.0-07570720-n</t>
  </si>
  <si>
    <t>Kyoto#ruminant-eng-3.0-02399000-n</t>
  </si>
  <si>
    <t>Kyoto#sport__athletics-eng-3.0-00523513-n</t>
  </si>
  <si>
    <t>Kyoto#substance-eng-3.0-00020090-n</t>
  </si>
  <si>
    <t>Kyoto#vine-eng-3.0-13100677-n</t>
  </si>
  <si>
    <t>same</t>
  </si>
  <si>
    <t>different</t>
  </si>
  <si>
    <t>SubConcept (S) /Concep (C) /Same (1)</t>
  </si>
  <si>
    <t>C</t>
  </si>
  <si>
    <t>S</t>
  </si>
  <si>
    <t xml:space="preserve">same </t>
  </si>
  <si>
    <t>total</t>
  </si>
  <si>
    <t xml:space="preserve">different </t>
  </si>
  <si>
    <t>HINTS_WordReference</t>
  </si>
  <si>
    <t>TABOOS_WordReference</t>
  </si>
  <si>
    <t>HINT_WordNet/Kyoto</t>
  </si>
  <si>
    <t>Taboo_WordNet/Kyoto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</si>
</sst>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scheme val="minor"/>
    </font>
    <font>
      <i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4" fillId="0" borderId="0" xfId="0" applyFont="1"/>
    <xf numFmtId="0" fontId="5" fillId="0" borderId="0" xfId="0" applyFont="1"/>
    <xf numFmtId="9" fontId="0" fillId="0" borderId="0" xfId="101" applyFont="1"/>
  </cellXfs>
  <cellStyles count="208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Normal" xfId="0" builtinId="0"/>
    <cellStyle name="Porcentual" xfId="10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abSelected="1" workbookViewId="0">
      <selection activeCell="G11" sqref="G11"/>
    </sheetView>
  </sheetViews>
  <sheetFormatPr baseColWidth="10" defaultRowHeight="15" x14ac:dyDescent="0"/>
  <cols>
    <col min="1" max="2" width="20.33203125" bestFit="1" customWidth="1"/>
    <col min="5" max="5" width="55.33203125" customWidth="1"/>
    <col min="6" max="6" width="32.6640625" customWidth="1"/>
    <col min="7" max="7" width="34" customWidth="1"/>
    <col min="8" max="8" width="32" bestFit="1" customWidth="1"/>
  </cols>
  <sheetData>
    <row r="1" spans="1:8">
      <c r="A1" t="s">
        <v>113</v>
      </c>
      <c r="B1" t="s">
        <v>114</v>
      </c>
      <c r="C1" t="s">
        <v>37</v>
      </c>
      <c r="E1" t="s">
        <v>115</v>
      </c>
      <c r="F1" t="s">
        <v>107</v>
      </c>
      <c r="G1" t="s">
        <v>116</v>
      </c>
      <c r="H1" t="s">
        <v>107</v>
      </c>
    </row>
    <row r="2" spans="1:8">
      <c r="A2" t="s">
        <v>0</v>
      </c>
      <c r="B2" t="s">
        <v>0</v>
      </c>
      <c r="C2">
        <v>1</v>
      </c>
      <c r="E2" t="s">
        <v>40</v>
      </c>
      <c r="F2">
        <v>1</v>
      </c>
      <c r="G2" t="s">
        <v>78</v>
      </c>
      <c r="H2" t="s">
        <v>108</v>
      </c>
    </row>
    <row r="3" spans="1:8">
      <c r="A3" t="s">
        <v>31</v>
      </c>
      <c r="B3" t="s">
        <v>47</v>
      </c>
      <c r="C3">
        <v>1</v>
      </c>
      <c r="E3" t="s">
        <v>50</v>
      </c>
      <c r="F3">
        <v>1</v>
      </c>
      <c r="G3" t="s">
        <v>40</v>
      </c>
      <c r="H3">
        <v>1</v>
      </c>
    </row>
    <row r="4" spans="1:8">
      <c r="A4" t="s">
        <v>5</v>
      </c>
      <c r="B4" t="s">
        <v>5</v>
      </c>
      <c r="C4">
        <v>1</v>
      </c>
      <c r="E4" t="s">
        <v>39</v>
      </c>
      <c r="F4" t="s">
        <v>108</v>
      </c>
      <c r="G4" t="s">
        <v>79</v>
      </c>
      <c r="H4" t="s">
        <v>109</v>
      </c>
    </row>
    <row r="5" spans="1:8">
      <c r="A5" t="s">
        <v>41</v>
      </c>
      <c r="B5" t="s">
        <v>12</v>
      </c>
      <c r="C5">
        <v>1</v>
      </c>
      <c r="E5" t="s">
        <v>51</v>
      </c>
      <c r="F5" t="s">
        <v>108</v>
      </c>
      <c r="G5" t="s">
        <v>50</v>
      </c>
      <c r="H5">
        <v>1</v>
      </c>
    </row>
    <row r="6" spans="1:8">
      <c r="A6" t="s">
        <v>19</v>
      </c>
      <c r="B6" t="s">
        <v>19</v>
      </c>
      <c r="C6">
        <v>1</v>
      </c>
      <c r="E6" t="s">
        <v>38</v>
      </c>
      <c r="F6">
        <v>1</v>
      </c>
      <c r="G6" t="s">
        <v>80</v>
      </c>
      <c r="H6" t="s">
        <v>108</v>
      </c>
    </row>
    <row r="7" spans="1:8">
      <c r="A7" t="s">
        <v>8</v>
      </c>
      <c r="B7" t="s">
        <v>8</v>
      </c>
      <c r="C7">
        <v>1</v>
      </c>
      <c r="E7" t="s">
        <v>52</v>
      </c>
      <c r="F7">
        <v>1</v>
      </c>
      <c r="G7" t="s">
        <v>81</v>
      </c>
      <c r="H7" t="s">
        <v>109</v>
      </c>
    </row>
    <row r="8" spans="1:8">
      <c r="A8" t="s">
        <v>1</v>
      </c>
      <c r="B8" t="s">
        <v>1</v>
      </c>
      <c r="C8">
        <v>1</v>
      </c>
      <c r="E8" t="s">
        <v>53</v>
      </c>
      <c r="F8">
        <v>1</v>
      </c>
      <c r="G8" t="s">
        <v>82</v>
      </c>
      <c r="H8" t="s">
        <v>109</v>
      </c>
    </row>
    <row r="9" spans="1:8">
      <c r="A9" t="s">
        <v>7</v>
      </c>
      <c r="B9" t="s">
        <v>7</v>
      </c>
      <c r="C9">
        <v>1</v>
      </c>
      <c r="E9" t="s">
        <v>54</v>
      </c>
      <c r="F9">
        <v>1</v>
      </c>
      <c r="G9" t="s">
        <v>83</v>
      </c>
      <c r="H9" t="s">
        <v>109</v>
      </c>
    </row>
    <row r="10" spans="1:8">
      <c r="A10" t="s">
        <v>13</v>
      </c>
      <c r="B10" t="s">
        <v>13</v>
      </c>
      <c r="C10">
        <v>1</v>
      </c>
      <c r="E10" t="s">
        <v>55</v>
      </c>
      <c r="F10">
        <v>1</v>
      </c>
      <c r="G10" t="s">
        <v>84</v>
      </c>
      <c r="H10" t="s">
        <v>109</v>
      </c>
    </row>
    <row r="11" spans="1:8">
      <c r="A11" t="s">
        <v>6</v>
      </c>
      <c r="B11" t="s">
        <v>6</v>
      </c>
      <c r="C11">
        <v>1</v>
      </c>
      <c r="E11" t="s">
        <v>56</v>
      </c>
      <c r="F11">
        <v>1</v>
      </c>
      <c r="G11" t="s">
        <v>85</v>
      </c>
      <c r="H11" t="s">
        <v>108</v>
      </c>
    </row>
    <row r="12" spans="1:8">
      <c r="A12" t="s">
        <v>18</v>
      </c>
      <c r="B12" t="s">
        <v>18</v>
      </c>
      <c r="C12">
        <v>1</v>
      </c>
      <c r="E12" t="s">
        <v>57</v>
      </c>
      <c r="F12" t="s">
        <v>108</v>
      </c>
      <c r="G12" t="s">
        <v>86</v>
      </c>
      <c r="H12" t="s">
        <v>109</v>
      </c>
    </row>
    <row r="13" spans="1:8">
      <c r="A13" t="s">
        <v>21</v>
      </c>
      <c r="B13" t="s">
        <v>21</v>
      </c>
      <c r="C13">
        <v>1</v>
      </c>
      <c r="E13" t="s">
        <v>58</v>
      </c>
      <c r="F13" t="s">
        <v>108</v>
      </c>
      <c r="G13" t="s">
        <v>87</v>
      </c>
      <c r="H13" t="s">
        <v>109</v>
      </c>
    </row>
    <row r="14" spans="1:8">
      <c r="A14" t="s">
        <v>14</v>
      </c>
      <c r="B14" t="s">
        <v>14</v>
      </c>
      <c r="C14">
        <v>1</v>
      </c>
      <c r="E14" t="s">
        <v>59</v>
      </c>
      <c r="F14">
        <v>1</v>
      </c>
      <c r="G14" t="s">
        <v>88</v>
      </c>
      <c r="H14" t="s">
        <v>108</v>
      </c>
    </row>
    <row r="15" spans="1:8">
      <c r="A15" t="s">
        <v>20</v>
      </c>
      <c r="B15" t="s">
        <v>20</v>
      </c>
      <c r="C15">
        <v>1</v>
      </c>
      <c r="E15" t="s">
        <v>60</v>
      </c>
      <c r="F15" t="s">
        <v>108</v>
      </c>
      <c r="G15" t="s">
        <v>89</v>
      </c>
      <c r="H15" t="s">
        <v>109</v>
      </c>
    </row>
    <row r="16" spans="1:8">
      <c r="A16" t="s">
        <v>27</v>
      </c>
      <c r="B16" t="s">
        <v>27</v>
      </c>
      <c r="C16">
        <v>1</v>
      </c>
      <c r="E16" t="s">
        <v>61</v>
      </c>
      <c r="F16">
        <v>1</v>
      </c>
      <c r="G16" t="s">
        <v>38</v>
      </c>
      <c r="H16">
        <v>1</v>
      </c>
    </row>
    <row r="17" spans="1:8">
      <c r="A17" t="s">
        <v>9</v>
      </c>
      <c r="B17" t="s">
        <v>9</v>
      </c>
      <c r="C17">
        <v>1</v>
      </c>
      <c r="E17" t="s">
        <v>62</v>
      </c>
      <c r="F17">
        <v>1</v>
      </c>
      <c r="G17" t="s">
        <v>90</v>
      </c>
      <c r="H17" t="s">
        <v>109</v>
      </c>
    </row>
    <row r="18" spans="1:8">
      <c r="A18" t="s">
        <v>25</v>
      </c>
      <c r="B18" t="s">
        <v>25</v>
      </c>
      <c r="C18">
        <v>1</v>
      </c>
      <c r="E18" t="s">
        <v>63</v>
      </c>
      <c r="F18" t="s">
        <v>109</v>
      </c>
      <c r="G18" t="s">
        <v>91</v>
      </c>
      <c r="H18" t="s">
        <v>108</v>
      </c>
    </row>
    <row r="19" spans="1:8">
      <c r="A19" t="s">
        <v>2</v>
      </c>
      <c r="B19" t="s">
        <v>2</v>
      </c>
      <c r="C19">
        <v>1</v>
      </c>
      <c r="E19" t="s">
        <v>64</v>
      </c>
      <c r="F19" t="s">
        <v>109</v>
      </c>
      <c r="G19" t="s">
        <v>92</v>
      </c>
      <c r="H19" t="s">
        <v>108</v>
      </c>
    </row>
    <row r="20" spans="1:8">
      <c r="C20">
        <f>SUM(C2:C19)</f>
        <v>18</v>
      </c>
      <c r="E20" t="s">
        <v>65</v>
      </c>
      <c r="F20">
        <v>1</v>
      </c>
      <c r="G20" t="s">
        <v>93</v>
      </c>
      <c r="H20" t="s">
        <v>108</v>
      </c>
    </row>
    <row r="21" spans="1:8">
      <c r="A21" s="2" t="s">
        <v>48</v>
      </c>
      <c r="B21" s="2" t="s">
        <v>48</v>
      </c>
      <c r="E21" t="s">
        <v>66</v>
      </c>
      <c r="F21">
        <v>1</v>
      </c>
      <c r="G21" t="s">
        <v>52</v>
      </c>
      <c r="H21">
        <v>1</v>
      </c>
    </row>
    <row r="22" spans="1:8">
      <c r="A22" s="1" t="s">
        <v>32</v>
      </c>
      <c r="B22" t="s">
        <v>45</v>
      </c>
      <c r="E22" t="s">
        <v>67</v>
      </c>
      <c r="F22">
        <v>1</v>
      </c>
      <c r="G22" t="s">
        <v>53</v>
      </c>
      <c r="H22">
        <v>1</v>
      </c>
    </row>
    <row r="23" spans="1:8">
      <c r="A23" t="s">
        <v>44</v>
      </c>
      <c r="B23" t="s">
        <v>24</v>
      </c>
      <c r="E23" t="s">
        <v>68</v>
      </c>
      <c r="F23">
        <v>1</v>
      </c>
      <c r="G23" t="s">
        <v>54</v>
      </c>
      <c r="H23">
        <v>1</v>
      </c>
    </row>
    <row r="24" spans="1:8">
      <c r="A24" t="s">
        <v>43</v>
      </c>
      <c r="B24" t="s">
        <v>10</v>
      </c>
      <c r="E24" t="s">
        <v>69</v>
      </c>
      <c r="F24" t="s">
        <v>109</v>
      </c>
      <c r="G24" t="s">
        <v>55</v>
      </c>
      <c r="H24">
        <v>1</v>
      </c>
    </row>
    <row r="25" spans="1:8">
      <c r="A25" t="s">
        <v>30</v>
      </c>
      <c r="B25" t="s">
        <v>11</v>
      </c>
      <c r="E25" t="s">
        <v>70</v>
      </c>
      <c r="F25">
        <v>1</v>
      </c>
      <c r="G25" t="s">
        <v>94</v>
      </c>
      <c r="H25" t="s">
        <v>108</v>
      </c>
    </row>
    <row r="26" spans="1:8">
      <c r="A26" t="s">
        <v>35</v>
      </c>
      <c r="B26" t="s">
        <v>3</v>
      </c>
      <c r="E26" t="s">
        <v>71</v>
      </c>
      <c r="F26" t="s">
        <v>109</v>
      </c>
      <c r="G26" t="s">
        <v>56</v>
      </c>
      <c r="H26">
        <v>1</v>
      </c>
    </row>
    <row r="27" spans="1:8">
      <c r="B27" t="s">
        <v>15</v>
      </c>
      <c r="E27" t="s">
        <v>72</v>
      </c>
      <c r="F27">
        <v>1</v>
      </c>
      <c r="G27" t="s">
        <v>95</v>
      </c>
      <c r="H27" t="s">
        <v>108</v>
      </c>
    </row>
    <row r="28" spans="1:8">
      <c r="B28" t="s">
        <v>16</v>
      </c>
      <c r="E28" t="s">
        <v>73</v>
      </c>
      <c r="F28">
        <v>1</v>
      </c>
      <c r="G28" t="s">
        <v>59</v>
      </c>
      <c r="H28">
        <v>1</v>
      </c>
    </row>
    <row r="29" spans="1:8">
      <c r="E29" t="s">
        <v>74</v>
      </c>
      <c r="F29" t="s">
        <v>109</v>
      </c>
      <c r="G29" t="s">
        <v>96</v>
      </c>
      <c r="H29" t="s">
        <v>109</v>
      </c>
    </row>
    <row r="30" spans="1:8">
      <c r="A30" s="2" t="s">
        <v>49</v>
      </c>
      <c r="B30" s="2" t="s">
        <v>49</v>
      </c>
      <c r="E30" t="s">
        <v>75</v>
      </c>
      <c r="F30" t="s">
        <v>109</v>
      </c>
      <c r="G30" t="s">
        <v>61</v>
      </c>
      <c r="H30">
        <v>1</v>
      </c>
    </row>
    <row r="31" spans="1:8">
      <c r="A31" t="s">
        <v>28</v>
      </c>
      <c r="B31" t="s">
        <v>46</v>
      </c>
      <c r="E31" t="s">
        <v>76</v>
      </c>
      <c r="F31">
        <v>1</v>
      </c>
      <c r="G31" t="s">
        <v>62</v>
      </c>
      <c r="H31">
        <v>1</v>
      </c>
    </row>
    <row r="32" spans="1:8">
      <c r="A32" t="s">
        <v>42</v>
      </c>
      <c r="B32" t="s">
        <v>4</v>
      </c>
      <c r="C32">
        <v>11</v>
      </c>
      <c r="E32" t="s">
        <v>77</v>
      </c>
      <c r="F32" t="s">
        <v>109</v>
      </c>
      <c r="G32" t="s">
        <v>97</v>
      </c>
      <c r="H32" t="s">
        <v>109</v>
      </c>
    </row>
    <row r="33" spans="1:8">
      <c r="A33" t="s">
        <v>33</v>
      </c>
      <c r="B33" t="s">
        <v>26</v>
      </c>
      <c r="G33" t="s">
        <v>98</v>
      </c>
      <c r="H33" t="s">
        <v>108</v>
      </c>
    </row>
    <row r="34" spans="1:8">
      <c r="A34" t="s">
        <v>29</v>
      </c>
      <c r="B34" t="s">
        <v>23</v>
      </c>
      <c r="C34">
        <v>13</v>
      </c>
      <c r="G34" t="s">
        <v>99</v>
      </c>
      <c r="H34" t="s">
        <v>108</v>
      </c>
    </row>
    <row r="35" spans="1:8">
      <c r="A35" t="s">
        <v>36</v>
      </c>
      <c r="B35" t="s">
        <v>17</v>
      </c>
      <c r="G35" t="s">
        <v>100</v>
      </c>
      <c r="H35" t="s">
        <v>109</v>
      </c>
    </row>
    <row r="36" spans="1:8">
      <c r="A36" t="s">
        <v>34</v>
      </c>
      <c r="B36" t="s">
        <v>22</v>
      </c>
      <c r="G36" t="s">
        <v>65</v>
      </c>
      <c r="H36">
        <v>1</v>
      </c>
    </row>
    <row r="37" spans="1:8">
      <c r="G37" t="s">
        <v>66</v>
      </c>
      <c r="H37">
        <v>1</v>
      </c>
    </row>
    <row r="38" spans="1:8">
      <c r="G38" t="s">
        <v>67</v>
      </c>
      <c r="H38">
        <v>1</v>
      </c>
    </row>
    <row r="39" spans="1:8">
      <c r="A39">
        <v>29</v>
      </c>
      <c r="B39">
        <v>31</v>
      </c>
      <c r="C39">
        <f>A39+B39</f>
        <v>60</v>
      </c>
      <c r="D39" t="s">
        <v>111</v>
      </c>
      <c r="G39" t="s">
        <v>68</v>
      </c>
      <c r="H39">
        <v>1</v>
      </c>
    </row>
    <row r="40" spans="1:8">
      <c r="A40" s="3">
        <f>C20/A39</f>
        <v>0.62068965517241381</v>
      </c>
      <c r="B40" s="3">
        <f>18/B39</f>
        <v>0.58064516129032262</v>
      </c>
      <c r="C40" s="3">
        <f>36/C39</f>
        <v>0.6</v>
      </c>
      <c r="D40" t="s">
        <v>105</v>
      </c>
      <c r="G40" t="s">
        <v>70</v>
      </c>
      <c r="H40">
        <v>1</v>
      </c>
    </row>
    <row r="41" spans="1:8">
      <c r="C41" s="3">
        <f>(C34+C32)/C39</f>
        <v>0.4</v>
      </c>
      <c r="D41" t="s">
        <v>106</v>
      </c>
      <c r="G41" t="s">
        <v>101</v>
      </c>
      <c r="H41" t="s">
        <v>109</v>
      </c>
    </row>
    <row r="42" spans="1:8">
      <c r="G42" t="s">
        <v>102</v>
      </c>
      <c r="H42" t="s">
        <v>108</v>
      </c>
    </row>
    <row r="43" spans="1:8">
      <c r="G43" t="s">
        <v>72</v>
      </c>
      <c r="H43">
        <v>1</v>
      </c>
    </row>
    <row r="44" spans="1:8">
      <c r="G44" t="s">
        <v>73</v>
      </c>
      <c r="H44">
        <v>1</v>
      </c>
    </row>
    <row r="45" spans="1:8">
      <c r="G45" t="s">
        <v>103</v>
      </c>
      <c r="H45" t="s">
        <v>109</v>
      </c>
    </row>
    <row r="46" spans="1:8">
      <c r="G46" t="s">
        <v>76</v>
      </c>
      <c r="H46">
        <v>1</v>
      </c>
    </row>
    <row r="47" spans="1:8">
      <c r="G47" t="s">
        <v>104</v>
      </c>
      <c r="H47" t="s">
        <v>109</v>
      </c>
    </row>
    <row r="48" spans="1:8">
      <c r="H48">
        <f>SUM(H2:H47)</f>
        <v>19</v>
      </c>
    </row>
    <row r="51" spans="5:9">
      <c r="E51">
        <v>31</v>
      </c>
      <c r="F51" t="s">
        <v>111</v>
      </c>
      <c r="G51">
        <v>46</v>
      </c>
      <c r="H51" t="s">
        <v>111</v>
      </c>
      <c r="I51">
        <f>G51+E51</f>
        <v>77</v>
      </c>
    </row>
    <row r="52" spans="5:9">
      <c r="E52">
        <f>E51-19</f>
        <v>12</v>
      </c>
      <c r="F52" t="s">
        <v>112</v>
      </c>
      <c r="G52">
        <f>G51-19</f>
        <v>27</v>
      </c>
      <c r="H52" t="s">
        <v>106</v>
      </c>
      <c r="I52">
        <f>G52+E52</f>
        <v>39</v>
      </c>
    </row>
    <row r="54" spans="5:9">
      <c r="E54" s="3">
        <f>E52/E51</f>
        <v>0.38709677419354838</v>
      </c>
      <c r="F54" s="3" t="s">
        <v>106</v>
      </c>
      <c r="G54" s="3">
        <f>G52/G51</f>
        <v>0.58695652173913049</v>
      </c>
      <c r="H54" t="s">
        <v>106</v>
      </c>
      <c r="I54" s="3">
        <f>I52/I51</f>
        <v>0.50649350649350644</v>
      </c>
    </row>
    <row r="55" spans="5:9">
      <c r="E55" s="3">
        <f>19/E51</f>
        <v>0.61290322580645162</v>
      </c>
      <c r="F55" s="3" t="s">
        <v>110</v>
      </c>
      <c r="G55" s="3">
        <f>19/G51</f>
        <v>0.41304347826086957</v>
      </c>
      <c r="H55" t="s">
        <v>105</v>
      </c>
      <c r="I55" s="3">
        <f>38/I51</f>
        <v>0.4935064935064935</v>
      </c>
    </row>
    <row r="57" spans="5:9">
      <c r="E57">
        <f>COUNTIF(F2:F32, "S")</f>
        <v>7</v>
      </c>
      <c r="F57" t="s">
        <v>109</v>
      </c>
      <c r="G57">
        <f>COUNTIF(H2:H47, "S")</f>
        <v>15</v>
      </c>
      <c r="H57" t="s">
        <v>109</v>
      </c>
      <c r="I57">
        <f>G57+E57</f>
        <v>22</v>
      </c>
    </row>
    <row r="58" spans="5:9">
      <c r="E58">
        <f>COUNTIF(F2:F32, "C")</f>
        <v>5</v>
      </c>
      <c r="F58" t="s">
        <v>108</v>
      </c>
      <c r="G58">
        <f>COUNTIF(H2:H47, "C")</f>
        <v>12</v>
      </c>
      <c r="H58" t="s">
        <v>108</v>
      </c>
      <c r="I58">
        <f>G58+E58</f>
        <v>17</v>
      </c>
    </row>
    <row r="60" spans="5:9">
      <c r="E60" s="3">
        <f>E57/E52</f>
        <v>0.58333333333333337</v>
      </c>
      <c r="F60" t="s">
        <v>109</v>
      </c>
      <c r="G60" s="3">
        <f>G57/G52</f>
        <v>0.55555555555555558</v>
      </c>
      <c r="H60" t="s">
        <v>109</v>
      </c>
      <c r="I60" s="3">
        <f>I57/I52</f>
        <v>0.5641025641025641</v>
      </c>
    </row>
    <row r="61" spans="5:9">
      <c r="E61" s="3">
        <f>E58/E52</f>
        <v>0.41666666666666669</v>
      </c>
      <c r="F61" t="s">
        <v>108</v>
      </c>
      <c r="G61" s="3">
        <f>G58/G52</f>
        <v>0.44444444444444442</v>
      </c>
      <c r="H61" t="s">
        <v>108</v>
      </c>
      <c r="I61" s="3">
        <f>I58/I52</f>
        <v>0.4358974358974359</v>
      </c>
    </row>
  </sheetData>
  <sortState ref="A23:A32">
    <sortCondition ref="A2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Dagmar</dc:creator>
  <cp:lastModifiedBy>Dagmar</cp:lastModifiedBy>
  <dcterms:created xsi:type="dcterms:W3CDTF">2016-07-11T12:16:25Z</dcterms:created>
  <dcterms:modified xsi:type="dcterms:W3CDTF">2017-03-14T13:01:32Z</dcterms:modified>
</cp:coreProperties>
</file>