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renewables21.sharepoint.com/sites/GSR2022/Shared Documents/Data and Research/Buildings/!Processed/"/>
    </mc:Choice>
  </mc:AlternateContent>
  <xr:revisionPtr revIDLastSave="33" documentId="13_ncr:1_{E3FDD223-99C1-4C24-8FFA-84592E4C5850}" xr6:coauthVersionLast="47" xr6:coauthVersionMax="47" xr10:uidLastSave="{130C6E8F-9953-4C90-8A78-B7DD57FB3FE1}"/>
  <bookViews>
    <workbookView xWindow="-22597" yWindow="-3818" windowWidth="22695" windowHeight="14475" activeTab="3" xr2:uid="{00000000-000D-0000-FFFF-FFFF00000000}"/>
  </bookViews>
  <sheets>
    <sheet name="Figure 1_CA" sheetId="6" r:id="rId1"/>
    <sheet name="Figure 2_CA" sheetId="7" r:id="rId2"/>
    <sheet name="summary" sheetId="13" r:id="rId3"/>
    <sheet name="processed" sheetId="10" r:id="rId4"/>
    <sheet name="fuel_res" sheetId="8" r:id="rId5"/>
    <sheet name="app_res" sheetId="9" r:id="rId6"/>
    <sheet name="fuel_comm" sheetId="11" r:id="rId7"/>
    <sheet name="app_comm" sheetId="12" r:id="rId8"/>
  </sheets>
  <externalReferences>
    <externalReference r:id="rId9"/>
  </externalReferences>
  <definedNames>
    <definedName name="Diagramm5">[1]EB97_Zahlen_für_Grafiken!$A$11:$S$24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3" i="10" l="1"/>
  <c r="M7" i="13" s="1"/>
  <c r="L5" i="10"/>
  <c r="M8" i="13" l="1"/>
  <c r="M5" i="13"/>
  <c r="M4" i="13"/>
  <c r="M3" i="13"/>
  <c r="L4" i="10"/>
  <c r="C8" i="6"/>
  <c r="B5" i="10" l="1"/>
  <c r="C7" i="13" s="1"/>
  <c r="D6" i="13"/>
  <c r="E6" i="13"/>
  <c r="F6" i="13"/>
  <c r="G6" i="13"/>
  <c r="H6" i="13"/>
  <c r="I6" i="13"/>
  <c r="J6" i="13"/>
  <c r="K6" i="13"/>
  <c r="L6" i="13"/>
  <c r="M6" i="13"/>
  <c r="C11" i="7" s="1"/>
  <c r="C10" i="7" s="1"/>
  <c r="C6" i="13"/>
  <c r="C10" i="6" l="1"/>
  <c r="C9" i="6" s="1"/>
  <c r="D14" i="13"/>
  <c r="E14" i="13"/>
  <c r="E15" i="13" s="1"/>
  <c r="F14" i="13"/>
  <c r="F15" i="13" s="1"/>
  <c r="G14" i="13"/>
  <c r="H14" i="13"/>
  <c r="I14" i="13"/>
  <c r="J14" i="13"/>
  <c r="K14" i="13"/>
  <c r="L14" i="13"/>
  <c r="M14" i="13"/>
  <c r="M15" i="13" s="1"/>
  <c r="C14" i="13"/>
  <c r="C15" i="13" s="1"/>
  <c r="D13" i="13"/>
  <c r="D15" i="13" s="1"/>
  <c r="E13" i="13"/>
  <c r="F13" i="13"/>
  <c r="G13" i="13"/>
  <c r="H13" i="13"/>
  <c r="H15" i="13" s="1"/>
  <c r="I13" i="13"/>
  <c r="I15" i="13" s="1"/>
  <c r="J13" i="13"/>
  <c r="J15" i="13" s="1"/>
  <c r="K13" i="13"/>
  <c r="K15" i="13" s="1"/>
  <c r="L13" i="13"/>
  <c r="L15" i="13" s="1"/>
  <c r="M13" i="13"/>
  <c r="C13" i="13"/>
  <c r="M9" i="13"/>
  <c r="D7" i="13"/>
  <c r="E7" i="13"/>
  <c r="F7" i="13"/>
  <c r="G7" i="13"/>
  <c r="H7" i="13"/>
  <c r="I7" i="13"/>
  <c r="J7" i="13"/>
  <c r="K7" i="13"/>
  <c r="L7" i="13"/>
  <c r="D5" i="13"/>
  <c r="E5" i="13"/>
  <c r="F5" i="13"/>
  <c r="G5" i="13"/>
  <c r="H5" i="13"/>
  <c r="I5" i="13"/>
  <c r="J5" i="13"/>
  <c r="K5" i="13"/>
  <c r="L5" i="13"/>
  <c r="C5" i="13"/>
  <c r="D4" i="13"/>
  <c r="E4" i="13"/>
  <c r="F4" i="13"/>
  <c r="G4" i="13"/>
  <c r="H4" i="13"/>
  <c r="I4" i="13"/>
  <c r="J4" i="13"/>
  <c r="K4" i="13"/>
  <c r="L4" i="13"/>
  <c r="C4" i="13"/>
  <c r="D3" i="13"/>
  <c r="E3" i="13"/>
  <c r="F3" i="13"/>
  <c r="G3" i="13"/>
  <c r="H3" i="13"/>
  <c r="I3" i="13"/>
  <c r="J3" i="13"/>
  <c r="K3" i="13"/>
  <c r="L3" i="13"/>
  <c r="C3" i="13"/>
  <c r="C10" i="13" s="1"/>
  <c r="B23" i="10"/>
  <c r="C23" i="10"/>
  <c r="D23" i="10"/>
  <c r="E23" i="10"/>
  <c r="F23" i="10"/>
  <c r="G23" i="10"/>
  <c r="H23" i="10"/>
  <c r="I23" i="10"/>
  <c r="J23" i="10"/>
  <c r="K23" i="10"/>
  <c r="B32" i="10"/>
  <c r="C32" i="10"/>
  <c r="D32" i="10"/>
  <c r="E32" i="10"/>
  <c r="F32" i="10"/>
  <c r="G32" i="10"/>
  <c r="H32" i="10"/>
  <c r="I32" i="10"/>
  <c r="J32" i="10"/>
  <c r="K32" i="10"/>
  <c r="L32" i="10"/>
  <c r="B33" i="10"/>
  <c r="C33" i="10"/>
  <c r="D33" i="10"/>
  <c r="E33" i="10"/>
  <c r="F33" i="10"/>
  <c r="G33" i="10"/>
  <c r="H33" i="10"/>
  <c r="I33" i="10"/>
  <c r="J33" i="10"/>
  <c r="K33" i="10"/>
  <c r="L33" i="10"/>
  <c r="B34" i="10"/>
  <c r="C34" i="10"/>
  <c r="D34" i="10"/>
  <c r="E34" i="10"/>
  <c r="F34" i="10"/>
  <c r="G34" i="10"/>
  <c r="H34" i="10"/>
  <c r="I34" i="10"/>
  <c r="J34" i="10"/>
  <c r="K34" i="10"/>
  <c r="L34" i="10"/>
  <c r="B35" i="10"/>
  <c r="C35" i="10"/>
  <c r="D35" i="10"/>
  <c r="E35" i="10"/>
  <c r="F35" i="10"/>
  <c r="G35" i="10"/>
  <c r="H35" i="10"/>
  <c r="I35" i="10"/>
  <c r="J35" i="10"/>
  <c r="K35" i="10"/>
  <c r="L35" i="10"/>
  <c r="B36" i="10"/>
  <c r="C36" i="10"/>
  <c r="D36" i="10"/>
  <c r="E36" i="10"/>
  <c r="F36" i="10"/>
  <c r="G36" i="10"/>
  <c r="H36" i="10"/>
  <c r="I36" i="10"/>
  <c r="J36" i="10"/>
  <c r="K36" i="10"/>
  <c r="L36" i="10"/>
  <c r="B37" i="10"/>
  <c r="C37" i="10"/>
  <c r="D37" i="10"/>
  <c r="E37" i="10"/>
  <c r="F37" i="10"/>
  <c r="G37" i="10"/>
  <c r="H37" i="10"/>
  <c r="I37" i="10"/>
  <c r="J37" i="10"/>
  <c r="K37" i="10"/>
  <c r="L37" i="10"/>
  <c r="C31" i="10"/>
  <c r="D31" i="10"/>
  <c r="E31" i="10"/>
  <c r="F31" i="10"/>
  <c r="G31" i="10"/>
  <c r="H31" i="10"/>
  <c r="I31" i="10"/>
  <c r="J31" i="10"/>
  <c r="K31" i="10"/>
  <c r="L31" i="10"/>
  <c r="B31" i="10"/>
  <c r="B24" i="10"/>
  <c r="C24" i="10"/>
  <c r="D24" i="10"/>
  <c r="E24" i="10"/>
  <c r="F24" i="10"/>
  <c r="G24" i="10"/>
  <c r="H24" i="10"/>
  <c r="I24" i="10"/>
  <c r="J24" i="10"/>
  <c r="K24" i="10"/>
  <c r="L24" i="10"/>
  <c r="B25" i="10"/>
  <c r="C25" i="10"/>
  <c r="D25" i="10"/>
  <c r="E25" i="10"/>
  <c r="F25" i="10"/>
  <c r="G25" i="10"/>
  <c r="H25" i="10"/>
  <c r="I25" i="10"/>
  <c r="J25" i="10"/>
  <c r="K25" i="10"/>
  <c r="L25" i="10"/>
  <c r="B26" i="10"/>
  <c r="C26" i="10"/>
  <c r="D26" i="10"/>
  <c r="E26" i="10"/>
  <c r="F26" i="10"/>
  <c r="G26" i="10"/>
  <c r="H26" i="10"/>
  <c r="I26" i="10"/>
  <c r="J26" i="10"/>
  <c r="K26" i="10"/>
  <c r="L26" i="10"/>
  <c r="B27" i="10"/>
  <c r="C27" i="10"/>
  <c r="D27" i="10"/>
  <c r="E27" i="10"/>
  <c r="F27" i="10"/>
  <c r="G27" i="10"/>
  <c r="H27" i="10"/>
  <c r="I27" i="10"/>
  <c r="J27" i="10"/>
  <c r="K27" i="10"/>
  <c r="L27" i="10"/>
  <c r="B28" i="10"/>
  <c r="C28" i="10"/>
  <c r="D28" i="10"/>
  <c r="E28" i="10"/>
  <c r="F28" i="10"/>
  <c r="G28" i="10"/>
  <c r="H28" i="10"/>
  <c r="I28" i="10"/>
  <c r="J28" i="10"/>
  <c r="K28" i="10"/>
  <c r="L28" i="10"/>
  <c r="C22" i="10"/>
  <c r="D22" i="10"/>
  <c r="E22" i="10"/>
  <c r="F22" i="10"/>
  <c r="G22" i="10"/>
  <c r="H22" i="10"/>
  <c r="I22" i="10"/>
  <c r="J22" i="10"/>
  <c r="K22" i="10"/>
  <c r="L22" i="10"/>
  <c r="B22" i="10"/>
  <c r="B13" i="10"/>
  <c r="C13" i="10"/>
  <c r="D13" i="10"/>
  <c r="E13" i="10"/>
  <c r="F13" i="10"/>
  <c r="G13" i="10"/>
  <c r="H13" i="10"/>
  <c r="I13" i="10"/>
  <c r="J13" i="10"/>
  <c r="K13" i="10"/>
  <c r="L13" i="10"/>
  <c r="B14" i="10"/>
  <c r="C14" i="10"/>
  <c r="D14" i="10"/>
  <c r="E14" i="10"/>
  <c r="F14" i="10"/>
  <c r="G14" i="10"/>
  <c r="H14" i="10"/>
  <c r="I14" i="10"/>
  <c r="J14" i="10"/>
  <c r="K14" i="10"/>
  <c r="L14" i="10"/>
  <c r="C12" i="10"/>
  <c r="D12" i="10"/>
  <c r="E12" i="10"/>
  <c r="F12" i="10"/>
  <c r="G12" i="10"/>
  <c r="H12" i="10"/>
  <c r="I12" i="10"/>
  <c r="J12" i="10"/>
  <c r="K12" i="10"/>
  <c r="L12" i="10"/>
  <c r="B12" i="10"/>
  <c r="A13" i="10"/>
  <c r="A14" i="10"/>
  <c r="A12" i="10"/>
  <c r="B4" i="10"/>
  <c r="C4" i="10"/>
  <c r="D4" i="10"/>
  <c r="E4" i="10"/>
  <c r="F4" i="10"/>
  <c r="G4" i="10"/>
  <c r="H4" i="10"/>
  <c r="I4" i="10"/>
  <c r="J4" i="10"/>
  <c r="K4" i="10"/>
  <c r="B6" i="10"/>
  <c r="C6" i="10"/>
  <c r="D6" i="10"/>
  <c r="E6" i="10"/>
  <c r="F6" i="10"/>
  <c r="G6" i="10"/>
  <c r="H6" i="10"/>
  <c r="I6" i="10"/>
  <c r="J6" i="10"/>
  <c r="K6" i="10"/>
  <c r="L6" i="10"/>
  <c r="B7" i="10"/>
  <c r="C7" i="10"/>
  <c r="D7" i="10"/>
  <c r="E7" i="10"/>
  <c r="F7" i="10"/>
  <c r="G7" i="10"/>
  <c r="H7" i="10"/>
  <c r="I7" i="10"/>
  <c r="J7" i="10"/>
  <c r="K7" i="10"/>
  <c r="L7" i="10"/>
  <c r="B8" i="10"/>
  <c r="C8" i="10"/>
  <c r="D8" i="10"/>
  <c r="E8" i="10"/>
  <c r="F8" i="10"/>
  <c r="G8" i="10"/>
  <c r="H8" i="10"/>
  <c r="I8" i="10"/>
  <c r="J8" i="10"/>
  <c r="K8" i="10"/>
  <c r="L8" i="10"/>
  <c r="C9" i="10"/>
  <c r="D9" i="10"/>
  <c r="E9" i="10"/>
  <c r="F9" i="10"/>
  <c r="G9" i="10"/>
  <c r="H9" i="10"/>
  <c r="I9" i="10"/>
  <c r="J9" i="10"/>
  <c r="K9" i="10"/>
  <c r="L9" i="10"/>
  <c r="B9" i="10"/>
  <c r="B16" i="10"/>
  <c r="C16" i="10"/>
  <c r="D16" i="10"/>
  <c r="E16" i="10"/>
  <c r="F16" i="10"/>
  <c r="G16" i="10"/>
  <c r="H16" i="10"/>
  <c r="I16" i="10"/>
  <c r="J16" i="10"/>
  <c r="K16" i="10"/>
  <c r="L16" i="10"/>
  <c r="C15" i="10"/>
  <c r="D15" i="10"/>
  <c r="E15" i="10"/>
  <c r="F15" i="10"/>
  <c r="G15" i="10"/>
  <c r="H15" i="10"/>
  <c r="I15" i="10"/>
  <c r="J15" i="10"/>
  <c r="K15" i="10"/>
  <c r="L15" i="10"/>
  <c r="B15" i="10"/>
  <c r="B2" i="10" a="1"/>
  <c r="B2" i="10" s="1"/>
  <c r="G10" i="13" l="1"/>
  <c r="C7" i="6"/>
  <c r="C7" i="7"/>
  <c r="C5" i="6"/>
  <c r="C5" i="7"/>
  <c r="H10" i="13"/>
  <c r="L10" i="13"/>
  <c r="K10" i="13"/>
  <c r="I10" i="13"/>
  <c r="G15" i="13"/>
  <c r="F10" i="13"/>
  <c r="E10" i="13"/>
  <c r="D10" i="13"/>
  <c r="J10" i="13"/>
  <c r="C6" i="6"/>
  <c r="C6" i="7"/>
  <c r="J5" i="10"/>
  <c r="K5" i="10"/>
  <c r="I5" i="10"/>
  <c r="C5" i="10"/>
  <c r="C14" i="6"/>
  <c r="D5" i="10"/>
  <c r="H5" i="10"/>
  <c r="G5" i="10"/>
  <c r="F5" i="10"/>
  <c r="E5" i="10"/>
  <c r="C15" i="6" l="1"/>
  <c r="D13" i="6" s="1"/>
  <c r="C8" i="7"/>
  <c r="C9" i="7"/>
  <c r="M10" i="13"/>
  <c r="C22" i="7" l="1"/>
  <c r="C16" i="7"/>
  <c r="D16" i="7" s="1"/>
  <c r="D6" i="6"/>
  <c r="D8" i="6"/>
  <c r="D14" i="6"/>
  <c r="D5" i="6"/>
  <c r="D7" i="6"/>
  <c r="D9" i="6"/>
  <c r="D12" i="7" l="1"/>
  <c r="D11" i="7"/>
  <c r="D14" i="7"/>
  <c r="D6" i="7"/>
  <c r="D10" i="7"/>
  <c r="D8" i="7"/>
  <c r="D15" i="7"/>
  <c r="D7" i="7"/>
  <c r="D13" i="7"/>
  <c r="D9" i="7"/>
  <c r="D5" i="7"/>
  <c r="D22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<sst xmlns="http://schemas.openxmlformats.org/spreadsheetml/2006/main" count="290" uniqueCount="109">
  <si>
    <t>Year</t>
  </si>
  <si>
    <t>Fuel oil</t>
  </si>
  <si>
    <t>Scope</t>
  </si>
  <si>
    <t>Fossil gas + LPG</t>
  </si>
  <si>
    <t>Other fossil fuels</t>
  </si>
  <si>
    <t>Renewable electricity for heat</t>
  </si>
  <si>
    <t>Non-renewable electricity for heat</t>
  </si>
  <si>
    <t>Sources</t>
  </si>
  <si>
    <t>Previous years also available</t>
  </si>
  <si>
    <t>PJ</t>
  </si>
  <si>
    <t>Gas</t>
  </si>
  <si>
    <t>Electricity</t>
  </si>
  <si>
    <t>District heat</t>
  </si>
  <si>
    <t>Energy Provided and Shares</t>
  </si>
  <si>
    <t>Energy (PJ)</t>
  </si>
  <si>
    <t>Share of total</t>
  </si>
  <si>
    <t>Notes</t>
  </si>
  <si>
    <t>Total</t>
  </si>
  <si>
    <t>To be updated as needed.</t>
  </si>
  <si>
    <t>This is the final, desired form of the data.</t>
  </si>
  <si>
    <t>Renewable share</t>
  </si>
  <si>
    <t>FIGURE 1. How does the country heat its buildings?</t>
  </si>
  <si>
    <t>Heat pumps</t>
  </si>
  <si>
    <t>Direct renewables</t>
  </si>
  <si>
    <t>Biomass</t>
  </si>
  <si>
    <t>Solar thermal</t>
  </si>
  <si>
    <t>Geothermal</t>
  </si>
  <si>
    <t>Last update: 10 February 2022.</t>
  </si>
  <si>
    <t>not available</t>
  </si>
  <si>
    <t>FIGURE 2. How clean is the heat?</t>
  </si>
  <si>
    <t>Other fossil fuels, including non-renewable district heat</t>
  </si>
  <si>
    <t>Renewable district heat</t>
  </si>
  <si>
    <t>Ambient heat</t>
  </si>
  <si>
    <t>Data not available</t>
  </si>
  <si>
    <t>Estimated using share of RE in electricity</t>
  </si>
  <si>
    <t>Direct renewables for heat</t>
  </si>
  <si>
    <t>CANADA</t>
  </si>
  <si>
    <t>https://oee.nrcan.gc.ca/corporate/statistics/neud/dpa/showTable.cfm?type=CP&amp;sector=res&amp;juris=ca&amp;rn=1&amp;page=0</t>
  </si>
  <si>
    <t>https://oee.nrcan.gc.ca/corporate/statistics/neud/dpa/showTable.cfm?type=CP&amp;sector=res&amp;juris=ca&amp;rn=2&amp;page=0</t>
  </si>
  <si>
    <t>Residential Sector</t>
  </si>
  <si>
    <t>Canada</t>
  </si>
  <si>
    <t>Table 1: Secondary Energy Use and GHG Emissions by Energy Source</t>
  </si>
  <si>
    <t>Total Energy Use (PJ)</t>
  </si>
  <si>
    <t>Energy Use by Energy Source (PJ)</t>
  </si>
  <si>
    <t>Natural Gas</t>
  </si>
  <si>
    <t>Heating Oil</t>
  </si>
  <si>
    <r>
      <t>Other</t>
    </r>
    <r>
      <rPr>
        <vertAlign val="superscript"/>
        <sz val="10"/>
        <rFont val="Arial"/>
        <family val="2"/>
      </rPr>
      <t>1</t>
    </r>
  </si>
  <si>
    <t>Wood</t>
  </si>
  <si>
    <t>Shares (%)</t>
  </si>
  <si>
    <t>Activity</t>
  </si>
  <si>
    <r>
      <t>Total Floor Space (million 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)</t>
    </r>
  </si>
  <si>
    <t>Total Households (thousands)</t>
  </si>
  <si>
    <r>
      <t>Energy Intensity (GJ/m</t>
    </r>
    <r>
      <rPr>
        <b/>
        <vertAlign val="superscript"/>
        <sz val="10"/>
        <color indexed="8"/>
        <rFont val="Arial"/>
        <family val="2"/>
      </rPr>
      <t>2</t>
    </r>
    <r>
      <rPr>
        <b/>
        <sz val="10"/>
        <color indexed="8"/>
        <rFont val="Arial"/>
        <family val="2"/>
      </rPr>
      <t>)</t>
    </r>
  </si>
  <si>
    <t>Energy Intensity (GJ/household)</t>
  </si>
  <si>
    <r>
      <t xml:space="preserve">Total GHG Emissions </t>
    </r>
    <r>
      <rPr>
        <b/>
        <u/>
        <sz val="10"/>
        <rFont val="Arial"/>
        <family val="2"/>
      </rPr>
      <t>Including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</si>
  <si>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r>
      <t>GHG Emissions by Energy Source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</si>
  <si>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>GHG Intensity (tonne/TJ)</t>
  </si>
  <si>
    <r>
      <t xml:space="preserve">Total GHG Emissions </t>
    </r>
    <r>
      <rPr>
        <b/>
        <u/>
        <sz val="10"/>
        <rFont val="Arial"/>
        <family val="2"/>
      </rPr>
      <t>Excluding</t>
    </r>
    <r>
      <rPr>
        <b/>
        <sz val="10"/>
        <rFont val="Arial"/>
        <family val="2"/>
      </rPr>
      <t xml:space="preserve"> Electricity (Mt of 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e)</t>
    </r>
  </si>
  <si>
    <t>Heating Degree-Day Index</t>
  </si>
  <si>
    <t>Cooling Degree-Day Index</t>
  </si>
  <si>
    <t>1) “Other” includes coal and propane.</t>
  </si>
  <si>
    <t>Table 2: Secondary Energy Use and GHG Emissions by End-Use</t>
  </si>
  <si>
    <t>Energy Use by End-Use (PJ)</t>
  </si>
  <si>
    <t>Space Heating</t>
  </si>
  <si>
    <t>Water Heating</t>
  </si>
  <si>
    <t>Appliances</t>
  </si>
  <si>
    <t>Lighting</t>
  </si>
  <si>
    <t>Space Cooling</t>
  </si>
  <si>
    <r>
      <t>GHG Emissions by End-Use (Mt of CO</t>
    </r>
    <r>
      <rPr>
        <b/>
        <i/>
        <vertAlign val="subscript"/>
        <sz val="10"/>
        <rFont val="Arial"/>
        <family val="2"/>
      </rPr>
      <t>2</t>
    </r>
    <r>
      <rPr>
        <b/>
        <i/>
        <sz val="10"/>
        <rFont val="Arial"/>
        <family val="2"/>
      </rPr>
      <t>e)</t>
    </r>
  </si>
  <si>
    <t xml:space="preserve">Heating Degree-Day Index </t>
  </si>
  <si>
    <t xml:space="preserve">Cooling Degree-Day Index </t>
  </si>
  <si>
    <t>Space heating</t>
  </si>
  <si>
    <t>Water heating</t>
  </si>
  <si>
    <t>Coal and propane</t>
  </si>
  <si>
    <t>Heating oil</t>
  </si>
  <si>
    <t>Electricity_total</t>
  </si>
  <si>
    <t>Electricity_for heat</t>
  </si>
  <si>
    <t>Energy used for heating_residential</t>
  </si>
  <si>
    <t>Fuel</t>
  </si>
  <si>
    <t>Application</t>
  </si>
  <si>
    <t xml:space="preserve">Commercial/Institutional Sector </t>
  </si>
  <si>
    <t>Light Fuel Oil and Kerosene</t>
  </si>
  <si>
    <t>Heavy Fuel Oil</t>
  </si>
  <si>
    <t>Steam</t>
  </si>
  <si>
    <r>
      <t>Total Floor Space (million m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</si>
  <si>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r>
      <t>Energy Intensity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</si>
  <si>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2) Excludes street lighting.</t>
  </si>
  <si>
    <t>Table 4: Secondary Energy Use and GHG Emissions by End Use – Including Electricity-Related Emissions</t>
  </si>
  <si>
    <t>Energy Use by End Use (PJ)</t>
  </si>
  <si>
    <t>Auxiliary Equipment</t>
  </si>
  <si>
    <t>Auxiliary Motors</t>
  </si>
  <si>
    <t>Street Lighting</t>
  </si>
  <si>
    <r>
      <t>Energy Intensity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 xml:space="preserve"> (GJ/m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</si>
  <si>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t>GHG Emissions by End Use (Mt of CO2e)</t>
  </si>
  <si>
    <t>1) Excludes street lighting.</t>
  </si>
  <si>
    <t>Energy used for heat_comm + public</t>
  </si>
  <si>
    <t>Gas + LPG</t>
  </si>
  <si>
    <t>Other fossils</t>
  </si>
  <si>
    <t>Total heating demand</t>
  </si>
  <si>
    <t>Share of RE electricity</t>
  </si>
  <si>
    <t>Electricity for heat</t>
  </si>
  <si>
    <t>https://oee.nrcan.gc.ca/corporate/statistics/neud/dpa/showTable.cfm?type=CP&amp;sector=com&amp;juris=ca&amp;rn=1&amp;page=0</t>
  </si>
  <si>
    <t>https://oee.nrcan.gc.ca/corporate/statistics/neud/dpa/showTable.cfm?type=CP&amp;sector=com&amp;juris=ca&amp;rn=4&amp;page=0</t>
  </si>
  <si>
    <t>Residential, commercial and public sector. Space and water heating.</t>
  </si>
  <si>
    <t>...heat pumps</t>
  </si>
  <si>
    <t>Energy used for heating (PJ)</t>
  </si>
  <si>
    <t>GWh</t>
  </si>
  <si>
    <t>CA_2022_005</t>
  </si>
  <si>
    <t>Oil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</si>
</sst>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2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NewCenturySchlbk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b/>
      <vertAlign val="superscript"/>
      <sz val="10"/>
      <color indexed="8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b/>
      <vertAlign val="subscript"/>
      <sz val="10"/>
      <name val="Arial"/>
      <family val="2"/>
    </font>
    <font>
      <b/>
      <i/>
      <vertAlign val="subscript"/>
      <sz val="10"/>
      <name val="Arial"/>
      <family val="2"/>
    </font>
    <font>
      <b/>
      <i/>
      <sz val="11"/>
      <color theme="1"/>
      <name val="Calibri"/>
      <family val="2"/>
      <scheme val="minor"/>
    </font>
    <font>
      <b/>
      <vertAlign val="superscript"/>
      <sz val="10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3" fillId="0" borderId="0"/>
    <xf numFmtId="0" fontId="4" fillId="0" borderId="0"/>
    <xf numFmtId="0" fontId="5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164" fontId="0" fillId="0" borderId="4" xfId="1" applyNumberFormat="1" applyFont="1" applyBorder="1"/>
    <xf numFmtId="0" fontId="0" fillId="0" borderId="5" xfId="0" applyBorder="1"/>
    <xf numFmtId="0" fontId="0" fillId="0" borderId="7" xfId="0" applyBorder="1"/>
    <xf numFmtId="2" fontId="0" fillId="0" borderId="7" xfId="0" applyNumberFormat="1" applyBorder="1"/>
    <xf numFmtId="0" fontId="5" fillId="0" borderId="7" xfId="4" applyBorder="1"/>
    <xf numFmtId="0" fontId="0" fillId="0" borderId="8" xfId="0" applyBorder="1"/>
    <xf numFmtId="0" fontId="1" fillId="0" borderId="11" xfId="0" applyFont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6" xfId="0" applyBorder="1"/>
    <xf numFmtId="2" fontId="0" fillId="0" borderId="14" xfId="0" applyNumberFormat="1" applyBorder="1"/>
    <xf numFmtId="164" fontId="0" fillId="0" borderId="10" xfId="1" applyNumberFormat="1" applyFont="1" applyBorder="1"/>
    <xf numFmtId="0" fontId="7" fillId="0" borderId="0" xfId="0" applyFont="1"/>
    <xf numFmtId="0" fontId="6" fillId="7" borderId="2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2" borderId="12" xfId="0" applyFill="1" applyBorder="1" applyAlignment="1">
      <alignment horizontal="right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5" fillId="0" borderId="6" xfId="4" applyBorder="1"/>
    <xf numFmtId="0" fontId="8" fillId="0" borderId="7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0" borderId="0" xfId="0" applyFont="1"/>
    <xf numFmtId="0" fontId="12" fillId="0" borderId="16" xfId="0" applyFont="1" applyBorder="1"/>
    <xf numFmtId="0" fontId="12" fillId="0" borderId="0" xfId="0" applyFont="1"/>
    <xf numFmtId="0" fontId="12" fillId="0" borderId="0" xfId="0" applyFont="1" applyAlignment="1">
      <alignment horizontal="left"/>
    </xf>
    <xf numFmtId="165" fontId="12" fillId="0" borderId="0" xfId="0" applyNumberFormat="1" applyFont="1"/>
    <xf numFmtId="0" fontId="13" fillId="0" borderId="0" xfId="0" applyFont="1" applyAlignment="1">
      <alignment horizontal="left" indent="1"/>
    </xf>
    <xf numFmtId="166" fontId="0" fillId="0" borderId="0" xfId="0" applyNumberFormat="1"/>
    <xf numFmtId="0" fontId="3" fillId="0" borderId="0" xfId="0" applyFont="1" applyAlignment="1">
      <alignment horizontal="left" indent="2"/>
    </xf>
    <xf numFmtId="2" fontId="15" fillId="0" borderId="0" xfId="0" applyNumberFormat="1" applyFont="1" applyAlignment="1">
      <alignment horizontal="left"/>
    </xf>
    <xf numFmtId="1" fontId="16" fillId="0" borderId="0" xfId="0" applyNumberFormat="1" applyFont="1" applyAlignment="1">
      <alignment horizontal="left" indent="2"/>
    </xf>
    <xf numFmtId="3" fontId="0" fillId="0" borderId="0" xfId="0" applyNumberFormat="1"/>
    <xf numFmtId="2" fontId="12" fillId="0" borderId="0" xfId="0" applyNumberFormat="1" applyFont="1"/>
    <xf numFmtId="166" fontId="12" fillId="0" borderId="0" xfId="0" applyNumberFormat="1" applyFont="1"/>
    <xf numFmtId="0" fontId="19" fillId="0" borderId="0" xfId="0" applyFont="1"/>
    <xf numFmtId="0" fontId="12" fillId="0" borderId="0" xfId="0" applyFont="1" applyAlignment="1">
      <alignment horizontal="left" wrapText="1"/>
    </xf>
    <xf numFmtId="2" fontId="12" fillId="0" borderId="0" xfId="0" applyNumberFormat="1" applyFont="1" applyAlignment="1">
      <alignment horizontal="right"/>
    </xf>
    <xf numFmtId="9" fontId="2" fillId="0" borderId="0" xfId="1" applyFont="1"/>
    <xf numFmtId="0" fontId="19" fillId="0" borderId="0" xfId="0" applyFont="1" applyAlignment="1">
      <alignment horizontal="left"/>
    </xf>
    <xf numFmtId="0" fontId="8" fillId="0" borderId="0" xfId="0" applyFont="1"/>
    <xf numFmtId="0" fontId="23" fillId="0" borderId="0" xfId="0" applyFont="1"/>
    <xf numFmtId="0" fontId="3" fillId="0" borderId="0" xfId="0" applyFont="1"/>
    <xf numFmtId="0" fontId="12" fillId="0" borderId="1" xfId="0" applyFont="1" applyBorder="1"/>
    <xf numFmtId="165" fontId="0" fillId="0" borderId="0" xfId="0" applyNumberFormat="1"/>
    <xf numFmtId="0" fontId="3" fillId="0" borderId="0" xfId="0" applyFont="1" applyAlignment="1">
      <alignment horizontal="right"/>
    </xf>
    <xf numFmtId="0" fontId="13" fillId="0" borderId="0" xfId="0" applyFont="1" applyAlignment="1">
      <alignment horizontal="left" wrapText="1" indent="1"/>
    </xf>
    <xf numFmtId="165" fontId="3" fillId="0" borderId="0" xfId="0" applyNumberFormat="1" applyFont="1" applyAlignment="1">
      <alignment horizontal="left" indent="2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  <xf numFmtId="0" fontId="5" fillId="0" borderId="8" xfId="4" applyBorder="1"/>
    <xf numFmtId="0" fontId="1" fillId="2" borderId="15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2" fontId="0" fillId="0" borderId="2" xfId="0" applyNumberFormat="1" applyBorder="1"/>
    <xf numFmtId="0" fontId="25" fillId="0" borderId="0" xfId="0" applyFont="1" applyAlignment="1">
      <alignment horizontal="right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5">
    <cellStyle name="Hyperlink" xfId="4" builtinId="8"/>
    <cellStyle name="Normal" xfId="0" builtinId="0"/>
    <cellStyle name="Normal 2" xfId="3" xr:uid="{DB65809B-46E5-4556-95A2-A8CF176AE6A5}"/>
    <cellStyle name="Percent" xfId="1" builtinId="5"/>
    <cellStyle name="Standard_Anwendungneu18.08.2004neu" xfId="2" xr:uid="{A960610F-A747-4DD6-BB85-73A5CB7219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D16-4D66-8E5E-4AC6D5C0368B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D16-4D66-8E5E-4AC6D5C0368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D16-4D66-8E5E-4AC6D5C0368B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D16-4D66-8E5E-4AC6D5C0368B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D16-4D66-8E5E-4AC6D5C0368B}"/>
              </c:ext>
            </c:extLst>
          </c:dPt>
          <c:dPt>
            <c:idx val="5"/>
            <c:bubble3D val="0"/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3D16-4D66-8E5E-4AC6D5C0368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3D16-4D66-8E5E-4AC6D5C0368B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('Figure 1_CA'!$B$5:$B$9,'Figure 1_CA'!$B$13:$B$14)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</c:v>
                </c:pt>
                <c:pt idx="3">
                  <c:v>Heat pumps</c:v>
                </c:pt>
                <c:pt idx="4">
                  <c:v>Direct renewables</c:v>
                </c:pt>
                <c:pt idx="5">
                  <c:v>District heat</c:v>
                </c:pt>
                <c:pt idx="6">
                  <c:v>Electricity</c:v>
                </c:pt>
              </c:strCache>
            </c:strRef>
          </c:cat>
          <c:val>
            <c:numRef>
              <c:f>('Figure 1_CA'!$D$5:$D$9,'Figure 1_CA'!$D$13:$D$14)</c:f>
              <c:numCache>
                <c:formatCode>0.0%</c:formatCode>
                <c:ptCount val="7"/>
                <c:pt idx="0">
                  <c:v>0.6592444524721669</c:v>
                </c:pt>
                <c:pt idx="1">
                  <c:v>4.0660963900495214E-2</c:v>
                </c:pt>
                <c:pt idx="2">
                  <c:v>2.6125534658966276E-2</c:v>
                </c:pt>
                <c:pt idx="3">
                  <c:v>1.2496765391537844E-2</c:v>
                </c:pt>
                <c:pt idx="4">
                  <c:v>8.4537390639440158E-2</c:v>
                </c:pt>
                <c:pt idx="5">
                  <c:v>0</c:v>
                </c:pt>
                <c:pt idx="6">
                  <c:v>0.17693489293739345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D16-4D66-8E5E-4AC6D5C0368B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spPr>
            <a:ln>
              <a:solidFill>
                <a:schemeClr val="tx1"/>
              </a:solidFill>
            </a:ln>
          </c:spPr>
          <c:dPt>
            <c:idx val="0"/>
            <c:bubble3D val="0"/>
            <c:spPr>
              <a:solidFill>
                <a:schemeClr val="bg2">
                  <a:lumMod val="2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086-4AA0-B092-169A51E40AB7}"/>
              </c:ext>
            </c:extLst>
          </c:dPt>
          <c:dPt>
            <c:idx val="1"/>
            <c:bubble3D val="0"/>
            <c:spPr>
              <a:solidFill>
                <a:schemeClr val="bg2">
                  <a:lumMod val="5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086-4AA0-B092-169A51E40AB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086-4AA0-B092-169A51E40AB7}"/>
              </c:ext>
            </c:extLst>
          </c:dPt>
          <c:dPt>
            <c:idx val="3"/>
            <c:bubble3D val="0"/>
            <c:spPr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086-4AA0-B092-169A51E40AB7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086-4AA0-B092-169A51E40AB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086-4AA0-B092-169A51E40AB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solidFill>
                  <a:schemeClr val="tx1"/>
                </a:solidFill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086-4AA0-B092-169A51E40AB7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'Figure 2_CA'!$B$5:$B$15</c15:sqref>
                  </c15:fullRef>
                </c:ext>
              </c:extLst>
              <c:f>('Figure 2_CA'!$B$5:$B$10,'Figure 2_CA'!$B$14)</c:f>
              <c:strCache>
                <c:ptCount val="7"/>
                <c:pt idx="0">
                  <c:v>Fossil gas + LPG</c:v>
                </c:pt>
                <c:pt idx="1">
                  <c:v>Fuel oil</c:v>
                </c:pt>
                <c:pt idx="2">
                  <c:v>Other fossil fuels, including non-renewable district heat</c:v>
                </c:pt>
                <c:pt idx="3">
                  <c:v>Non-renewable electricity for heat</c:v>
                </c:pt>
                <c:pt idx="4">
                  <c:v>Renewable electricity for heat</c:v>
                </c:pt>
                <c:pt idx="5">
                  <c:v>Direct renewables for heat</c:v>
                </c:pt>
                <c:pt idx="6">
                  <c:v>Renewable district heat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2_CA'!$D$5:$D$15</c15:sqref>
                  </c15:fullRef>
                </c:ext>
              </c:extLst>
              <c:f>('Figure 2_CA'!$D$5:$D$10,'Figure 2_CA'!$D$14)</c:f>
              <c:numCache>
                <c:formatCode>0.0%</c:formatCode>
                <c:ptCount val="7"/>
                <c:pt idx="0">
                  <c:v>0.6592444524721669</c:v>
                </c:pt>
                <c:pt idx="1">
                  <c:v>4.0660963900495214E-2</c:v>
                </c:pt>
                <c:pt idx="2">
                  <c:v>2.6125534658966276E-2</c:v>
                </c:pt>
                <c:pt idx="3">
                  <c:v>6.3879199029587358E-2</c:v>
                </c:pt>
                <c:pt idx="4">
                  <c:v>0.12555245929934394</c:v>
                </c:pt>
                <c:pt idx="5">
                  <c:v>8.4537390639440158E-2</c:v>
                </c:pt>
                <c:pt idx="6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'Figure 2_CA'!$D$11</c15:sqref>
                  <c15:spPr xmlns:c15="http://schemas.microsoft.com/office/drawing/2012/chart">
                    <a:solidFill>
                      <a:schemeClr val="accent1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2_CA'!$D$12</c15:sqref>
                  <c15:spPr xmlns:c15="http://schemas.microsoft.com/office/drawing/2012/chart">
                    <a:solidFill>
                      <a:schemeClr val="accent2">
                        <a:lumMod val="75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2_CA'!$D$13</c15:sqref>
                  <c15:spPr xmlns:c15="http://schemas.microsoft.com/office/drawing/2012/chart">
                    <a:solidFill>
                      <a:schemeClr val="accent3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  <c15:categoryFilterException>
                  <c15:sqref>'Figure 2_CA'!$D$15</c15:sqref>
                  <c15:spPr xmlns:c15="http://schemas.microsoft.com/office/drawing/2012/chart">
                    <a:solidFill>
                      <a:schemeClr val="accent5">
                        <a:lumMod val="60000"/>
                      </a:schemeClr>
                    </a:solidFill>
                    <a:ln>
                      <a:solidFill>
                        <a:schemeClr val="tx1"/>
                      </a:solidFill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</c15:spPr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16-C086-4AA0-B092-169A51E40AB7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GIF" TargetMode="External"/><Relationship Id="rId1" Type="http://schemas.openxmlformats.org/officeDocument/2006/relationships/image" Target="file:///S:\DEMAND%20POLICY%20AND%20ANALYSIS%20DIVISION\9-MARKET%20ANALYSIS\EE%20TRENDS%20WG\NEUD\IMAGES\NRCAN_E.GIF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GIF" TargetMode="External"/><Relationship Id="rId1" Type="http://schemas.openxmlformats.org/officeDocument/2006/relationships/image" Target="file:///S:\DEMAND%20POLICY%20AND%20ANALYSIS%20DIVISION\9-MARKET%20ANALYSIS\EE%20TRENDS%20WG\NEUD\IMAGES\NRCAN_E.GIF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GIF" TargetMode="External"/><Relationship Id="rId1" Type="http://schemas.openxmlformats.org/officeDocument/2006/relationships/image" Target="file:///S:\DEMAND%20POLICY%20AND%20ANALYSIS%20DIVISION\9-MARKET%20ANALYSIS\EE%20TRENDS%20WG\NEUD\IMAGES\NRCAN_E.GIF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file:///S:\DEMAND%20POLICY%20AND%20ANALYSIS%20DIVISION\9-MARKET%20ANALYSIS\EE%20TRENDS%20WG\NEUD\IMAGES\CANADA_BLK.GIF" TargetMode="External"/><Relationship Id="rId1" Type="http://schemas.openxmlformats.org/officeDocument/2006/relationships/image" Target="file:///S:\DEMAND%20POLICY%20AND%20ANALYSIS%20DIVISION\9-MARKET%20ANALYSIS\EE%20TRENDS%20WG\NEUD\IMAGES\NRCAN_E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BF923-29C5-4BDD-9CB6-F141371FC3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</xdr:row>
      <xdr:rowOff>138111</xdr:rowOff>
    </xdr:from>
    <xdr:to>
      <xdr:col>13</xdr:col>
      <xdr:colOff>552450</xdr:colOff>
      <xdr:row>21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653D06-EE16-4382-A339-955C89389C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2409825</xdr:colOff>
      <xdr:row>3</xdr:row>
      <xdr:rowOff>104775</xdr:rowOff>
    </xdr:from>
    <xdr:to>
      <xdr:col>7</xdr:col>
      <xdr:colOff>371475</xdr:colOff>
      <xdr:row>4</xdr:row>
      <xdr:rowOff>171450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38EF331-9566-47A7-AB23-1C5E9E8BD904}"/>
            </a:ext>
          </a:extLst>
        </xdr:cNvPr>
        <xdr:cNvSpPr/>
      </xdr:nvSpPr>
      <xdr:spPr>
        <a:xfrm rot="19180620">
          <a:off x="9848850" y="1038225"/>
          <a:ext cx="2009775" cy="26670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r-FR" sz="1100">
              <a:solidFill>
                <a:sysClr val="windowText" lastClr="000000"/>
              </a:solidFill>
            </a:rPr>
            <a:t>Renewable share: 21.0%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647700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83A1F3-7790-4AAB-BBDF-32E0C4A749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6735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104775</xdr:colOff>
      <xdr:row>0</xdr:row>
      <xdr:rowOff>228600</xdr:rowOff>
    </xdr:from>
    <xdr:to>
      <xdr:col>21</xdr:col>
      <xdr:colOff>0</xdr:colOff>
      <xdr:row>0</xdr:row>
      <xdr:rowOff>409575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5A5F6C-B063-4FE7-BA21-15FDF920EA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68775" y="22860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590550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736C77-53EB-45A4-9E1E-2E4C542B8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768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19050</xdr:colOff>
      <xdr:row>0</xdr:row>
      <xdr:rowOff>228600</xdr:rowOff>
    </xdr:from>
    <xdr:to>
      <xdr:col>21</xdr:col>
      <xdr:colOff>0</xdr:colOff>
      <xdr:row>0</xdr:row>
      <xdr:rowOff>409575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DE62818-6F9F-4723-89D2-0AB1A9C34B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6675" y="228600"/>
          <a:ext cx="695325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561975</xdr:colOff>
      <xdr:row>1</xdr:row>
      <xdr:rowOff>0</xdr:rowOff>
    </xdr:to>
    <xdr:pic>
      <xdr:nvPicPr>
        <xdr:cNvPr id="2" name="Picture 1" descr="S:\DEMAND POLICY AND ANALYSIS DIVISION\9-MARKET ANALYSIS\EE TRENDS WG\NEUD\IMAGES\NRCAN_E.GIF">
          <a:extLst>
            <a:ext uri="{FF2B5EF4-FFF2-40B4-BE49-F238E27FC236}">
              <a16:creationId xmlns:a16="http://schemas.microsoft.com/office/drawing/2014/main" id="{65392BF6-CEC3-40F2-B3B5-107367271E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768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114300</xdr:colOff>
      <xdr:row>0</xdr:row>
      <xdr:rowOff>228600</xdr:rowOff>
    </xdr:from>
    <xdr:to>
      <xdr:col>21</xdr:col>
      <xdr:colOff>0</xdr:colOff>
      <xdr:row>0</xdr:row>
      <xdr:rowOff>409575</xdr:rowOff>
    </xdr:to>
    <xdr:pic>
      <xdr:nvPicPr>
        <xdr:cNvPr id="3" name="Picture 2" descr="S:\DEMAND POLICY AND ANALYSIS DIVISION\9-MARKET ANALYSIS\EE TRENDS WG\NEUD\IMAGES\CANADA_BLK.GIF">
          <a:extLst>
            <a:ext uri="{FF2B5EF4-FFF2-40B4-BE49-F238E27FC236}">
              <a16:creationId xmlns:a16="http://schemas.microsoft.com/office/drawing/2014/main" id="{7B1C18AC-7104-4E0D-BB30-7F09F270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0" y="22860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114300</xdr:colOff>
      <xdr:row>1</xdr:row>
      <xdr:rowOff>0</xdr:rowOff>
    </xdr:to>
    <xdr:pic>
      <xdr:nvPicPr>
        <xdr:cNvPr id="2" name="Picture 1" descr="S:\DEMAND POLICY AND ANALYSIS DIVISION\9-MARKET ANALYSIS\EE TRENDS WG\NEUD\IMAGES\NRCAN_E.GIF">
          <a:extLst>
            <a:ext uri="{FF2B5EF4-FFF2-40B4-BE49-F238E27FC236}">
              <a16:creationId xmlns:a16="http://schemas.microsoft.com/office/drawing/2014/main" id="{79052BD2-325F-47CD-87AE-5A3271F2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768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20</xdr:col>
      <xdr:colOff>114300</xdr:colOff>
      <xdr:row>0</xdr:row>
      <xdr:rowOff>228600</xdr:rowOff>
    </xdr:from>
    <xdr:to>
      <xdr:col>21</xdr:col>
      <xdr:colOff>0</xdr:colOff>
      <xdr:row>0</xdr:row>
      <xdr:rowOff>409575</xdr:rowOff>
    </xdr:to>
    <xdr:pic>
      <xdr:nvPicPr>
        <xdr:cNvPr id="3" name="Picture 2" descr="S:\DEMAND POLICY AND ANALYSIS DIVISION\9-MARKET ANALYSIS\EE TRENDS WG\NEUD\IMAGES\CANADA_BLK.GIF">
          <a:extLst>
            <a:ext uri="{FF2B5EF4-FFF2-40B4-BE49-F238E27FC236}">
              <a16:creationId xmlns:a16="http://schemas.microsoft.com/office/drawing/2014/main" id="{4B01644F-7BB1-48AA-9F62-B8C7E628A9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78375" y="228600"/>
          <a:ext cx="685800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rv01-LWV\loksync$\vorherige%20Ordner%20bis%202003\Energiebilanzen\EB0506_06_03_2007xl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agramm1"/>
      <sheetName val="PEV2006engl."/>
      <sheetName val="PEV2006"/>
      <sheetName val="Diagramm4"/>
      <sheetName val="EB0304"/>
      <sheetName val="CO2"/>
      <sheetName val="CO2Grafik"/>
      <sheetName val="Grafik 2001_2002"/>
      <sheetName val="CO2neu+"/>
      <sheetName val="CO2neu+Grafik"/>
      <sheetName val="CO2neu+engl."/>
      <sheetName val="Diagramm2"/>
      <sheetName val="Tabelle3"/>
      <sheetName val="Co2neu"/>
      <sheetName val="Diagramm3"/>
      <sheetName val="Tabelle1"/>
      <sheetName val="Gas-Verbrauch"/>
      <sheetName val="Gasaufkommen"/>
      <sheetName val="Stromerzeugung"/>
      <sheetName val="EB97_Zahlen_für_Grafiken"/>
      <sheetName val="PEV-Anteile-Grafik"/>
      <sheetName val="PEV-Entwicklung"/>
      <sheetName val="PEV je Kopf"/>
      <sheetName val="Preise"/>
      <sheetName val="PEV pro BIP"/>
      <sheetName val="CO2-Emissionen"/>
      <sheetName val="PEV bereinigt"/>
      <sheetName val="Regwind"/>
      <sheetName val="PEV8097"/>
      <sheetName val="Tabelle5"/>
      <sheetName val="Tabelle6"/>
      <sheetName val="Tabelle7"/>
      <sheetName val="Tabelle8"/>
      <sheetName val="Tabelle9"/>
      <sheetName val="Tabelle10"/>
      <sheetName val="Tabelle11"/>
      <sheetName val="Tabelle12"/>
      <sheetName val="Tabelle13"/>
      <sheetName val="Tabelle14"/>
      <sheetName val="Tabelle15"/>
      <sheetName val="Tabelle1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/>
      <sheetData sheetId="9" refreshError="1"/>
      <sheetData sheetId="10"/>
      <sheetData sheetId="11" refreshError="1"/>
      <sheetData sheetId="12"/>
      <sheetData sheetId="13"/>
      <sheetData sheetId="14" refreshError="1"/>
      <sheetData sheetId="15"/>
      <sheetData sheetId="16" refreshError="1"/>
      <sheetData sheetId="17" refreshError="1"/>
      <sheetData sheetId="18" refreshError="1"/>
      <sheetData sheetId="19">
        <row r="11">
          <cell r="A11" t="str">
            <v>Entwicklung des PEV in Deutschland (in PJ) (EB97PEV1.DOC)</v>
          </cell>
        </row>
        <row r="12">
          <cell r="A12" t="str">
            <v>Wegen Berechnung nach Wirkungsgradmethode vgl. EBWMD.XLS</v>
          </cell>
        </row>
        <row r="13">
          <cell r="C13" t="str">
            <v>Görgen</v>
          </cell>
          <cell r="D13" t="str">
            <v>Diff</v>
          </cell>
        </row>
        <row r="14">
          <cell r="A14">
            <v>1989</v>
          </cell>
          <cell r="B14">
            <v>15.082000000000001</v>
          </cell>
          <cell r="H14">
            <v>15082</v>
          </cell>
        </row>
        <row r="15">
          <cell r="A15">
            <v>1990</v>
          </cell>
          <cell r="B15">
            <v>14.9119104</v>
          </cell>
          <cell r="C15">
            <v>14880</v>
          </cell>
          <cell r="D15">
            <v>14865.0880896</v>
          </cell>
          <cell r="H15">
            <v>14911.910400000001</v>
          </cell>
        </row>
        <row r="16">
          <cell r="A16">
            <v>1991</v>
          </cell>
          <cell r="B16">
            <v>14.610038000000001</v>
          </cell>
          <cell r="C16">
            <v>14572</v>
          </cell>
          <cell r="D16">
            <v>14557.389961999999</v>
          </cell>
          <cell r="H16">
            <v>14610.038</v>
          </cell>
        </row>
        <row r="17">
          <cell r="A17">
            <v>1992</v>
          </cell>
          <cell r="B17">
            <v>14.314027199999998</v>
          </cell>
          <cell r="C17">
            <v>14282</v>
          </cell>
          <cell r="D17">
            <v>14267.6859728</v>
          </cell>
          <cell r="H17">
            <v>14314.027199999999</v>
          </cell>
        </row>
        <row r="18">
          <cell r="A18">
            <v>1993</v>
          </cell>
          <cell r="B18">
            <v>14.305234800000001</v>
          </cell>
          <cell r="C18">
            <v>14273</v>
          </cell>
          <cell r="D18">
            <v>14258.6947652</v>
          </cell>
          <cell r="H18">
            <v>14305.2348</v>
          </cell>
        </row>
        <row r="19">
          <cell r="A19">
            <v>1994</v>
          </cell>
          <cell r="B19">
            <v>14.1528332</v>
          </cell>
          <cell r="C19">
            <v>14141</v>
          </cell>
          <cell r="D19">
            <v>14126.8471668</v>
          </cell>
          <cell r="H19">
            <v>14152.833199999999</v>
          </cell>
        </row>
        <row r="20">
          <cell r="A20" t="str">
            <v>1995*)</v>
          </cell>
          <cell r="B20">
            <v>14.2964424</v>
          </cell>
          <cell r="C20">
            <v>14228</v>
          </cell>
          <cell r="D20">
            <v>14213.7035576</v>
          </cell>
          <cell r="H20">
            <v>14296.4424</v>
          </cell>
        </row>
        <row r="21">
          <cell r="A21" t="str">
            <v>1996*)</v>
          </cell>
          <cell r="B21">
            <v>14.7683012</v>
          </cell>
          <cell r="C21">
            <v>14638</v>
          </cell>
          <cell r="D21">
            <v>14623.2316988</v>
          </cell>
          <cell r="H21">
            <v>14768.3012</v>
          </cell>
        </row>
        <row r="22">
          <cell r="A22" t="str">
            <v>1997*)</v>
          </cell>
          <cell r="B22">
            <v>14.489875199999998</v>
          </cell>
          <cell r="H22">
            <v>14489.875199999999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e.nrcan.gc.ca/corporate/statistics/neud/dpa/showTable.cfm?type=CP&amp;sector=res&amp;juris=ca&amp;rn=1&amp;page=0" TargetMode="External"/><Relationship Id="rId2" Type="http://schemas.openxmlformats.org/officeDocument/2006/relationships/hyperlink" Target="https://oee.nrcan.gc.ca/corporate/statistics/neud/dpa/showTable.cfm?type=CP&amp;sector=com&amp;juris=ca&amp;rn=4&amp;page=0" TargetMode="External"/><Relationship Id="rId1" Type="http://schemas.openxmlformats.org/officeDocument/2006/relationships/hyperlink" Target="https://oee.nrcan.gc.ca/corporate/statistics/neud/dpa/showTable.cfm?type=CP&amp;sector=com&amp;juris=ca&amp;rn=1&amp;page=0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ee.nrcan.gc.ca/corporate/statistics/neud/dpa/showTable.cfm?type=CP&amp;sector=com&amp;juris=ca&amp;rn=4&amp;page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846-EF44-45C4-AB14-A79B2D040D6D}">
  <dimension ref="A1:E26"/>
  <sheetViews>
    <sheetView workbookViewId="0">
      <selection activeCell="C14" sqref="C14"/>
    </sheetView>
  </sheetViews>
  <sheetFormatPr defaultRowHeight="15"/>
  <cols>
    <col min="2" max="2" width="50.8554687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2" t="s">
        <v>21</v>
      </c>
    </row>
    <row r="2" spans="1:5" ht="19.5" thickBot="1">
      <c r="B2" s="23" t="s">
        <v>36</v>
      </c>
      <c r="C2" s="24" t="s">
        <v>14</v>
      </c>
      <c r="D2" s="25" t="s">
        <v>15</v>
      </c>
      <c r="E2" s="18" t="s">
        <v>16</v>
      </c>
    </row>
    <row r="3" spans="1:5" ht="30" customHeight="1" thickBot="1">
      <c r="B3" s="13" t="s">
        <v>2</v>
      </c>
      <c r="C3" s="69" t="s">
        <v>103</v>
      </c>
      <c r="D3" s="70"/>
      <c r="E3" s="19"/>
    </row>
    <row r="4" spans="1:5" ht="15.75" thickBot="1">
      <c r="B4" s="14" t="s">
        <v>0</v>
      </c>
      <c r="C4" s="71">
        <v>2018</v>
      </c>
      <c r="D4" s="72"/>
      <c r="E4" s="9" t="s">
        <v>8</v>
      </c>
    </row>
    <row r="5" spans="1:5" ht="15" customHeight="1">
      <c r="A5" s="73" t="s">
        <v>13</v>
      </c>
      <c r="B5" s="15" t="s">
        <v>3</v>
      </c>
      <c r="C5" s="10">
        <f>summary!M3</f>
        <v>1325.704</v>
      </c>
      <c r="D5" s="7">
        <f>C5/$C$15</f>
        <v>0.6592444524721669</v>
      </c>
      <c r="E5" s="9"/>
    </row>
    <row r="6" spans="1:5">
      <c r="A6" s="73"/>
      <c r="B6" s="15" t="s">
        <v>1</v>
      </c>
      <c r="C6" s="10">
        <f>summary!M4</f>
        <v>81.76694135931001</v>
      </c>
      <c r="D6" s="7">
        <f>C6/$C$15</f>
        <v>4.0660963900495214E-2</v>
      </c>
      <c r="E6" s="9"/>
    </row>
    <row r="7" spans="1:5">
      <c r="A7" s="73"/>
      <c r="B7" s="15" t="s">
        <v>4</v>
      </c>
      <c r="C7" s="10">
        <f>summary!M5</f>
        <v>52.536999999999992</v>
      </c>
      <c r="D7" s="7">
        <f>C7/$C$15</f>
        <v>2.6125534658966276E-2</v>
      </c>
      <c r="E7" s="9"/>
    </row>
    <row r="8" spans="1:5">
      <c r="A8" s="73"/>
      <c r="B8" s="15" t="s">
        <v>22</v>
      </c>
      <c r="C8" s="10">
        <f>summary!M8</f>
        <v>25.13030152092594</v>
      </c>
      <c r="D8" s="7">
        <f>C8/$C$15</f>
        <v>1.2496765391537844E-2</v>
      </c>
      <c r="E8" s="29"/>
    </row>
    <row r="9" spans="1:5">
      <c r="A9" s="73"/>
      <c r="B9" s="15" t="s">
        <v>23</v>
      </c>
      <c r="C9" s="10">
        <f>C10</f>
        <v>170</v>
      </c>
      <c r="D9" s="7">
        <f>C9/$C$15</f>
        <v>8.4537390639440158E-2</v>
      </c>
      <c r="E9" s="9"/>
    </row>
    <row r="10" spans="1:5">
      <c r="A10" s="73"/>
      <c r="B10" s="26" t="s">
        <v>24</v>
      </c>
      <c r="C10" s="10">
        <f>summary!M6</f>
        <v>170</v>
      </c>
      <c r="D10" s="6"/>
      <c r="E10" s="9"/>
    </row>
    <row r="11" spans="1:5">
      <c r="A11" s="73"/>
      <c r="B11" s="26" t="s">
        <v>25</v>
      </c>
      <c r="C11" s="9"/>
      <c r="D11" s="6"/>
      <c r="E11" s="9"/>
    </row>
    <row r="12" spans="1:5">
      <c r="A12" s="73"/>
      <c r="B12" s="26" t="s">
        <v>26</v>
      </c>
      <c r="C12" s="9"/>
      <c r="D12" s="6"/>
      <c r="E12" s="9"/>
    </row>
    <row r="13" spans="1:5">
      <c r="A13" s="73"/>
      <c r="B13" s="15" t="s">
        <v>12</v>
      </c>
      <c r="C13" s="10">
        <v>0</v>
      </c>
      <c r="D13" s="7">
        <f>C13/$C$15</f>
        <v>0</v>
      </c>
      <c r="E13" s="29" t="s">
        <v>28</v>
      </c>
    </row>
    <row r="14" spans="1:5" ht="15.75" thickBot="1">
      <c r="A14" s="73"/>
      <c r="B14" s="65" t="s">
        <v>11</v>
      </c>
      <c r="C14" s="10">
        <f>summary!M7-summary!M8</f>
        <v>355.80624823927121</v>
      </c>
      <c r="D14" s="7">
        <f>C14/$C$15</f>
        <v>0.17693489293739345</v>
      </c>
      <c r="E14" s="9"/>
    </row>
    <row r="15" spans="1:5" ht="15.75" thickBot="1">
      <c r="B15" s="66" t="s">
        <v>17</v>
      </c>
      <c r="C15" s="67">
        <f>SUM(C5:C9,C13,C14)</f>
        <v>2010.9444911195073</v>
      </c>
      <c r="D15" s="21"/>
      <c r="E15" s="9"/>
    </row>
    <row r="16" spans="1:5">
      <c r="B16" s="27" t="s">
        <v>7</v>
      </c>
      <c r="C16" s="28" t="s">
        <v>37</v>
      </c>
      <c r="D16" s="5"/>
      <c r="E16" s="9"/>
    </row>
    <row r="17" spans="2:5">
      <c r="B17" s="16" t="s">
        <v>7</v>
      </c>
      <c r="C17" s="11" t="s">
        <v>38</v>
      </c>
      <c r="D17" s="6"/>
      <c r="E17" s="9"/>
    </row>
    <row r="18" spans="2:5">
      <c r="B18" s="16" t="s">
        <v>7</v>
      </c>
      <c r="C18" s="11" t="s">
        <v>101</v>
      </c>
      <c r="D18" s="6"/>
      <c r="E18" s="9"/>
    </row>
    <row r="19" spans="2:5" ht="15.75" thickBot="1">
      <c r="B19" s="17" t="s">
        <v>7</v>
      </c>
      <c r="C19" s="64" t="s">
        <v>102</v>
      </c>
      <c r="D19" s="8"/>
      <c r="E19" s="12"/>
    </row>
    <row r="20" spans="2:5">
      <c r="D20" s="4"/>
    </row>
    <row r="23" spans="2:5" ht="15.75" thickBot="1"/>
    <row r="24" spans="2:5">
      <c r="B24" s="19" t="s">
        <v>19</v>
      </c>
    </row>
    <row r="25" spans="2:5">
      <c r="B25" s="9" t="s">
        <v>18</v>
      </c>
    </row>
    <row r="26" spans="2:5" ht="15.75" thickBot="1">
      <c r="B26" s="12" t="s">
        <v>27</v>
      </c>
    </row>
  </sheetData>
  <mergeCells count="3">
    <mergeCell ref="C3:D3"/>
    <mergeCell ref="C4:D4"/>
    <mergeCell ref="A5:A14"/>
  </mergeCells>
  <hyperlinks>
    <hyperlink ref="C18" r:id="rId1" xr:uid="{D93BB5B8-77A5-4D5A-8E6E-97AAAC8731A2}"/>
    <hyperlink ref="C19" r:id="rId2" xr:uid="{259432C8-A4C8-40EA-82A8-D6901FE094AE}"/>
    <hyperlink ref="C16" r:id="rId3" xr:uid="{C70153DB-B3EA-43BB-A2A8-F29CA6F2067A}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C6F2-3CF9-44F5-BD06-4FDDEEC93ACD}">
  <dimension ref="A1:E29"/>
  <sheetViews>
    <sheetView workbookViewId="0">
      <selection activeCell="C19" sqref="C19"/>
    </sheetView>
  </sheetViews>
  <sheetFormatPr defaultRowHeight="15"/>
  <cols>
    <col min="2" max="2" width="53.28515625" customWidth="1"/>
    <col min="3" max="3" width="22.28515625" customWidth="1"/>
    <col min="4" max="4" width="26.85546875" bestFit="1" customWidth="1"/>
    <col min="5" max="5" width="42.42578125" bestFit="1" customWidth="1"/>
    <col min="10" max="10" width="15.42578125" customWidth="1"/>
    <col min="11" max="12" width="12.140625" customWidth="1"/>
  </cols>
  <sheetData>
    <row r="1" spans="1:5" ht="24" thickBot="1">
      <c r="B1" s="22" t="s">
        <v>29</v>
      </c>
    </row>
    <row r="2" spans="1:5" ht="19.5" thickBot="1">
      <c r="B2" s="23" t="s">
        <v>36</v>
      </c>
      <c r="C2" s="24" t="s">
        <v>14</v>
      </c>
      <c r="D2" s="25" t="s">
        <v>15</v>
      </c>
      <c r="E2" s="18" t="s">
        <v>16</v>
      </c>
    </row>
    <row r="3" spans="1:5" ht="30" customHeight="1" thickBot="1">
      <c r="B3" s="13" t="s">
        <v>2</v>
      </c>
      <c r="C3" s="69" t="s">
        <v>103</v>
      </c>
      <c r="D3" s="70"/>
      <c r="E3" s="19"/>
    </row>
    <row r="4" spans="1:5" ht="15.75" thickBot="1">
      <c r="B4" s="14" t="s">
        <v>0</v>
      </c>
      <c r="C4" s="71">
        <v>2018</v>
      </c>
      <c r="D4" s="72"/>
      <c r="E4" s="9"/>
    </row>
    <row r="5" spans="1:5" ht="15" customHeight="1">
      <c r="A5" s="73" t="s">
        <v>13</v>
      </c>
      <c r="B5" s="15" t="s">
        <v>3</v>
      </c>
      <c r="C5" s="10">
        <f>summary!M3</f>
        <v>1325.704</v>
      </c>
      <c r="D5" s="7">
        <f t="shared" ref="D5:D16" si="0">C5/$C$16</f>
        <v>0.6592444524721669</v>
      </c>
      <c r="E5" s="9"/>
    </row>
    <row r="6" spans="1:5">
      <c r="A6" s="73"/>
      <c r="B6" s="15" t="s">
        <v>1</v>
      </c>
      <c r="C6" s="10">
        <f>summary!M4</f>
        <v>81.76694135931001</v>
      </c>
      <c r="D6" s="7">
        <f t="shared" si="0"/>
        <v>4.0660963900495214E-2</v>
      </c>
      <c r="E6" s="9"/>
    </row>
    <row r="7" spans="1:5">
      <c r="A7" s="73"/>
      <c r="B7" s="15" t="s">
        <v>30</v>
      </c>
      <c r="C7" s="10">
        <f>summary!M5</f>
        <v>52.536999999999992</v>
      </c>
      <c r="D7" s="7">
        <f t="shared" si="0"/>
        <v>2.6125534658966276E-2</v>
      </c>
      <c r="E7" s="9"/>
    </row>
    <row r="8" spans="1:5">
      <c r="A8" s="73"/>
      <c r="B8" s="15" t="s">
        <v>6</v>
      </c>
      <c r="C8" s="10">
        <f>summary!M7*(1-summary!M9)</f>
        <v>128.45752338567527</v>
      </c>
      <c r="D8" s="7">
        <f t="shared" si="0"/>
        <v>6.3879199029587358E-2</v>
      </c>
      <c r="E8" s="9"/>
    </row>
    <row r="9" spans="1:5">
      <c r="A9" s="73"/>
      <c r="B9" s="15" t="s">
        <v>5</v>
      </c>
      <c r="C9" s="10">
        <f>summary!M7*summary!M9</f>
        <v>252.47902637452185</v>
      </c>
      <c r="D9" s="7">
        <f t="shared" si="0"/>
        <v>0.12555245929934394</v>
      </c>
      <c r="E9" s="9" t="s">
        <v>34</v>
      </c>
    </row>
    <row r="10" spans="1:5">
      <c r="A10" s="73"/>
      <c r="B10" s="15" t="s">
        <v>35</v>
      </c>
      <c r="C10" s="10">
        <f>C11</f>
        <v>170</v>
      </c>
      <c r="D10" s="7">
        <f t="shared" si="0"/>
        <v>8.4537390639440158E-2</v>
      </c>
      <c r="E10" s="9"/>
    </row>
    <row r="11" spans="1:5">
      <c r="A11" s="73"/>
      <c r="B11" s="26" t="s">
        <v>24</v>
      </c>
      <c r="C11" s="10">
        <f>summary!M6</f>
        <v>170</v>
      </c>
      <c r="D11" s="7">
        <f t="shared" si="0"/>
        <v>8.4537390639440158E-2</v>
      </c>
      <c r="E11" s="9"/>
    </row>
    <row r="12" spans="1:5">
      <c r="A12" s="73"/>
      <c r="B12" s="26" t="s">
        <v>25</v>
      </c>
      <c r="C12" s="10"/>
      <c r="D12" s="7">
        <f t="shared" si="0"/>
        <v>0</v>
      </c>
      <c r="E12" s="9"/>
    </row>
    <row r="13" spans="1:5">
      <c r="A13" s="73"/>
      <c r="B13" s="26" t="s">
        <v>26</v>
      </c>
      <c r="C13" s="10"/>
      <c r="D13" s="7">
        <f t="shared" si="0"/>
        <v>0</v>
      </c>
      <c r="E13" s="9"/>
    </row>
    <row r="14" spans="1:5">
      <c r="A14" s="73"/>
      <c r="B14" s="15" t="s">
        <v>31</v>
      </c>
      <c r="C14" s="10">
        <v>0</v>
      </c>
      <c r="D14" s="7">
        <f t="shared" si="0"/>
        <v>0</v>
      </c>
      <c r="E14" s="9" t="s">
        <v>33</v>
      </c>
    </row>
    <row r="15" spans="1:5" ht="15.75" thickBot="1">
      <c r="A15" s="73"/>
      <c r="B15" s="65" t="s">
        <v>32</v>
      </c>
      <c r="C15" s="10">
        <v>0</v>
      </c>
      <c r="D15" s="7">
        <f t="shared" si="0"/>
        <v>0</v>
      </c>
      <c r="E15" s="9" t="s">
        <v>33</v>
      </c>
    </row>
    <row r="16" spans="1:5" ht="15.75" thickBot="1">
      <c r="B16" s="66" t="s">
        <v>17</v>
      </c>
      <c r="C16" s="67">
        <f>C5+C6+C7+C9+C10+C8+C12</f>
        <v>2010.9444911195073</v>
      </c>
      <c r="D16" s="21">
        <f t="shared" si="0"/>
        <v>1</v>
      </c>
      <c r="E16" s="9"/>
    </row>
    <row r="17" spans="2:5">
      <c r="B17" s="27" t="s">
        <v>7</v>
      </c>
      <c r="C17" s="28" t="s">
        <v>37</v>
      </c>
      <c r="D17" s="5"/>
      <c r="E17" s="9"/>
    </row>
    <row r="18" spans="2:5">
      <c r="B18" s="16" t="s">
        <v>7</v>
      </c>
      <c r="C18" s="11" t="s">
        <v>38</v>
      </c>
      <c r="D18" s="6"/>
      <c r="E18" s="9"/>
    </row>
    <row r="19" spans="2:5">
      <c r="B19" s="16" t="s">
        <v>7</v>
      </c>
      <c r="C19" s="11" t="s">
        <v>101</v>
      </c>
      <c r="D19" s="6"/>
      <c r="E19" s="9"/>
    </row>
    <row r="20" spans="2:5" ht="15.75" thickBot="1">
      <c r="B20" s="17" t="s">
        <v>7</v>
      </c>
      <c r="C20" s="64" t="s">
        <v>102</v>
      </c>
      <c r="D20" s="8"/>
      <c r="E20" s="12"/>
    </row>
    <row r="21" spans="2:5" ht="15.75" thickBot="1">
      <c r="D21" s="4"/>
    </row>
    <row r="22" spans="2:5" ht="15.75" thickBot="1">
      <c r="B22" s="30" t="s">
        <v>20</v>
      </c>
      <c r="C22" s="20">
        <f>C10+C9+C14</f>
        <v>422.47902637452182</v>
      </c>
      <c r="D22" s="21">
        <f>D14+D10+D9</f>
        <v>0.2100898499387841</v>
      </c>
    </row>
    <row r="26" spans="2:5" ht="15.75" thickBot="1"/>
    <row r="27" spans="2:5">
      <c r="B27" s="19" t="s">
        <v>19</v>
      </c>
    </row>
    <row r="28" spans="2:5">
      <c r="B28" s="9" t="s">
        <v>18</v>
      </c>
    </row>
    <row r="29" spans="2:5" ht="15.75" thickBot="1">
      <c r="B29" s="12" t="s">
        <v>27</v>
      </c>
    </row>
  </sheetData>
  <mergeCells count="3">
    <mergeCell ref="C3:D3"/>
    <mergeCell ref="C4:D4"/>
    <mergeCell ref="A5:A15"/>
  </mergeCells>
  <hyperlinks>
    <hyperlink ref="C20" r:id="rId1" xr:uid="{5AE20E8F-67CE-47EF-BCCF-C337C06DF7E3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FB64-62B3-4F3F-85A1-8B9E11323D02}">
  <dimension ref="A1:O15"/>
  <sheetViews>
    <sheetView workbookViewId="0">
      <selection activeCell="M7" sqref="M7"/>
    </sheetView>
  </sheetViews>
  <sheetFormatPr defaultRowHeight="15"/>
  <cols>
    <col min="1" max="1" width="21" customWidth="1"/>
  </cols>
  <sheetData>
    <row r="1" spans="1:15">
      <c r="A1" s="1" t="s">
        <v>105</v>
      </c>
    </row>
    <row r="2" spans="1:15"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  <c r="L2" s="1">
        <v>2017</v>
      </c>
      <c r="M2" s="1">
        <v>2018</v>
      </c>
    </row>
    <row r="3" spans="1:15">
      <c r="A3" t="s">
        <v>96</v>
      </c>
      <c r="C3" s="2">
        <f>processed!B6+processed!B24</f>
        <v>1188.684</v>
      </c>
      <c r="D3" s="2">
        <f>processed!C6+processed!C24</f>
        <v>1171.1030000000001</v>
      </c>
      <c r="E3" s="2">
        <f>processed!D6+processed!D24</f>
        <v>1095.5340000000001</v>
      </c>
      <c r="F3" s="2">
        <f>processed!E6+processed!E24</f>
        <v>1187.72</v>
      </c>
      <c r="G3" s="2">
        <f>processed!F6+processed!F24</f>
        <v>1098.3669999999991</v>
      </c>
      <c r="H3" s="2">
        <f>processed!G6+processed!G24</f>
        <v>1178.677999999999</v>
      </c>
      <c r="I3" s="2">
        <f>processed!H6+processed!H24</f>
        <v>1260.5640000000001</v>
      </c>
      <c r="J3" s="2">
        <f>processed!I6+processed!I24</f>
        <v>1196.6329999999989</v>
      </c>
      <c r="K3" s="2">
        <f>processed!J6+processed!J24</f>
        <v>1122.8019999999999</v>
      </c>
      <c r="L3" s="2">
        <f>processed!K6+processed!K24</f>
        <v>1206.817</v>
      </c>
      <c r="M3" s="2">
        <f>processed!L6+processed!L24</f>
        <v>1325.704</v>
      </c>
    </row>
    <row r="4" spans="1:15">
      <c r="A4" t="s">
        <v>108</v>
      </c>
      <c r="C4" s="2">
        <f>processed!B7+processed!B25+processed!B26</f>
        <v>156.65419302729362</v>
      </c>
      <c r="D4" s="2">
        <f>processed!C7+processed!C25+processed!C26</f>
        <v>142.39492119189359</v>
      </c>
      <c r="E4" s="2">
        <f>processed!D7+processed!D25+processed!D26</f>
        <v>135.24547569892638</v>
      </c>
      <c r="F4" s="2">
        <f>processed!E7+processed!E25+processed!E26</f>
        <v>136.64469260584821</v>
      </c>
      <c r="G4" s="2">
        <f>processed!F7+processed!F25+processed!F26</f>
        <v>116.6304901339002</v>
      </c>
      <c r="H4" s="2">
        <f>processed!G7+processed!G25+processed!G26</f>
        <v>111.8252042630883</v>
      </c>
      <c r="I4" s="2">
        <f>processed!H7+processed!H25+processed!H26</f>
        <v>111.2630036323196</v>
      </c>
      <c r="J4" s="2">
        <f>processed!I7+processed!I25+processed!I26</f>
        <v>106.56027813559349</v>
      </c>
      <c r="K4" s="2">
        <f>processed!J7+processed!J25+processed!J26</f>
        <v>91.760800194082307</v>
      </c>
      <c r="L4" s="2">
        <f>processed!K7+processed!K25+processed!K26</f>
        <v>83.588965322937398</v>
      </c>
      <c r="M4" s="2">
        <f>processed!L7+processed!L25+processed!L26</f>
        <v>81.76694135931001</v>
      </c>
    </row>
    <row r="5" spans="1:15">
      <c r="A5" t="s">
        <v>97</v>
      </c>
      <c r="C5" s="2">
        <f>processed!B8+processed!B27+processed!B28</f>
        <v>58.997999999999998</v>
      </c>
      <c r="D5" s="2">
        <f>processed!C8+processed!C27+processed!C28</f>
        <v>51.158000000000001</v>
      </c>
      <c r="E5" s="2">
        <f>processed!D8+processed!D27+processed!D28</f>
        <v>54.031999999999996</v>
      </c>
      <c r="F5" s="2">
        <f>processed!E8+processed!E27+processed!E28</f>
        <v>58.721999999999994</v>
      </c>
      <c r="G5" s="2">
        <f>processed!F8+processed!F27+processed!F28</f>
        <v>66.693999999999903</v>
      </c>
      <c r="H5" s="2">
        <f>processed!G8+processed!G27+processed!G28</f>
        <v>54.597999999999999</v>
      </c>
      <c r="I5" s="2">
        <f>processed!H8+processed!H27+processed!H28</f>
        <v>51.618000000000002</v>
      </c>
      <c r="J5" s="2">
        <f>processed!I8+processed!I27+processed!I28</f>
        <v>52.812999999999903</v>
      </c>
      <c r="K5" s="2">
        <f>processed!J8+processed!J27+processed!J28</f>
        <v>57.419000000000004</v>
      </c>
      <c r="L5" s="2">
        <f>processed!K8+processed!K27+processed!K28</f>
        <v>54.775999999999996</v>
      </c>
      <c r="M5" s="2">
        <f>processed!L8+processed!L27+processed!L28</f>
        <v>52.536999999999992</v>
      </c>
    </row>
    <row r="6" spans="1:15">
      <c r="A6" t="s">
        <v>47</v>
      </c>
      <c r="C6" s="2">
        <f>processed!B9</f>
        <v>164.9</v>
      </c>
      <c r="D6" s="2">
        <f>processed!C9</f>
        <v>159.80000000000001</v>
      </c>
      <c r="E6" s="2">
        <f>processed!D9</f>
        <v>171</v>
      </c>
      <c r="F6" s="2">
        <f>processed!E9</f>
        <v>173</v>
      </c>
      <c r="G6" s="2">
        <f>processed!F9</f>
        <v>175.2</v>
      </c>
      <c r="H6" s="2">
        <f>processed!G9</f>
        <v>173.9</v>
      </c>
      <c r="I6" s="2">
        <f>processed!H9</f>
        <v>172.9</v>
      </c>
      <c r="J6" s="2">
        <f>processed!I9</f>
        <v>171.4</v>
      </c>
      <c r="K6" s="2">
        <f>processed!J9</f>
        <v>172.1</v>
      </c>
      <c r="L6" s="2">
        <f>processed!K9</f>
        <v>171.3</v>
      </c>
      <c r="M6" s="2">
        <f>processed!L9</f>
        <v>170</v>
      </c>
      <c r="O6" t="s">
        <v>107</v>
      </c>
    </row>
    <row r="7" spans="1:15">
      <c r="A7" t="s">
        <v>100</v>
      </c>
      <c r="C7" s="2">
        <f>processed!B5+processed!B23</f>
        <v>348.6945012096204</v>
      </c>
      <c r="D7" s="2">
        <f>processed!C5+processed!C23</f>
        <v>351.07535791570484</v>
      </c>
      <c r="E7" s="2">
        <f>processed!D5+processed!D23</f>
        <v>333.68895295080654</v>
      </c>
      <c r="F7" s="2">
        <f>processed!E5+processed!E23</f>
        <v>349.74561650729515</v>
      </c>
      <c r="G7" s="2">
        <f>processed!F5+processed!F23</f>
        <v>337.96473720690199</v>
      </c>
      <c r="H7" s="2">
        <f>processed!G5+processed!G23</f>
        <v>376.71967113304339</v>
      </c>
      <c r="I7" s="2">
        <f>processed!H5+processed!H23</f>
        <v>392.98970392220315</v>
      </c>
      <c r="J7" s="2">
        <f>processed!I5+processed!I23</f>
        <v>375.56246418822451</v>
      </c>
      <c r="K7" s="2">
        <f>processed!J5+processed!J23</f>
        <v>360.7083713802545</v>
      </c>
      <c r="L7" s="2">
        <f>processed!K5+processed!K23</f>
        <v>371.79746076308498</v>
      </c>
      <c r="M7" s="2">
        <f>processed!L5+processed!L23</f>
        <v>380.93654976019712</v>
      </c>
      <c r="O7" t="s">
        <v>106</v>
      </c>
    </row>
    <row r="8" spans="1:15">
      <c r="A8" s="68" t="s">
        <v>104</v>
      </c>
      <c r="C8" s="2"/>
      <c r="D8" s="2"/>
      <c r="E8" s="2"/>
      <c r="F8" s="2"/>
      <c r="G8" s="2"/>
      <c r="H8" s="2"/>
      <c r="I8" s="2"/>
      <c r="J8" s="2"/>
      <c r="K8" s="2"/>
      <c r="L8" s="2"/>
      <c r="M8" s="2">
        <f>O8*0.0036</f>
        <v>25.13030152092594</v>
      </c>
      <c r="O8">
        <v>6980.6393113683171</v>
      </c>
    </row>
    <row r="9" spans="1:15">
      <c r="A9" t="s">
        <v>99</v>
      </c>
      <c r="M9" s="3">
        <f>433242/653669</f>
        <v>0.66278498750896864</v>
      </c>
      <c r="N9" s="54"/>
    </row>
    <row r="10" spans="1:15">
      <c r="C10" s="2">
        <f>SUM(C3:C7)</f>
        <v>1917.930694236914</v>
      </c>
      <c r="D10" s="2">
        <f t="shared" ref="D10:M10" si="0">SUM(D3:D7)</f>
        <v>1875.5312791075985</v>
      </c>
      <c r="E10" s="2">
        <f t="shared" si="0"/>
        <v>1789.5004286497328</v>
      </c>
      <c r="F10" s="2">
        <f t="shared" si="0"/>
        <v>1905.8323091131433</v>
      </c>
      <c r="G10" s="2">
        <f t="shared" si="0"/>
        <v>1794.8562273408011</v>
      </c>
      <c r="H10" s="2">
        <f t="shared" si="0"/>
        <v>1895.7208753961309</v>
      </c>
      <c r="I10" s="2">
        <f t="shared" si="0"/>
        <v>1989.334707554523</v>
      </c>
      <c r="J10" s="2">
        <f t="shared" si="0"/>
        <v>1902.968742323817</v>
      </c>
      <c r="K10" s="2">
        <f t="shared" si="0"/>
        <v>1804.7901715743367</v>
      </c>
      <c r="L10" s="2">
        <f t="shared" si="0"/>
        <v>1888.2794260860223</v>
      </c>
      <c r="M10" s="2">
        <f t="shared" si="0"/>
        <v>2010.9444911195071</v>
      </c>
    </row>
    <row r="13" spans="1:15">
      <c r="A13" t="s">
        <v>71</v>
      </c>
      <c r="C13" s="2">
        <f>processed!B15+processed!B31</f>
        <v>1579.9871173128099</v>
      </c>
      <c r="D13" s="2">
        <f>processed!C15+processed!C31</f>
        <v>1547.4793566566168</v>
      </c>
      <c r="E13" s="2">
        <f>processed!D15+processed!D31</f>
        <v>1461.9686357431278</v>
      </c>
      <c r="F13" s="2">
        <f>processed!E15+processed!E31</f>
        <v>1561.9733577632201</v>
      </c>
      <c r="G13" s="2">
        <f>processed!F15+processed!F31</f>
        <v>1456.037203075472</v>
      </c>
      <c r="H13" s="2">
        <f>processed!G15+processed!G31</f>
        <v>1558.5363429301751</v>
      </c>
      <c r="I13" s="2">
        <f>processed!H15+processed!H31</f>
        <v>1651.8193909942011</v>
      </c>
      <c r="J13" s="2">
        <f>processed!I15+processed!I31</f>
        <v>1567.1785232640341</v>
      </c>
      <c r="K13" s="2">
        <f>processed!J15+processed!J31</f>
        <v>1485.695918761965</v>
      </c>
      <c r="L13" s="2">
        <f>processed!K15+processed!K31</f>
        <v>1560.4756608785028</v>
      </c>
      <c r="M13" s="2">
        <f>processed!L15+processed!L31</f>
        <v>1659.0187437999471</v>
      </c>
    </row>
    <row r="14" spans="1:15">
      <c r="A14" t="s">
        <v>72</v>
      </c>
      <c r="C14" s="2">
        <f>processed!B16+processed!B32</f>
        <v>337.94357692410193</v>
      </c>
      <c r="D14" s="2">
        <f>processed!C16+processed!C32</f>
        <v>328.05192345098089</v>
      </c>
      <c r="E14" s="2">
        <f>processed!D16+processed!D32</f>
        <v>327.5317939066037</v>
      </c>
      <c r="F14" s="2">
        <f>processed!E16+processed!E32</f>
        <v>343.85895034992308</v>
      </c>
      <c r="G14" s="2">
        <f>processed!F16+processed!F32</f>
        <v>338.81902426532861</v>
      </c>
      <c r="H14" s="2">
        <f>processed!G16+processed!G32</f>
        <v>337.18453246595539</v>
      </c>
      <c r="I14" s="2">
        <f>processed!H16+processed!H32</f>
        <v>337.51531556032063</v>
      </c>
      <c r="J14" s="2">
        <f>processed!I16+processed!I32</f>
        <v>335.79021905978277</v>
      </c>
      <c r="K14" s="2">
        <f>processed!J16+processed!J32</f>
        <v>319.0942538123706</v>
      </c>
      <c r="L14" s="2">
        <f>processed!K16+processed!K32</f>
        <v>327.8037652075185</v>
      </c>
      <c r="M14" s="2">
        <f>processed!L16+processed!L32</f>
        <v>351.9257473195583</v>
      </c>
    </row>
    <row r="15" spans="1:15">
      <c r="A15" t="s">
        <v>98</v>
      </c>
      <c r="C15" s="2">
        <f>SUM(C13:C14)</f>
        <v>1917.9306942369119</v>
      </c>
      <c r="D15" s="2">
        <f t="shared" ref="D15:M15" si="1">SUM(D13:D14)</f>
        <v>1875.5312801075977</v>
      </c>
      <c r="E15" s="2">
        <f t="shared" si="1"/>
        <v>1789.5004296497316</v>
      </c>
      <c r="F15" s="2">
        <f t="shared" si="1"/>
        <v>1905.8323081131432</v>
      </c>
      <c r="G15" s="2">
        <f t="shared" si="1"/>
        <v>1794.8562273408006</v>
      </c>
      <c r="H15" s="2">
        <f t="shared" si="1"/>
        <v>1895.7208753961304</v>
      </c>
      <c r="I15" s="2">
        <f t="shared" si="1"/>
        <v>1989.3347065545217</v>
      </c>
      <c r="J15" s="2">
        <f t="shared" si="1"/>
        <v>1902.968742323817</v>
      </c>
      <c r="K15" s="2">
        <f t="shared" si="1"/>
        <v>1804.7901725743357</v>
      </c>
      <c r="L15" s="2">
        <f t="shared" si="1"/>
        <v>1888.2794260860214</v>
      </c>
      <c r="M15" s="2">
        <f t="shared" si="1"/>
        <v>2010.9444911195053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50C9-1B99-4F0E-AEE8-5E13C4EAB1B1}">
  <dimension ref="A1:L37"/>
  <sheetViews>
    <sheetView tabSelected="1" topLeftCell="A10" workbookViewId="0">
      <selection activeCell="L23" sqref="L23"/>
    </sheetView>
  </sheetViews>
  <sheetFormatPr defaultRowHeight="15"/>
  <cols>
    <col min="1" max="1" width="35.5703125" customWidth="1"/>
  </cols>
  <sheetData>
    <row r="1" spans="1:12">
      <c r="A1" s="1" t="s">
        <v>77</v>
      </c>
    </row>
    <row r="2" spans="1:12">
      <c r="A2" t="s">
        <v>9</v>
      </c>
      <c r="B2" s="1" cm="1">
        <f t="array" ref="B2:L2">fuel_res!K11:U11</f>
        <v>2008</v>
      </c>
      <c r="C2" s="1">
        <v>2009</v>
      </c>
      <c r="D2" s="1">
        <v>2010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J2" s="1">
        <v>2016</v>
      </c>
      <c r="K2" s="1">
        <v>2017</v>
      </c>
      <c r="L2" s="1">
        <v>2018</v>
      </c>
    </row>
    <row r="3" spans="1:12">
      <c r="A3" s="55" t="s">
        <v>78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t="s">
        <v>75</v>
      </c>
      <c r="B4" s="2">
        <f>fuel_res!K15</f>
        <v>576.16800000000001</v>
      </c>
      <c r="C4" s="2">
        <f>fuel_res!L15</f>
        <v>580.70000000000005</v>
      </c>
      <c r="D4" s="2">
        <f>fuel_res!M15</f>
        <v>578.35</v>
      </c>
      <c r="E4" s="2">
        <f>fuel_res!N15</f>
        <v>598.67899999999997</v>
      </c>
      <c r="F4" s="2">
        <f>fuel_res!O15</f>
        <v>593.89400000000001</v>
      </c>
      <c r="G4" s="2">
        <f>fuel_res!P15</f>
        <v>616.87800000000004</v>
      </c>
      <c r="H4" s="2">
        <f>fuel_res!Q15</f>
        <v>621.57799999999997</v>
      </c>
      <c r="I4" s="2">
        <f>fuel_res!R15</f>
        <v>613.40099999999995</v>
      </c>
      <c r="J4" s="2">
        <f>fuel_res!S15</f>
        <v>598.16800000000001</v>
      </c>
      <c r="K4" s="2">
        <f>fuel_res!T15</f>
        <v>604.31299999999999</v>
      </c>
      <c r="L4" s="2">
        <f>fuel_res!U15</f>
        <v>621.34900000000005</v>
      </c>
    </row>
    <row r="5" spans="1:12">
      <c r="A5" t="s">
        <v>76</v>
      </c>
      <c r="B5" s="2">
        <f>B4-SUM(B12:B14)</f>
        <v>301.010649</v>
      </c>
      <c r="C5" s="2">
        <f t="shared" ref="C5:L5" si="0">C4-SUM(C12:C14)</f>
        <v>306.79855600000008</v>
      </c>
      <c r="D5" s="2">
        <f t="shared" si="0"/>
        <v>287.49773600000003</v>
      </c>
      <c r="E5" s="2">
        <f t="shared" si="0"/>
        <v>302.82105899999999</v>
      </c>
      <c r="F5" s="2">
        <f t="shared" si="0"/>
        <v>292.45099099999999</v>
      </c>
      <c r="G5" s="2">
        <f t="shared" si="0"/>
        <v>320.132115</v>
      </c>
      <c r="H5" s="2">
        <f t="shared" si="0"/>
        <v>333.05853000000002</v>
      </c>
      <c r="I5" s="2">
        <f t="shared" si="0"/>
        <v>318.41689899999994</v>
      </c>
      <c r="J5" s="2">
        <f t="shared" si="0"/>
        <v>303.07200499999999</v>
      </c>
      <c r="K5" s="2">
        <f t="shared" si="0"/>
        <v>314.33832899999999</v>
      </c>
      <c r="L5" s="2">
        <f>L4-SUM(L12:L14)</f>
        <v>320.97904500000004</v>
      </c>
    </row>
    <row r="6" spans="1:12">
      <c r="A6" t="s">
        <v>10</v>
      </c>
      <c r="B6" s="2">
        <f>fuel_res!K16</f>
        <v>691.91800000000001</v>
      </c>
      <c r="C6" s="2">
        <f>fuel_res!L16</f>
        <v>660.54300000000001</v>
      </c>
      <c r="D6" s="2">
        <f>fuel_res!M16</f>
        <v>615.32500000000005</v>
      </c>
      <c r="E6" s="2">
        <f>fuel_res!N16</f>
        <v>682.36099999999999</v>
      </c>
      <c r="F6" s="2">
        <f>fuel_res!O16</f>
        <v>632.25300000000004</v>
      </c>
      <c r="G6" s="2">
        <f>fuel_res!P16</f>
        <v>685.56200000000001</v>
      </c>
      <c r="H6" s="2">
        <f>fuel_res!Q16</f>
        <v>732.22900000000004</v>
      </c>
      <c r="I6" s="2">
        <f>fuel_res!R16</f>
        <v>689.678</v>
      </c>
      <c r="J6" s="2">
        <f>fuel_res!S16</f>
        <v>612.61099999999999</v>
      </c>
      <c r="K6" s="2">
        <f>fuel_res!T16</f>
        <v>659.19399999999996</v>
      </c>
      <c r="L6" s="2">
        <f>fuel_res!U16</f>
        <v>750.077</v>
      </c>
    </row>
    <row r="7" spans="1:12">
      <c r="A7" t="s">
        <v>74</v>
      </c>
      <c r="B7" s="2">
        <f>fuel_res!K17</f>
        <v>116.44162300000001</v>
      </c>
      <c r="C7" s="2">
        <f>fuel_res!L17</f>
        <v>113.047397</v>
      </c>
      <c r="D7" s="2">
        <f>fuel_res!M17</f>
        <v>107.64286</v>
      </c>
      <c r="E7" s="2">
        <f>fuel_res!N17</f>
        <v>103.104607</v>
      </c>
      <c r="F7" s="2">
        <f>fuel_res!O17</f>
        <v>86.263953000000001</v>
      </c>
      <c r="G7" s="2">
        <f>fuel_res!P17</f>
        <v>76.280620999999996</v>
      </c>
      <c r="H7" s="2">
        <f>fuel_res!Q17</f>
        <v>72.845517999999998</v>
      </c>
      <c r="I7" s="2">
        <f>fuel_res!R17</f>
        <v>70.248405000000005</v>
      </c>
      <c r="J7" s="2">
        <f>fuel_res!S17</f>
        <v>64.043407000000002</v>
      </c>
      <c r="K7" s="2">
        <f>fuel_res!T17</f>
        <v>58.452879000000003</v>
      </c>
      <c r="L7" s="2">
        <f>fuel_res!U17</f>
        <v>59.318817000000003</v>
      </c>
    </row>
    <row r="8" spans="1:12">
      <c r="A8" t="s">
        <v>73</v>
      </c>
      <c r="B8" s="2">
        <f>fuel_res!K18</f>
        <v>18.244</v>
      </c>
      <c r="C8" s="2">
        <f>fuel_res!L18</f>
        <v>16.32</v>
      </c>
      <c r="D8" s="2">
        <f>fuel_res!M18</f>
        <v>17.475999999999999</v>
      </c>
      <c r="E8" s="2">
        <f>fuel_res!N18</f>
        <v>18.701000000000001</v>
      </c>
      <c r="F8" s="2">
        <f>fuel_res!O18</f>
        <v>20.765999999999998</v>
      </c>
      <c r="G8" s="2">
        <f>fuel_res!P18</f>
        <v>16.356999999999999</v>
      </c>
      <c r="H8" s="2">
        <f>fuel_res!Q18</f>
        <v>15.068</v>
      </c>
      <c r="I8" s="2">
        <f>fuel_res!R18</f>
        <v>14.785</v>
      </c>
      <c r="J8" s="2">
        <f>fuel_res!S18</f>
        <v>17.256</v>
      </c>
      <c r="K8" s="2">
        <f>fuel_res!T18</f>
        <v>17.326000000000001</v>
      </c>
      <c r="L8" s="2">
        <f>fuel_res!U18</f>
        <v>15.731999999999999</v>
      </c>
    </row>
    <row r="9" spans="1:12">
      <c r="A9" t="s">
        <v>47</v>
      </c>
      <c r="B9" s="2">
        <f>fuel_res!K19</f>
        <v>164.9</v>
      </c>
      <c r="C9" s="2">
        <f>fuel_res!L19</f>
        <v>159.80000000000001</v>
      </c>
      <c r="D9" s="2">
        <f>fuel_res!M19</f>
        <v>171</v>
      </c>
      <c r="E9" s="2">
        <f>fuel_res!N19</f>
        <v>173</v>
      </c>
      <c r="F9" s="2">
        <f>fuel_res!O19</f>
        <v>175.2</v>
      </c>
      <c r="G9" s="2">
        <f>fuel_res!P19</f>
        <v>173.9</v>
      </c>
      <c r="H9" s="2">
        <f>fuel_res!Q19</f>
        <v>172.9</v>
      </c>
      <c r="I9" s="2">
        <f>fuel_res!R19</f>
        <v>171.4</v>
      </c>
      <c r="J9" s="2">
        <f>fuel_res!S19</f>
        <v>172.1</v>
      </c>
      <c r="K9" s="2">
        <f>fuel_res!T19</f>
        <v>171.3</v>
      </c>
      <c r="L9" s="2">
        <f>fuel_res!U19</f>
        <v>170</v>
      </c>
    </row>
    <row r="10" spans="1:1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55" t="s">
        <v>79</v>
      </c>
      <c r="B11" s="2"/>
    </row>
    <row r="12" spans="1:12">
      <c r="A12" t="str">
        <f>app_res!B17</f>
        <v>Appliances</v>
      </c>
      <c r="B12" s="2">
        <f>app_res!K17</f>
        <v>195.70907500000001</v>
      </c>
      <c r="C12" s="2">
        <f>app_res!L17</f>
        <v>197.87281200000001</v>
      </c>
      <c r="D12" s="2">
        <f>app_res!M17</f>
        <v>199.18850599999999</v>
      </c>
      <c r="E12" s="2">
        <f>app_res!N17</f>
        <v>203.72412</v>
      </c>
      <c r="F12" s="2">
        <f>app_res!O17</f>
        <v>206.01685900000001</v>
      </c>
      <c r="G12" s="2">
        <f>app_res!P17</f>
        <v>211.850379</v>
      </c>
      <c r="H12" s="2">
        <f>app_res!Q17</f>
        <v>208.23655099999999</v>
      </c>
      <c r="I12" s="2">
        <f>app_res!R17</f>
        <v>209.131474</v>
      </c>
      <c r="J12" s="2">
        <f>app_res!S17</f>
        <v>204.18759600000001</v>
      </c>
      <c r="K12" s="2">
        <f>app_res!T17</f>
        <v>207.75449</v>
      </c>
      <c r="L12" s="2">
        <f>app_res!U17</f>
        <v>209.794749</v>
      </c>
    </row>
    <row r="13" spans="1:12">
      <c r="A13" t="str">
        <f>app_res!B18</f>
        <v>Lighting</v>
      </c>
      <c r="B13" s="2">
        <f>app_res!K18</f>
        <v>59.068913000000002</v>
      </c>
      <c r="C13" s="2">
        <f>app_res!L18</f>
        <v>59.432892000000002</v>
      </c>
      <c r="D13" s="2">
        <f>app_res!M18</f>
        <v>60.038378999999999</v>
      </c>
      <c r="E13" s="2">
        <f>app_res!N18</f>
        <v>60.469999000000001</v>
      </c>
      <c r="F13" s="2">
        <f>app_res!O18</f>
        <v>59.948332000000001</v>
      </c>
      <c r="G13" s="2">
        <f>app_res!P18</f>
        <v>59.950291</v>
      </c>
      <c r="H13" s="2">
        <f>app_res!Q18</f>
        <v>57.320394</v>
      </c>
      <c r="I13" s="2">
        <f>app_res!R18</f>
        <v>56.454554999999999</v>
      </c>
      <c r="J13" s="2">
        <f>app_res!S18</f>
        <v>53.758980999999999</v>
      </c>
      <c r="K13" s="2">
        <f>app_res!T18</f>
        <v>53.947913</v>
      </c>
      <c r="L13" s="2">
        <f>app_res!U18</f>
        <v>52.686542000000003</v>
      </c>
    </row>
    <row r="14" spans="1:12">
      <c r="A14" t="str">
        <f>app_res!B19</f>
        <v>Space Cooling</v>
      </c>
      <c r="B14" s="2">
        <f>app_res!K19</f>
        <v>20.379363000000001</v>
      </c>
      <c r="C14" s="2">
        <f>app_res!L19</f>
        <v>16.595739999999999</v>
      </c>
      <c r="D14" s="2">
        <f>app_res!M19</f>
        <v>31.625378999999999</v>
      </c>
      <c r="E14" s="2">
        <f>app_res!N19</f>
        <v>31.663822</v>
      </c>
      <c r="F14" s="2">
        <f>app_res!O19</f>
        <v>35.477817999999999</v>
      </c>
      <c r="G14" s="2">
        <f>app_res!P19</f>
        <v>24.945215000000001</v>
      </c>
      <c r="H14" s="2">
        <f>app_res!Q19</f>
        <v>22.962524999999999</v>
      </c>
      <c r="I14" s="2">
        <f>app_res!R19</f>
        <v>29.398071999999999</v>
      </c>
      <c r="J14" s="2">
        <f>app_res!S19</f>
        <v>37.149417999999997</v>
      </c>
      <c r="K14" s="2">
        <f>app_res!T19</f>
        <v>28.272268</v>
      </c>
      <c r="L14" s="2">
        <f>app_res!U19</f>
        <v>37.888663999999999</v>
      </c>
    </row>
    <row r="15" spans="1:12">
      <c r="A15" t="s">
        <v>71</v>
      </c>
      <c r="B15" s="2">
        <f>app_res!K15</f>
        <v>1016.179081</v>
      </c>
      <c r="C15" s="2">
        <f>app_res!L15</f>
        <v>988.70300499999996</v>
      </c>
      <c r="D15" s="2">
        <f>app_res!M15</f>
        <v>933.07967399999995</v>
      </c>
      <c r="E15" s="2">
        <f>app_res!N15</f>
        <v>999.289625</v>
      </c>
      <c r="F15" s="2">
        <f>app_res!O15</f>
        <v>930.76450199999999</v>
      </c>
      <c r="G15" s="2">
        <f>app_res!P15</f>
        <v>997.31942100000003</v>
      </c>
      <c r="H15" s="2">
        <f>app_res!Q15</f>
        <v>1050.78313</v>
      </c>
      <c r="I15" s="2">
        <f>app_res!R15</f>
        <v>991.360772</v>
      </c>
      <c r="J15" s="2">
        <f>app_res!S15</f>
        <v>913.49753499999997</v>
      </c>
      <c r="K15" s="2">
        <f>app_res!T15</f>
        <v>957.97133299999996</v>
      </c>
      <c r="L15" s="2">
        <f>app_res!U15</f>
        <v>1034.7643270000001</v>
      </c>
    </row>
    <row r="16" spans="1:12">
      <c r="A16" t="s">
        <v>72</v>
      </c>
      <c r="B16" s="2">
        <f>app_res!K16</f>
        <v>276.33519100000001</v>
      </c>
      <c r="C16" s="2">
        <f>app_res!L16</f>
        <v>267.805949</v>
      </c>
      <c r="D16" s="2">
        <f>app_res!M16</f>
        <v>265.86192299999999</v>
      </c>
      <c r="E16" s="2">
        <f>app_res!N16</f>
        <v>280.69803999999999</v>
      </c>
      <c r="F16" s="2">
        <f>app_res!O16</f>
        <v>276.169442</v>
      </c>
      <c r="G16" s="2">
        <f>app_res!P16</f>
        <v>274.91231499999998</v>
      </c>
      <c r="H16" s="2">
        <f>app_res!Q16</f>
        <v>275.31791700000002</v>
      </c>
      <c r="I16" s="2">
        <f>app_res!R16</f>
        <v>273.16753199999999</v>
      </c>
      <c r="J16" s="2">
        <f>app_res!S16</f>
        <v>255.584878</v>
      </c>
      <c r="K16" s="2">
        <f>app_res!T16</f>
        <v>262.63987500000002</v>
      </c>
      <c r="L16" s="2">
        <f>app_res!U16</f>
        <v>281.342535</v>
      </c>
    </row>
    <row r="19" spans="1:12">
      <c r="A19" s="1" t="s">
        <v>95</v>
      </c>
    </row>
    <row r="20" spans="1:12">
      <c r="A20" t="s">
        <v>9</v>
      </c>
      <c r="B20" s="1">
        <v>2008</v>
      </c>
      <c r="C20" s="1">
        <v>2009</v>
      </c>
      <c r="D20" s="1">
        <v>2010</v>
      </c>
      <c r="E20" s="1">
        <v>2011</v>
      </c>
      <c r="F20" s="1">
        <v>2012</v>
      </c>
      <c r="G20" s="1">
        <v>2013</v>
      </c>
      <c r="H20" s="1">
        <v>2014</v>
      </c>
      <c r="I20" s="1">
        <v>2015</v>
      </c>
      <c r="J20" s="1">
        <v>2016</v>
      </c>
      <c r="K20" s="1">
        <v>2017</v>
      </c>
      <c r="L20" s="1">
        <v>2018</v>
      </c>
    </row>
    <row r="21" spans="1:12">
      <c r="A21" s="55" t="s">
        <v>78</v>
      </c>
    </row>
    <row r="22" spans="1:12">
      <c r="A22" t="s">
        <v>75</v>
      </c>
      <c r="B22" s="42">
        <f>fuel_comm!K15</f>
        <v>448.53</v>
      </c>
      <c r="C22" s="42">
        <f>fuel_comm!L15</f>
        <v>448.09300000000002</v>
      </c>
      <c r="D22" s="42">
        <f>fuel_comm!M15</f>
        <v>457.08199999999999</v>
      </c>
      <c r="E22" s="42">
        <f>fuel_comm!N15</f>
        <v>468.05</v>
      </c>
      <c r="F22" s="42">
        <f>fuel_comm!O15</f>
        <v>462.65600000000001</v>
      </c>
      <c r="G22" s="42">
        <f>fuel_comm!P15</f>
        <v>473.76600000000002</v>
      </c>
      <c r="H22" s="42">
        <f>fuel_comm!Q15</f>
        <v>491.65600000000001</v>
      </c>
      <c r="I22" s="42">
        <f>fuel_comm!R15</f>
        <v>491.86599999999902</v>
      </c>
      <c r="J22" s="42">
        <f>fuel_comm!S15</f>
        <v>491.58499999999998</v>
      </c>
      <c r="K22" s="42">
        <f>fuel_comm!T15</f>
        <v>525.84199999999998</v>
      </c>
      <c r="L22" s="42">
        <f>fuel_comm!U15</f>
        <v>538.85599999999999</v>
      </c>
    </row>
    <row r="23" spans="1:12">
      <c r="A23" t="s">
        <v>76</v>
      </c>
      <c r="B23" s="42">
        <f>B22-SUM(B33:B37)</f>
        <v>47.683852209620397</v>
      </c>
      <c r="C23" s="42">
        <f t="shared" ref="C23:L23" si="1">C22-SUM(C33:C37)</f>
        <v>44.276801915704766</v>
      </c>
      <c r="D23" s="42">
        <f t="shared" si="1"/>
        <v>46.191216950806506</v>
      </c>
      <c r="E23" s="42">
        <f t="shared" si="1"/>
        <v>46.924557507295162</v>
      </c>
      <c r="F23" s="42">
        <f t="shared" si="1"/>
        <v>45.513746206901999</v>
      </c>
      <c r="G23" s="42">
        <f t="shared" si="1"/>
        <v>56.587556133043392</v>
      </c>
      <c r="H23" s="42">
        <f t="shared" si="1"/>
        <v>59.931173922203129</v>
      </c>
      <c r="I23" s="42">
        <f t="shared" si="1"/>
        <v>57.145565188224566</v>
      </c>
      <c r="J23" s="42">
        <f t="shared" si="1"/>
        <v>57.636366380254515</v>
      </c>
      <c r="K23" s="42">
        <f t="shared" si="1"/>
        <v>57.459131763084997</v>
      </c>
      <c r="L23" s="42">
        <f>L22-SUM(L33:L37)</f>
        <v>59.957504760197082</v>
      </c>
    </row>
    <row r="24" spans="1:12">
      <c r="A24" t="s">
        <v>44</v>
      </c>
      <c r="B24" s="42">
        <f>fuel_comm!K16</f>
        <v>496.76600000000002</v>
      </c>
      <c r="C24" s="42">
        <f>fuel_comm!L16</f>
        <v>510.56</v>
      </c>
      <c r="D24" s="42">
        <f>fuel_comm!M16</f>
        <v>480.209</v>
      </c>
      <c r="E24" s="42">
        <f>fuel_comm!N16</f>
        <v>505.35899999999998</v>
      </c>
      <c r="F24" s="42">
        <f>fuel_comm!O16</f>
        <v>466.11399999999901</v>
      </c>
      <c r="G24" s="42">
        <f>fuel_comm!P16</f>
        <v>493.11599999999902</v>
      </c>
      <c r="H24" s="42">
        <f>fuel_comm!Q16</f>
        <v>528.33500000000004</v>
      </c>
      <c r="I24" s="42">
        <f>fuel_comm!R16</f>
        <v>506.95499999999902</v>
      </c>
      <c r="J24" s="42">
        <f>fuel_comm!S16</f>
        <v>510.19099999999997</v>
      </c>
      <c r="K24" s="42">
        <f>fuel_comm!T16</f>
        <v>547.62300000000005</v>
      </c>
      <c r="L24" s="42">
        <f>fuel_comm!U16</f>
        <v>575.62699999999995</v>
      </c>
    </row>
    <row r="25" spans="1:12">
      <c r="A25" t="s">
        <v>81</v>
      </c>
      <c r="B25" s="42">
        <f>fuel_comm!K17</f>
        <v>25.003570027293598</v>
      </c>
      <c r="C25" s="42">
        <f>fuel_comm!L17</f>
        <v>18.175524191893601</v>
      </c>
      <c r="D25" s="42">
        <f>fuel_comm!M17</f>
        <v>19.651615698926399</v>
      </c>
      <c r="E25" s="42">
        <f>fuel_comm!N17</f>
        <v>22.710085605848199</v>
      </c>
      <c r="F25" s="42">
        <f>fuel_comm!O17</f>
        <v>18.326537133900199</v>
      </c>
      <c r="G25" s="42">
        <f>fuel_comm!P17</f>
        <v>31.9815832630883</v>
      </c>
      <c r="H25" s="42">
        <f>fuel_comm!Q17</f>
        <v>34.591485632319603</v>
      </c>
      <c r="I25" s="42">
        <f>fuel_comm!R17</f>
        <v>33.558873135593501</v>
      </c>
      <c r="J25" s="42">
        <f>fuel_comm!S17</f>
        <v>26.2043931940823</v>
      </c>
      <c r="K25" s="42">
        <f>fuel_comm!T17</f>
        <v>24.115086322937401</v>
      </c>
      <c r="L25" s="42">
        <f>fuel_comm!U17</f>
        <v>21.95612435931</v>
      </c>
    </row>
    <row r="26" spans="1:12">
      <c r="A26" t="s">
        <v>82</v>
      </c>
      <c r="B26" s="42">
        <f>fuel_comm!K18</f>
        <v>15.209</v>
      </c>
      <c r="C26" s="42">
        <f>fuel_comm!L18</f>
        <v>11.172000000000001</v>
      </c>
      <c r="D26" s="42">
        <f>fuel_comm!M18</f>
        <v>7.9509999999999996</v>
      </c>
      <c r="E26" s="42">
        <f>fuel_comm!N18</f>
        <v>10.83</v>
      </c>
      <c r="F26" s="42">
        <f>fuel_comm!O18</f>
        <v>12.04</v>
      </c>
      <c r="G26" s="42">
        <f>fuel_comm!P18</f>
        <v>3.5630000000000002</v>
      </c>
      <c r="H26" s="42">
        <f>fuel_comm!Q18</f>
        <v>3.8260000000000001</v>
      </c>
      <c r="I26" s="42">
        <f>fuel_comm!R18</f>
        <v>2.7529999999999899</v>
      </c>
      <c r="J26" s="42">
        <f>fuel_comm!S18</f>
        <v>1.5129999999999999</v>
      </c>
      <c r="K26" s="42">
        <f>fuel_comm!T18</f>
        <v>1.0209999999999999</v>
      </c>
      <c r="L26" s="42">
        <f>fuel_comm!U18</f>
        <v>0.49199999999999999</v>
      </c>
    </row>
    <row r="27" spans="1:12">
      <c r="A27" t="s">
        <v>83</v>
      </c>
      <c r="B27" s="42">
        <f>fuel_comm!K19</f>
        <v>3.7930000000000001</v>
      </c>
      <c r="C27" s="42">
        <f>fuel_comm!L19</f>
        <v>1.52</v>
      </c>
      <c r="D27" s="42">
        <f>fuel_comm!M19</f>
        <v>8.9999999999999993E-3</v>
      </c>
      <c r="E27" s="42">
        <f>fuel_comm!N19</f>
        <v>1.0999999999999999E-2</v>
      </c>
      <c r="F27" s="42">
        <f>fuel_comm!O19</f>
        <v>0.01</v>
      </c>
      <c r="G27" s="42">
        <f>fuel_comm!P19</f>
        <v>0.311</v>
      </c>
      <c r="H27" s="42">
        <f>fuel_comm!Q19</f>
        <v>0.52900000000000003</v>
      </c>
      <c r="I27" s="42">
        <f>fuel_comm!R19</f>
        <v>2.2599999999999998</v>
      </c>
      <c r="J27" s="42">
        <f>fuel_comm!S19</f>
        <v>1.954</v>
      </c>
      <c r="K27" s="42">
        <f>fuel_comm!T19</f>
        <v>1.444</v>
      </c>
      <c r="L27" s="42">
        <f>fuel_comm!U19</f>
        <v>1.304</v>
      </c>
    </row>
    <row r="28" spans="1:12">
      <c r="A28" t="s">
        <v>73</v>
      </c>
      <c r="B28" s="42">
        <f>fuel_comm!K20</f>
        <v>36.960999999999999</v>
      </c>
      <c r="C28" s="42">
        <f>fuel_comm!L20</f>
        <v>33.317999999999998</v>
      </c>
      <c r="D28" s="42">
        <f>fuel_comm!M20</f>
        <v>36.546999999999997</v>
      </c>
      <c r="E28" s="42">
        <f>fuel_comm!N20</f>
        <v>40.01</v>
      </c>
      <c r="F28" s="42">
        <f>fuel_comm!O20</f>
        <v>45.9179999999999</v>
      </c>
      <c r="G28" s="42">
        <f>fuel_comm!P20</f>
        <v>37.93</v>
      </c>
      <c r="H28" s="42">
        <f>fuel_comm!Q20</f>
        <v>36.021000000000001</v>
      </c>
      <c r="I28" s="42">
        <f>fuel_comm!R20</f>
        <v>35.767999999999901</v>
      </c>
      <c r="J28" s="42">
        <f>fuel_comm!S20</f>
        <v>38.209000000000003</v>
      </c>
      <c r="K28" s="42">
        <f>fuel_comm!T20</f>
        <v>36.006</v>
      </c>
      <c r="L28" s="42">
        <f>fuel_comm!U20</f>
        <v>35.500999999999998</v>
      </c>
    </row>
    <row r="30" spans="1:12">
      <c r="A30" s="55" t="s">
        <v>79</v>
      </c>
    </row>
    <row r="31" spans="1:12">
      <c r="A31" t="s">
        <v>63</v>
      </c>
      <c r="B31" s="2">
        <f>app_comm!K15</f>
        <v>563.80803631281003</v>
      </c>
      <c r="C31" s="2">
        <f>app_comm!L15</f>
        <v>558.77635165661695</v>
      </c>
      <c r="D31" s="2">
        <f>app_comm!M15</f>
        <v>528.88896174312799</v>
      </c>
      <c r="E31" s="2">
        <f>app_comm!N15</f>
        <v>562.68373276321995</v>
      </c>
      <c r="F31" s="2">
        <f>app_comm!O15</f>
        <v>525.27270107547201</v>
      </c>
      <c r="G31" s="2">
        <f>app_comm!P15</f>
        <v>561.21692193017498</v>
      </c>
      <c r="H31" s="2">
        <f>app_comm!Q15</f>
        <v>601.03626099420103</v>
      </c>
      <c r="I31" s="2">
        <f>app_comm!R15</f>
        <v>575.81775126403397</v>
      </c>
      <c r="J31" s="2">
        <f>app_comm!S15</f>
        <v>572.19838376196503</v>
      </c>
      <c r="K31" s="2">
        <f>app_comm!T15</f>
        <v>602.50432787850298</v>
      </c>
      <c r="L31" s="2">
        <f>app_comm!U15</f>
        <v>624.25441679994697</v>
      </c>
    </row>
    <row r="32" spans="1:12">
      <c r="A32" t="s">
        <v>64</v>
      </c>
      <c r="B32" s="2">
        <f>app_comm!K16</f>
        <v>61.608385924101903</v>
      </c>
      <c r="C32" s="2">
        <f>app_comm!L16</f>
        <v>60.245974450980903</v>
      </c>
      <c r="D32" s="2">
        <f>app_comm!M16</f>
        <v>61.669870906603698</v>
      </c>
      <c r="E32" s="2">
        <f>app_comm!N16</f>
        <v>63.1609103499231</v>
      </c>
      <c r="F32" s="2">
        <f>app_comm!O16</f>
        <v>62.649582265328597</v>
      </c>
      <c r="G32" s="2">
        <f>app_comm!P16</f>
        <v>62.2722174659554</v>
      </c>
      <c r="H32" s="2">
        <f>app_comm!Q16</f>
        <v>62.1973985603206</v>
      </c>
      <c r="I32" s="2">
        <f>app_comm!R16</f>
        <v>62.622687059782798</v>
      </c>
      <c r="J32" s="2">
        <f>app_comm!S16</f>
        <v>63.5093758123706</v>
      </c>
      <c r="K32" s="2">
        <f>app_comm!T16</f>
        <v>65.163890207518506</v>
      </c>
      <c r="L32" s="2">
        <f>app_comm!U16</f>
        <v>70.583212319558299</v>
      </c>
    </row>
    <row r="33" spans="1:12">
      <c r="A33" t="s">
        <v>89</v>
      </c>
      <c r="B33" s="2">
        <f>app_comm!K17</f>
        <v>126.84792003011</v>
      </c>
      <c r="C33" s="2">
        <f>app_comm!L17</f>
        <v>139.79444168657901</v>
      </c>
      <c r="D33" s="2">
        <f>app_comm!M17</f>
        <v>138.097006145428</v>
      </c>
      <c r="E33" s="2">
        <f>app_comm!N17</f>
        <v>142.44516801161799</v>
      </c>
      <c r="F33" s="2">
        <f>app_comm!O17</f>
        <v>138.34020952752999</v>
      </c>
      <c r="G33" s="2">
        <f>app_comm!P17</f>
        <v>150.18860762933201</v>
      </c>
      <c r="H33" s="2">
        <f>app_comm!Q17</f>
        <v>156.83146269290501</v>
      </c>
      <c r="I33" s="2">
        <f>app_comm!R17</f>
        <v>160.078341624166</v>
      </c>
      <c r="J33" s="2">
        <f>app_comm!S17</f>
        <v>168.492383503886</v>
      </c>
      <c r="K33" s="2">
        <f>app_comm!T17</f>
        <v>185.14947262408799</v>
      </c>
      <c r="L33" s="2">
        <f>app_comm!U17</f>
        <v>190.729742873606</v>
      </c>
    </row>
    <row r="34" spans="1:12">
      <c r="A34" t="s">
        <v>90</v>
      </c>
      <c r="B34" s="2">
        <f>app_comm!K18</f>
        <v>54.737756784692998</v>
      </c>
      <c r="C34" s="2">
        <f>app_comm!L18</f>
        <v>53.825035631962997</v>
      </c>
      <c r="D34" s="2">
        <f>app_comm!M18</f>
        <v>49.411763712173901</v>
      </c>
      <c r="E34" s="2">
        <f>app_comm!N18</f>
        <v>52.541918967315503</v>
      </c>
      <c r="F34" s="2">
        <f>app_comm!O18</f>
        <v>52.118093678087703</v>
      </c>
      <c r="G34" s="2">
        <f>app_comm!P18</f>
        <v>53.889004602413102</v>
      </c>
      <c r="H34" s="2">
        <f>app_comm!Q18</f>
        <v>53.440071192849601</v>
      </c>
      <c r="I34" s="2">
        <f>app_comm!R18</f>
        <v>47.561096845909603</v>
      </c>
      <c r="J34" s="2">
        <f>app_comm!S18</f>
        <v>43.960311764316302</v>
      </c>
      <c r="K34" s="2">
        <f>app_comm!T18</f>
        <v>47.571835999260102</v>
      </c>
      <c r="L34" s="2">
        <f>app_comm!U18</f>
        <v>45.074666878816402</v>
      </c>
    </row>
    <row r="35" spans="1:12">
      <c r="A35" t="s">
        <v>66</v>
      </c>
      <c r="B35" s="2">
        <f>app_comm!K19</f>
        <v>154.08026557712</v>
      </c>
      <c r="C35" s="2">
        <f>app_comm!L19</f>
        <v>156.89415325697101</v>
      </c>
      <c r="D35" s="2">
        <f>app_comm!M19</f>
        <v>156.36481661916301</v>
      </c>
      <c r="E35" s="2">
        <f>app_comm!N19</f>
        <v>158.35532830755599</v>
      </c>
      <c r="F35" s="2">
        <f>app_comm!O19</f>
        <v>154.43672586194199</v>
      </c>
      <c r="G35" s="2">
        <f>app_comm!P19</f>
        <v>157.11003330180301</v>
      </c>
      <c r="H35" s="2">
        <f>app_comm!Q19</f>
        <v>162.86270906176799</v>
      </c>
      <c r="I35" s="2">
        <f>app_comm!R19</f>
        <v>161.02627544804599</v>
      </c>
      <c r="J35" s="2">
        <f>app_comm!S19</f>
        <v>153.59066330320101</v>
      </c>
      <c r="K35" s="2">
        <f>app_comm!T19</f>
        <v>168.34806452622101</v>
      </c>
      <c r="L35" s="2">
        <f>app_comm!U19</f>
        <v>170.322210321775</v>
      </c>
    </row>
    <row r="36" spans="1:12">
      <c r="A36" t="s">
        <v>67</v>
      </c>
      <c r="B36" s="2">
        <f>app_comm!K20</f>
        <v>56.611053398456598</v>
      </c>
      <c r="C36" s="2">
        <f>app_comm!L20</f>
        <v>46.192491908782202</v>
      </c>
      <c r="D36" s="2">
        <f>app_comm!M20</f>
        <v>59.554562172428597</v>
      </c>
      <c r="E36" s="2">
        <f>app_comm!N20</f>
        <v>60.1682784062154</v>
      </c>
      <c r="F36" s="2">
        <f>app_comm!O20</f>
        <v>64.706934725538304</v>
      </c>
      <c r="G36" s="2">
        <f>app_comm!P20</f>
        <v>48.403913533408499</v>
      </c>
      <c r="H36" s="2">
        <f>app_comm!Q20</f>
        <v>50.977691930274297</v>
      </c>
      <c r="I36" s="2">
        <f>app_comm!R20</f>
        <v>59.052083693652897</v>
      </c>
      <c r="J36" s="2">
        <f>app_comm!S20</f>
        <v>61.705643048342097</v>
      </c>
      <c r="K36" s="2">
        <f>app_comm!T20</f>
        <v>60.922742687345902</v>
      </c>
      <c r="L36" s="2">
        <f>app_comm!U20</f>
        <v>66.4598511656055</v>
      </c>
    </row>
    <row r="37" spans="1:12">
      <c r="A37" t="s">
        <v>91</v>
      </c>
      <c r="B37" s="2">
        <f>app_comm!K21</f>
        <v>8.5691520000000008</v>
      </c>
      <c r="C37" s="2">
        <f>app_comm!L21</f>
        <v>7.1100756000000001</v>
      </c>
      <c r="D37" s="2">
        <f>app_comm!M21</f>
        <v>7.4626343999999998</v>
      </c>
      <c r="E37" s="2">
        <f>app_comm!N21</f>
        <v>7.6147487999999903</v>
      </c>
      <c r="F37" s="2">
        <f>app_comm!O21</f>
        <v>7.5402899999999997</v>
      </c>
      <c r="G37" s="2">
        <f>app_comm!P21</f>
        <v>7.5868848</v>
      </c>
      <c r="H37" s="2">
        <f>app_comm!Q21</f>
        <v>7.6128912</v>
      </c>
      <c r="I37" s="2">
        <f>app_comm!R21</f>
        <v>7.0026371999999997</v>
      </c>
      <c r="J37" s="2">
        <f>app_comm!S21</f>
        <v>6.1996320000000003</v>
      </c>
      <c r="K37" s="2">
        <f>app_comm!T21</f>
        <v>6.3907524000000002</v>
      </c>
      <c r="L37" s="2">
        <f>app_comm!U21</f>
        <v>6.3120240000000001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A129-D01C-42A8-B7AB-28F86E714507}">
  <sheetPr>
    <pageSetUpPr fitToPage="1"/>
  </sheetPr>
  <dimension ref="A1:U62"/>
  <sheetViews>
    <sheetView zoomScale="75" zoomScaleNormal="75" workbookViewId="0">
      <selection activeCell="U15" sqref="U15"/>
    </sheetView>
  </sheetViews>
  <sheetFormatPr defaultRowHeight="15"/>
  <cols>
    <col min="1" max="1" width="2.28515625" customWidth="1"/>
    <col min="2" max="2" width="49.140625" style="31" customWidth="1"/>
    <col min="3" max="5" width="10.42578125" customWidth="1"/>
    <col min="6" max="13" width="11.5703125" bestFit="1" customWidth="1"/>
    <col min="14" max="19" width="10.7109375" customWidth="1"/>
    <col min="20" max="21" width="11.85546875" customWidth="1"/>
    <col min="257" max="257" width="2.28515625" customWidth="1"/>
    <col min="258" max="258" width="49.140625" customWidth="1"/>
    <col min="259" max="261" width="10.42578125" customWidth="1"/>
    <col min="262" max="269" width="11.5703125" bestFit="1" customWidth="1"/>
    <col min="270" max="275" width="10.7109375" customWidth="1"/>
    <col min="276" max="277" width="11.85546875" customWidth="1"/>
    <col min="513" max="513" width="2.28515625" customWidth="1"/>
    <col min="514" max="514" width="49.140625" customWidth="1"/>
    <col min="515" max="517" width="10.42578125" customWidth="1"/>
    <col min="518" max="525" width="11.5703125" bestFit="1" customWidth="1"/>
    <col min="526" max="531" width="10.7109375" customWidth="1"/>
    <col min="532" max="533" width="11.85546875" customWidth="1"/>
    <col min="769" max="769" width="2.28515625" customWidth="1"/>
    <col min="770" max="770" width="49.140625" customWidth="1"/>
    <col min="771" max="773" width="10.42578125" customWidth="1"/>
    <col min="774" max="781" width="11.5703125" bestFit="1" customWidth="1"/>
    <col min="782" max="787" width="10.7109375" customWidth="1"/>
    <col min="788" max="789" width="11.85546875" customWidth="1"/>
    <col min="1025" max="1025" width="2.28515625" customWidth="1"/>
    <col min="1026" max="1026" width="49.140625" customWidth="1"/>
    <col min="1027" max="1029" width="10.42578125" customWidth="1"/>
    <col min="1030" max="1037" width="11.5703125" bestFit="1" customWidth="1"/>
    <col min="1038" max="1043" width="10.7109375" customWidth="1"/>
    <col min="1044" max="1045" width="11.85546875" customWidth="1"/>
    <col min="1281" max="1281" width="2.28515625" customWidth="1"/>
    <col min="1282" max="1282" width="49.140625" customWidth="1"/>
    <col min="1283" max="1285" width="10.42578125" customWidth="1"/>
    <col min="1286" max="1293" width="11.5703125" bestFit="1" customWidth="1"/>
    <col min="1294" max="1299" width="10.7109375" customWidth="1"/>
    <col min="1300" max="1301" width="11.85546875" customWidth="1"/>
    <col min="1537" max="1537" width="2.28515625" customWidth="1"/>
    <col min="1538" max="1538" width="49.140625" customWidth="1"/>
    <col min="1539" max="1541" width="10.42578125" customWidth="1"/>
    <col min="1542" max="1549" width="11.5703125" bestFit="1" customWidth="1"/>
    <col min="1550" max="1555" width="10.7109375" customWidth="1"/>
    <col min="1556" max="1557" width="11.85546875" customWidth="1"/>
    <col min="1793" max="1793" width="2.28515625" customWidth="1"/>
    <col min="1794" max="1794" width="49.140625" customWidth="1"/>
    <col min="1795" max="1797" width="10.42578125" customWidth="1"/>
    <col min="1798" max="1805" width="11.5703125" bestFit="1" customWidth="1"/>
    <col min="1806" max="1811" width="10.7109375" customWidth="1"/>
    <col min="1812" max="1813" width="11.85546875" customWidth="1"/>
    <col min="2049" max="2049" width="2.28515625" customWidth="1"/>
    <col min="2050" max="2050" width="49.140625" customWidth="1"/>
    <col min="2051" max="2053" width="10.42578125" customWidth="1"/>
    <col min="2054" max="2061" width="11.5703125" bestFit="1" customWidth="1"/>
    <col min="2062" max="2067" width="10.7109375" customWidth="1"/>
    <col min="2068" max="2069" width="11.85546875" customWidth="1"/>
    <col min="2305" max="2305" width="2.28515625" customWidth="1"/>
    <col min="2306" max="2306" width="49.140625" customWidth="1"/>
    <col min="2307" max="2309" width="10.42578125" customWidth="1"/>
    <col min="2310" max="2317" width="11.5703125" bestFit="1" customWidth="1"/>
    <col min="2318" max="2323" width="10.7109375" customWidth="1"/>
    <col min="2324" max="2325" width="11.85546875" customWidth="1"/>
    <col min="2561" max="2561" width="2.28515625" customWidth="1"/>
    <col min="2562" max="2562" width="49.140625" customWidth="1"/>
    <col min="2563" max="2565" width="10.42578125" customWidth="1"/>
    <col min="2566" max="2573" width="11.5703125" bestFit="1" customWidth="1"/>
    <col min="2574" max="2579" width="10.7109375" customWidth="1"/>
    <col min="2580" max="2581" width="11.85546875" customWidth="1"/>
    <col min="2817" max="2817" width="2.28515625" customWidth="1"/>
    <col min="2818" max="2818" width="49.140625" customWidth="1"/>
    <col min="2819" max="2821" width="10.42578125" customWidth="1"/>
    <col min="2822" max="2829" width="11.5703125" bestFit="1" customWidth="1"/>
    <col min="2830" max="2835" width="10.7109375" customWidth="1"/>
    <col min="2836" max="2837" width="11.85546875" customWidth="1"/>
    <col min="3073" max="3073" width="2.28515625" customWidth="1"/>
    <col min="3074" max="3074" width="49.140625" customWidth="1"/>
    <col min="3075" max="3077" width="10.42578125" customWidth="1"/>
    <col min="3078" max="3085" width="11.5703125" bestFit="1" customWidth="1"/>
    <col min="3086" max="3091" width="10.7109375" customWidth="1"/>
    <col min="3092" max="3093" width="11.85546875" customWidth="1"/>
    <col min="3329" max="3329" width="2.28515625" customWidth="1"/>
    <col min="3330" max="3330" width="49.140625" customWidth="1"/>
    <col min="3331" max="3333" width="10.42578125" customWidth="1"/>
    <col min="3334" max="3341" width="11.5703125" bestFit="1" customWidth="1"/>
    <col min="3342" max="3347" width="10.7109375" customWidth="1"/>
    <col min="3348" max="3349" width="11.85546875" customWidth="1"/>
    <col min="3585" max="3585" width="2.28515625" customWidth="1"/>
    <col min="3586" max="3586" width="49.140625" customWidth="1"/>
    <col min="3587" max="3589" width="10.42578125" customWidth="1"/>
    <col min="3590" max="3597" width="11.5703125" bestFit="1" customWidth="1"/>
    <col min="3598" max="3603" width="10.7109375" customWidth="1"/>
    <col min="3604" max="3605" width="11.85546875" customWidth="1"/>
    <col min="3841" max="3841" width="2.28515625" customWidth="1"/>
    <col min="3842" max="3842" width="49.140625" customWidth="1"/>
    <col min="3843" max="3845" width="10.42578125" customWidth="1"/>
    <col min="3846" max="3853" width="11.5703125" bestFit="1" customWidth="1"/>
    <col min="3854" max="3859" width="10.7109375" customWidth="1"/>
    <col min="3860" max="3861" width="11.85546875" customWidth="1"/>
    <col min="4097" max="4097" width="2.28515625" customWidth="1"/>
    <col min="4098" max="4098" width="49.140625" customWidth="1"/>
    <col min="4099" max="4101" width="10.42578125" customWidth="1"/>
    <col min="4102" max="4109" width="11.5703125" bestFit="1" customWidth="1"/>
    <col min="4110" max="4115" width="10.7109375" customWidth="1"/>
    <col min="4116" max="4117" width="11.85546875" customWidth="1"/>
    <col min="4353" max="4353" width="2.28515625" customWidth="1"/>
    <col min="4354" max="4354" width="49.140625" customWidth="1"/>
    <col min="4355" max="4357" width="10.42578125" customWidth="1"/>
    <col min="4358" max="4365" width="11.5703125" bestFit="1" customWidth="1"/>
    <col min="4366" max="4371" width="10.7109375" customWidth="1"/>
    <col min="4372" max="4373" width="11.85546875" customWidth="1"/>
    <col min="4609" max="4609" width="2.28515625" customWidth="1"/>
    <col min="4610" max="4610" width="49.140625" customWidth="1"/>
    <col min="4611" max="4613" width="10.42578125" customWidth="1"/>
    <col min="4614" max="4621" width="11.5703125" bestFit="1" customWidth="1"/>
    <col min="4622" max="4627" width="10.7109375" customWidth="1"/>
    <col min="4628" max="4629" width="11.85546875" customWidth="1"/>
    <col min="4865" max="4865" width="2.28515625" customWidth="1"/>
    <col min="4866" max="4866" width="49.140625" customWidth="1"/>
    <col min="4867" max="4869" width="10.42578125" customWidth="1"/>
    <col min="4870" max="4877" width="11.5703125" bestFit="1" customWidth="1"/>
    <col min="4878" max="4883" width="10.7109375" customWidth="1"/>
    <col min="4884" max="4885" width="11.85546875" customWidth="1"/>
    <col min="5121" max="5121" width="2.28515625" customWidth="1"/>
    <col min="5122" max="5122" width="49.140625" customWidth="1"/>
    <col min="5123" max="5125" width="10.42578125" customWidth="1"/>
    <col min="5126" max="5133" width="11.5703125" bestFit="1" customWidth="1"/>
    <col min="5134" max="5139" width="10.7109375" customWidth="1"/>
    <col min="5140" max="5141" width="11.85546875" customWidth="1"/>
    <col min="5377" max="5377" width="2.28515625" customWidth="1"/>
    <col min="5378" max="5378" width="49.140625" customWidth="1"/>
    <col min="5379" max="5381" width="10.42578125" customWidth="1"/>
    <col min="5382" max="5389" width="11.5703125" bestFit="1" customWidth="1"/>
    <col min="5390" max="5395" width="10.7109375" customWidth="1"/>
    <col min="5396" max="5397" width="11.85546875" customWidth="1"/>
    <col min="5633" max="5633" width="2.28515625" customWidth="1"/>
    <col min="5634" max="5634" width="49.140625" customWidth="1"/>
    <col min="5635" max="5637" width="10.42578125" customWidth="1"/>
    <col min="5638" max="5645" width="11.5703125" bestFit="1" customWidth="1"/>
    <col min="5646" max="5651" width="10.7109375" customWidth="1"/>
    <col min="5652" max="5653" width="11.85546875" customWidth="1"/>
    <col min="5889" max="5889" width="2.28515625" customWidth="1"/>
    <col min="5890" max="5890" width="49.140625" customWidth="1"/>
    <col min="5891" max="5893" width="10.42578125" customWidth="1"/>
    <col min="5894" max="5901" width="11.5703125" bestFit="1" customWidth="1"/>
    <col min="5902" max="5907" width="10.7109375" customWidth="1"/>
    <col min="5908" max="5909" width="11.85546875" customWidth="1"/>
    <col min="6145" max="6145" width="2.28515625" customWidth="1"/>
    <col min="6146" max="6146" width="49.140625" customWidth="1"/>
    <col min="6147" max="6149" width="10.42578125" customWidth="1"/>
    <col min="6150" max="6157" width="11.5703125" bestFit="1" customWidth="1"/>
    <col min="6158" max="6163" width="10.7109375" customWidth="1"/>
    <col min="6164" max="6165" width="11.85546875" customWidth="1"/>
    <col min="6401" max="6401" width="2.28515625" customWidth="1"/>
    <col min="6402" max="6402" width="49.140625" customWidth="1"/>
    <col min="6403" max="6405" width="10.42578125" customWidth="1"/>
    <col min="6406" max="6413" width="11.5703125" bestFit="1" customWidth="1"/>
    <col min="6414" max="6419" width="10.7109375" customWidth="1"/>
    <col min="6420" max="6421" width="11.85546875" customWidth="1"/>
    <col min="6657" max="6657" width="2.28515625" customWidth="1"/>
    <col min="6658" max="6658" width="49.140625" customWidth="1"/>
    <col min="6659" max="6661" width="10.42578125" customWidth="1"/>
    <col min="6662" max="6669" width="11.5703125" bestFit="1" customWidth="1"/>
    <col min="6670" max="6675" width="10.7109375" customWidth="1"/>
    <col min="6676" max="6677" width="11.85546875" customWidth="1"/>
    <col min="6913" max="6913" width="2.28515625" customWidth="1"/>
    <col min="6914" max="6914" width="49.140625" customWidth="1"/>
    <col min="6915" max="6917" width="10.42578125" customWidth="1"/>
    <col min="6918" max="6925" width="11.5703125" bestFit="1" customWidth="1"/>
    <col min="6926" max="6931" width="10.7109375" customWidth="1"/>
    <col min="6932" max="6933" width="11.85546875" customWidth="1"/>
    <col min="7169" max="7169" width="2.28515625" customWidth="1"/>
    <col min="7170" max="7170" width="49.140625" customWidth="1"/>
    <col min="7171" max="7173" width="10.42578125" customWidth="1"/>
    <col min="7174" max="7181" width="11.5703125" bestFit="1" customWidth="1"/>
    <col min="7182" max="7187" width="10.7109375" customWidth="1"/>
    <col min="7188" max="7189" width="11.85546875" customWidth="1"/>
    <col min="7425" max="7425" width="2.28515625" customWidth="1"/>
    <col min="7426" max="7426" width="49.140625" customWidth="1"/>
    <col min="7427" max="7429" width="10.42578125" customWidth="1"/>
    <col min="7430" max="7437" width="11.5703125" bestFit="1" customWidth="1"/>
    <col min="7438" max="7443" width="10.7109375" customWidth="1"/>
    <col min="7444" max="7445" width="11.85546875" customWidth="1"/>
    <col min="7681" max="7681" width="2.28515625" customWidth="1"/>
    <col min="7682" max="7682" width="49.140625" customWidth="1"/>
    <col min="7683" max="7685" width="10.42578125" customWidth="1"/>
    <col min="7686" max="7693" width="11.5703125" bestFit="1" customWidth="1"/>
    <col min="7694" max="7699" width="10.7109375" customWidth="1"/>
    <col min="7700" max="7701" width="11.85546875" customWidth="1"/>
    <col min="7937" max="7937" width="2.28515625" customWidth="1"/>
    <col min="7938" max="7938" width="49.140625" customWidth="1"/>
    <col min="7939" max="7941" width="10.42578125" customWidth="1"/>
    <col min="7942" max="7949" width="11.5703125" bestFit="1" customWidth="1"/>
    <col min="7950" max="7955" width="10.7109375" customWidth="1"/>
    <col min="7956" max="7957" width="11.85546875" customWidth="1"/>
    <col min="8193" max="8193" width="2.28515625" customWidth="1"/>
    <col min="8194" max="8194" width="49.140625" customWidth="1"/>
    <col min="8195" max="8197" width="10.42578125" customWidth="1"/>
    <col min="8198" max="8205" width="11.5703125" bestFit="1" customWidth="1"/>
    <col min="8206" max="8211" width="10.7109375" customWidth="1"/>
    <col min="8212" max="8213" width="11.85546875" customWidth="1"/>
    <col min="8449" max="8449" width="2.28515625" customWidth="1"/>
    <col min="8450" max="8450" width="49.140625" customWidth="1"/>
    <col min="8451" max="8453" width="10.42578125" customWidth="1"/>
    <col min="8454" max="8461" width="11.5703125" bestFit="1" customWidth="1"/>
    <col min="8462" max="8467" width="10.7109375" customWidth="1"/>
    <col min="8468" max="8469" width="11.85546875" customWidth="1"/>
    <col min="8705" max="8705" width="2.28515625" customWidth="1"/>
    <col min="8706" max="8706" width="49.140625" customWidth="1"/>
    <col min="8707" max="8709" width="10.42578125" customWidth="1"/>
    <col min="8710" max="8717" width="11.5703125" bestFit="1" customWidth="1"/>
    <col min="8718" max="8723" width="10.7109375" customWidth="1"/>
    <col min="8724" max="8725" width="11.85546875" customWidth="1"/>
    <col min="8961" max="8961" width="2.28515625" customWidth="1"/>
    <col min="8962" max="8962" width="49.140625" customWidth="1"/>
    <col min="8963" max="8965" width="10.42578125" customWidth="1"/>
    <col min="8966" max="8973" width="11.5703125" bestFit="1" customWidth="1"/>
    <col min="8974" max="8979" width="10.7109375" customWidth="1"/>
    <col min="8980" max="8981" width="11.85546875" customWidth="1"/>
    <col min="9217" max="9217" width="2.28515625" customWidth="1"/>
    <col min="9218" max="9218" width="49.140625" customWidth="1"/>
    <col min="9219" max="9221" width="10.42578125" customWidth="1"/>
    <col min="9222" max="9229" width="11.5703125" bestFit="1" customWidth="1"/>
    <col min="9230" max="9235" width="10.7109375" customWidth="1"/>
    <col min="9236" max="9237" width="11.85546875" customWidth="1"/>
    <col min="9473" max="9473" width="2.28515625" customWidth="1"/>
    <col min="9474" max="9474" width="49.140625" customWidth="1"/>
    <col min="9475" max="9477" width="10.42578125" customWidth="1"/>
    <col min="9478" max="9485" width="11.5703125" bestFit="1" customWidth="1"/>
    <col min="9486" max="9491" width="10.7109375" customWidth="1"/>
    <col min="9492" max="9493" width="11.85546875" customWidth="1"/>
    <col min="9729" max="9729" width="2.28515625" customWidth="1"/>
    <col min="9730" max="9730" width="49.140625" customWidth="1"/>
    <col min="9731" max="9733" width="10.42578125" customWidth="1"/>
    <col min="9734" max="9741" width="11.5703125" bestFit="1" customWidth="1"/>
    <col min="9742" max="9747" width="10.7109375" customWidth="1"/>
    <col min="9748" max="9749" width="11.85546875" customWidth="1"/>
    <col min="9985" max="9985" width="2.28515625" customWidth="1"/>
    <col min="9986" max="9986" width="49.140625" customWidth="1"/>
    <col min="9987" max="9989" width="10.42578125" customWidth="1"/>
    <col min="9990" max="9997" width="11.5703125" bestFit="1" customWidth="1"/>
    <col min="9998" max="10003" width="10.7109375" customWidth="1"/>
    <col min="10004" max="10005" width="11.85546875" customWidth="1"/>
    <col min="10241" max="10241" width="2.28515625" customWidth="1"/>
    <col min="10242" max="10242" width="49.140625" customWidth="1"/>
    <col min="10243" max="10245" width="10.42578125" customWidth="1"/>
    <col min="10246" max="10253" width="11.5703125" bestFit="1" customWidth="1"/>
    <col min="10254" max="10259" width="10.7109375" customWidth="1"/>
    <col min="10260" max="10261" width="11.85546875" customWidth="1"/>
    <col min="10497" max="10497" width="2.28515625" customWidth="1"/>
    <col min="10498" max="10498" width="49.140625" customWidth="1"/>
    <col min="10499" max="10501" width="10.42578125" customWidth="1"/>
    <col min="10502" max="10509" width="11.5703125" bestFit="1" customWidth="1"/>
    <col min="10510" max="10515" width="10.7109375" customWidth="1"/>
    <col min="10516" max="10517" width="11.85546875" customWidth="1"/>
    <col min="10753" max="10753" width="2.28515625" customWidth="1"/>
    <col min="10754" max="10754" width="49.140625" customWidth="1"/>
    <col min="10755" max="10757" width="10.42578125" customWidth="1"/>
    <col min="10758" max="10765" width="11.5703125" bestFit="1" customWidth="1"/>
    <col min="10766" max="10771" width="10.7109375" customWidth="1"/>
    <col min="10772" max="10773" width="11.85546875" customWidth="1"/>
    <col min="11009" max="11009" width="2.28515625" customWidth="1"/>
    <col min="11010" max="11010" width="49.140625" customWidth="1"/>
    <col min="11011" max="11013" width="10.42578125" customWidth="1"/>
    <col min="11014" max="11021" width="11.5703125" bestFit="1" customWidth="1"/>
    <col min="11022" max="11027" width="10.7109375" customWidth="1"/>
    <col min="11028" max="11029" width="11.85546875" customWidth="1"/>
    <col min="11265" max="11265" width="2.28515625" customWidth="1"/>
    <col min="11266" max="11266" width="49.140625" customWidth="1"/>
    <col min="11267" max="11269" width="10.42578125" customWidth="1"/>
    <col min="11270" max="11277" width="11.5703125" bestFit="1" customWidth="1"/>
    <col min="11278" max="11283" width="10.7109375" customWidth="1"/>
    <col min="11284" max="11285" width="11.85546875" customWidth="1"/>
    <col min="11521" max="11521" width="2.28515625" customWidth="1"/>
    <col min="11522" max="11522" width="49.140625" customWidth="1"/>
    <col min="11523" max="11525" width="10.42578125" customWidth="1"/>
    <col min="11526" max="11533" width="11.5703125" bestFit="1" customWidth="1"/>
    <col min="11534" max="11539" width="10.7109375" customWidth="1"/>
    <col min="11540" max="11541" width="11.85546875" customWidth="1"/>
    <col min="11777" max="11777" width="2.28515625" customWidth="1"/>
    <col min="11778" max="11778" width="49.140625" customWidth="1"/>
    <col min="11779" max="11781" width="10.42578125" customWidth="1"/>
    <col min="11782" max="11789" width="11.5703125" bestFit="1" customWidth="1"/>
    <col min="11790" max="11795" width="10.7109375" customWidth="1"/>
    <col min="11796" max="11797" width="11.85546875" customWidth="1"/>
    <col min="12033" max="12033" width="2.28515625" customWidth="1"/>
    <col min="12034" max="12034" width="49.140625" customWidth="1"/>
    <col min="12035" max="12037" width="10.42578125" customWidth="1"/>
    <col min="12038" max="12045" width="11.5703125" bestFit="1" customWidth="1"/>
    <col min="12046" max="12051" width="10.7109375" customWidth="1"/>
    <col min="12052" max="12053" width="11.85546875" customWidth="1"/>
    <col min="12289" max="12289" width="2.28515625" customWidth="1"/>
    <col min="12290" max="12290" width="49.140625" customWidth="1"/>
    <col min="12291" max="12293" width="10.42578125" customWidth="1"/>
    <col min="12294" max="12301" width="11.5703125" bestFit="1" customWidth="1"/>
    <col min="12302" max="12307" width="10.7109375" customWidth="1"/>
    <col min="12308" max="12309" width="11.85546875" customWidth="1"/>
    <col min="12545" max="12545" width="2.28515625" customWidth="1"/>
    <col min="12546" max="12546" width="49.140625" customWidth="1"/>
    <col min="12547" max="12549" width="10.42578125" customWidth="1"/>
    <col min="12550" max="12557" width="11.5703125" bestFit="1" customWidth="1"/>
    <col min="12558" max="12563" width="10.7109375" customWidth="1"/>
    <col min="12564" max="12565" width="11.85546875" customWidth="1"/>
    <col min="12801" max="12801" width="2.28515625" customWidth="1"/>
    <col min="12802" max="12802" width="49.140625" customWidth="1"/>
    <col min="12803" max="12805" width="10.42578125" customWidth="1"/>
    <col min="12806" max="12813" width="11.5703125" bestFit="1" customWidth="1"/>
    <col min="12814" max="12819" width="10.7109375" customWidth="1"/>
    <col min="12820" max="12821" width="11.85546875" customWidth="1"/>
    <col min="13057" max="13057" width="2.28515625" customWidth="1"/>
    <col min="13058" max="13058" width="49.140625" customWidth="1"/>
    <col min="13059" max="13061" width="10.42578125" customWidth="1"/>
    <col min="13062" max="13069" width="11.5703125" bestFit="1" customWidth="1"/>
    <col min="13070" max="13075" width="10.7109375" customWidth="1"/>
    <col min="13076" max="13077" width="11.85546875" customWidth="1"/>
    <col min="13313" max="13313" width="2.28515625" customWidth="1"/>
    <col min="13314" max="13314" width="49.140625" customWidth="1"/>
    <col min="13315" max="13317" width="10.42578125" customWidth="1"/>
    <col min="13318" max="13325" width="11.5703125" bestFit="1" customWidth="1"/>
    <col min="13326" max="13331" width="10.7109375" customWidth="1"/>
    <col min="13332" max="13333" width="11.85546875" customWidth="1"/>
    <col min="13569" max="13569" width="2.28515625" customWidth="1"/>
    <col min="13570" max="13570" width="49.140625" customWidth="1"/>
    <col min="13571" max="13573" width="10.42578125" customWidth="1"/>
    <col min="13574" max="13581" width="11.5703125" bestFit="1" customWidth="1"/>
    <col min="13582" max="13587" width="10.7109375" customWidth="1"/>
    <col min="13588" max="13589" width="11.85546875" customWidth="1"/>
    <col min="13825" max="13825" width="2.28515625" customWidth="1"/>
    <col min="13826" max="13826" width="49.140625" customWidth="1"/>
    <col min="13827" max="13829" width="10.42578125" customWidth="1"/>
    <col min="13830" max="13837" width="11.5703125" bestFit="1" customWidth="1"/>
    <col min="13838" max="13843" width="10.7109375" customWidth="1"/>
    <col min="13844" max="13845" width="11.85546875" customWidth="1"/>
    <col min="14081" max="14081" width="2.28515625" customWidth="1"/>
    <col min="14082" max="14082" width="49.140625" customWidth="1"/>
    <col min="14083" max="14085" width="10.42578125" customWidth="1"/>
    <col min="14086" max="14093" width="11.5703125" bestFit="1" customWidth="1"/>
    <col min="14094" max="14099" width="10.7109375" customWidth="1"/>
    <col min="14100" max="14101" width="11.85546875" customWidth="1"/>
    <col min="14337" max="14337" width="2.28515625" customWidth="1"/>
    <col min="14338" max="14338" width="49.140625" customWidth="1"/>
    <col min="14339" max="14341" width="10.42578125" customWidth="1"/>
    <col min="14342" max="14349" width="11.5703125" bestFit="1" customWidth="1"/>
    <col min="14350" max="14355" width="10.7109375" customWidth="1"/>
    <col min="14356" max="14357" width="11.85546875" customWidth="1"/>
    <col min="14593" max="14593" width="2.28515625" customWidth="1"/>
    <col min="14594" max="14594" width="49.140625" customWidth="1"/>
    <col min="14595" max="14597" width="10.42578125" customWidth="1"/>
    <col min="14598" max="14605" width="11.5703125" bestFit="1" customWidth="1"/>
    <col min="14606" max="14611" width="10.7109375" customWidth="1"/>
    <col min="14612" max="14613" width="11.85546875" customWidth="1"/>
    <col min="14849" max="14849" width="2.28515625" customWidth="1"/>
    <col min="14850" max="14850" width="49.140625" customWidth="1"/>
    <col min="14851" max="14853" width="10.42578125" customWidth="1"/>
    <col min="14854" max="14861" width="11.5703125" bestFit="1" customWidth="1"/>
    <col min="14862" max="14867" width="10.7109375" customWidth="1"/>
    <col min="14868" max="14869" width="11.85546875" customWidth="1"/>
    <col min="15105" max="15105" width="2.28515625" customWidth="1"/>
    <col min="15106" max="15106" width="49.140625" customWidth="1"/>
    <col min="15107" max="15109" width="10.42578125" customWidth="1"/>
    <col min="15110" max="15117" width="11.5703125" bestFit="1" customWidth="1"/>
    <col min="15118" max="15123" width="10.7109375" customWidth="1"/>
    <col min="15124" max="15125" width="11.85546875" customWidth="1"/>
    <col min="15361" max="15361" width="2.28515625" customWidth="1"/>
    <col min="15362" max="15362" width="49.140625" customWidth="1"/>
    <col min="15363" max="15365" width="10.42578125" customWidth="1"/>
    <col min="15366" max="15373" width="11.5703125" bestFit="1" customWidth="1"/>
    <col min="15374" max="15379" width="10.7109375" customWidth="1"/>
    <col min="15380" max="15381" width="11.85546875" customWidth="1"/>
    <col min="15617" max="15617" width="2.28515625" customWidth="1"/>
    <col min="15618" max="15618" width="49.140625" customWidth="1"/>
    <col min="15619" max="15621" width="10.42578125" customWidth="1"/>
    <col min="15622" max="15629" width="11.5703125" bestFit="1" customWidth="1"/>
    <col min="15630" max="15635" width="10.7109375" customWidth="1"/>
    <col min="15636" max="15637" width="11.85546875" customWidth="1"/>
    <col min="15873" max="15873" width="2.28515625" customWidth="1"/>
    <col min="15874" max="15874" width="49.140625" customWidth="1"/>
    <col min="15875" max="15877" width="10.42578125" customWidth="1"/>
    <col min="15878" max="15885" width="11.5703125" bestFit="1" customWidth="1"/>
    <col min="15886" max="15891" width="10.7109375" customWidth="1"/>
    <col min="15892" max="15893" width="11.85546875" customWidth="1"/>
    <col min="16129" max="16129" width="2.28515625" customWidth="1"/>
    <col min="16130" max="16130" width="49.140625" customWidth="1"/>
    <col min="16131" max="16133" width="10.42578125" customWidth="1"/>
    <col min="16134" max="16141" width="11.5703125" bestFit="1" customWidth="1"/>
    <col min="16142" max="16147" width="10.7109375" customWidth="1"/>
    <col min="16148" max="16149" width="11.85546875" customWidth="1"/>
  </cols>
  <sheetData>
    <row r="1" spans="1:21" ht="50.65" customHeight="1"/>
    <row r="2" spans="1:21">
      <c r="B2"/>
    </row>
    <row r="5" spans="1:21" ht="18">
      <c r="A5" s="32" t="s">
        <v>39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</row>
    <row r="7" spans="1:21" ht="15.75">
      <c r="A7" s="34" t="s">
        <v>40</v>
      </c>
      <c r="C7" s="33"/>
      <c r="D7" s="33"/>
      <c r="E7" s="33"/>
    </row>
    <row r="8" spans="1:21" ht="15.75">
      <c r="A8" s="34" t="s">
        <v>41</v>
      </c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11" spans="1:21" ht="15.75" thickBot="1">
      <c r="C11" s="37">
        <v>2000</v>
      </c>
      <c r="D11" s="37">
        <v>2001</v>
      </c>
      <c r="E11" s="37">
        <v>2002</v>
      </c>
      <c r="F11" s="37">
        <v>2003</v>
      </c>
      <c r="G11" s="37">
        <v>2004</v>
      </c>
      <c r="H11" s="37">
        <v>2005</v>
      </c>
      <c r="I11" s="37">
        <v>2006</v>
      </c>
      <c r="J11" s="37">
        <v>2007</v>
      </c>
      <c r="K11" s="37">
        <v>2008</v>
      </c>
      <c r="L11" s="37">
        <v>2009</v>
      </c>
      <c r="M11" s="37">
        <v>2010</v>
      </c>
      <c r="N11" s="37">
        <v>2011</v>
      </c>
      <c r="O11" s="37">
        <v>2012</v>
      </c>
      <c r="P11" s="37">
        <v>2013</v>
      </c>
      <c r="Q11" s="37">
        <v>2014</v>
      </c>
      <c r="R11" s="37">
        <v>2015</v>
      </c>
      <c r="S11" s="37">
        <v>2016</v>
      </c>
      <c r="T11" s="37">
        <v>2017</v>
      </c>
      <c r="U11" s="37">
        <v>2018</v>
      </c>
    </row>
    <row r="13" spans="1:21">
      <c r="A13" s="38"/>
      <c r="B13" s="39" t="s">
        <v>42</v>
      </c>
      <c r="C13" s="40">
        <v>1491.159294</v>
      </c>
      <c r="D13" s="40">
        <v>1433.1242480000001</v>
      </c>
      <c r="E13" s="40">
        <v>1504.8415030000001</v>
      </c>
      <c r="F13" s="40">
        <v>1514.43</v>
      </c>
      <c r="G13" s="40">
        <v>1516.0630719999999</v>
      </c>
      <c r="H13" s="40">
        <v>1496.5230839999999</v>
      </c>
      <c r="I13" s="40">
        <v>1443.325503</v>
      </c>
      <c r="J13" s="40">
        <v>1563.1093880000001</v>
      </c>
      <c r="K13" s="40">
        <v>1567.671623</v>
      </c>
      <c r="L13" s="40">
        <v>1530.4103970000001</v>
      </c>
      <c r="M13" s="40">
        <v>1489.79386</v>
      </c>
      <c r="N13" s="40">
        <v>1575.845607</v>
      </c>
      <c r="O13" s="40">
        <v>1508.376953</v>
      </c>
      <c r="P13" s="40">
        <v>1568.977621</v>
      </c>
      <c r="Q13" s="40">
        <v>1614.6205179999999</v>
      </c>
      <c r="R13" s="40">
        <v>1559.5124049999999</v>
      </c>
      <c r="S13" s="40">
        <v>1464.1784070000001</v>
      </c>
      <c r="T13" s="40">
        <v>1510.585879</v>
      </c>
      <c r="U13" s="40">
        <v>1616.476817</v>
      </c>
    </row>
    <row r="14" spans="1:21">
      <c r="B14" s="41" t="s">
        <v>43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>
      <c r="B15" s="43" t="s">
        <v>11</v>
      </c>
      <c r="C15" s="42">
        <v>497.577</v>
      </c>
      <c r="D15" s="42">
        <v>504.786</v>
      </c>
      <c r="E15" s="42">
        <v>517.428</v>
      </c>
      <c r="F15" s="42">
        <v>532.76</v>
      </c>
      <c r="G15" s="42">
        <v>543.52700000000004</v>
      </c>
      <c r="H15" s="42">
        <v>543.55200000000002</v>
      </c>
      <c r="I15" s="42">
        <v>530.35299999999995</v>
      </c>
      <c r="J15" s="42">
        <v>568.23599999999999</v>
      </c>
      <c r="K15" s="42">
        <v>576.16800000000001</v>
      </c>
      <c r="L15" s="42">
        <v>580.70000000000005</v>
      </c>
      <c r="M15" s="42">
        <v>578.35</v>
      </c>
      <c r="N15" s="42">
        <v>598.67899999999997</v>
      </c>
      <c r="O15" s="42">
        <v>593.89400000000001</v>
      </c>
      <c r="P15" s="42">
        <v>616.87800000000004</v>
      </c>
      <c r="Q15" s="42">
        <v>621.57799999999997</v>
      </c>
      <c r="R15" s="42">
        <v>613.40099999999995</v>
      </c>
      <c r="S15" s="42">
        <v>598.16800000000001</v>
      </c>
      <c r="T15" s="42">
        <v>604.31299999999999</v>
      </c>
      <c r="U15" s="42">
        <v>621.34900000000005</v>
      </c>
    </row>
    <row r="16" spans="1:21">
      <c r="B16" s="43" t="s">
        <v>44</v>
      </c>
      <c r="C16" s="42">
        <v>646.00599999999997</v>
      </c>
      <c r="D16" s="42">
        <v>600.49599999999998</v>
      </c>
      <c r="E16" s="42">
        <v>640.20699999999999</v>
      </c>
      <c r="F16" s="42">
        <v>670.18</v>
      </c>
      <c r="G16" s="42">
        <v>651.07899999999995</v>
      </c>
      <c r="H16" s="42">
        <v>646.60199999999998</v>
      </c>
      <c r="I16" s="42">
        <v>618.72900000000004</v>
      </c>
      <c r="J16" s="42">
        <v>686.08500000000004</v>
      </c>
      <c r="K16" s="42">
        <v>691.91800000000001</v>
      </c>
      <c r="L16" s="42">
        <v>660.54300000000001</v>
      </c>
      <c r="M16" s="42">
        <v>615.32500000000005</v>
      </c>
      <c r="N16" s="42">
        <v>682.36099999999999</v>
      </c>
      <c r="O16" s="42">
        <v>632.25300000000004</v>
      </c>
      <c r="P16" s="42">
        <v>685.56200000000001</v>
      </c>
      <c r="Q16" s="42">
        <v>732.22900000000004</v>
      </c>
      <c r="R16" s="42">
        <v>689.678</v>
      </c>
      <c r="S16" s="42">
        <v>612.61099999999999</v>
      </c>
      <c r="T16" s="42">
        <v>659.19399999999996</v>
      </c>
      <c r="U16" s="42">
        <v>750.077</v>
      </c>
    </row>
    <row r="17" spans="1:21">
      <c r="B17" s="43" t="s">
        <v>45</v>
      </c>
      <c r="C17" s="42">
        <v>135.86129399999999</v>
      </c>
      <c r="D17" s="42">
        <v>129.10024799999999</v>
      </c>
      <c r="E17" s="42">
        <v>131.61450300000001</v>
      </c>
      <c r="F17" s="42">
        <v>122.79</v>
      </c>
      <c r="G17" s="42">
        <v>136.24207200000001</v>
      </c>
      <c r="H17" s="42">
        <v>127.03708399999999</v>
      </c>
      <c r="I17" s="42">
        <v>117.920503</v>
      </c>
      <c r="J17" s="42">
        <v>129.633388</v>
      </c>
      <c r="K17" s="42">
        <v>116.44162300000001</v>
      </c>
      <c r="L17" s="42">
        <v>113.047397</v>
      </c>
      <c r="M17" s="42">
        <v>107.64286</v>
      </c>
      <c r="N17" s="42">
        <v>103.104607</v>
      </c>
      <c r="O17" s="42">
        <v>86.263953000000001</v>
      </c>
      <c r="P17" s="42">
        <v>76.280620999999996</v>
      </c>
      <c r="Q17" s="42">
        <v>72.845517999999998</v>
      </c>
      <c r="R17" s="42">
        <v>70.248405000000005</v>
      </c>
      <c r="S17" s="42">
        <v>64.043407000000002</v>
      </c>
      <c r="T17" s="42">
        <v>58.452879000000003</v>
      </c>
      <c r="U17" s="42">
        <v>59.318817000000003</v>
      </c>
    </row>
    <row r="18" spans="1:21">
      <c r="B18" s="43" t="s">
        <v>46</v>
      </c>
      <c r="C18" s="42">
        <v>12.015000000000001</v>
      </c>
      <c r="D18" s="42">
        <v>12.842000000000001</v>
      </c>
      <c r="E18" s="42">
        <v>12.391999999999999</v>
      </c>
      <c r="F18" s="42">
        <v>12.4</v>
      </c>
      <c r="G18" s="42">
        <v>12.015000000000001</v>
      </c>
      <c r="H18" s="42">
        <v>14.532</v>
      </c>
      <c r="I18" s="42">
        <v>15.122999999999999</v>
      </c>
      <c r="J18" s="42">
        <v>17.055</v>
      </c>
      <c r="K18" s="42">
        <v>18.244</v>
      </c>
      <c r="L18" s="42">
        <v>16.32</v>
      </c>
      <c r="M18" s="42">
        <v>17.475999999999999</v>
      </c>
      <c r="N18" s="42">
        <v>18.701000000000001</v>
      </c>
      <c r="O18" s="42">
        <v>20.765999999999998</v>
      </c>
      <c r="P18" s="42">
        <v>16.356999999999999</v>
      </c>
      <c r="Q18" s="42">
        <v>15.068</v>
      </c>
      <c r="R18" s="42">
        <v>14.785</v>
      </c>
      <c r="S18" s="42">
        <v>17.256</v>
      </c>
      <c r="T18" s="42">
        <v>17.326000000000001</v>
      </c>
      <c r="U18" s="42">
        <v>15.731999999999999</v>
      </c>
    </row>
    <row r="19" spans="1:21">
      <c r="B19" s="43" t="s">
        <v>47</v>
      </c>
      <c r="C19" s="42">
        <v>199.7</v>
      </c>
      <c r="D19" s="42">
        <v>185.9</v>
      </c>
      <c r="E19" s="42">
        <v>203.2</v>
      </c>
      <c r="F19" s="42">
        <v>176.3</v>
      </c>
      <c r="G19" s="42">
        <v>173.2</v>
      </c>
      <c r="H19" s="42">
        <v>164.8</v>
      </c>
      <c r="I19" s="42">
        <v>161.19999999999999</v>
      </c>
      <c r="J19" s="42">
        <v>162.1</v>
      </c>
      <c r="K19" s="42">
        <v>164.9</v>
      </c>
      <c r="L19" s="42">
        <v>159.80000000000001</v>
      </c>
      <c r="M19" s="42">
        <v>171</v>
      </c>
      <c r="N19" s="42">
        <v>173</v>
      </c>
      <c r="O19" s="42">
        <v>175.2</v>
      </c>
      <c r="P19" s="42">
        <v>173.9</v>
      </c>
      <c r="Q19" s="42">
        <v>172.9</v>
      </c>
      <c r="R19" s="42">
        <v>171.4</v>
      </c>
      <c r="S19" s="42">
        <v>172.1</v>
      </c>
      <c r="T19" s="42">
        <v>171.3</v>
      </c>
      <c r="U19" s="42">
        <v>170</v>
      </c>
    </row>
    <row r="20" spans="1:21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>
      <c r="B21" s="41" t="s">
        <v>48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</row>
    <row r="22" spans="1:21">
      <c r="B22" s="43" t="s">
        <v>11</v>
      </c>
      <c r="C22" s="42">
        <v>33.368467000000003</v>
      </c>
      <c r="D22" s="42">
        <v>35.222766</v>
      </c>
      <c r="E22" s="42">
        <v>34.384219000000002</v>
      </c>
      <c r="F22" s="42">
        <v>35.178911999999997</v>
      </c>
      <c r="G22" s="42">
        <v>35.851213000000001</v>
      </c>
      <c r="H22" s="42">
        <v>36.320990000000002</v>
      </c>
      <c r="I22" s="42">
        <v>36.745210999999998</v>
      </c>
      <c r="J22" s="42">
        <v>36.352925999999997</v>
      </c>
      <c r="K22" s="42">
        <v>36.753104999999998</v>
      </c>
      <c r="L22" s="42">
        <v>37.944070000000004</v>
      </c>
      <c r="M22" s="42">
        <v>38.820807000000002</v>
      </c>
      <c r="N22" s="42">
        <v>37.990968000000002</v>
      </c>
      <c r="O22" s="42">
        <v>39.373049000000002</v>
      </c>
      <c r="P22" s="42">
        <v>39.317196000000003</v>
      </c>
      <c r="Q22" s="42">
        <v>38.496848</v>
      </c>
      <c r="R22" s="42">
        <v>39.332870999999997</v>
      </c>
      <c r="S22" s="42">
        <v>40.853490999999998</v>
      </c>
      <c r="T22" s="42">
        <v>40.005206000000001</v>
      </c>
      <c r="U22" s="42">
        <v>38.438473000000002</v>
      </c>
    </row>
    <row r="23" spans="1:21">
      <c r="B23" s="43" t="s">
        <v>44</v>
      </c>
      <c r="C23" s="42">
        <v>43.322400000000002</v>
      </c>
      <c r="D23" s="42">
        <v>41.901181999999999</v>
      </c>
      <c r="E23" s="42">
        <v>42.543151000000002</v>
      </c>
      <c r="F23" s="42">
        <v>44.252952999999998</v>
      </c>
      <c r="G23" s="42">
        <v>42.945377000000001</v>
      </c>
      <c r="H23" s="42">
        <v>43.206950999999997</v>
      </c>
      <c r="I23" s="42">
        <v>42.868293000000001</v>
      </c>
      <c r="J23" s="42">
        <v>43.892322</v>
      </c>
      <c r="K23" s="42">
        <v>44.136667000000003</v>
      </c>
      <c r="L23" s="42">
        <v>43.161168000000004</v>
      </c>
      <c r="M23" s="42">
        <v>41.302694000000002</v>
      </c>
      <c r="N23" s="42">
        <v>43.301259999999999</v>
      </c>
      <c r="O23" s="42">
        <v>41.916114</v>
      </c>
      <c r="P23" s="42">
        <v>43.694823</v>
      </c>
      <c r="Q23" s="42">
        <v>45.349913000000001</v>
      </c>
      <c r="R23" s="42">
        <v>44.223951</v>
      </c>
      <c r="S23" s="42">
        <v>41.839914999999998</v>
      </c>
      <c r="T23" s="42">
        <v>43.638300000000001</v>
      </c>
      <c r="U23" s="42">
        <v>46.401964999999997</v>
      </c>
    </row>
    <row r="24" spans="1:21">
      <c r="B24" s="43" t="s">
        <v>45</v>
      </c>
      <c r="C24" s="42">
        <v>9.1111190000000004</v>
      </c>
      <c r="D24" s="42">
        <v>9.0083079999999995</v>
      </c>
      <c r="E24" s="42">
        <v>8.7460710000000006</v>
      </c>
      <c r="F24" s="42">
        <v>8.1080009999999998</v>
      </c>
      <c r="G24" s="42">
        <v>8.9865700000000004</v>
      </c>
      <c r="H24" s="42">
        <v>8.4888159999999999</v>
      </c>
      <c r="I24" s="42">
        <v>8.1700560000000007</v>
      </c>
      <c r="J24" s="42">
        <v>8.2933020000000006</v>
      </c>
      <c r="K24" s="42">
        <v>7.4276790000000004</v>
      </c>
      <c r="L24" s="42">
        <v>7.3867370000000001</v>
      </c>
      <c r="M24" s="42">
        <v>7.2253530000000001</v>
      </c>
      <c r="N24" s="42">
        <v>6.5428110000000004</v>
      </c>
      <c r="O24" s="42">
        <v>5.7189920000000001</v>
      </c>
      <c r="P24" s="42">
        <v>4.8618040000000002</v>
      </c>
      <c r="Q24" s="42">
        <v>4.5116189999999996</v>
      </c>
      <c r="R24" s="42">
        <v>4.5045109999999999</v>
      </c>
      <c r="S24" s="42">
        <v>4.3740170000000003</v>
      </c>
      <c r="T24" s="42">
        <v>3.8695499999999998</v>
      </c>
      <c r="U24" s="42">
        <v>3.6696360000000001</v>
      </c>
    </row>
    <row r="25" spans="1:21">
      <c r="B25" s="43" t="s">
        <v>46</v>
      </c>
      <c r="C25" s="42">
        <v>0.80574900000000005</v>
      </c>
      <c r="D25" s="42">
        <v>0.89608399999999999</v>
      </c>
      <c r="E25" s="42">
        <v>0.82347499999999996</v>
      </c>
      <c r="F25" s="42">
        <v>0.81879000000000002</v>
      </c>
      <c r="G25" s="42">
        <v>0.79251300000000002</v>
      </c>
      <c r="H25" s="42">
        <v>0.971051</v>
      </c>
      <c r="I25" s="42">
        <v>1.0477890000000001</v>
      </c>
      <c r="J25" s="42">
        <v>1.091094</v>
      </c>
      <c r="K25" s="42">
        <v>1.163764</v>
      </c>
      <c r="L25" s="42">
        <v>1.066381</v>
      </c>
      <c r="M25" s="42">
        <v>1.1730480000000001</v>
      </c>
      <c r="N25" s="42">
        <v>1.186728</v>
      </c>
      <c r="O25" s="42">
        <v>1.3767119999999999</v>
      </c>
      <c r="P25" s="42">
        <v>1.0425260000000001</v>
      </c>
      <c r="Q25" s="42">
        <v>0.933222</v>
      </c>
      <c r="R25" s="42">
        <v>0.94805300000000003</v>
      </c>
      <c r="S25" s="42">
        <v>1.178545</v>
      </c>
      <c r="T25" s="42">
        <v>1.1469720000000001</v>
      </c>
      <c r="U25" s="42">
        <v>0.97322799999999998</v>
      </c>
    </row>
    <row r="26" spans="1:21">
      <c r="B26" s="43" t="s">
        <v>47</v>
      </c>
      <c r="C26" s="42">
        <v>13.392265</v>
      </c>
      <c r="D26" s="42">
        <v>12.97166</v>
      </c>
      <c r="E26" s="42">
        <v>13.503083</v>
      </c>
      <c r="F26" s="42">
        <v>11.641344</v>
      </c>
      <c r="G26" s="42">
        <v>11.424327</v>
      </c>
      <c r="H26" s="42">
        <v>11.012192000000001</v>
      </c>
      <c r="I26" s="42">
        <v>11.168652</v>
      </c>
      <c r="J26" s="42">
        <v>10.370355</v>
      </c>
      <c r="K26" s="42">
        <v>10.518784999999999</v>
      </c>
      <c r="L26" s="42">
        <v>10.441644</v>
      </c>
      <c r="M26" s="42">
        <v>11.478097999999999</v>
      </c>
      <c r="N26" s="42">
        <v>10.978232999999999</v>
      </c>
      <c r="O26" s="42">
        <v>11.615133999999999</v>
      </c>
      <c r="P26" s="42">
        <v>11.083651</v>
      </c>
      <c r="Q26" s="42">
        <v>10.708399</v>
      </c>
      <c r="R26" s="42">
        <v>10.990615</v>
      </c>
      <c r="S26" s="42">
        <v>11.754032</v>
      </c>
      <c r="T26" s="42">
        <v>11.339971</v>
      </c>
      <c r="U26" s="42">
        <v>10.516698999999999</v>
      </c>
    </row>
    <row r="28" spans="1:21">
      <c r="B28" s="44" t="s">
        <v>49</v>
      </c>
    </row>
    <row r="29" spans="1:21">
      <c r="B29" s="45" t="s">
        <v>50</v>
      </c>
      <c r="C29" s="46">
        <v>1500.1990000000001</v>
      </c>
      <c r="D29" s="46">
        <v>1527.885</v>
      </c>
      <c r="E29" s="46">
        <v>1560.2070000000001</v>
      </c>
      <c r="F29" s="46">
        <v>1594.4860000000001</v>
      </c>
      <c r="G29" s="46">
        <v>1631.527</v>
      </c>
      <c r="H29" s="46">
        <v>1667.8309999999999</v>
      </c>
      <c r="I29" s="46">
        <v>1705.95</v>
      </c>
      <c r="J29" s="46">
        <v>1743.5630000000001</v>
      </c>
      <c r="K29" s="46">
        <v>1780.1659999999999</v>
      </c>
      <c r="L29" s="46">
        <v>1811.317</v>
      </c>
      <c r="M29" s="46">
        <v>1843.2149999999999</v>
      </c>
      <c r="N29" s="46">
        <v>1875.788</v>
      </c>
      <c r="O29" s="46">
        <v>1911.2270000000001</v>
      </c>
      <c r="P29" s="46">
        <v>1946.818</v>
      </c>
      <c r="Q29" s="46">
        <v>1981.277</v>
      </c>
      <c r="R29" s="46">
        <v>2016.0809999999999</v>
      </c>
      <c r="S29" s="46">
        <v>2046.8979999999999</v>
      </c>
      <c r="T29" s="46">
        <v>2113.9270000000001</v>
      </c>
      <c r="U29" s="46">
        <v>2162.7069999999999</v>
      </c>
    </row>
    <row r="30" spans="1:21">
      <c r="B30" s="45" t="s">
        <v>51</v>
      </c>
      <c r="C30" s="46">
        <v>11651.62</v>
      </c>
      <c r="D30" s="46">
        <v>11837.12</v>
      </c>
      <c r="E30" s="46">
        <v>12013.655000000001</v>
      </c>
      <c r="F30" s="46">
        <v>12189.29</v>
      </c>
      <c r="G30" s="46">
        <v>12375.32</v>
      </c>
      <c r="H30" s="46">
        <v>12586.78</v>
      </c>
      <c r="I30" s="46">
        <v>12755.57</v>
      </c>
      <c r="J30" s="46">
        <v>12985.12</v>
      </c>
      <c r="K30" s="46">
        <v>13164.37</v>
      </c>
      <c r="L30" s="46">
        <v>13416.99</v>
      </c>
      <c r="M30" s="46">
        <v>13377.540999999999</v>
      </c>
      <c r="N30" s="46">
        <v>13551.484</v>
      </c>
      <c r="O30" s="46">
        <v>13706.232</v>
      </c>
      <c r="P30" s="46">
        <v>13876.213</v>
      </c>
      <c r="Q30" s="46">
        <v>13990.535</v>
      </c>
      <c r="R30" s="46">
        <v>14136.508</v>
      </c>
      <c r="S30" s="46">
        <v>14307.014999999999</v>
      </c>
      <c r="T30" s="46">
        <v>14493.3</v>
      </c>
      <c r="U30" s="46">
        <v>14790.2</v>
      </c>
    </row>
    <row r="32" spans="1:21">
      <c r="A32" s="38"/>
      <c r="B32" s="44" t="s">
        <v>52</v>
      </c>
      <c r="C32" s="47">
        <v>0.99397400000000002</v>
      </c>
      <c r="D32" s="47">
        <v>0.93797900000000001</v>
      </c>
      <c r="E32" s="47">
        <v>0.96451399999999998</v>
      </c>
      <c r="F32" s="47">
        <v>0.94979199999999997</v>
      </c>
      <c r="G32" s="47">
        <v>0.92923</v>
      </c>
      <c r="H32" s="47">
        <v>0.89728699999999995</v>
      </c>
      <c r="I32" s="47">
        <v>0.84605399999999997</v>
      </c>
      <c r="J32" s="47">
        <v>0.89650300000000005</v>
      </c>
      <c r="K32" s="47">
        <v>0.88063199999999997</v>
      </c>
      <c r="L32" s="47">
        <v>0.844916</v>
      </c>
      <c r="M32" s="47">
        <v>0.80825800000000003</v>
      </c>
      <c r="N32" s="47">
        <v>0.84009800000000001</v>
      </c>
      <c r="O32" s="47">
        <v>0.789219</v>
      </c>
      <c r="P32" s="47">
        <v>0.80591900000000005</v>
      </c>
      <c r="Q32" s="47">
        <v>0.81493899999999997</v>
      </c>
      <c r="R32" s="47">
        <v>0.773536</v>
      </c>
      <c r="S32" s="47">
        <v>0.71531599999999995</v>
      </c>
      <c r="T32" s="47">
        <v>0.714588</v>
      </c>
      <c r="U32" s="47">
        <v>0.74743199999999999</v>
      </c>
    </row>
    <row r="33" spans="1:21">
      <c r="A33" s="38"/>
      <c r="B33" s="44" t="s">
        <v>53</v>
      </c>
      <c r="C33" s="48">
        <v>127.97871000000001</v>
      </c>
      <c r="D33" s="48">
        <v>121.07034899999999</v>
      </c>
      <c r="E33" s="48">
        <v>125.26092199999999</v>
      </c>
      <c r="F33" s="48">
        <v>124.24267500000001</v>
      </c>
      <c r="G33" s="48">
        <v>122.506979</v>
      </c>
      <c r="H33" s="48">
        <v>118.89642000000001</v>
      </c>
      <c r="I33" s="48">
        <v>113.152568</v>
      </c>
      <c r="J33" s="48">
        <v>120.376969</v>
      </c>
      <c r="K33" s="48">
        <v>119.08444</v>
      </c>
      <c r="L33" s="48">
        <v>114.065107</v>
      </c>
      <c r="M33" s="48">
        <v>111.3653</v>
      </c>
      <c r="N33" s="48">
        <v>116.285833</v>
      </c>
      <c r="O33" s="48">
        <v>110.05045</v>
      </c>
      <c r="P33" s="48">
        <v>113.06958299999999</v>
      </c>
      <c r="Q33" s="48">
        <v>115.408061</v>
      </c>
      <c r="R33" s="48">
        <v>110.318079</v>
      </c>
      <c r="S33" s="48">
        <v>102.339895</v>
      </c>
      <c r="T33" s="48">
        <v>104.226496</v>
      </c>
      <c r="U33" s="48">
        <v>109.29377700000001</v>
      </c>
    </row>
    <row r="34" spans="1:21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27">
      <c r="A36" s="49"/>
      <c r="B36" s="50" t="s">
        <v>54</v>
      </c>
      <c r="C36" s="48">
        <v>77.131541999999996</v>
      </c>
      <c r="D36" s="48">
        <v>76.764230999999995</v>
      </c>
      <c r="E36" s="48">
        <v>78.886720999999994</v>
      </c>
      <c r="F36" s="48">
        <v>81.255831000000001</v>
      </c>
      <c r="G36" s="48">
        <v>79.734802000000002</v>
      </c>
      <c r="H36" s="48">
        <v>77.327219999999997</v>
      </c>
      <c r="I36" s="48">
        <v>73.682154999999995</v>
      </c>
      <c r="J36" s="48">
        <v>80.231489999999994</v>
      </c>
      <c r="K36" s="48">
        <v>78.245446999999999</v>
      </c>
      <c r="L36" s="48">
        <v>73.393823999999995</v>
      </c>
      <c r="M36" s="48">
        <v>71.934037000000004</v>
      </c>
      <c r="N36" s="48">
        <v>72.447373999999996</v>
      </c>
      <c r="O36" s="48">
        <v>66.402914999999993</v>
      </c>
      <c r="P36" s="48">
        <v>68.855806999999999</v>
      </c>
      <c r="Q36" s="48">
        <v>69.140974999999997</v>
      </c>
      <c r="R36" s="48">
        <v>67.239706999999996</v>
      </c>
      <c r="S36" s="48">
        <v>60.655338999999998</v>
      </c>
      <c r="T36" s="48">
        <v>63.235605</v>
      </c>
      <c r="U36" s="48">
        <v>65.616488000000004</v>
      </c>
    </row>
    <row r="37" spans="1:21">
      <c r="B37" s="41" t="s">
        <v>55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>
      <c r="B38" s="43" t="s">
        <v>11</v>
      </c>
      <c r="C38" s="42">
        <v>29.633768</v>
      </c>
      <c r="D38" s="42">
        <v>32.287897999999998</v>
      </c>
      <c r="E38" s="42">
        <v>31.881592999999999</v>
      </c>
      <c r="F38" s="42">
        <v>34.099792000000001</v>
      </c>
      <c r="G38" s="42">
        <v>32.673926999999999</v>
      </c>
      <c r="H38" s="42">
        <v>31.216557999999999</v>
      </c>
      <c r="I38" s="42">
        <v>29.646370000000001</v>
      </c>
      <c r="J38" s="42">
        <v>31.899453000000001</v>
      </c>
      <c r="K38" s="42">
        <v>30.507787</v>
      </c>
      <c r="L38" s="42">
        <v>27.712423999999999</v>
      </c>
      <c r="M38" s="42">
        <v>28.628450000000001</v>
      </c>
      <c r="N38" s="42">
        <v>26.066959000000001</v>
      </c>
      <c r="O38" s="42">
        <v>23.661466999999998</v>
      </c>
      <c r="P38" s="42">
        <v>24.618134000000001</v>
      </c>
      <c r="Q38" s="42">
        <v>23.105502999999999</v>
      </c>
      <c r="R38" s="42">
        <v>23.748429999999999</v>
      </c>
      <c r="S38" s="42">
        <v>21.033197999999999</v>
      </c>
      <c r="T38" s="42">
        <v>21.735047999999999</v>
      </c>
      <c r="U38" s="42">
        <v>19.756585000000001</v>
      </c>
    </row>
    <row r="39" spans="1:21">
      <c r="B39" s="43" t="s">
        <v>44</v>
      </c>
      <c r="C39" s="42">
        <v>32.429268</v>
      </c>
      <c r="D39" s="42">
        <v>30.134566</v>
      </c>
      <c r="E39" s="42">
        <v>32.110365000000002</v>
      </c>
      <c r="F39" s="42">
        <v>33.515653999999998</v>
      </c>
      <c r="G39" s="42">
        <v>32.556305000000002</v>
      </c>
      <c r="H39" s="42">
        <v>32.287474000000003</v>
      </c>
      <c r="I39" s="42">
        <v>30.904975</v>
      </c>
      <c r="J39" s="42">
        <v>34.225453000000002</v>
      </c>
      <c r="K39" s="42">
        <v>34.430044000000002</v>
      </c>
      <c r="L39" s="42">
        <v>32.856115000000003</v>
      </c>
      <c r="M39" s="42">
        <v>30.522102</v>
      </c>
      <c r="N39" s="42">
        <v>33.820622999999998</v>
      </c>
      <c r="O39" s="42">
        <v>31.201028000000001</v>
      </c>
      <c r="P39" s="42">
        <v>33.712372999999999</v>
      </c>
      <c r="Q39" s="42">
        <v>35.860914000000001</v>
      </c>
      <c r="R39" s="42">
        <v>33.566374000000003</v>
      </c>
      <c r="S39" s="42">
        <v>29.974730000000001</v>
      </c>
      <c r="T39" s="42">
        <v>32.274878000000001</v>
      </c>
      <c r="U39" s="42">
        <v>36.695151000000003</v>
      </c>
    </row>
    <row r="40" spans="1:21">
      <c r="B40" s="43" t="s">
        <v>45</v>
      </c>
      <c r="C40" s="42">
        <v>9.6195679999999992</v>
      </c>
      <c r="D40" s="42">
        <v>9.1473680000000002</v>
      </c>
      <c r="E40" s="42">
        <v>9.3246680000000008</v>
      </c>
      <c r="F40" s="42">
        <v>8.7014139999999998</v>
      </c>
      <c r="G40" s="42">
        <v>9.6570490000000007</v>
      </c>
      <c r="H40" s="42">
        <v>9.0098920000000007</v>
      </c>
      <c r="I40" s="42">
        <v>8.3639159999999997</v>
      </c>
      <c r="J40" s="42">
        <v>9.1966780000000004</v>
      </c>
      <c r="K40" s="42">
        <v>8.2582430000000002</v>
      </c>
      <c r="L40" s="42">
        <v>8.0200320000000005</v>
      </c>
      <c r="M40" s="42">
        <v>7.6358090000000001</v>
      </c>
      <c r="N40" s="42">
        <v>7.3149139999999999</v>
      </c>
      <c r="O40" s="42">
        <v>6.1245529999999997</v>
      </c>
      <c r="P40" s="42">
        <v>5.4116780000000002</v>
      </c>
      <c r="Q40" s="42">
        <v>5.167942</v>
      </c>
      <c r="R40" s="42">
        <v>4.9830969999999999</v>
      </c>
      <c r="S40" s="42">
        <v>4.5411910000000004</v>
      </c>
      <c r="T40" s="42">
        <v>4.1435839999999997</v>
      </c>
      <c r="U40" s="42">
        <v>4.2082660000000001</v>
      </c>
    </row>
    <row r="41" spans="1:21">
      <c r="B41" s="43" t="s">
        <v>46</v>
      </c>
      <c r="C41" s="42">
        <v>0.75953800000000005</v>
      </c>
      <c r="D41" s="42">
        <v>0.82905399999999996</v>
      </c>
      <c r="E41" s="42">
        <v>0.798508</v>
      </c>
      <c r="F41" s="42">
        <v>0.79905599999999999</v>
      </c>
      <c r="G41" s="42">
        <v>0.78039999999999998</v>
      </c>
      <c r="H41" s="42">
        <v>0.94342499999999996</v>
      </c>
      <c r="I41" s="42">
        <v>0.98155999999999999</v>
      </c>
      <c r="J41" s="42">
        <v>1.1034379999999999</v>
      </c>
      <c r="K41" s="42">
        <v>1.177154</v>
      </c>
      <c r="L41" s="42">
        <v>1.0527930000000001</v>
      </c>
      <c r="M41" s="42">
        <v>1.1322159999999999</v>
      </c>
      <c r="N41" s="42">
        <v>1.1824539999999999</v>
      </c>
      <c r="O41" s="42">
        <v>1.3017810000000001</v>
      </c>
      <c r="P41" s="42">
        <v>1.0300640000000001</v>
      </c>
      <c r="Q41" s="42">
        <v>0.94653900000000002</v>
      </c>
      <c r="R41" s="42">
        <v>0.91695300000000002</v>
      </c>
      <c r="S41" s="42">
        <v>1.064929</v>
      </c>
      <c r="T41" s="42">
        <v>1.0595889999999999</v>
      </c>
      <c r="U41" s="42">
        <v>0.96450899999999995</v>
      </c>
    </row>
    <row r="42" spans="1:21">
      <c r="B42" s="43" t="s">
        <v>47</v>
      </c>
      <c r="C42" s="42">
        <v>4.6894</v>
      </c>
      <c r="D42" s="42">
        <v>4.3653449999999996</v>
      </c>
      <c r="E42" s="42">
        <v>4.7715880000000004</v>
      </c>
      <c r="F42" s="42">
        <v>4.1399160000000004</v>
      </c>
      <c r="G42" s="42">
        <v>4.0671210000000002</v>
      </c>
      <c r="H42" s="42">
        <v>3.8698700000000001</v>
      </c>
      <c r="I42" s="42">
        <v>3.7853340000000002</v>
      </c>
      <c r="J42" s="42">
        <v>3.8064680000000002</v>
      </c>
      <c r="K42" s="42">
        <v>3.8722189999999999</v>
      </c>
      <c r="L42" s="42">
        <v>3.752459</v>
      </c>
      <c r="M42" s="42">
        <v>4.01546</v>
      </c>
      <c r="N42" s="42">
        <v>4.0624250000000002</v>
      </c>
      <c r="O42" s="42">
        <v>4.1140860000000004</v>
      </c>
      <c r="P42" s="42">
        <v>4.0835590000000002</v>
      </c>
      <c r="Q42" s="42">
        <v>4.0600759999999996</v>
      </c>
      <c r="R42" s="42">
        <v>4.0248530000000002</v>
      </c>
      <c r="S42" s="42">
        <v>4.0412910000000002</v>
      </c>
      <c r="T42" s="42">
        <v>4.0225049999999998</v>
      </c>
      <c r="U42" s="42">
        <v>3.991978</v>
      </c>
    </row>
    <row r="43" spans="1:21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>
      <c r="B44" s="41" t="s">
        <v>48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>
      <c r="B45" s="43" t="s">
        <v>11</v>
      </c>
      <c r="C45" s="42">
        <v>38.419778999999998</v>
      </c>
      <c r="D45" s="42">
        <v>42.061123000000002</v>
      </c>
      <c r="E45" s="42">
        <v>40.414397999999998</v>
      </c>
      <c r="F45" s="42">
        <v>41.965963000000002</v>
      </c>
      <c r="G45" s="42">
        <v>40.978250000000003</v>
      </c>
      <c r="H45" s="42">
        <v>40.369430000000001</v>
      </c>
      <c r="I45" s="42">
        <v>40.235481999999998</v>
      </c>
      <c r="J45" s="42">
        <v>39.759267000000001</v>
      </c>
      <c r="K45" s="42">
        <v>38.989856000000003</v>
      </c>
      <c r="L45" s="42">
        <v>37.758522999999997</v>
      </c>
      <c r="M45" s="42">
        <v>39.798197000000002</v>
      </c>
      <c r="N45" s="42">
        <v>35.980542999999997</v>
      </c>
      <c r="O45" s="42">
        <v>35.633175000000001</v>
      </c>
      <c r="P45" s="42">
        <v>35.753169999999997</v>
      </c>
      <c r="Q45" s="42">
        <v>33.417960000000001</v>
      </c>
      <c r="R45" s="42">
        <v>35.319056000000003</v>
      </c>
      <c r="S45" s="42">
        <v>34.676582000000003</v>
      </c>
      <c r="T45" s="42">
        <v>34.371535000000002</v>
      </c>
      <c r="U45" s="42">
        <v>30.109178</v>
      </c>
    </row>
    <row r="46" spans="1:21">
      <c r="B46" s="43" t="s">
        <v>44</v>
      </c>
      <c r="C46" s="42">
        <v>42.044105999999999</v>
      </c>
      <c r="D46" s="42">
        <v>39.255999000000003</v>
      </c>
      <c r="E46" s="42">
        <v>40.704397999999998</v>
      </c>
      <c r="F46" s="42">
        <v>41.247075000000002</v>
      </c>
      <c r="G46" s="42">
        <v>40.830734</v>
      </c>
      <c r="H46" s="42">
        <v>41.754345000000001</v>
      </c>
      <c r="I46" s="42">
        <v>41.943635999999998</v>
      </c>
      <c r="J46" s="42">
        <v>42.658378999999996</v>
      </c>
      <c r="K46" s="42">
        <v>44.002616000000003</v>
      </c>
      <c r="L46" s="42">
        <v>44.766866999999998</v>
      </c>
      <c r="M46" s="42">
        <v>42.430681999999997</v>
      </c>
      <c r="N46" s="42">
        <v>46.683020999999997</v>
      </c>
      <c r="O46" s="42">
        <v>46.987437999999997</v>
      </c>
      <c r="P46" s="42">
        <v>48.960827999999999</v>
      </c>
      <c r="Q46" s="42">
        <v>51.866371000000001</v>
      </c>
      <c r="R46" s="42">
        <v>49.920464000000003</v>
      </c>
      <c r="S46" s="42">
        <v>49.418123000000001</v>
      </c>
      <c r="T46" s="42">
        <v>51.039091999999997</v>
      </c>
      <c r="U46" s="42">
        <v>55.923673999999998</v>
      </c>
    </row>
    <row r="47" spans="1:21">
      <c r="B47" s="43" t="s">
        <v>45</v>
      </c>
      <c r="C47" s="42">
        <v>12.471640000000001</v>
      </c>
      <c r="D47" s="42">
        <v>11.916185</v>
      </c>
      <c r="E47" s="42">
        <v>11.820326</v>
      </c>
      <c r="F47" s="42">
        <v>10.708664000000001</v>
      </c>
      <c r="G47" s="42">
        <v>12.111461</v>
      </c>
      <c r="H47" s="42">
        <v>11.651643999999999</v>
      </c>
      <c r="I47" s="42">
        <v>11.351345</v>
      </c>
      <c r="J47" s="42">
        <v>11.462679</v>
      </c>
      <c r="K47" s="42">
        <v>10.554278999999999</v>
      </c>
      <c r="L47" s="42">
        <v>10.927394</v>
      </c>
      <c r="M47" s="42">
        <v>10.615016000000001</v>
      </c>
      <c r="N47" s="42">
        <v>10.096864999999999</v>
      </c>
      <c r="O47" s="42">
        <v>9.223319</v>
      </c>
      <c r="P47" s="42">
        <v>7.8594350000000004</v>
      </c>
      <c r="Q47" s="42">
        <v>7.4744999999999999</v>
      </c>
      <c r="R47" s="42">
        <v>7.4109439999999998</v>
      </c>
      <c r="S47" s="42">
        <v>7.4868769999999998</v>
      </c>
      <c r="T47" s="42">
        <v>6.5526119999999999</v>
      </c>
      <c r="U47" s="42">
        <v>6.4134270000000004</v>
      </c>
    </row>
    <row r="48" spans="1:21">
      <c r="B48" s="43" t="s">
        <v>46</v>
      </c>
      <c r="C48" s="42">
        <v>0.98473100000000002</v>
      </c>
      <c r="D48" s="42">
        <v>1.08</v>
      </c>
      <c r="E48" s="42">
        <v>1.0122199999999999</v>
      </c>
      <c r="F48" s="42">
        <v>0.98338300000000001</v>
      </c>
      <c r="G48" s="42">
        <v>0.97874399999999995</v>
      </c>
      <c r="H48" s="42">
        <v>1.2200420000000001</v>
      </c>
      <c r="I48" s="42">
        <v>1.3321540000000001</v>
      </c>
      <c r="J48" s="42">
        <v>1.375318</v>
      </c>
      <c r="K48" s="42">
        <v>1.5044379999999999</v>
      </c>
      <c r="L48" s="42">
        <v>1.4344440000000001</v>
      </c>
      <c r="M48" s="42">
        <v>1.5739639999999999</v>
      </c>
      <c r="N48" s="42">
        <v>1.6321559999999999</v>
      </c>
      <c r="O48" s="42">
        <v>1.9604280000000001</v>
      </c>
      <c r="P48" s="42">
        <v>1.4959720000000001</v>
      </c>
      <c r="Q48" s="42">
        <v>1.3689979999999999</v>
      </c>
      <c r="R48" s="42">
        <v>1.3637079999999999</v>
      </c>
      <c r="S48" s="42">
        <v>1.7557050000000001</v>
      </c>
      <c r="T48" s="42">
        <v>1.675621</v>
      </c>
      <c r="U48" s="42">
        <v>1.4699180000000001</v>
      </c>
    </row>
    <row r="49" spans="1:21">
      <c r="B49" s="43" t="s">
        <v>47</v>
      </c>
      <c r="C49" s="42">
        <v>6.0797439999999998</v>
      </c>
      <c r="D49" s="42">
        <v>5.6866919999999999</v>
      </c>
      <c r="E49" s="42">
        <v>6.0486579999999996</v>
      </c>
      <c r="F49" s="42">
        <v>5.0949159999999996</v>
      </c>
      <c r="G49" s="42">
        <v>5.1008100000000001</v>
      </c>
      <c r="H49" s="42">
        <v>5.0045380000000002</v>
      </c>
      <c r="I49" s="42">
        <v>5.1373829999999998</v>
      </c>
      <c r="J49" s="42">
        <v>4.7443569999999999</v>
      </c>
      <c r="K49" s="42">
        <v>4.9488099999999999</v>
      </c>
      <c r="L49" s="42">
        <v>5.1127729999999998</v>
      </c>
      <c r="M49" s="42">
        <v>5.5821420000000002</v>
      </c>
      <c r="N49" s="42">
        <v>5.6074149999999996</v>
      </c>
      <c r="O49" s="42">
        <v>6.19564</v>
      </c>
      <c r="P49" s="42">
        <v>5.9305940000000001</v>
      </c>
      <c r="Q49" s="42">
        <v>5.8721709999999998</v>
      </c>
      <c r="R49" s="42">
        <v>5.9858279999999997</v>
      </c>
      <c r="S49" s="42">
        <v>6.662712</v>
      </c>
      <c r="T49" s="42">
        <v>6.3611389999999997</v>
      </c>
      <c r="U49" s="42">
        <v>6.0838029999999996</v>
      </c>
    </row>
    <row r="50" spans="1:21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>
      <c r="A51" s="38"/>
      <c r="B51" s="39" t="s">
        <v>56</v>
      </c>
      <c r="C51" s="48">
        <v>51.72589</v>
      </c>
      <c r="D51" s="48">
        <v>53.564253999999998</v>
      </c>
      <c r="E51" s="48">
        <v>52.421947000000003</v>
      </c>
      <c r="F51" s="48">
        <v>53.654398999999998</v>
      </c>
      <c r="G51" s="48">
        <v>52.593328</v>
      </c>
      <c r="H51" s="48">
        <v>51.671250999999998</v>
      </c>
      <c r="I51" s="48">
        <v>51.050269</v>
      </c>
      <c r="J51" s="48">
        <v>51.328135000000003</v>
      </c>
      <c r="K51" s="48">
        <v>49.911886000000003</v>
      </c>
      <c r="L51" s="48">
        <v>47.956955999999998</v>
      </c>
      <c r="M51" s="48">
        <v>48.284557</v>
      </c>
      <c r="N51" s="48">
        <v>45.973649999999999</v>
      </c>
      <c r="O51" s="48">
        <v>44.022759000000001</v>
      </c>
      <c r="P51" s="48">
        <v>43.885779999999997</v>
      </c>
      <c r="Q51" s="48">
        <v>42.821810999999997</v>
      </c>
      <c r="R51" s="48">
        <v>43.115853000000001</v>
      </c>
      <c r="S51" s="48">
        <v>41.426194000000002</v>
      </c>
      <c r="T51" s="48">
        <v>41.861642000000003</v>
      </c>
      <c r="U51" s="48">
        <v>40.592284999999997</v>
      </c>
    </row>
    <row r="52" spans="1:21"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Q52" s="42"/>
      <c r="R52" s="42"/>
      <c r="S52" s="42"/>
      <c r="T52" s="42"/>
      <c r="U52" s="42"/>
    </row>
    <row r="53" spans="1:21"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Q53" s="42"/>
      <c r="R53" s="42"/>
      <c r="S53" s="42"/>
      <c r="T53" s="42"/>
      <c r="U53" s="42"/>
    </row>
    <row r="54" spans="1:21" ht="27">
      <c r="A54" s="49"/>
      <c r="B54" s="50" t="s">
        <v>57</v>
      </c>
      <c r="C54" s="48">
        <v>47.497774</v>
      </c>
      <c r="D54" s="48">
        <v>44.476332999999997</v>
      </c>
      <c r="E54" s="48">
        <v>47.005127999999999</v>
      </c>
      <c r="F54" s="48">
        <v>47.156039</v>
      </c>
      <c r="G54" s="48">
        <v>47.060875000000003</v>
      </c>
      <c r="H54" s="48">
        <v>46.110661</v>
      </c>
      <c r="I54" s="48">
        <v>44.035784999999997</v>
      </c>
      <c r="J54" s="48">
        <v>48.332037999999997</v>
      </c>
      <c r="K54" s="48">
        <v>47.737659000000001</v>
      </c>
      <c r="L54" s="48">
        <v>45.681399999999996</v>
      </c>
      <c r="M54" s="48">
        <v>43.305587000000003</v>
      </c>
      <c r="N54" s="48">
        <v>46.380414999999999</v>
      </c>
      <c r="O54" s="48">
        <v>42.741447999999998</v>
      </c>
      <c r="P54" s="48">
        <v>44.237673000000001</v>
      </c>
      <c r="Q54" s="48">
        <v>46.035471000000001</v>
      </c>
      <c r="R54" s="48">
        <v>43.491276999999997</v>
      </c>
      <c r="S54" s="48">
        <v>39.622140999999999</v>
      </c>
      <c r="T54" s="48">
        <v>41.500556000000003</v>
      </c>
      <c r="U54" s="48">
        <v>45.859903000000003</v>
      </c>
    </row>
    <row r="55" spans="1:2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>
      <c r="A56" s="38"/>
      <c r="B56" s="39" t="s">
        <v>56</v>
      </c>
      <c r="C56" s="48">
        <v>31.852917999999999</v>
      </c>
      <c r="D56" s="48">
        <v>31.034527000000001</v>
      </c>
      <c r="E56" s="48">
        <v>31.235932999999999</v>
      </c>
      <c r="F56" s="48">
        <v>31.137813999999999</v>
      </c>
      <c r="G56" s="48">
        <v>31.041502000000001</v>
      </c>
      <c r="H56" s="48">
        <v>30.811861</v>
      </c>
      <c r="I56" s="48">
        <v>30.509947</v>
      </c>
      <c r="J56" s="48">
        <v>30.920445000000001</v>
      </c>
      <c r="K56" s="48">
        <v>30.451312999999999</v>
      </c>
      <c r="L56" s="48">
        <v>29.849118000000001</v>
      </c>
      <c r="M56" s="48">
        <v>29.068173999999999</v>
      </c>
      <c r="N56" s="48">
        <v>29.432081</v>
      </c>
      <c r="O56" s="48">
        <v>28.336051999999999</v>
      </c>
      <c r="P56" s="48">
        <v>28.195222000000001</v>
      </c>
      <c r="Q56" s="48">
        <v>28.511634999999998</v>
      </c>
      <c r="R56" s="48">
        <v>27.887740999999998</v>
      </c>
      <c r="S56" s="48">
        <v>27.061005999999999</v>
      </c>
      <c r="T56" s="48">
        <v>27.473153</v>
      </c>
      <c r="U56" s="48">
        <v>28.370282</v>
      </c>
    </row>
    <row r="59" spans="1:21">
      <c r="B59" s="39" t="s">
        <v>58</v>
      </c>
      <c r="C59" s="51">
        <v>0.95839799999999997</v>
      </c>
      <c r="D59" s="51">
        <v>0.87725799999999998</v>
      </c>
      <c r="E59" s="51">
        <v>0.93399600000000005</v>
      </c>
      <c r="F59" s="51">
        <v>0.96205700000000005</v>
      </c>
      <c r="G59" s="51">
        <v>0.94619900000000001</v>
      </c>
      <c r="H59" s="51">
        <v>0.91654199999999997</v>
      </c>
      <c r="I59" s="51">
        <v>0.85424699999999998</v>
      </c>
      <c r="J59" s="51">
        <v>0.93217499999999998</v>
      </c>
      <c r="K59" s="51">
        <v>0.94995099999999999</v>
      </c>
      <c r="L59" s="51">
        <v>0.96111899999999995</v>
      </c>
      <c r="M59" s="51">
        <v>0.86609100000000006</v>
      </c>
      <c r="N59" s="51">
        <v>0.90239199999999997</v>
      </c>
      <c r="O59" s="51">
        <v>0.84213499999999997</v>
      </c>
      <c r="P59" s="51">
        <v>0.93077200000000004</v>
      </c>
      <c r="Q59" s="51">
        <v>0.98063199999999995</v>
      </c>
      <c r="R59" s="51">
        <v>0.91597200000000001</v>
      </c>
      <c r="S59" s="51">
        <v>0.88699700000000004</v>
      </c>
      <c r="T59" s="51">
        <v>0.91579600000000005</v>
      </c>
      <c r="U59" s="51">
        <v>0.94776300000000002</v>
      </c>
    </row>
    <row r="60" spans="1:21">
      <c r="B60" s="39" t="s">
        <v>59</v>
      </c>
      <c r="C60" s="51">
        <v>0.90646199999999999</v>
      </c>
      <c r="D60" s="51">
        <v>1.4322699999999999</v>
      </c>
      <c r="E60" s="51">
        <v>1.7330159999999999</v>
      </c>
      <c r="F60" s="51">
        <v>1.315766</v>
      </c>
      <c r="G60" s="51">
        <v>0.94718100000000005</v>
      </c>
      <c r="H60" s="51">
        <v>1.786475</v>
      </c>
      <c r="I60" s="51">
        <v>1.379316</v>
      </c>
      <c r="J60" s="51">
        <v>1.4435560000000001</v>
      </c>
      <c r="K60" s="51">
        <v>1.080789</v>
      </c>
      <c r="L60" s="51">
        <v>0.926763</v>
      </c>
      <c r="M60" s="51">
        <v>1.5845629999999999</v>
      </c>
      <c r="N60" s="51">
        <v>1.5052179999999999</v>
      </c>
      <c r="O60" s="51">
        <v>1.7010289999999999</v>
      </c>
      <c r="P60" s="51">
        <v>1.1818150000000001</v>
      </c>
      <c r="Q60" s="51">
        <v>1.1103719999999999</v>
      </c>
      <c r="R60" s="51">
        <v>1.3726130000000001</v>
      </c>
      <c r="S60" s="51">
        <v>1.7829969999999999</v>
      </c>
      <c r="T60" s="51">
        <v>1.372349</v>
      </c>
      <c r="U60" s="51">
        <v>1.8916120000000001</v>
      </c>
    </row>
    <row r="61" spans="1:21">
      <c r="B61" s="39"/>
    </row>
    <row r="62" spans="1:21">
      <c r="A62" s="31" t="s">
        <v>60</v>
      </c>
      <c r="B62"/>
    </row>
  </sheetData>
  <sheetProtection sheet="1" objects="1" scenarios="1"/>
  <pageMargins left="0.5" right="0.5" top="0.75" bottom="0.75" header="0.5" footer="0.35"/>
  <pageSetup paperSize="5" scale="52" fitToHeight="1000" orientation="landscape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13569-1B1B-4ED1-B413-0037C6E39EF9}">
  <sheetPr>
    <pageSetUpPr fitToPage="1"/>
  </sheetPr>
  <dimension ref="A1:U73"/>
  <sheetViews>
    <sheetView zoomScale="75" zoomScaleNormal="75" workbookViewId="0">
      <selection activeCell="K31" sqref="K31"/>
    </sheetView>
  </sheetViews>
  <sheetFormatPr defaultRowHeight="15"/>
  <cols>
    <col min="1" max="1" width="2.28515625" customWidth="1"/>
    <col min="2" max="2" width="28.140625" style="31" customWidth="1"/>
    <col min="3" max="5" width="10.42578125" customWidth="1"/>
    <col min="6" max="13" width="11.5703125" bestFit="1" customWidth="1"/>
    <col min="14" max="21" width="10.7109375" customWidth="1"/>
    <col min="257" max="257" width="2.28515625" customWidth="1"/>
    <col min="258" max="258" width="28.140625" customWidth="1"/>
    <col min="259" max="261" width="10.42578125" customWidth="1"/>
    <col min="262" max="269" width="11.5703125" bestFit="1" customWidth="1"/>
    <col min="270" max="277" width="10.7109375" customWidth="1"/>
    <col min="513" max="513" width="2.28515625" customWidth="1"/>
    <col min="514" max="514" width="28.140625" customWidth="1"/>
    <col min="515" max="517" width="10.42578125" customWidth="1"/>
    <col min="518" max="525" width="11.5703125" bestFit="1" customWidth="1"/>
    <col min="526" max="533" width="10.7109375" customWidth="1"/>
    <col min="769" max="769" width="2.28515625" customWidth="1"/>
    <col min="770" max="770" width="28.140625" customWidth="1"/>
    <col min="771" max="773" width="10.42578125" customWidth="1"/>
    <col min="774" max="781" width="11.5703125" bestFit="1" customWidth="1"/>
    <col min="782" max="789" width="10.7109375" customWidth="1"/>
    <col min="1025" max="1025" width="2.28515625" customWidth="1"/>
    <col min="1026" max="1026" width="28.140625" customWidth="1"/>
    <col min="1027" max="1029" width="10.42578125" customWidth="1"/>
    <col min="1030" max="1037" width="11.5703125" bestFit="1" customWidth="1"/>
    <col min="1038" max="1045" width="10.7109375" customWidth="1"/>
    <col min="1281" max="1281" width="2.28515625" customWidth="1"/>
    <col min="1282" max="1282" width="28.140625" customWidth="1"/>
    <col min="1283" max="1285" width="10.42578125" customWidth="1"/>
    <col min="1286" max="1293" width="11.5703125" bestFit="1" customWidth="1"/>
    <col min="1294" max="1301" width="10.7109375" customWidth="1"/>
    <col min="1537" max="1537" width="2.28515625" customWidth="1"/>
    <col min="1538" max="1538" width="28.140625" customWidth="1"/>
    <col min="1539" max="1541" width="10.42578125" customWidth="1"/>
    <col min="1542" max="1549" width="11.5703125" bestFit="1" customWidth="1"/>
    <col min="1550" max="1557" width="10.7109375" customWidth="1"/>
    <col min="1793" max="1793" width="2.28515625" customWidth="1"/>
    <col min="1794" max="1794" width="28.140625" customWidth="1"/>
    <col min="1795" max="1797" width="10.42578125" customWidth="1"/>
    <col min="1798" max="1805" width="11.5703125" bestFit="1" customWidth="1"/>
    <col min="1806" max="1813" width="10.7109375" customWidth="1"/>
    <col min="2049" max="2049" width="2.28515625" customWidth="1"/>
    <col min="2050" max="2050" width="28.140625" customWidth="1"/>
    <col min="2051" max="2053" width="10.42578125" customWidth="1"/>
    <col min="2054" max="2061" width="11.5703125" bestFit="1" customWidth="1"/>
    <col min="2062" max="2069" width="10.7109375" customWidth="1"/>
    <col min="2305" max="2305" width="2.28515625" customWidth="1"/>
    <col min="2306" max="2306" width="28.140625" customWidth="1"/>
    <col min="2307" max="2309" width="10.42578125" customWidth="1"/>
    <col min="2310" max="2317" width="11.5703125" bestFit="1" customWidth="1"/>
    <col min="2318" max="2325" width="10.7109375" customWidth="1"/>
    <col min="2561" max="2561" width="2.28515625" customWidth="1"/>
    <col min="2562" max="2562" width="28.140625" customWidth="1"/>
    <col min="2563" max="2565" width="10.42578125" customWidth="1"/>
    <col min="2566" max="2573" width="11.5703125" bestFit="1" customWidth="1"/>
    <col min="2574" max="2581" width="10.7109375" customWidth="1"/>
    <col min="2817" max="2817" width="2.28515625" customWidth="1"/>
    <col min="2818" max="2818" width="28.140625" customWidth="1"/>
    <col min="2819" max="2821" width="10.42578125" customWidth="1"/>
    <col min="2822" max="2829" width="11.5703125" bestFit="1" customWidth="1"/>
    <col min="2830" max="2837" width="10.7109375" customWidth="1"/>
    <col min="3073" max="3073" width="2.28515625" customWidth="1"/>
    <col min="3074" max="3074" width="28.140625" customWidth="1"/>
    <col min="3075" max="3077" width="10.42578125" customWidth="1"/>
    <col min="3078" max="3085" width="11.5703125" bestFit="1" customWidth="1"/>
    <col min="3086" max="3093" width="10.7109375" customWidth="1"/>
    <col min="3329" max="3329" width="2.28515625" customWidth="1"/>
    <col min="3330" max="3330" width="28.140625" customWidth="1"/>
    <col min="3331" max="3333" width="10.42578125" customWidth="1"/>
    <col min="3334" max="3341" width="11.5703125" bestFit="1" customWidth="1"/>
    <col min="3342" max="3349" width="10.7109375" customWidth="1"/>
    <col min="3585" max="3585" width="2.28515625" customWidth="1"/>
    <col min="3586" max="3586" width="28.140625" customWidth="1"/>
    <col min="3587" max="3589" width="10.42578125" customWidth="1"/>
    <col min="3590" max="3597" width="11.5703125" bestFit="1" customWidth="1"/>
    <col min="3598" max="3605" width="10.7109375" customWidth="1"/>
    <col min="3841" max="3841" width="2.28515625" customWidth="1"/>
    <col min="3842" max="3842" width="28.140625" customWidth="1"/>
    <col min="3843" max="3845" width="10.42578125" customWidth="1"/>
    <col min="3846" max="3853" width="11.5703125" bestFit="1" customWidth="1"/>
    <col min="3854" max="3861" width="10.7109375" customWidth="1"/>
    <col min="4097" max="4097" width="2.28515625" customWidth="1"/>
    <col min="4098" max="4098" width="28.140625" customWidth="1"/>
    <col min="4099" max="4101" width="10.42578125" customWidth="1"/>
    <col min="4102" max="4109" width="11.5703125" bestFit="1" customWidth="1"/>
    <col min="4110" max="4117" width="10.7109375" customWidth="1"/>
    <col min="4353" max="4353" width="2.28515625" customWidth="1"/>
    <col min="4354" max="4354" width="28.140625" customWidth="1"/>
    <col min="4355" max="4357" width="10.42578125" customWidth="1"/>
    <col min="4358" max="4365" width="11.5703125" bestFit="1" customWidth="1"/>
    <col min="4366" max="4373" width="10.7109375" customWidth="1"/>
    <col min="4609" max="4609" width="2.28515625" customWidth="1"/>
    <col min="4610" max="4610" width="28.140625" customWidth="1"/>
    <col min="4611" max="4613" width="10.42578125" customWidth="1"/>
    <col min="4614" max="4621" width="11.5703125" bestFit="1" customWidth="1"/>
    <col min="4622" max="4629" width="10.7109375" customWidth="1"/>
    <col min="4865" max="4865" width="2.28515625" customWidth="1"/>
    <col min="4866" max="4866" width="28.140625" customWidth="1"/>
    <col min="4867" max="4869" width="10.42578125" customWidth="1"/>
    <col min="4870" max="4877" width="11.5703125" bestFit="1" customWidth="1"/>
    <col min="4878" max="4885" width="10.7109375" customWidth="1"/>
    <col min="5121" max="5121" width="2.28515625" customWidth="1"/>
    <col min="5122" max="5122" width="28.140625" customWidth="1"/>
    <col min="5123" max="5125" width="10.42578125" customWidth="1"/>
    <col min="5126" max="5133" width="11.5703125" bestFit="1" customWidth="1"/>
    <col min="5134" max="5141" width="10.7109375" customWidth="1"/>
    <col min="5377" max="5377" width="2.28515625" customWidth="1"/>
    <col min="5378" max="5378" width="28.140625" customWidth="1"/>
    <col min="5379" max="5381" width="10.42578125" customWidth="1"/>
    <col min="5382" max="5389" width="11.5703125" bestFit="1" customWidth="1"/>
    <col min="5390" max="5397" width="10.7109375" customWidth="1"/>
    <col min="5633" max="5633" width="2.28515625" customWidth="1"/>
    <col min="5634" max="5634" width="28.140625" customWidth="1"/>
    <col min="5635" max="5637" width="10.42578125" customWidth="1"/>
    <col min="5638" max="5645" width="11.5703125" bestFit="1" customWidth="1"/>
    <col min="5646" max="5653" width="10.7109375" customWidth="1"/>
    <col min="5889" max="5889" width="2.28515625" customWidth="1"/>
    <col min="5890" max="5890" width="28.140625" customWidth="1"/>
    <col min="5891" max="5893" width="10.42578125" customWidth="1"/>
    <col min="5894" max="5901" width="11.5703125" bestFit="1" customWidth="1"/>
    <col min="5902" max="5909" width="10.7109375" customWidth="1"/>
    <col min="6145" max="6145" width="2.28515625" customWidth="1"/>
    <col min="6146" max="6146" width="28.140625" customWidth="1"/>
    <col min="6147" max="6149" width="10.42578125" customWidth="1"/>
    <col min="6150" max="6157" width="11.5703125" bestFit="1" customWidth="1"/>
    <col min="6158" max="6165" width="10.7109375" customWidth="1"/>
    <col min="6401" max="6401" width="2.28515625" customWidth="1"/>
    <col min="6402" max="6402" width="28.140625" customWidth="1"/>
    <col min="6403" max="6405" width="10.42578125" customWidth="1"/>
    <col min="6406" max="6413" width="11.5703125" bestFit="1" customWidth="1"/>
    <col min="6414" max="6421" width="10.7109375" customWidth="1"/>
    <col min="6657" max="6657" width="2.28515625" customWidth="1"/>
    <col min="6658" max="6658" width="28.140625" customWidth="1"/>
    <col min="6659" max="6661" width="10.42578125" customWidth="1"/>
    <col min="6662" max="6669" width="11.5703125" bestFit="1" customWidth="1"/>
    <col min="6670" max="6677" width="10.7109375" customWidth="1"/>
    <col min="6913" max="6913" width="2.28515625" customWidth="1"/>
    <col min="6914" max="6914" width="28.140625" customWidth="1"/>
    <col min="6915" max="6917" width="10.42578125" customWidth="1"/>
    <col min="6918" max="6925" width="11.5703125" bestFit="1" customWidth="1"/>
    <col min="6926" max="6933" width="10.7109375" customWidth="1"/>
    <col min="7169" max="7169" width="2.28515625" customWidth="1"/>
    <col min="7170" max="7170" width="28.140625" customWidth="1"/>
    <col min="7171" max="7173" width="10.42578125" customWidth="1"/>
    <col min="7174" max="7181" width="11.5703125" bestFit="1" customWidth="1"/>
    <col min="7182" max="7189" width="10.7109375" customWidth="1"/>
    <col min="7425" max="7425" width="2.28515625" customWidth="1"/>
    <col min="7426" max="7426" width="28.140625" customWidth="1"/>
    <col min="7427" max="7429" width="10.42578125" customWidth="1"/>
    <col min="7430" max="7437" width="11.5703125" bestFit="1" customWidth="1"/>
    <col min="7438" max="7445" width="10.7109375" customWidth="1"/>
    <col min="7681" max="7681" width="2.28515625" customWidth="1"/>
    <col min="7682" max="7682" width="28.140625" customWidth="1"/>
    <col min="7683" max="7685" width="10.42578125" customWidth="1"/>
    <col min="7686" max="7693" width="11.5703125" bestFit="1" customWidth="1"/>
    <col min="7694" max="7701" width="10.7109375" customWidth="1"/>
    <col min="7937" max="7937" width="2.28515625" customWidth="1"/>
    <col min="7938" max="7938" width="28.140625" customWidth="1"/>
    <col min="7939" max="7941" width="10.42578125" customWidth="1"/>
    <col min="7942" max="7949" width="11.5703125" bestFit="1" customWidth="1"/>
    <col min="7950" max="7957" width="10.7109375" customWidth="1"/>
    <col min="8193" max="8193" width="2.28515625" customWidth="1"/>
    <col min="8194" max="8194" width="28.140625" customWidth="1"/>
    <col min="8195" max="8197" width="10.42578125" customWidth="1"/>
    <col min="8198" max="8205" width="11.5703125" bestFit="1" customWidth="1"/>
    <col min="8206" max="8213" width="10.7109375" customWidth="1"/>
    <col min="8449" max="8449" width="2.28515625" customWidth="1"/>
    <col min="8450" max="8450" width="28.140625" customWidth="1"/>
    <col min="8451" max="8453" width="10.42578125" customWidth="1"/>
    <col min="8454" max="8461" width="11.5703125" bestFit="1" customWidth="1"/>
    <col min="8462" max="8469" width="10.7109375" customWidth="1"/>
    <col min="8705" max="8705" width="2.28515625" customWidth="1"/>
    <col min="8706" max="8706" width="28.140625" customWidth="1"/>
    <col min="8707" max="8709" width="10.42578125" customWidth="1"/>
    <col min="8710" max="8717" width="11.5703125" bestFit="1" customWidth="1"/>
    <col min="8718" max="8725" width="10.7109375" customWidth="1"/>
    <col min="8961" max="8961" width="2.28515625" customWidth="1"/>
    <col min="8962" max="8962" width="28.140625" customWidth="1"/>
    <col min="8963" max="8965" width="10.42578125" customWidth="1"/>
    <col min="8966" max="8973" width="11.5703125" bestFit="1" customWidth="1"/>
    <col min="8974" max="8981" width="10.7109375" customWidth="1"/>
    <col min="9217" max="9217" width="2.28515625" customWidth="1"/>
    <col min="9218" max="9218" width="28.140625" customWidth="1"/>
    <col min="9219" max="9221" width="10.42578125" customWidth="1"/>
    <col min="9222" max="9229" width="11.5703125" bestFit="1" customWidth="1"/>
    <col min="9230" max="9237" width="10.7109375" customWidth="1"/>
    <col min="9473" max="9473" width="2.28515625" customWidth="1"/>
    <col min="9474" max="9474" width="28.140625" customWidth="1"/>
    <col min="9475" max="9477" width="10.42578125" customWidth="1"/>
    <col min="9478" max="9485" width="11.5703125" bestFit="1" customWidth="1"/>
    <col min="9486" max="9493" width="10.7109375" customWidth="1"/>
    <col min="9729" max="9729" width="2.28515625" customWidth="1"/>
    <col min="9730" max="9730" width="28.140625" customWidth="1"/>
    <col min="9731" max="9733" width="10.42578125" customWidth="1"/>
    <col min="9734" max="9741" width="11.5703125" bestFit="1" customWidth="1"/>
    <col min="9742" max="9749" width="10.7109375" customWidth="1"/>
    <col min="9985" max="9985" width="2.28515625" customWidth="1"/>
    <col min="9986" max="9986" width="28.140625" customWidth="1"/>
    <col min="9987" max="9989" width="10.42578125" customWidth="1"/>
    <col min="9990" max="9997" width="11.5703125" bestFit="1" customWidth="1"/>
    <col min="9998" max="10005" width="10.7109375" customWidth="1"/>
    <col min="10241" max="10241" width="2.28515625" customWidth="1"/>
    <col min="10242" max="10242" width="28.140625" customWidth="1"/>
    <col min="10243" max="10245" width="10.42578125" customWidth="1"/>
    <col min="10246" max="10253" width="11.5703125" bestFit="1" customWidth="1"/>
    <col min="10254" max="10261" width="10.7109375" customWidth="1"/>
    <col min="10497" max="10497" width="2.28515625" customWidth="1"/>
    <col min="10498" max="10498" width="28.140625" customWidth="1"/>
    <col min="10499" max="10501" width="10.42578125" customWidth="1"/>
    <col min="10502" max="10509" width="11.5703125" bestFit="1" customWidth="1"/>
    <col min="10510" max="10517" width="10.7109375" customWidth="1"/>
    <col min="10753" max="10753" width="2.28515625" customWidth="1"/>
    <col min="10754" max="10754" width="28.140625" customWidth="1"/>
    <col min="10755" max="10757" width="10.42578125" customWidth="1"/>
    <col min="10758" max="10765" width="11.5703125" bestFit="1" customWidth="1"/>
    <col min="10766" max="10773" width="10.7109375" customWidth="1"/>
    <col min="11009" max="11009" width="2.28515625" customWidth="1"/>
    <col min="11010" max="11010" width="28.140625" customWidth="1"/>
    <col min="11011" max="11013" width="10.42578125" customWidth="1"/>
    <col min="11014" max="11021" width="11.5703125" bestFit="1" customWidth="1"/>
    <col min="11022" max="11029" width="10.7109375" customWidth="1"/>
    <col min="11265" max="11265" width="2.28515625" customWidth="1"/>
    <col min="11266" max="11266" width="28.140625" customWidth="1"/>
    <col min="11267" max="11269" width="10.42578125" customWidth="1"/>
    <col min="11270" max="11277" width="11.5703125" bestFit="1" customWidth="1"/>
    <col min="11278" max="11285" width="10.7109375" customWidth="1"/>
    <col min="11521" max="11521" width="2.28515625" customWidth="1"/>
    <col min="11522" max="11522" width="28.140625" customWidth="1"/>
    <col min="11523" max="11525" width="10.42578125" customWidth="1"/>
    <col min="11526" max="11533" width="11.5703125" bestFit="1" customWidth="1"/>
    <col min="11534" max="11541" width="10.7109375" customWidth="1"/>
    <col min="11777" max="11777" width="2.28515625" customWidth="1"/>
    <col min="11778" max="11778" width="28.140625" customWidth="1"/>
    <col min="11779" max="11781" width="10.42578125" customWidth="1"/>
    <col min="11782" max="11789" width="11.5703125" bestFit="1" customWidth="1"/>
    <col min="11790" max="11797" width="10.7109375" customWidth="1"/>
    <col min="12033" max="12033" width="2.28515625" customWidth="1"/>
    <col min="12034" max="12034" width="28.140625" customWidth="1"/>
    <col min="12035" max="12037" width="10.42578125" customWidth="1"/>
    <col min="12038" max="12045" width="11.5703125" bestFit="1" customWidth="1"/>
    <col min="12046" max="12053" width="10.7109375" customWidth="1"/>
    <col min="12289" max="12289" width="2.28515625" customWidth="1"/>
    <col min="12290" max="12290" width="28.140625" customWidth="1"/>
    <col min="12291" max="12293" width="10.42578125" customWidth="1"/>
    <col min="12294" max="12301" width="11.5703125" bestFit="1" customWidth="1"/>
    <col min="12302" max="12309" width="10.7109375" customWidth="1"/>
    <col min="12545" max="12545" width="2.28515625" customWidth="1"/>
    <col min="12546" max="12546" width="28.140625" customWidth="1"/>
    <col min="12547" max="12549" width="10.42578125" customWidth="1"/>
    <col min="12550" max="12557" width="11.5703125" bestFit="1" customWidth="1"/>
    <col min="12558" max="12565" width="10.7109375" customWidth="1"/>
    <col min="12801" max="12801" width="2.28515625" customWidth="1"/>
    <col min="12802" max="12802" width="28.140625" customWidth="1"/>
    <col min="12803" max="12805" width="10.42578125" customWidth="1"/>
    <col min="12806" max="12813" width="11.5703125" bestFit="1" customWidth="1"/>
    <col min="12814" max="12821" width="10.7109375" customWidth="1"/>
    <col min="13057" max="13057" width="2.28515625" customWidth="1"/>
    <col min="13058" max="13058" width="28.140625" customWidth="1"/>
    <col min="13059" max="13061" width="10.42578125" customWidth="1"/>
    <col min="13062" max="13069" width="11.5703125" bestFit="1" customWidth="1"/>
    <col min="13070" max="13077" width="10.7109375" customWidth="1"/>
    <col min="13313" max="13313" width="2.28515625" customWidth="1"/>
    <col min="13314" max="13314" width="28.140625" customWidth="1"/>
    <col min="13315" max="13317" width="10.42578125" customWidth="1"/>
    <col min="13318" max="13325" width="11.5703125" bestFit="1" customWidth="1"/>
    <col min="13326" max="13333" width="10.7109375" customWidth="1"/>
    <col min="13569" max="13569" width="2.28515625" customWidth="1"/>
    <col min="13570" max="13570" width="28.140625" customWidth="1"/>
    <col min="13571" max="13573" width="10.42578125" customWidth="1"/>
    <col min="13574" max="13581" width="11.5703125" bestFit="1" customWidth="1"/>
    <col min="13582" max="13589" width="10.7109375" customWidth="1"/>
    <col min="13825" max="13825" width="2.28515625" customWidth="1"/>
    <col min="13826" max="13826" width="28.140625" customWidth="1"/>
    <col min="13827" max="13829" width="10.42578125" customWidth="1"/>
    <col min="13830" max="13837" width="11.5703125" bestFit="1" customWidth="1"/>
    <col min="13838" max="13845" width="10.7109375" customWidth="1"/>
    <col min="14081" max="14081" width="2.28515625" customWidth="1"/>
    <col min="14082" max="14082" width="28.140625" customWidth="1"/>
    <col min="14083" max="14085" width="10.42578125" customWidth="1"/>
    <col min="14086" max="14093" width="11.5703125" bestFit="1" customWidth="1"/>
    <col min="14094" max="14101" width="10.7109375" customWidth="1"/>
    <col min="14337" max="14337" width="2.28515625" customWidth="1"/>
    <col min="14338" max="14338" width="28.140625" customWidth="1"/>
    <col min="14339" max="14341" width="10.42578125" customWidth="1"/>
    <col min="14342" max="14349" width="11.5703125" bestFit="1" customWidth="1"/>
    <col min="14350" max="14357" width="10.7109375" customWidth="1"/>
    <col min="14593" max="14593" width="2.28515625" customWidth="1"/>
    <col min="14594" max="14594" width="28.140625" customWidth="1"/>
    <col min="14595" max="14597" width="10.42578125" customWidth="1"/>
    <col min="14598" max="14605" width="11.5703125" bestFit="1" customWidth="1"/>
    <col min="14606" max="14613" width="10.7109375" customWidth="1"/>
    <col min="14849" max="14849" width="2.28515625" customWidth="1"/>
    <col min="14850" max="14850" width="28.140625" customWidth="1"/>
    <col min="14851" max="14853" width="10.42578125" customWidth="1"/>
    <col min="14854" max="14861" width="11.5703125" bestFit="1" customWidth="1"/>
    <col min="14862" max="14869" width="10.7109375" customWidth="1"/>
    <col min="15105" max="15105" width="2.28515625" customWidth="1"/>
    <col min="15106" max="15106" width="28.140625" customWidth="1"/>
    <col min="15107" max="15109" width="10.42578125" customWidth="1"/>
    <col min="15110" max="15117" width="11.5703125" bestFit="1" customWidth="1"/>
    <col min="15118" max="15125" width="10.7109375" customWidth="1"/>
    <col min="15361" max="15361" width="2.28515625" customWidth="1"/>
    <col min="15362" max="15362" width="28.140625" customWidth="1"/>
    <col min="15363" max="15365" width="10.42578125" customWidth="1"/>
    <col min="15366" max="15373" width="11.5703125" bestFit="1" customWidth="1"/>
    <col min="15374" max="15381" width="10.7109375" customWidth="1"/>
    <col min="15617" max="15617" width="2.28515625" customWidth="1"/>
    <col min="15618" max="15618" width="28.140625" customWidth="1"/>
    <col min="15619" max="15621" width="10.42578125" customWidth="1"/>
    <col min="15622" max="15629" width="11.5703125" bestFit="1" customWidth="1"/>
    <col min="15630" max="15637" width="10.7109375" customWidth="1"/>
    <col min="15873" max="15873" width="2.28515625" customWidth="1"/>
    <col min="15874" max="15874" width="28.140625" customWidth="1"/>
    <col min="15875" max="15877" width="10.42578125" customWidth="1"/>
    <col min="15878" max="15885" width="11.5703125" bestFit="1" customWidth="1"/>
    <col min="15886" max="15893" width="10.7109375" customWidth="1"/>
    <col min="16129" max="16129" width="2.28515625" customWidth="1"/>
    <col min="16130" max="16130" width="28.140625" customWidth="1"/>
    <col min="16131" max="16133" width="10.42578125" customWidth="1"/>
    <col min="16134" max="16141" width="11.5703125" bestFit="1" customWidth="1"/>
    <col min="16142" max="16149" width="10.7109375" customWidth="1"/>
  </cols>
  <sheetData>
    <row r="1" spans="1:21" ht="50.65" customHeight="1"/>
    <row r="2" spans="1:21">
      <c r="B2"/>
    </row>
    <row r="5" spans="1:21" ht="18">
      <c r="A5" s="32" t="s">
        <v>39</v>
      </c>
      <c r="F5" s="33"/>
      <c r="G5" s="33"/>
      <c r="H5" s="33"/>
      <c r="I5" s="33"/>
      <c r="J5" s="33"/>
      <c r="K5" s="33"/>
      <c r="L5" s="33"/>
      <c r="M5" s="33"/>
      <c r="N5" s="33"/>
      <c r="O5" s="33"/>
    </row>
    <row r="7" spans="1:21" ht="15.75">
      <c r="A7" s="34" t="s">
        <v>40</v>
      </c>
      <c r="D7" s="33"/>
      <c r="E7" s="33"/>
    </row>
    <row r="8" spans="1:21" ht="15.75">
      <c r="A8" s="34" t="s">
        <v>61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</row>
    <row r="11" spans="1:21" ht="15.75" thickBot="1">
      <c r="C11" s="37">
        <v>2000</v>
      </c>
      <c r="D11" s="37">
        <v>2001</v>
      </c>
      <c r="E11" s="37">
        <v>2002</v>
      </c>
      <c r="F11" s="37">
        <v>2003</v>
      </c>
      <c r="G11" s="37">
        <v>2004</v>
      </c>
      <c r="H11" s="37">
        <v>2005</v>
      </c>
      <c r="I11" s="37">
        <v>2006</v>
      </c>
      <c r="J11" s="37">
        <v>2007</v>
      </c>
      <c r="K11" s="37">
        <v>2008</v>
      </c>
      <c r="L11" s="37">
        <v>2009</v>
      </c>
      <c r="M11" s="37">
        <v>2010</v>
      </c>
      <c r="N11" s="37">
        <v>2011</v>
      </c>
      <c r="O11" s="37">
        <v>2012</v>
      </c>
      <c r="P11" s="37">
        <v>2013</v>
      </c>
      <c r="Q11" s="37">
        <v>2014</v>
      </c>
      <c r="R11" s="37">
        <v>2015</v>
      </c>
      <c r="S11" s="37">
        <v>2016</v>
      </c>
      <c r="T11" s="37">
        <v>2017</v>
      </c>
      <c r="U11" s="37">
        <v>2018</v>
      </c>
    </row>
    <row r="13" spans="1:21">
      <c r="A13" s="38"/>
      <c r="B13" s="39" t="s">
        <v>42</v>
      </c>
      <c r="C13" s="40">
        <v>1491.159294</v>
      </c>
      <c r="D13" s="40">
        <v>1433.1242480000001</v>
      </c>
      <c r="E13" s="40">
        <v>1504.8415030000001</v>
      </c>
      <c r="F13" s="40">
        <v>1514.43</v>
      </c>
      <c r="G13" s="40">
        <v>1516.0630719999999</v>
      </c>
      <c r="H13" s="40">
        <v>1496.5230839999999</v>
      </c>
      <c r="I13" s="40">
        <v>1443.325503</v>
      </c>
      <c r="J13" s="40">
        <v>1563.1093880000001</v>
      </c>
      <c r="K13" s="40">
        <v>1567.671623</v>
      </c>
      <c r="L13" s="40">
        <v>1530.4103970000001</v>
      </c>
      <c r="M13" s="40">
        <v>1489.79386</v>
      </c>
      <c r="N13" s="40">
        <v>1575.845607</v>
      </c>
      <c r="O13" s="40">
        <v>1508.376953</v>
      </c>
      <c r="P13" s="40">
        <v>1568.977621</v>
      </c>
      <c r="Q13" s="40">
        <v>1614.6205179999999</v>
      </c>
      <c r="R13" s="40">
        <v>1559.5124049999999</v>
      </c>
      <c r="S13" s="40">
        <v>1464.1784070000001</v>
      </c>
      <c r="T13" s="40">
        <v>1510.585879</v>
      </c>
      <c r="U13" s="40">
        <v>1616.476817</v>
      </c>
    </row>
    <row r="14" spans="1:21">
      <c r="B14" s="41" t="s">
        <v>62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</row>
    <row r="15" spans="1:21">
      <c r="B15" s="43" t="s">
        <v>63</v>
      </c>
      <c r="C15" s="42">
        <v>987.65298800000005</v>
      </c>
      <c r="D15" s="42">
        <v>911.66233399999999</v>
      </c>
      <c r="E15" s="42">
        <v>978.61325599999998</v>
      </c>
      <c r="F15" s="42">
        <v>986.96039599999995</v>
      </c>
      <c r="G15" s="42">
        <v>984.20752800000002</v>
      </c>
      <c r="H15" s="42">
        <v>953.44414300000005</v>
      </c>
      <c r="I15" s="42">
        <v>904.87417500000004</v>
      </c>
      <c r="J15" s="42">
        <v>1006.440757</v>
      </c>
      <c r="K15" s="42">
        <v>1016.179081</v>
      </c>
      <c r="L15" s="42">
        <v>988.70300499999996</v>
      </c>
      <c r="M15" s="42">
        <v>933.07967399999995</v>
      </c>
      <c r="N15" s="42">
        <v>999.289625</v>
      </c>
      <c r="O15" s="42">
        <v>930.76450199999999</v>
      </c>
      <c r="P15" s="42">
        <v>997.31942100000003</v>
      </c>
      <c r="Q15" s="42">
        <v>1050.78313</v>
      </c>
      <c r="R15" s="42">
        <v>991.360772</v>
      </c>
      <c r="S15" s="42">
        <v>913.49753499999997</v>
      </c>
      <c r="T15" s="42">
        <v>957.97133299999996</v>
      </c>
      <c r="U15" s="42">
        <v>1034.7643270000001</v>
      </c>
    </row>
    <row r="16" spans="1:21">
      <c r="B16" s="43" t="s">
        <v>64</v>
      </c>
      <c r="C16" s="42">
        <v>258.41643399999998</v>
      </c>
      <c r="D16" s="42">
        <v>260.97948700000001</v>
      </c>
      <c r="E16" s="42">
        <v>263.46385600000002</v>
      </c>
      <c r="F16" s="42">
        <v>267.36568299999999</v>
      </c>
      <c r="G16" s="42">
        <v>269.136414</v>
      </c>
      <c r="H16" s="42">
        <v>270.69502299999999</v>
      </c>
      <c r="I16" s="42">
        <v>271.477146</v>
      </c>
      <c r="J16" s="42">
        <v>281.03908899999999</v>
      </c>
      <c r="K16" s="42">
        <v>276.33519100000001</v>
      </c>
      <c r="L16" s="42">
        <v>267.805949</v>
      </c>
      <c r="M16" s="42">
        <v>265.86192299999999</v>
      </c>
      <c r="N16" s="42">
        <v>280.69803999999999</v>
      </c>
      <c r="O16" s="42">
        <v>276.169442</v>
      </c>
      <c r="P16" s="42">
        <v>274.91231499999998</v>
      </c>
      <c r="Q16" s="42">
        <v>275.31791700000002</v>
      </c>
      <c r="R16" s="42">
        <v>273.16753199999999</v>
      </c>
      <c r="S16" s="42">
        <v>255.584878</v>
      </c>
      <c r="T16" s="42">
        <v>262.63987500000002</v>
      </c>
      <c r="U16" s="42">
        <v>281.342535</v>
      </c>
    </row>
    <row r="17" spans="1:21">
      <c r="B17" s="43" t="s">
        <v>65</v>
      </c>
      <c r="C17" s="42">
        <v>176.685327</v>
      </c>
      <c r="D17" s="42">
        <v>181.17552499999999</v>
      </c>
      <c r="E17" s="42">
        <v>179.19829300000001</v>
      </c>
      <c r="F17" s="42">
        <v>180.980546</v>
      </c>
      <c r="G17" s="42">
        <v>186.71736200000001</v>
      </c>
      <c r="H17" s="42">
        <v>182.53348</v>
      </c>
      <c r="I17" s="42">
        <v>184.56989999999999</v>
      </c>
      <c r="J17" s="42">
        <v>191.71406899999999</v>
      </c>
      <c r="K17" s="42">
        <v>195.70907500000001</v>
      </c>
      <c r="L17" s="42">
        <v>197.87281200000001</v>
      </c>
      <c r="M17" s="42">
        <v>199.18850599999999</v>
      </c>
      <c r="N17" s="42">
        <v>203.72412</v>
      </c>
      <c r="O17" s="42">
        <v>206.01685900000001</v>
      </c>
      <c r="P17" s="42">
        <v>211.850379</v>
      </c>
      <c r="Q17" s="42">
        <v>208.23655099999999</v>
      </c>
      <c r="R17" s="42">
        <v>209.131474</v>
      </c>
      <c r="S17" s="42">
        <v>204.18759600000001</v>
      </c>
      <c r="T17" s="42">
        <v>207.75449</v>
      </c>
      <c r="U17" s="42">
        <v>209.794749</v>
      </c>
    </row>
    <row r="18" spans="1:21">
      <c r="B18" s="43" t="s">
        <v>66</v>
      </c>
      <c r="C18" s="42">
        <v>55.188544</v>
      </c>
      <c r="D18" s="42">
        <v>57.388641</v>
      </c>
      <c r="E18" s="42">
        <v>56.913176</v>
      </c>
      <c r="F18" s="42">
        <v>58.492195000000002</v>
      </c>
      <c r="G18" s="42">
        <v>59.859895999999999</v>
      </c>
      <c r="H18" s="42">
        <v>57.428683999999997</v>
      </c>
      <c r="I18" s="42">
        <v>56.963987000000003</v>
      </c>
      <c r="J18" s="42">
        <v>58.138607999999998</v>
      </c>
      <c r="K18" s="42">
        <v>59.068913000000002</v>
      </c>
      <c r="L18" s="42">
        <v>59.432892000000002</v>
      </c>
      <c r="M18" s="42">
        <v>60.038378999999999</v>
      </c>
      <c r="N18" s="42">
        <v>60.469999000000001</v>
      </c>
      <c r="O18" s="42">
        <v>59.948332000000001</v>
      </c>
      <c r="P18" s="42">
        <v>59.950291</v>
      </c>
      <c r="Q18" s="42">
        <v>57.320394</v>
      </c>
      <c r="R18" s="42">
        <v>56.454554999999999</v>
      </c>
      <c r="S18" s="42">
        <v>53.758980999999999</v>
      </c>
      <c r="T18" s="42">
        <v>53.947913</v>
      </c>
      <c r="U18" s="42">
        <v>52.686542000000003</v>
      </c>
    </row>
    <row r="19" spans="1:21">
      <c r="B19" s="43" t="s">
        <v>67</v>
      </c>
      <c r="C19" s="42">
        <v>13.216002</v>
      </c>
      <c r="D19" s="42">
        <v>21.918261000000001</v>
      </c>
      <c r="E19" s="42">
        <v>26.652920999999999</v>
      </c>
      <c r="F19" s="42">
        <v>20.631178999999999</v>
      </c>
      <c r="G19" s="42">
        <v>16.141871999999999</v>
      </c>
      <c r="H19" s="42">
        <v>32.421754</v>
      </c>
      <c r="I19" s="42">
        <v>25.440296</v>
      </c>
      <c r="J19" s="42">
        <v>25.776865999999998</v>
      </c>
      <c r="K19" s="42">
        <v>20.379363000000001</v>
      </c>
      <c r="L19" s="42">
        <v>16.595739999999999</v>
      </c>
      <c r="M19" s="42">
        <v>31.625378999999999</v>
      </c>
      <c r="N19" s="42">
        <v>31.663822</v>
      </c>
      <c r="O19" s="42">
        <v>35.477817999999999</v>
      </c>
      <c r="P19" s="42">
        <v>24.945215000000001</v>
      </c>
      <c r="Q19" s="42">
        <v>22.962524999999999</v>
      </c>
      <c r="R19" s="42">
        <v>29.398071999999999</v>
      </c>
      <c r="S19" s="42">
        <v>37.149417999999997</v>
      </c>
      <c r="T19" s="42">
        <v>28.272268</v>
      </c>
      <c r="U19" s="42">
        <v>37.888663999999999</v>
      </c>
    </row>
    <row r="20" spans="1:21"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</row>
    <row r="21" spans="1:21">
      <c r="B21" s="41" t="s">
        <v>48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52"/>
      <c r="S21" s="42"/>
      <c r="T21" s="42"/>
      <c r="U21" s="42"/>
    </row>
    <row r="22" spans="1:21">
      <c r="B22" s="43" t="s">
        <v>63</v>
      </c>
      <c r="C22" s="42">
        <v>66.233902</v>
      </c>
      <c r="D22" s="42">
        <v>63.613627999999999</v>
      </c>
      <c r="E22" s="42">
        <v>65.030985000000001</v>
      </c>
      <c r="F22" s="42">
        <v>65.170419999999993</v>
      </c>
      <c r="G22" s="42">
        <v>64.918639999999996</v>
      </c>
      <c r="H22" s="42">
        <v>63.710621000000003</v>
      </c>
      <c r="I22" s="42">
        <v>62.693700999999997</v>
      </c>
      <c r="J22" s="42">
        <v>64.387096999999997</v>
      </c>
      <c r="K22" s="42">
        <v>64.820914000000002</v>
      </c>
      <c r="L22" s="42">
        <v>64.603783000000007</v>
      </c>
      <c r="M22" s="42">
        <v>62.631461999999999</v>
      </c>
      <c r="N22" s="42">
        <v>63.412914000000001</v>
      </c>
      <c r="O22" s="42">
        <v>61.706358999999999</v>
      </c>
      <c r="P22" s="42">
        <v>63.564923</v>
      </c>
      <c r="Q22" s="42">
        <v>65.079262999999997</v>
      </c>
      <c r="R22" s="42">
        <v>63.568635999999998</v>
      </c>
      <c r="S22" s="42">
        <v>62.389769999999999</v>
      </c>
      <c r="T22" s="42">
        <v>63.417203999999998</v>
      </c>
      <c r="U22" s="42">
        <v>64.013558000000003</v>
      </c>
    </row>
    <row r="23" spans="1:21">
      <c r="B23" s="43" t="s">
        <v>64</v>
      </c>
      <c r="C23" s="42">
        <v>17.329901</v>
      </c>
      <c r="D23" s="42">
        <v>18.210528</v>
      </c>
      <c r="E23" s="42">
        <v>17.507747999999999</v>
      </c>
      <c r="F23" s="42">
        <v>17.654541999999999</v>
      </c>
      <c r="G23" s="42">
        <v>17.752323000000001</v>
      </c>
      <c r="H23" s="42">
        <v>18.088262</v>
      </c>
      <c r="I23" s="42">
        <v>18.809142000000001</v>
      </c>
      <c r="J23" s="42">
        <v>17.979489999999998</v>
      </c>
      <c r="K23" s="42">
        <v>17.627109000000001</v>
      </c>
      <c r="L23" s="42">
        <v>17.498963</v>
      </c>
      <c r="M23" s="42">
        <v>17.845551</v>
      </c>
      <c r="N23" s="42">
        <v>17.812533999999999</v>
      </c>
      <c r="O23" s="42">
        <v>18.309047</v>
      </c>
      <c r="P23" s="42">
        <v>17.521749</v>
      </c>
      <c r="Q23" s="42">
        <v>17.051556000000001</v>
      </c>
      <c r="R23" s="42">
        <v>17.516214000000002</v>
      </c>
      <c r="S23" s="42">
        <v>17.455856000000001</v>
      </c>
      <c r="T23" s="42">
        <v>17.386623</v>
      </c>
      <c r="U23" s="42">
        <v>17.404675000000001</v>
      </c>
    </row>
    <row r="24" spans="1:21">
      <c r="B24" s="43" t="s">
        <v>65</v>
      </c>
      <c r="C24" s="42">
        <v>11.848857000000001</v>
      </c>
      <c r="D24" s="42">
        <v>12.641997</v>
      </c>
      <c r="E24" s="42">
        <v>11.908117000000001</v>
      </c>
      <c r="F24" s="42">
        <v>11.950407</v>
      </c>
      <c r="G24" s="42">
        <v>12.315936000000001</v>
      </c>
      <c r="H24" s="42">
        <v>12.197171000000001</v>
      </c>
      <c r="I24" s="42">
        <v>12.787822</v>
      </c>
      <c r="J24" s="42">
        <v>12.264917000000001</v>
      </c>
      <c r="K24" s="42">
        <v>12.484061000000001</v>
      </c>
      <c r="L24" s="42">
        <v>12.929395</v>
      </c>
      <c r="M24" s="42">
        <v>13.370206</v>
      </c>
      <c r="N24" s="42">
        <v>12.927924000000001</v>
      </c>
      <c r="O24" s="42">
        <v>13.658181000000001</v>
      </c>
      <c r="P24" s="42">
        <v>13.502447</v>
      </c>
      <c r="Q24" s="42">
        <v>12.896934999999999</v>
      </c>
      <c r="R24" s="42">
        <v>13.410055</v>
      </c>
      <c r="S24" s="42">
        <v>13.945541</v>
      </c>
      <c r="T24" s="42">
        <v>13.753239000000001</v>
      </c>
      <c r="U24" s="42">
        <v>12.978519</v>
      </c>
    </row>
    <row r="25" spans="1:21">
      <c r="B25" s="43" t="s">
        <v>66</v>
      </c>
      <c r="C25" s="42">
        <v>3.70105</v>
      </c>
      <c r="D25" s="42">
        <v>4.0044430000000002</v>
      </c>
      <c r="E25" s="42">
        <v>3.7820049999999998</v>
      </c>
      <c r="F25" s="42">
        <v>3.8623240000000001</v>
      </c>
      <c r="G25" s="42">
        <v>3.9483779999999999</v>
      </c>
      <c r="H25" s="42">
        <v>3.8374739999999998</v>
      </c>
      <c r="I25" s="42">
        <v>3.9467180000000002</v>
      </c>
      <c r="J25" s="42">
        <v>3.7194199999999999</v>
      </c>
      <c r="K25" s="42">
        <v>3.7679390000000001</v>
      </c>
      <c r="L25" s="42">
        <v>3.8834610000000001</v>
      </c>
      <c r="M25" s="42">
        <v>4.029979</v>
      </c>
      <c r="N25" s="42">
        <v>3.8373050000000002</v>
      </c>
      <c r="O25" s="42">
        <v>3.9743599999999999</v>
      </c>
      <c r="P25" s="42">
        <v>3.8209780000000002</v>
      </c>
      <c r="Q25" s="42">
        <v>3.5500850000000002</v>
      </c>
      <c r="R25" s="42">
        <v>3.6200130000000001</v>
      </c>
      <c r="S25" s="42">
        <v>3.6716139999999999</v>
      </c>
      <c r="T25" s="42">
        <v>3.5713240000000002</v>
      </c>
      <c r="U25" s="42">
        <v>3.259344</v>
      </c>
    </row>
    <row r="26" spans="1:21">
      <c r="B26" s="43" t="s">
        <v>67</v>
      </c>
      <c r="C26" s="42">
        <v>0.88629000000000002</v>
      </c>
      <c r="D26" s="42">
        <v>1.529404</v>
      </c>
      <c r="E26" s="42">
        <v>1.771145</v>
      </c>
      <c r="F26" s="42">
        <v>1.3623069999999999</v>
      </c>
      <c r="G26" s="42">
        <v>1.0647230000000001</v>
      </c>
      <c r="H26" s="42">
        <v>2.1664720000000002</v>
      </c>
      <c r="I26" s="42">
        <v>1.7626170000000001</v>
      </c>
      <c r="J26" s="42">
        <v>1.649076</v>
      </c>
      <c r="K26" s="42">
        <v>1.2999769999999999</v>
      </c>
      <c r="L26" s="42">
        <v>1.084398</v>
      </c>
      <c r="M26" s="42">
        <v>2.1228020000000001</v>
      </c>
      <c r="N26" s="42">
        <v>2.0093230000000002</v>
      </c>
      <c r="O26" s="42">
        <v>2.3520530000000002</v>
      </c>
      <c r="P26" s="42">
        <v>1.5899030000000001</v>
      </c>
      <c r="Q26" s="42">
        <v>1.4221619999999999</v>
      </c>
      <c r="R26" s="42">
        <v>1.885081</v>
      </c>
      <c r="S26" s="42">
        <v>2.5372189999999999</v>
      </c>
      <c r="T26" s="42">
        <v>1.8716090000000001</v>
      </c>
      <c r="U26" s="42">
        <v>2.3439040000000002</v>
      </c>
    </row>
    <row r="28" spans="1:21">
      <c r="B28" s="44" t="s">
        <v>49</v>
      </c>
    </row>
    <row r="29" spans="1:21">
      <c r="B29" s="45" t="s">
        <v>50</v>
      </c>
      <c r="C29" s="46">
        <v>1500.1990000000001</v>
      </c>
      <c r="D29" s="46">
        <v>1527.885</v>
      </c>
      <c r="E29" s="46">
        <v>1560.2070000000001</v>
      </c>
      <c r="F29" s="46">
        <v>1594.4860000000001</v>
      </c>
      <c r="G29" s="46">
        <v>1631.527</v>
      </c>
      <c r="H29" s="46">
        <v>1667.8309999999999</v>
      </c>
      <c r="I29" s="46">
        <v>1705.95</v>
      </c>
      <c r="J29" s="46">
        <v>1743.5630000000001</v>
      </c>
      <c r="K29" s="46">
        <v>1780.1659999999999</v>
      </c>
      <c r="L29" s="46">
        <v>1811.317</v>
      </c>
      <c r="M29" s="46">
        <v>1843.2149999999999</v>
      </c>
      <c r="N29" s="46">
        <v>1875.788</v>
      </c>
      <c r="O29" s="46">
        <v>1911.2270000000001</v>
      </c>
      <c r="P29" s="46">
        <v>1946.818</v>
      </c>
      <c r="Q29" s="46">
        <v>1981.277</v>
      </c>
      <c r="R29" s="46">
        <v>2016.0809999999999</v>
      </c>
      <c r="S29" s="46">
        <v>2046.8979999999999</v>
      </c>
      <c r="T29" s="46">
        <v>2113.9270000000001</v>
      </c>
      <c r="U29" s="46">
        <v>2162.7069999999999</v>
      </c>
    </row>
    <row r="30" spans="1:21">
      <c r="B30" s="45" t="s">
        <v>51</v>
      </c>
      <c r="C30" s="46">
        <v>11651.62</v>
      </c>
      <c r="D30" s="46">
        <v>11837.12</v>
      </c>
      <c r="E30" s="46">
        <v>12013.655000000001</v>
      </c>
      <c r="F30" s="46">
        <v>12189.29</v>
      </c>
      <c r="G30" s="46">
        <v>12375.32</v>
      </c>
      <c r="H30" s="46">
        <v>12586.78</v>
      </c>
      <c r="I30" s="46">
        <v>12755.57</v>
      </c>
      <c r="J30" s="46">
        <v>12985.12</v>
      </c>
      <c r="K30" s="46">
        <v>13164.37</v>
      </c>
      <c r="L30" s="46">
        <v>13416.99</v>
      </c>
      <c r="M30" s="46">
        <v>13377.540999999999</v>
      </c>
      <c r="N30" s="46">
        <v>13551.484</v>
      </c>
      <c r="O30" s="46">
        <v>13706.232</v>
      </c>
      <c r="P30" s="46">
        <v>13876.213</v>
      </c>
      <c r="Q30" s="46">
        <v>13990.535</v>
      </c>
      <c r="R30" s="46">
        <v>14136.508</v>
      </c>
      <c r="S30" s="46">
        <v>14307.014999999999</v>
      </c>
      <c r="T30" s="46">
        <v>14493.3</v>
      </c>
      <c r="U30" s="46">
        <v>14790.2</v>
      </c>
    </row>
    <row r="32" spans="1:21">
      <c r="A32" s="38"/>
      <c r="B32" s="44" t="s">
        <v>52</v>
      </c>
      <c r="C32" s="47">
        <v>0.99397400000000002</v>
      </c>
      <c r="D32" s="47">
        <v>0.93797900000000001</v>
      </c>
      <c r="E32" s="47">
        <v>0.96451399999999998</v>
      </c>
      <c r="F32" s="47">
        <v>0.94979199999999997</v>
      </c>
      <c r="G32" s="47">
        <v>0.92923</v>
      </c>
      <c r="H32" s="47">
        <v>0.89728699999999995</v>
      </c>
      <c r="I32" s="47">
        <v>0.84605399999999997</v>
      </c>
      <c r="J32" s="47">
        <v>0.89650300000000005</v>
      </c>
      <c r="K32" s="47">
        <v>0.88063199999999997</v>
      </c>
      <c r="L32" s="47">
        <v>0.844916</v>
      </c>
      <c r="M32" s="47">
        <v>0.80825800000000003</v>
      </c>
      <c r="N32" s="47">
        <v>0.84009800000000001</v>
      </c>
      <c r="O32" s="47">
        <v>0.789219</v>
      </c>
      <c r="P32" s="47">
        <v>0.80591900000000005</v>
      </c>
      <c r="Q32" s="47">
        <v>0.81493899999999997</v>
      </c>
      <c r="R32" s="47">
        <v>0.773536</v>
      </c>
      <c r="S32" s="47">
        <v>0.71531599999999995</v>
      </c>
      <c r="T32" s="47">
        <v>0.714588</v>
      </c>
      <c r="U32" s="47">
        <v>0.74743199999999999</v>
      </c>
    </row>
    <row r="33" spans="1:21">
      <c r="A33" s="38"/>
      <c r="B33" s="44" t="s">
        <v>53</v>
      </c>
      <c r="C33" s="48">
        <v>127.97871000000001</v>
      </c>
      <c r="D33" s="48">
        <v>121.07034899999999</v>
      </c>
      <c r="E33" s="48">
        <v>125.26092199999999</v>
      </c>
      <c r="F33" s="48">
        <v>124.24267500000001</v>
      </c>
      <c r="G33" s="48">
        <v>122.506979</v>
      </c>
      <c r="H33" s="48">
        <v>118.89642000000001</v>
      </c>
      <c r="I33" s="48">
        <v>113.152568</v>
      </c>
      <c r="J33" s="48">
        <v>120.376969</v>
      </c>
      <c r="K33" s="48">
        <v>119.08444</v>
      </c>
      <c r="L33" s="48">
        <v>114.065107</v>
      </c>
      <c r="M33" s="48">
        <v>111.3653</v>
      </c>
      <c r="N33" s="48">
        <v>116.285833</v>
      </c>
      <c r="O33" s="48">
        <v>110.05045</v>
      </c>
      <c r="P33" s="48">
        <v>113.06958299999999</v>
      </c>
      <c r="Q33" s="48">
        <v>115.408061</v>
      </c>
      <c r="R33" s="48">
        <v>110.318079</v>
      </c>
      <c r="S33" s="48">
        <v>102.339895</v>
      </c>
      <c r="T33" s="48">
        <v>104.226496</v>
      </c>
      <c r="U33" s="48">
        <v>109.29377700000001</v>
      </c>
    </row>
    <row r="34" spans="1:21"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 ht="39.75">
      <c r="A36" s="53"/>
      <c r="B36" s="50" t="s">
        <v>54</v>
      </c>
      <c r="C36" s="48">
        <v>77.131541999999996</v>
      </c>
      <c r="D36" s="48">
        <v>76.764230999999995</v>
      </c>
      <c r="E36" s="48">
        <v>78.886720999999994</v>
      </c>
      <c r="F36" s="48">
        <v>81.255831000000001</v>
      </c>
      <c r="G36" s="48">
        <v>79.734802000000002</v>
      </c>
      <c r="H36" s="48">
        <v>77.327219999999997</v>
      </c>
      <c r="I36" s="48">
        <v>73.682154999999995</v>
      </c>
      <c r="J36" s="48">
        <v>80.231489999999994</v>
      </c>
      <c r="K36" s="48">
        <v>78.245446999999999</v>
      </c>
      <c r="L36" s="48">
        <v>73.393823999999995</v>
      </c>
      <c r="M36" s="48">
        <v>71.934037000000004</v>
      </c>
      <c r="N36" s="48">
        <v>72.447373999999996</v>
      </c>
      <c r="O36" s="48">
        <v>66.402914999999993</v>
      </c>
      <c r="P36" s="48">
        <v>68.855806999999999</v>
      </c>
      <c r="Q36" s="48">
        <v>69.140974999999997</v>
      </c>
      <c r="R36" s="48">
        <v>67.239706999999996</v>
      </c>
      <c r="S36" s="48">
        <v>60.655338999999998</v>
      </c>
      <c r="T36" s="48">
        <v>63.235605</v>
      </c>
      <c r="U36" s="48">
        <v>65.616488000000004</v>
      </c>
    </row>
    <row r="37" spans="1:21">
      <c r="B37" s="41" t="s">
        <v>68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>
      <c r="B38" s="43" t="s">
        <v>63</v>
      </c>
      <c r="C38" s="42">
        <v>48.677478999999998</v>
      </c>
      <c r="D38" s="42">
        <v>45.785456000000003</v>
      </c>
      <c r="E38" s="42">
        <v>48.439860000000003</v>
      </c>
      <c r="F38" s="42">
        <v>50.010741000000003</v>
      </c>
      <c r="G38" s="42">
        <v>49.503053999999999</v>
      </c>
      <c r="H38" s="42">
        <v>47.402360000000002</v>
      </c>
      <c r="I38" s="42">
        <v>44.54251</v>
      </c>
      <c r="J38" s="42">
        <v>50.042377999999999</v>
      </c>
      <c r="K38" s="42">
        <v>49.490543000000002</v>
      </c>
      <c r="L38" s="42">
        <v>46.931449999999998</v>
      </c>
      <c r="M38" s="42">
        <v>44.152424000000003</v>
      </c>
      <c r="N38" s="42">
        <v>45.860661999999998</v>
      </c>
      <c r="O38" s="42">
        <v>41.252789</v>
      </c>
      <c r="P38" s="42">
        <v>43.998871999999999</v>
      </c>
      <c r="Q38" s="42">
        <v>45.620995000000001</v>
      </c>
      <c r="R38" s="42">
        <v>43.093375999999999</v>
      </c>
      <c r="S38" s="42">
        <v>38.593657999999998</v>
      </c>
      <c r="T38" s="42">
        <v>40.717993</v>
      </c>
      <c r="U38" s="42">
        <v>43.320712</v>
      </c>
    </row>
    <row r="39" spans="1:21">
      <c r="B39" s="43" t="s">
        <v>64</v>
      </c>
      <c r="C39" s="42">
        <v>13.899946</v>
      </c>
      <c r="D39" s="42">
        <v>14.381684999999999</v>
      </c>
      <c r="E39" s="42">
        <v>14.311303000000001</v>
      </c>
      <c r="F39" s="42">
        <v>14.667296</v>
      </c>
      <c r="G39" s="42">
        <v>14.491285</v>
      </c>
      <c r="H39" s="42">
        <v>14.323534</v>
      </c>
      <c r="I39" s="42">
        <v>14.250911</v>
      </c>
      <c r="J39" s="42">
        <v>14.757393</v>
      </c>
      <c r="K39" s="42">
        <v>14.207946</v>
      </c>
      <c r="L39" s="42">
        <v>13.376775</v>
      </c>
      <c r="M39" s="42">
        <v>13.383664</v>
      </c>
      <c r="N39" s="42">
        <v>13.65606</v>
      </c>
      <c r="O39" s="42">
        <v>13.063922</v>
      </c>
      <c r="P39" s="42">
        <v>12.938027</v>
      </c>
      <c r="Q39" s="42">
        <v>12.694615000000001</v>
      </c>
      <c r="R39" s="42">
        <v>12.639885</v>
      </c>
      <c r="S39" s="42">
        <v>11.574944</v>
      </c>
      <c r="T39" s="42">
        <v>11.979480000000001</v>
      </c>
      <c r="U39" s="42">
        <v>12.586493000000001</v>
      </c>
    </row>
    <row r="40" spans="1:21">
      <c r="B40" s="43" t="s">
        <v>65</v>
      </c>
      <c r="C40" s="42">
        <v>10.480205</v>
      </c>
      <c r="D40" s="42">
        <v>11.524341</v>
      </c>
      <c r="E40" s="42">
        <v>10.98659</v>
      </c>
      <c r="F40" s="42">
        <v>11.513429</v>
      </c>
      <c r="G40" s="42">
        <v>11.171645</v>
      </c>
      <c r="H40" s="42">
        <v>10.441153999999999</v>
      </c>
      <c r="I40" s="42">
        <v>10.282391000000001</v>
      </c>
      <c r="J40" s="42">
        <v>10.720898999999999</v>
      </c>
      <c r="K40" s="42">
        <v>10.340213</v>
      </c>
      <c r="L40" s="42">
        <v>9.4573269999999994</v>
      </c>
      <c r="M40" s="42">
        <v>9.8605730000000005</v>
      </c>
      <c r="N40" s="42">
        <v>8.9190719999999999</v>
      </c>
      <c r="O40" s="42">
        <v>8.2843090000000004</v>
      </c>
      <c r="P40" s="42">
        <v>8.5309299999999997</v>
      </c>
      <c r="Q40" s="42">
        <v>7.8410599999999997</v>
      </c>
      <c r="R40" s="42">
        <v>8.1825759999999992</v>
      </c>
      <c r="S40" s="42">
        <v>7.2901530000000001</v>
      </c>
      <c r="T40" s="42">
        <v>7.5809559999999996</v>
      </c>
      <c r="U40" s="42">
        <v>6.8293290000000004</v>
      </c>
    </row>
    <row r="41" spans="1:21">
      <c r="B41" s="43" t="s">
        <v>66</v>
      </c>
      <c r="C41" s="42">
        <v>3.2868170000000001</v>
      </c>
      <c r="D41" s="42">
        <v>3.6707800000000002</v>
      </c>
      <c r="E41" s="42">
        <v>3.5067349999999999</v>
      </c>
      <c r="F41" s="42">
        <v>3.7438470000000001</v>
      </c>
      <c r="G41" s="42">
        <v>3.5984560000000001</v>
      </c>
      <c r="H41" s="42">
        <v>3.298168</v>
      </c>
      <c r="I41" s="42">
        <v>3.1842480000000002</v>
      </c>
      <c r="J41" s="42">
        <v>3.2637670000000001</v>
      </c>
      <c r="K41" s="42">
        <v>3.1276670000000002</v>
      </c>
      <c r="L41" s="42">
        <v>2.8362829999999999</v>
      </c>
      <c r="M41" s="42">
        <v>2.9719129999999998</v>
      </c>
      <c r="N41" s="42">
        <v>2.6329120000000001</v>
      </c>
      <c r="O41" s="42">
        <v>2.3884150000000002</v>
      </c>
      <c r="P41" s="42">
        <v>2.392474</v>
      </c>
      <c r="Q41" s="42">
        <v>2.1307330000000002</v>
      </c>
      <c r="R41" s="42">
        <v>2.1856939999999998</v>
      </c>
      <c r="S41" s="42">
        <v>1.8903110000000001</v>
      </c>
      <c r="T41" s="42">
        <v>1.94032</v>
      </c>
      <c r="U41" s="42">
        <v>1.6752359999999999</v>
      </c>
    </row>
    <row r="42" spans="1:21">
      <c r="B42" s="43" t="s">
        <v>67</v>
      </c>
      <c r="C42" s="42">
        <v>0.78709399999999996</v>
      </c>
      <c r="D42" s="42">
        <v>1.4019699999999999</v>
      </c>
      <c r="E42" s="42">
        <v>1.6422330000000001</v>
      </c>
      <c r="F42" s="42">
        <v>1.3205169999999999</v>
      </c>
      <c r="G42" s="42">
        <v>0.97036299999999998</v>
      </c>
      <c r="H42" s="42">
        <v>1.8620030000000001</v>
      </c>
      <c r="I42" s="42">
        <v>1.4220950000000001</v>
      </c>
      <c r="J42" s="42">
        <v>1.4470540000000001</v>
      </c>
      <c r="K42" s="42">
        <v>1.0790759999999999</v>
      </c>
      <c r="L42" s="42">
        <v>0.79198900000000005</v>
      </c>
      <c r="M42" s="42">
        <v>1.565463</v>
      </c>
      <c r="N42" s="42">
        <v>1.378668</v>
      </c>
      <c r="O42" s="42">
        <v>1.4134800000000001</v>
      </c>
      <c r="P42" s="42">
        <v>0.99550400000000006</v>
      </c>
      <c r="Q42" s="42">
        <v>0.85357099999999997</v>
      </c>
      <c r="R42" s="42">
        <v>1.1381760000000001</v>
      </c>
      <c r="S42" s="42">
        <v>1.3062739999999999</v>
      </c>
      <c r="T42" s="42">
        <v>1.016856</v>
      </c>
      <c r="U42" s="42">
        <v>1.204718</v>
      </c>
    </row>
    <row r="43" spans="1:21"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</row>
    <row r="44" spans="1:21">
      <c r="B44" s="41" t="s">
        <v>48</v>
      </c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>
      <c r="B45" s="43" t="s">
        <v>63</v>
      </c>
      <c r="C45" s="42">
        <v>63.109693</v>
      </c>
      <c r="D45" s="42">
        <v>59.644258000000001</v>
      </c>
      <c r="E45" s="42">
        <v>61.404327000000002</v>
      </c>
      <c r="F45" s="42">
        <v>61.547265000000003</v>
      </c>
      <c r="G45" s="42">
        <v>62.084626</v>
      </c>
      <c r="H45" s="42">
        <v>61.301001999999997</v>
      </c>
      <c r="I45" s="42">
        <v>60.452235999999999</v>
      </c>
      <c r="J45" s="42">
        <v>62.372489999999999</v>
      </c>
      <c r="K45" s="42">
        <v>63.250380999999997</v>
      </c>
      <c r="L45" s="42">
        <v>63.944685</v>
      </c>
      <c r="M45" s="42">
        <v>61.379044</v>
      </c>
      <c r="N45" s="42">
        <v>63.302034999999997</v>
      </c>
      <c r="O45" s="42">
        <v>62.124966999999998</v>
      </c>
      <c r="P45" s="42">
        <v>63.900016999999998</v>
      </c>
      <c r="Q45" s="42">
        <v>65.982574999999997</v>
      </c>
      <c r="R45" s="42">
        <v>64.089179000000001</v>
      </c>
      <c r="S45" s="42">
        <v>63.627800999999998</v>
      </c>
      <c r="T45" s="42">
        <v>64.390929</v>
      </c>
      <c r="U45" s="42">
        <v>66.021075999999994</v>
      </c>
    </row>
    <row r="46" spans="1:21">
      <c r="B46" s="43" t="s">
        <v>64</v>
      </c>
      <c r="C46" s="42">
        <v>18.021091999999999</v>
      </c>
      <c r="D46" s="42">
        <v>18.734877000000001</v>
      </c>
      <c r="E46" s="42">
        <v>18.141587000000001</v>
      </c>
      <c r="F46" s="42">
        <v>18.050761999999999</v>
      </c>
      <c r="G46" s="42">
        <v>18.174354000000001</v>
      </c>
      <c r="H46" s="42">
        <v>18.523275999999999</v>
      </c>
      <c r="I46" s="42">
        <v>19.341062000000001</v>
      </c>
      <c r="J46" s="42">
        <v>18.393516999999999</v>
      </c>
      <c r="K46" s="42">
        <v>18.158176000000001</v>
      </c>
      <c r="L46" s="42">
        <v>18.226023000000001</v>
      </c>
      <c r="M46" s="42">
        <v>18.605467999999998</v>
      </c>
      <c r="N46" s="42">
        <v>18.849627999999999</v>
      </c>
      <c r="O46" s="42">
        <v>19.673718000000001</v>
      </c>
      <c r="P46" s="42">
        <v>18.790030000000002</v>
      </c>
      <c r="Q46" s="42">
        <v>18.360481</v>
      </c>
      <c r="R46" s="42">
        <v>18.798245000000001</v>
      </c>
      <c r="S46" s="42">
        <v>19.083141000000001</v>
      </c>
      <c r="T46" s="42">
        <v>18.944201</v>
      </c>
      <c r="U46" s="42">
        <v>19.181906000000001</v>
      </c>
    </row>
    <row r="47" spans="1:21">
      <c r="B47" s="43" t="s">
        <v>65</v>
      </c>
      <c r="C47" s="42">
        <v>13.587444</v>
      </c>
      <c r="D47" s="42">
        <v>15.012644</v>
      </c>
      <c r="E47" s="42">
        <v>13.927046000000001</v>
      </c>
      <c r="F47" s="42">
        <v>14.169358000000001</v>
      </c>
      <c r="G47" s="42">
        <v>14.011002</v>
      </c>
      <c r="H47" s="42">
        <v>13.502559</v>
      </c>
      <c r="I47" s="42">
        <v>13.955062</v>
      </c>
      <c r="J47" s="42">
        <v>13.362458</v>
      </c>
      <c r="K47" s="42">
        <v>13.215099</v>
      </c>
      <c r="L47" s="42">
        <v>12.885726</v>
      </c>
      <c r="M47" s="42">
        <v>13.707799</v>
      </c>
      <c r="N47" s="42">
        <v>12.311104</v>
      </c>
      <c r="O47" s="42">
        <v>12.475821</v>
      </c>
      <c r="P47" s="42">
        <v>12.389557999999999</v>
      </c>
      <c r="Q47" s="42">
        <v>11.340685000000001</v>
      </c>
      <c r="R47" s="42">
        <v>12.169262</v>
      </c>
      <c r="S47" s="42">
        <v>12.018980000000001</v>
      </c>
      <c r="T47" s="42">
        <v>11.988429999999999</v>
      </c>
      <c r="U47" s="42">
        <v>10.407947</v>
      </c>
    </row>
    <row r="48" spans="1:21">
      <c r="B48" s="43" t="s">
        <v>66</v>
      </c>
      <c r="C48" s="42">
        <v>4.2613139999999996</v>
      </c>
      <c r="D48" s="42">
        <v>4.7818889999999996</v>
      </c>
      <c r="E48" s="42">
        <v>4.4452790000000002</v>
      </c>
      <c r="F48" s="42">
        <v>4.6074799999999998</v>
      </c>
      <c r="G48" s="42">
        <v>4.5130299999999997</v>
      </c>
      <c r="H48" s="42">
        <v>4.2652099999999997</v>
      </c>
      <c r="I48" s="42">
        <v>4.3216000000000001</v>
      </c>
      <c r="J48" s="42">
        <v>4.0679369999999997</v>
      </c>
      <c r="K48" s="42">
        <v>3.997252</v>
      </c>
      <c r="L48" s="42">
        <v>3.864471</v>
      </c>
      <c r="M48" s="42">
        <v>4.1314419999999998</v>
      </c>
      <c r="N48" s="42">
        <v>3.6342400000000001</v>
      </c>
      <c r="O48" s="42">
        <v>3.5968529999999999</v>
      </c>
      <c r="P48" s="42">
        <v>3.4746139999999999</v>
      </c>
      <c r="Q48" s="42">
        <v>3.0817220000000001</v>
      </c>
      <c r="R48" s="42">
        <v>3.2505999999999999</v>
      </c>
      <c r="S48" s="42">
        <v>3.1164779999999999</v>
      </c>
      <c r="T48" s="42">
        <v>3.0683980000000002</v>
      </c>
      <c r="U48" s="42">
        <v>2.5530719999999998</v>
      </c>
    </row>
    <row r="49" spans="1:21">
      <c r="B49" s="43" t="s">
        <v>67</v>
      </c>
      <c r="C49" s="42">
        <v>1.0204569999999999</v>
      </c>
      <c r="D49" s="42">
        <v>1.8263320000000001</v>
      </c>
      <c r="E49" s="42">
        <v>2.0817619999999999</v>
      </c>
      <c r="F49" s="42">
        <v>1.6251359999999999</v>
      </c>
      <c r="G49" s="42">
        <v>1.216988</v>
      </c>
      <c r="H49" s="42">
        <v>2.407953</v>
      </c>
      <c r="I49" s="42">
        <v>1.93004</v>
      </c>
      <c r="J49" s="42">
        <v>1.803598</v>
      </c>
      <c r="K49" s="42">
        <v>1.379092</v>
      </c>
      <c r="L49" s="42">
        <v>1.0790949999999999</v>
      </c>
      <c r="M49" s="42">
        <v>2.1762480000000002</v>
      </c>
      <c r="N49" s="42">
        <v>1.902992</v>
      </c>
      <c r="O49" s="42">
        <v>2.128641</v>
      </c>
      <c r="P49" s="42">
        <v>1.445781</v>
      </c>
      <c r="Q49" s="42">
        <v>1.234537</v>
      </c>
      <c r="R49" s="42">
        <v>1.6927140000000001</v>
      </c>
      <c r="S49" s="42">
        <v>2.1536</v>
      </c>
      <c r="T49" s="42">
        <v>1.6080429999999999</v>
      </c>
      <c r="U49" s="42">
        <v>1.8360000000000001</v>
      </c>
    </row>
    <row r="50" spans="1:21"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</row>
    <row r="51" spans="1:21">
      <c r="A51" s="38"/>
      <c r="B51" s="39" t="s">
        <v>56</v>
      </c>
      <c r="C51" s="48">
        <v>51.72589</v>
      </c>
      <c r="D51" s="48">
        <v>53.564253999999998</v>
      </c>
      <c r="E51" s="48">
        <v>52.421947000000003</v>
      </c>
      <c r="F51" s="48">
        <v>53.654398999999998</v>
      </c>
      <c r="G51" s="48">
        <v>52.593328</v>
      </c>
      <c r="H51" s="48">
        <v>51.671250999999998</v>
      </c>
      <c r="I51" s="48">
        <v>51.050269</v>
      </c>
      <c r="J51" s="48">
        <v>51.328135000000003</v>
      </c>
      <c r="K51" s="48">
        <v>49.911886000000003</v>
      </c>
      <c r="L51" s="48">
        <v>47.956955999999998</v>
      </c>
      <c r="M51" s="48">
        <v>48.284557</v>
      </c>
      <c r="N51" s="48">
        <v>45.973649999999999</v>
      </c>
      <c r="O51" s="48">
        <v>44.022759000000001</v>
      </c>
      <c r="P51" s="48">
        <v>43.885779999999997</v>
      </c>
      <c r="Q51" s="48">
        <v>42.821810999999997</v>
      </c>
      <c r="R51" s="48">
        <v>43.115853000000001</v>
      </c>
      <c r="S51" s="48">
        <v>41.426194000000002</v>
      </c>
      <c r="T51" s="48">
        <v>41.861642000000003</v>
      </c>
      <c r="U51" s="48">
        <v>40.592284999999997</v>
      </c>
    </row>
    <row r="52" spans="1:21"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</row>
    <row r="54" spans="1:21" ht="39.75">
      <c r="A54" s="49"/>
      <c r="B54" s="50" t="s">
        <v>57</v>
      </c>
      <c r="C54" s="48">
        <v>47.497774</v>
      </c>
      <c r="D54" s="48">
        <v>44.476332999999997</v>
      </c>
      <c r="E54" s="48">
        <v>47.005127999999999</v>
      </c>
      <c r="F54" s="48">
        <v>47.156039</v>
      </c>
      <c r="G54" s="48">
        <v>47.060875000000003</v>
      </c>
      <c r="H54" s="48">
        <v>46.110661</v>
      </c>
      <c r="I54" s="48">
        <v>44.035784999999997</v>
      </c>
      <c r="J54" s="48">
        <v>48.332037999999997</v>
      </c>
      <c r="K54" s="48">
        <v>47.737659000000001</v>
      </c>
      <c r="L54" s="48">
        <v>45.681399999999996</v>
      </c>
      <c r="M54" s="48">
        <v>43.305587000000003</v>
      </c>
      <c r="N54" s="48">
        <v>46.380414999999999</v>
      </c>
      <c r="O54" s="48">
        <v>42.741447999999998</v>
      </c>
      <c r="P54" s="48">
        <v>44.237673000000001</v>
      </c>
      <c r="Q54" s="48">
        <v>46.035471000000001</v>
      </c>
      <c r="R54" s="48">
        <v>43.491276999999997</v>
      </c>
      <c r="S54" s="48">
        <v>39.622140999999999</v>
      </c>
      <c r="T54" s="48">
        <v>41.500556000000003</v>
      </c>
      <c r="U54" s="48">
        <v>45.859903000000003</v>
      </c>
    </row>
    <row r="55" spans="1:21">
      <c r="B55" s="41" t="s">
        <v>68</v>
      </c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>
      <c r="B56" s="43" t="s">
        <v>63</v>
      </c>
      <c r="C56" s="42">
        <v>37.683255000000003</v>
      </c>
      <c r="D56" s="42">
        <v>34.578076000000003</v>
      </c>
      <c r="E56" s="42">
        <v>36.97289</v>
      </c>
      <c r="F56" s="42">
        <v>37.034205999999998</v>
      </c>
      <c r="G56" s="42">
        <v>36.899051</v>
      </c>
      <c r="H56" s="42">
        <v>35.800801999999997</v>
      </c>
      <c r="I56" s="42">
        <v>33.698224000000003</v>
      </c>
      <c r="J56" s="42">
        <v>37.495851000000002</v>
      </c>
      <c r="K56" s="42">
        <v>37.151128</v>
      </c>
      <c r="L56" s="42">
        <v>35.510041999999999</v>
      </c>
      <c r="M56" s="42">
        <v>33.201821000000002</v>
      </c>
      <c r="N56" s="42">
        <v>35.498570999999998</v>
      </c>
      <c r="O56" s="42">
        <v>32.212338000000003</v>
      </c>
      <c r="P56" s="42">
        <v>33.827950999999999</v>
      </c>
      <c r="Q56" s="42">
        <v>35.639659000000002</v>
      </c>
      <c r="R56" s="42">
        <v>33.193724000000003</v>
      </c>
      <c r="S56" s="42">
        <v>30.115425999999999</v>
      </c>
      <c r="T56" s="42">
        <v>31.606812000000001</v>
      </c>
      <c r="U56" s="42">
        <v>35.067034999999997</v>
      </c>
    </row>
    <row r="57" spans="1:21">
      <c r="B57" s="43" t="s">
        <v>64</v>
      </c>
      <c r="C57" s="42">
        <v>9.5849499999999992</v>
      </c>
      <c r="D57" s="42">
        <v>9.6629649999999998</v>
      </c>
      <c r="E57" s="42">
        <v>9.7910839999999997</v>
      </c>
      <c r="F57" s="42">
        <v>9.8689479999999996</v>
      </c>
      <c r="G57" s="42">
        <v>9.8988029999999991</v>
      </c>
      <c r="H57" s="42">
        <v>10.028646</v>
      </c>
      <c r="I57" s="42">
        <v>10.042495000000001</v>
      </c>
      <c r="J57" s="42">
        <v>10.50365</v>
      </c>
      <c r="K57" s="42">
        <v>10.234101000000001</v>
      </c>
      <c r="L57" s="42">
        <v>9.8178180000000008</v>
      </c>
      <c r="M57" s="42">
        <v>9.7479560000000003</v>
      </c>
      <c r="N57" s="42">
        <v>10.479156</v>
      </c>
      <c r="O57" s="42">
        <v>10.131363</v>
      </c>
      <c r="P57" s="42">
        <v>10.002651999999999</v>
      </c>
      <c r="Q57" s="42">
        <v>9.978192</v>
      </c>
      <c r="R57" s="42">
        <v>9.8763780000000008</v>
      </c>
      <c r="S57" s="42">
        <v>9.1134310000000003</v>
      </c>
      <c r="T57" s="42">
        <v>9.4827359999999992</v>
      </c>
      <c r="U57" s="42">
        <v>10.338672000000001</v>
      </c>
    </row>
    <row r="58" spans="1:21">
      <c r="B58" s="43" t="s">
        <v>65</v>
      </c>
      <c r="C58" s="42">
        <v>0.229569</v>
      </c>
      <c r="D58" s="42">
        <v>0.235292</v>
      </c>
      <c r="E58" s="42">
        <v>0.24115400000000001</v>
      </c>
      <c r="F58" s="42">
        <v>0.25288500000000003</v>
      </c>
      <c r="G58" s="42">
        <v>0.263021</v>
      </c>
      <c r="H58" s="42">
        <v>0.28121299999999999</v>
      </c>
      <c r="I58" s="42">
        <v>0.29506599999999999</v>
      </c>
      <c r="J58" s="42">
        <v>0.33253700000000003</v>
      </c>
      <c r="K58" s="42">
        <v>0.35243000000000002</v>
      </c>
      <c r="L58" s="42">
        <v>0.35354099999999999</v>
      </c>
      <c r="M58" s="42">
        <v>0.35581099999999999</v>
      </c>
      <c r="N58" s="42">
        <v>0.40268799999999999</v>
      </c>
      <c r="O58" s="42">
        <v>0.39774799999999999</v>
      </c>
      <c r="P58" s="42">
        <v>0.40706999999999999</v>
      </c>
      <c r="Q58" s="42">
        <v>0.41761999999999999</v>
      </c>
      <c r="R58" s="42">
        <v>0.42117599999999999</v>
      </c>
      <c r="S58" s="42">
        <v>0.393285</v>
      </c>
      <c r="T58" s="42">
        <v>0.41100799999999998</v>
      </c>
      <c r="U58" s="42">
        <v>0.45419500000000002</v>
      </c>
    </row>
    <row r="59" spans="1:21">
      <c r="B59" s="43" t="s">
        <v>66</v>
      </c>
      <c r="C59" s="42">
        <v>0</v>
      </c>
      <c r="D59" s="42">
        <v>0</v>
      </c>
      <c r="E59" s="42">
        <v>0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0</v>
      </c>
      <c r="S59" s="42">
        <v>0</v>
      </c>
      <c r="T59" s="42">
        <v>0</v>
      </c>
      <c r="U59" s="42">
        <v>0</v>
      </c>
    </row>
    <row r="60" spans="1:21">
      <c r="B60" s="43" t="s">
        <v>67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0</v>
      </c>
      <c r="M60" s="42">
        <v>0</v>
      </c>
      <c r="N60" s="42">
        <v>0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0</v>
      </c>
      <c r="U60" s="42">
        <v>0</v>
      </c>
    </row>
    <row r="61" spans="1:21"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</row>
    <row r="62" spans="1:21">
      <c r="B62" s="41" t="s">
        <v>48</v>
      </c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</row>
    <row r="63" spans="1:21">
      <c r="B63" s="43" t="s">
        <v>63</v>
      </c>
      <c r="C63" s="42">
        <v>79.336884999999995</v>
      </c>
      <c r="D63" s="42">
        <v>77.744889999999998</v>
      </c>
      <c r="E63" s="42">
        <v>78.657140999999996</v>
      </c>
      <c r="F63" s="42">
        <v>78.535447000000005</v>
      </c>
      <c r="G63" s="42">
        <v>78.407064000000005</v>
      </c>
      <c r="H63" s="42">
        <v>77.641050000000007</v>
      </c>
      <c r="I63" s="42">
        <v>76.524635000000004</v>
      </c>
      <c r="J63" s="42">
        <v>77.579701999999997</v>
      </c>
      <c r="K63" s="42">
        <v>77.823522999999994</v>
      </c>
      <c r="L63" s="42">
        <v>77.734136000000007</v>
      </c>
      <c r="M63" s="42">
        <v>76.668676000000005</v>
      </c>
      <c r="N63" s="42">
        <v>76.537845000000004</v>
      </c>
      <c r="O63" s="42">
        <v>75.365573999999995</v>
      </c>
      <c r="P63" s="42">
        <v>76.468649999999997</v>
      </c>
      <c r="Q63" s="42">
        <v>77.417822000000001</v>
      </c>
      <c r="R63" s="42">
        <v>76.322716</v>
      </c>
      <c r="S63" s="42">
        <v>76.006557999999998</v>
      </c>
      <c r="T63" s="42">
        <v>76.159971999999996</v>
      </c>
      <c r="U63" s="42">
        <v>76.465568000000005</v>
      </c>
    </row>
    <row r="64" spans="1:21">
      <c r="B64" s="43" t="s">
        <v>64</v>
      </c>
      <c r="C64" s="42">
        <v>20.179787999999999</v>
      </c>
      <c r="D64" s="42">
        <v>21.726084</v>
      </c>
      <c r="E64" s="42">
        <v>20.829820999999999</v>
      </c>
      <c r="F64" s="42">
        <v>20.928280000000001</v>
      </c>
      <c r="G64" s="42">
        <v>21.034040000000001</v>
      </c>
      <c r="H64" s="42">
        <v>21.749084</v>
      </c>
      <c r="I64" s="42">
        <v>22.805306000000002</v>
      </c>
      <c r="J64" s="42">
        <v>21.732271000000001</v>
      </c>
      <c r="K64" s="42">
        <v>21.438213999999999</v>
      </c>
      <c r="L64" s="42">
        <v>21.491937</v>
      </c>
      <c r="M64" s="42">
        <v>22.509695000000001</v>
      </c>
      <c r="N64" s="42">
        <v>22.593924999999999</v>
      </c>
      <c r="O64" s="42">
        <v>23.703835999999999</v>
      </c>
      <c r="P64" s="42">
        <v>22.611162</v>
      </c>
      <c r="Q64" s="42">
        <v>21.675007999999998</v>
      </c>
      <c r="R64" s="42">
        <v>22.708870000000001</v>
      </c>
      <c r="S64" s="42">
        <v>23.000852999999999</v>
      </c>
      <c r="T64" s="42">
        <v>22.849658999999999</v>
      </c>
      <c r="U64" s="42">
        <v>22.544035000000001</v>
      </c>
    </row>
    <row r="65" spans="1:21">
      <c r="B65" s="43" t="s">
        <v>65</v>
      </c>
      <c r="C65" s="42">
        <v>0.48332599999999998</v>
      </c>
      <c r="D65" s="42">
        <v>0.52902700000000003</v>
      </c>
      <c r="E65" s="42">
        <v>0.51303799999999999</v>
      </c>
      <c r="F65" s="42">
        <v>0.536273</v>
      </c>
      <c r="G65" s="42">
        <v>0.55889599999999995</v>
      </c>
      <c r="H65" s="42">
        <v>0.60986600000000002</v>
      </c>
      <c r="I65" s="42">
        <v>0.67005999999999999</v>
      </c>
      <c r="J65" s="42">
        <v>0.68802700000000006</v>
      </c>
      <c r="K65" s="42">
        <v>0.738263</v>
      </c>
      <c r="L65" s="42">
        <v>0.77392700000000003</v>
      </c>
      <c r="M65" s="42">
        <v>0.82162900000000005</v>
      </c>
      <c r="N65" s="42">
        <v>0.86822999999999995</v>
      </c>
      <c r="O65" s="42">
        <v>0.93059000000000003</v>
      </c>
      <c r="P65" s="42">
        <v>0.92018800000000001</v>
      </c>
      <c r="Q65" s="42">
        <v>0.90717000000000003</v>
      </c>
      <c r="R65" s="42">
        <v>0.968414</v>
      </c>
      <c r="S65" s="42">
        <v>0.99258800000000003</v>
      </c>
      <c r="T65" s="42">
        <v>0.99036800000000003</v>
      </c>
      <c r="U65" s="42">
        <v>0.99039699999999997</v>
      </c>
    </row>
    <row r="66" spans="1:21">
      <c r="B66" s="43" t="s">
        <v>66</v>
      </c>
      <c r="C66" s="42">
        <v>0</v>
      </c>
      <c r="D66" s="42">
        <v>0</v>
      </c>
      <c r="E66" s="42">
        <v>0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</row>
    <row r="67" spans="1:21">
      <c r="B67" s="43" t="s">
        <v>67</v>
      </c>
      <c r="C67" s="42">
        <v>0</v>
      </c>
      <c r="D67" s="42">
        <v>0</v>
      </c>
      <c r="E67" s="42">
        <v>0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</row>
    <row r="68" spans="1:21"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</row>
    <row r="69" spans="1:21">
      <c r="A69" s="38"/>
      <c r="B69" s="39" t="s">
        <v>56</v>
      </c>
      <c r="C69" s="48">
        <v>31.852917999999999</v>
      </c>
      <c r="D69" s="48">
        <v>31.034527000000001</v>
      </c>
      <c r="E69" s="48">
        <v>31.235932999999999</v>
      </c>
      <c r="F69" s="48">
        <v>31.137813999999999</v>
      </c>
      <c r="G69" s="48">
        <v>31.041502000000001</v>
      </c>
      <c r="H69" s="48">
        <v>30.811861</v>
      </c>
      <c r="I69" s="48">
        <v>30.509947</v>
      </c>
      <c r="J69" s="48">
        <v>30.920445000000001</v>
      </c>
      <c r="K69" s="48">
        <v>30.451312999999999</v>
      </c>
      <c r="L69" s="48">
        <v>29.849118000000001</v>
      </c>
      <c r="M69" s="48">
        <v>29.068173999999999</v>
      </c>
      <c r="N69" s="48">
        <v>29.432081</v>
      </c>
      <c r="O69" s="48">
        <v>28.336051999999999</v>
      </c>
      <c r="P69" s="48">
        <v>28.195222000000001</v>
      </c>
      <c r="Q69" s="48">
        <v>28.511634999999998</v>
      </c>
      <c r="R69" s="48">
        <v>27.887740999999998</v>
      </c>
      <c r="S69" s="48">
        <v>27.061005999999999</v>
      </c>
      <c r="T69" s="48">
        <v>27.473153</v>
      </c>
      <c r="U69" s="48">
        <v>28.370282</v>
      </c>
    </row>
    <row r="70" spans="1:21">
      <c r="A70" s="38"/>
      <c r="B70" s="39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</row>
    <row r="72" spans="1:21">
      <c r="B72" s="39" t="s">
        <v>69</v>
      </c>
      <c r="C72" s="47">
        <v>0.95839799999999997</v>
      </c>
      <c r="D72" s="47">
        <v>0.87725799999999998</v>
      </c>
      <c r="E72" s="47">
        <v>0.93399600000000005</v>
      </c>
      <c r="F72" s="47">
        <v>0.96205700000000005</v>
      </c>
      <c r="G72" s="47">
        <v>0.94619900000000001</v>
      </c>
      <c r="H72" s="47">
        <v>0.91654199999999997</v>
      </c>
      <c r="I72" s="47">
        <v>0.85424699999999998</v>
      </c>
      <c r="J72" s="47">
        <v>0.93217499999999998</v>
      </c>
      <c r="K72" s="47">
        <v>0.94995099999999999</v>
      </c>
      <c r="L72" s="47">
        <v>0.96111899999999995</v>
      </c>
      <c r="M72" s="47">
        <v>0.86609100000000006</v>
      </c>
      <c r="N72" s="47">
        <v>0.90239199999999997</v>
      </c>
      <c r="O72" s="47">
        <v>0.84213499999999997</v>
      </c>
      <c r="P72" s="47">
        <v>0.93077200000000004</v>
      </c>
      <c r="Q72" s="47">
        <v>0.98063199999999995</v>
      </c>
      <c r="R72" s="47">
        <v>0.91597200000000001</v>
      </c>
      <c r="S72" s="47">
        <v>0.88699700000000004</v>
      </c>
      <c r="T72" s="47">
        <v>0.91579600000000005</v>
      </c>
      <c r="U72" s="47">
        <v>0.94776300000000002</v>
      </c>
    </row>
    <row r="73" spans="1:21">
      <c r="B73" s="39" t="s">
        <v>70</v>
      </c>
      <c r="C73" s="47">
        <v>0.90646199999999999</v>
      </c>
      <c r="D73" s="47">
        <v>1.4322699999999999</v>
      </c>
      <c r="E73" s="47">
        <v>1.7330159999999999</v>
      </c>
      <c r="F73" s="47">
        <v>1.315766</v>
      </c>
      <c r="G73" s="47">
        <v>0.94718100000000005</v>
      </c>
      <c r="H73" s="47">
        <v>1.786475</v>
      </c>
      <c r="I73" s="47">
        <v>1.379316</v>
      </c>
      <c r="J73" s="47">
        <v>1.4435560000000001</v>
      </c>
      <c r="K73" s="47">
        <v>1.080789</v>
      </c>
      <c r="L73" s="47">
        <v>0.926763</v>
      </c>
      <c r="M73" s="47">
        <v>1.5845629999999999</v>
      </c>
      <c r="N73" s="47">
        <v>1.5052179999999999</v>
      </c>
      <c r="O73" s="47">
        <v>1.7010289999999999</v>
      </c>
      <c r="P73" s="47">
        <v>1.1818150000000001</v>
      </c>
      <c r="Q73" s="47">
        <v>1.1103719999999999</v>
      </c>
      <c r="R73" s="47">
        <v>1.3726130000000001</v>
      </c>
      <c r="S73" s="47">
        <v>1.7829969999999999</v>
      </c>
      <c r="T73" s="47">
        <v>1.372349</v>
      </c>
      <c r="U73" s="47">
        <v>1.8916120000000001</v>
      </c>
    </row>
  </sheetData>
  <sheetProtection sheet="1" objects="1" scenarios="1"/>
  <pageMargins left="0.5" right="0.5" top="0.75" bottom="0.75" header="0.5" footer="0.35"/>
  <pageSetup paperSize="5" scale="41" fitToHeight="1000" orientation="landscape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114C5-2E9E-43C8-A695-0C7C5DE1771E}">
  <sheetPr>
    <pageSetUpPr fitToPage="1"/>
  </sheetPr>
  <dimension ref="A1:U73"/>
  <sheetViews>
    <sheetView zoomScale="75" zoomScaleNormal="75" workbookViewId="0">
      <selection activeCell="B17" sqref="B17"/>
    </sheetView>
  </sheetViews>
  <sheetFormatPr defaultRowHeight="15"/>
  <cols>
    <col min="1" max="1" width="3.28515625" customWidth="1"/>
    <col min="2" max="2" width="46.42578125" style="56" customWidth="1"/>
    <col min="3" max="21" width="12" customWidth="1"/>
    <col min="257" max="257" width="3.28515625" customWidth="1"/>
    <col min="258" max="258" width="46.42578125" customWidth="1"/>
    <col min="259" max="277" width="12" customWidth="1"/>
    <col min="513" max="513" width="3.28515625" customWidth="1"/>
    <col min="514" max="514" width="46.42578125" customWidth="1"/>
    <col min="515" max="533" width="12" customWidth="1"/>
    <col min="769" max="769" width="3.28515625" customWidth="1"/>
    <col min="770" max="770" width="46.42578125" customWidth="1"/>
    <col min="771" max="789" width="12" customWidth="1"/>
    <col min="1025" max="1025" width="3.28515625" customWidth="1"/>
    <col min="1026" max="1026" width="46.42578125" customWidth="1"/>
    <col min="1027" max="1045" width="12" customWidth="1"/>
    <col min="1281" max="1281" width="3.28515625" customWidth="1"/>
    <col min="1282" max="1282" width="46.42578125" customWidth="1"/>
    <col min="1283" max="1301" width="12" customWidth="1"/>
    <col min="1537" max="1537" width="3.28515625" customWidth="1"/>
    <col min="1538" max="1538" width="46.42578125" customWidth="1"/>
    <col min="1539" max="1557" width="12" customWidth="1"/>
    <col min="1793" max="1793" width="3.28515625" customWidth="1"/>
    <col min="1794" max="1794" width="46.42578125" customWidth="1"/>
    <col min="1795" max="1813" width="12" customWidth="1"/>
    <col min="2049" max="2049" width="3.28515625" customWidth="1"/>
    <col min="2050" max="2050" width="46.42578125" customWidth="1"/>
    <col min="2051" max="2069" width="12" customWidth="1"/>
    <col min="2305" max="2305" width="3.28515625" customWidth="1"/>
    <col min="2306" max="2306" width="46.42578125" customWidth="1"/>
    <col min="2307" max="2325" width="12" customWidth="1"/>
    <col min="2561" max="2561" width="3.28515625" customWidth="1"/>
    <col min="2562" max="2562" width="46.42578125" customWidth="1"/>
    <col min="2563" max="2581" width="12" customWidth="1"/>
    <col min="2817" max="2817" width="3.28515625" customWidth="1"/>
    <col min="2818" max="2818" width="46.42578125" customWidth="1"/>
    <col min="2819" max="2837" width="12" customWidth="1"/>
    <col min="3073" max="3073" width="3.28515625" customWidth="1"/>
    <col min="3074" max="3074" width="46.42578125" customWidth="1"/>
    <col min="3075" max="3093" width="12" customWidth="1"/>
    <col min="3329" max="3329" width="3.28515625" customWidth="1"/>
    <col min="3330" max="3330" width="46.42578125" customWidth="1"/>
    <col min="3331" max="3349" width="12" customWidth="1"/>
    <col min="3585" max="3585" width="3.28515625" customWidth="1"/>
    <col min="3586" max="3586" width="46.42578125" customWidth="1"/>
    <col min="3587" max="3605" width="12" customWidth="1"/>
    <col min="3841" max="3841" width="3.28515625" customWidth="1"/>
    <col min="3842" max="3842" width="46.42578125" customWidth="1"/>
    <col min="3843" max="3861" width="12" customWidth="1"/>
    <col min="4097" max="4097" width="3.28515625" customWidth="1"/>
    <col min="4098" max="4098" width="46.42578125" customWidth="1"/>
    <col min="4099" max="4117" width="12" customWidth="1"/>
    <col min="4353" max="4353" width="3.28515625" customWidth="1"/>
    <col min="4354" max="4354" width="46.42578125" customWidth="1"/>
    <col min="4355" max="4373" width="12" customWidth="1"/>
    <col min="4609" max="4609" width="3.28515625" customWidth="1"/>
    <col min="4610" max="4610" width="46.42578125" customWidth="1"/>
    <col min="4611" max="4629" width="12" customWidth="1"/>
    <col min="4865" max="4865" width="3.28515625" customWidth="1"/>
    <col min="4866" max="4866" width="46.42578125" customWidth="1"/>
    <col min="4867" max="4885" width="12" customWidth="1"/>
    <col min="5121" max="5121" width="3.28515625" customWidth="1"/>
    <col min="5122" max="5122" width="46.42578125" customWidth="1"/>
    <col min="5123" max="5141" width="12" customWidth="1"/>
    <col min="5377" max="5377" width="3.28515625" customWidth="1"/>
    <col min="5378" max="5378" width="46.42578125" customWidth="1"/>
    <col min="5379" max="5397" width="12" customWidth="1"/>
    <col min="5633" max="5633" width="3.28515625" customWidth="1"/>
    <col min="5634" max="5634" width="46.42578125" customWidth="1"/>
    <col min="5635" max="5653" width="12" customWidth="1"/>
    <col min="5889" max="5889" width="3.28515625" customWidth="1"/>
    <col min="5890" max="5890" width="46.42578125" customWidth="1"/>
    <col min="5891" max="5909" width="12" customWidth="1"/>
    <col min="6145" max="6145" width="3.28515625" customWidth="1"/>
    <col min="6146" max="6146" width="46.42578125" customWidth="1"/>
    <col min="6147" max="6165" width="12" customWidth="1"/>
    <col min="6401" max="6401" width="3.28515625" customWidth="1"/>
    <col min="6402" max="6402" width="46.42578125" customWidth="1"/>
    <col min="6403" max="6421" width="12" customWidth="1"/>
    <col min="6657" max="6657" width="3.28515625" customWidth="1"/>
    <col min="6658" max="6658" width="46.42578125" customWidth="1"/>
    <col min="6659" max="6677" width="12" customWidth="1"/>
    <col min="6913" max="6913" width="3.28515625" customWidth="1"/>
    <col min="6914" max="6914" width="46.42578125" customWidth="1"/>
    <col min="6915" max="6933" width="12" customWidth="1"/>
    <col min="7169" max="7169" width="3.28515625" customWidth="1"/>
    <col min="7170" max="7170" width="46.42578125" customWidth="1"/>
    <col min="7171" max="7189" width="12" customWidth="1"/>
    <col min="7425" max="7425" width="3.28515625" customWidth="1"/>
    <col min="7426" max="7426" width="46.42578125" customWidth="1"/>
    <col min="7427" max="7445" width="12" customWidth="1"/>
    <col min="7681" max="7681" width="3.28515625" customWidth="1"/>
    <col min="7682" max="7682" width="46.42578125" customWidth="1"/>
    <col min="7683" max="7701" width="12" customWidth="1"/>
    <col min="7937" max="7937" width="3.28515625" customWidth="1"/>
    <col min="7938" max="7938" width="46.42578125" customWidth="1"/>
    <col min="7939" max="7957" width="12" customWidth="1"/>
    <col min="8193" max="8193" width="3.28515625" customWidth="1"/>
    <col min="8194" max="8194" width="46.42578125" customWidth="1"/>
    <col min="8195" max="8213" width="12" customWidth="1"/>
    <col min="8449" max="8449" width="3.28515625" customWidth="1"/>
    <col min="8450" max="8450" width="46.42578125" customWidth="1"/>
    <col min="8451" max="8469" width="12" customWidth="1"/>
    <col min="8705" max="8705" width="3.28515625" customWidth="1"/>
    <col min="8706" max="8706" width="46.42578125" customWidth="1"/>
    <col min="8707" max="8725" width="12" customWidth="1"/>
    <col min="8961" max="8961" width="3.28515625" customWidth="1"/>
    <col min="8962" max="8962" width="46.42578125" customWidth="1"/>
    <col min="8963" max="8981" width="12" customWidth="1"/>
    <col min="9217" max="9217" width="3.28515625" customWidth="1"/>
    <col min="9218" max="9218" width="46.42578125" customWidth="1"/>
    <col min="9219" max="9237" width="12" customWidth="1"/>
    <col min="9473" max="9473" width="3.28515625" customWidth="1"/>
    <col min="9474" max="9474" width="46.42578125" customWidth="1"/>
    <col min="9475" max="9493" width="12" customWidth="1"/>
    <col min="9729" max="9729" width="3.28515625" customWidth="1"/>
    <col min="9730" max="9730" width="46.42578125" customWidth="1"/>
    <col min="9731" max="9749" width="12" customWidth="1"/>
    <col min="9985" max="9985" width="3.28515625" customWidth="1"/>
    <col min="9986" max="9986" width="46.42578125" customWidth="1"/>
    <col min="9987" max="10005" width="12" customWidth="1"/>
    <col min="10241" max="10241" width="3.28515625" customWidth="1"/>
    <col min="10242" max="10242" width="46.42578125" customWidth="1"/>
    <col min="10243" max="10261" width="12" customWidth="1"/>
    <col min="10497" max="10497" width="3.28515625" customWidth="1"/>
    <col min="10498" max="10498" width="46.42578125" customWidth="1"/>
    <col min="10499" max="10517" width="12" customWidth="1"/>
    <col min="10753" max="10753" width="3.28515625" customWidth="1"/>
    <col min="10754" max="10754" width="46.42578125" customWidth="1"/>
    <col min="10755" max="10773" width="12" customWidth="1"/>
    <col min="11009" max="11009" width="3.28515625" customWidth="1"/>
    <col min="11010" max="11010" width="46.42578125" customWidth="1"/>
    <col min="11011" max="11029" width="12" customWidth="1"/>
    <col min="11265" max="11265" width="3.28515625" customWidth="1"/>
    <col min="11266" max="11266" width="46.42578125" customWidth="1"/>
    <col min="11267" max="11285" width="12" customWidth="1"/>
    <col min="11521" max="11521" width="3.28515625" customWidth="1"/>
    <col min="11522" max="11522" width="46.42578125" customWidth="1"/>
    <col min="11523" max="11541" width="12" customWidth="1"/>
    <col min="11777" max="11777" width="3.28515625" customWidth="1"/>
    <col min="11778" max="11778" width="46.42578125" customWidth="1"/>
    <col min="11779" max="11797" width="12" customWidth="1"/>
    <col min="12033" max="12033" width="3.28515625" customWidth="1"/>
    <col min="12034" max="12034" width="46.42578125" customWidth="1"/>
    <col min="12035" max="12053" width="12" customWidth="1"/>
    <col min="12289" max="12289" width="3.28515625" customWidth="1"/>
    <col min="12290" max="12290" width="46.42578125" customWidth="1"/>
    <col min="12291" max="12309" width="12" customWidth="1"/>
    <col min="12545" max="12545" width="3.28515625" customWidth="1"/>
    <col min="12546" max="12546" width="46.42578125" customWidth="1"/>
    <col min="12547" max="12565" width="12" customWidth="1"/>
    <col min="12801" max="12801" width="3.28515625" customWidth="1"/>
    <col min="12802" max="12802" width="46.42578125" customWidth="1"/>
    <col min="12803" max="12821" width="12" customWidth="1"/>
    <col min="13057" max="13057" width="3.28515625" customWidth="1"/>
    <col min="13058" max="13058" width="46.42578125" customWidth="1"/>
    <col min="13059" max="13077" width="12" customWidth="1"/>
    <col min="13313" max="13313" width="3.28515625" customWidth="1"/>
    <col min="13314" max="13314" width="46.42578125" customWidth="1"/>
    <col min="13315" max="13333" width="12" customWidth="1"/>
    <col min="13569" max="13569" width="3.28515625" customWidth="1"/>
    <col min="13570" max="13570" width="46.42578125" customWidth="1"/>
    <col min="13571" max="13589" width="12" customWidth="1"/>
    <col min="13825" max="13825" width="3.28515625" customWidth="1"/>
    <col min="13826" max="13826" width="46.42578125" customWidth="1"/>
    <col min="13827" max="13845" width="12" customWidth="1"/>
    <col min="14081" max="14081" width="3.28515625" customWidth="1"/>
    <col min="14082" max="14082" width="46.42578125" customWidth="1"/>
    <col min="14083" max="14101" width="12" customWidth="1"/>
    <col min="14337" max="14337" width="3.28515625" customWidth="1"/>
    <col min="14338" max="14338" width="46.42578125" customWidth="1"/>
    <col min="14339" max="14357" width="12" customWidth="1"/>
    <col min="14593" max="14593" width="3.28515625" customWidth="1"/>
    <col min="14594" max="14594" width="46.42578125" customWidth="1"/>
    <col min="14595" max="14613" width="12" customWidth="1"/>
    <col min="14849" max="14849" width="3.28515625" customWidth="1"/>
    <col min="14850" max="14850" width="46.42578125" customWidth="1"/>
    <col min="14851" max="14869" width="12" customWidth="1"/>
    <col min="15105" max="15105" width="3.28515625" customWidth="1"/>
    <col min="15106" max="15106" width="46.42578125" customWidth="1"/>
    <col min="15107" max="15125" width="12" customWidth="1"/>
    <col min="15361" max="15361" width="3.28515625" customWidth="1"/>
    <col min="15362" max="15362" width="46.42578125" customWidth="1"/>
    <col min="15363" max="15381" width="12" customWidth="1"/>
    <col min="15617" max="15617" width="3.28515625" customWidth="1"/>
    <col min="15618" max="15618" width="46.42578125" customWidth="1"/>
    <col min="15619" max="15637" width="12" customWidth="1"/>
    <col min="15873" max="15873" width="3.28515625" customWidth="1"/>
    <col min="15874" max="15874" width="46.42578125" customWidth="1"/>
    <col min="15875" max="15893" width="12" customWidth="1"/>
    <col min="16129" max="16129" width="3.28515625" customWidth="1"/>
    <col min="16130" max="16130" width="46.42578125" customWidth="1"/>
    <col min="16131" max="16149" width="12" customWidth="1"/>
  </cols>
  <sheetData>
    <row r="1" spans="1:21" ht="50.65" customHeight="1"/>
    <row r="2" spans="1:21">
      <c r="B2"/>
    </row>
    <row r="5" spans="1:21" ht="18">
      <c r="A5" s="32" t="s">
        <v>80</v>
      </c>
    </row>
    <row r="6" spans="1:21">
      <c r="A6" s="38"/>
      <c r="F6" s="33"/>
      <c r="G6" s="33"/>
      <c r="H6" s="33"/>
      <c r="I6" s="33"/>
      <c r="L6" s="33"/>
    </row>
    <row r="7" spans="1:21" ht="15.75">
      <c r="A7" s="34" t="s">
        <v>40</v>
      </c>
    </row>
    <row r="8" spans="1:21" ht="15.75">
      <c r="A8" s="34" t="s">
        <v>41</v>
      </c>
    </row>
    <row r="11" spans="1:21">
      <c r="C11" s="57">
        <v>2000</v>
      </c>
      <c r="D11" s="57">
        <v>2001</v>
      </c>
      <c r="E11" s="57">
        <v>2002</v>
      </c>
      <c r="F11" s="57">
        <v>2003</v>
      </c>
      <c r="G11" s="57">
        <v>2004</v>
      </c>
      <c r="H11" s="57">
        <v>2005</v>
      </c>
      <c r="I11" s="57">
        <v>2006</v>
      </c>
      <c r="J11" s="57">
        <v>2007</v>
      </c>
      <c r="K11" s="57">
        <v>2008</v>
      </c>
      <c r="L11" s="57">
        <v>2009</v>
      </c>
      <c r="M11" s="57">
        <v>2010</v>
      </c>
      <c r="N11" s="57">
        <v>2011</v>
      </c>
      <c r="O11" s="57">
        <v>2012</v>
      </c>
      <c r="P11" s="57">
        <v>2013</v>
      </c>
      <c r="Q11" s="57">
        <v>2014</v>
      </c>
      <c r="R11" s="57">
        <v>2015</v>
      </c>
      <c r="S11" s="57">
        <v>2016</v>
      </c>
      <c r="T11" s="57">
        <v>2017</v>
      </c>
      <c r="U11" s="57">
        <v>2018</v>
      </c>
    </row>
    <row r="12" spans="1:21">
      <c r="C12" s="56"/>
      <c r="D12" s="56"/>
      <c r="E12" s="56"/>
      <c r="F12" s="56"/>
    </row>
    <row r="13" spans="1:21">
      <c r="A13" s="38"/>
      <c r="B13" s="38" t="s">
        <v>42</v>
      </c>
      <c r="C13" s="40">
        <v>990.30003668132804</v>
      </c>
      <c r="D13" s="40">
        <v>983.31071440973403</v>
      </c>
      <c r="E13" s="40">
        <v>1045.10785071994</v>
      </c>
      <c r="F13" s="40">
        <v>1076.9220137513701</v>
      </c>
      <c r="G13" s="40">
        <v>1055.75687348619</v>
      </c>
      <c r="H13" s="40">
        <v>1027.56575206875</v>
      </c>
      <c r="I13" s="40">
        <v>970.74826947647705</v>
      </c>
      <c r="J13" s="40">
        <v>1008.43227451181</v>
      </c>
      <c r="K13" s="40">
        <v>1026.2625700272899</v>
      </c>
      <c r="L13" s="40">
        <v>1022.83852419189</v>
      </c>
      <c r="M13" s="40">
        <v>1001.44961569892</v>
      </c>
      <c r="N13" s="40">
        <v>1046.97008560584</v>
      </c>
      <c r="O13" s="40">
        <v>1005.06453713389</v>
      </c>
      <c r="P13" s="40">
        <v>1040.6675832630799</v>
      </c>
      <c r="Q13" s="40">
        <v>1094.9584856323199</v>
      </c>
      <c r="R13" s="40">
        <v>1073.16087313559</v>
      </c>
      <c r="S13" s="40">
        <v>1069.65639319408</v>
      </c>
      <c r="T13" s="40">
        <v>1136.0510863229299</v>
      </c>
      <c r="U13" s="40">
        <v>1173.73612435931</v>
      </c>
    </row>
    <row r="14" spans="1:21">
      <c r="B14" s="41" t="s">
        <v>43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</row>
    <row r="15" spans="1:21">
      <c r="B15" s="43" t="s">
        <v>11</v>
      </c>
      <c r="C15" s="58">
        <v>376.42847999999998</v>
      </c>
      <c r="D15" s="58">
        <v>383.12824000000001</v>
      </c>
      <c r="E15" s="58">
        <v>414.98138</v>
      </c>
      <c r="F15" s="58">
        <v>427.82470000000001</v>
      </c>
      <c r="G15" s="58">
        <v>423.6472048</v>
      </c>
      <c r="H15" s="58">
        <v>420.613</v>
      </c>
      <c r="I15" s="58">
        <v>415.17399999999998</v>
      </c>
      <c r="J15" s="58">
        <v>433.98399999999998</v>
      </c>
      <c r="K15" s="58">
        <v>448.53</v>
      </c>
      <c r="L15" s="58">
        <v>448.09300000000002</v>
      </c>
      <c r="M15" s="58">
        <v>457.08199999999999</v>
      </c>
      <c r="N15" s="58">
        <v>468.05</v>
      </c>
      <c r="O15" s="58">
        <v>462.65600000000001</v>
      </c>
      <c r="P15" s="58">
        <v>473.76600000000002</v>
      </c>
      <c r="Q15" s="58">
        <v>491.65600000000001</v>
      </c>
      <c r="R15" s="58">
        <v>491.86599999999902</v>
      </c>
      <c r="S15" s="58">
        <v>491.58499999999998</v>
      </c>
      <c r="T15" s="58">
        <v>525.84199999999998</v>
      </c>
      <c r="U15" s="58">
        <v>538.85599999999999</v>
      </c>
    </row>
    <row r="16" spans="1:21">
      <c r="B16" s="43" t="s">
        <v>44</v>
      </c>
      <c r="C16" s="58">
        <v>504.089</v>
      </c>
      <c r="D16" s="58">
        <v>488.048</v>
      </c>
      <c r="E16" s="58">
        <v>517.19499999999903</v>
      </c>
      <c r="F16" s="58">
        <v>525.13099999999997</v>
      </c>
      <c r="G16" s="58">
        <v>514.10799999999995</v>
      </c>
      <c r="H16" s="58">
        <v>504.86900000000003</v>
      </c>
      <c r="I16" s="58">
        <v>468.54899999999998</v>
      </c>
      <c r="J16" s="58">
        <v>482.28399999999999</v>
      </c>
      <c r="K16" s="58">
        <v>496.76600000000002</v>
      </c>
      <c r="L16" s="58">
        <v>510.56</v>
      </c>
      <c r="M16" s="58">
        <v>480.209</v>
      </c>
      <c r="N16" s="58">
        <v>505.35899999999998</v>
      </c>
      <c r="O16" s="58">
        <v>466.11399999999901</v>
      </c>
      <c r="P16" s="58">
        <v>493.11599999999902</v>
      </c>
      <c r="Q16" s="58">
        <v>528.33500000000004</v>
      </c>
      <c r="R16" s="58">
        <v>506.95499999999902</v>
      </c>
      <c r="S16" s="58">
        <v>510.19099999999997</v>
      </c>
      <c r="T16" s="58">
        <v>547.62300000000005</v>
      </c>
      <c r="U16" s="58">
        <v>575.62699999999995</v>
      </c>
    </row>
    <row r="17" spans="2:21">
      <c r="B17" s="43" t="s">
        <v>81</v>
      </c>
      <c r="C17" s="58">
        <v>55.6615566813282</v>
      </c>
      <c r="D17" s="58">
        <v>53.926474409734098</v>
      </c>
      <c r="E17" s="58">
        <v>56.997470719944999</v>
      </c>
      <c r="F17" s="58">
        <v>56.531313751376203</v>
      </c>
      <c r="G17" s="58">
        <v>58.469668686193302</v>
      </c>
      <c r="H17" s="58">
        <v>44.667752068759697</v>
      </c>
      <c r="I17" s="58">
        <v>34.235269476477399</v>
      </c>
      <c r="J17" s="58">
        <v>34.210274511811498</v>
      </c>
      <c r="K17" s="58">
        <v>25.003570027293598</v>
      </c>
      <c r="L17" s="58">
        <v>18.175524191893601</v>
      </c>
      <c r="M17" s="58">
        <v>19.651615698926399</v>
      </c>
      <c r="N17" s="58">
        <v>22.710085605848199</v>
      </c>
      <c r="O17" s="58">
        <v>18.326537133900199</v>
      </c>
      <c r="P17" s="58">
        <v>31.9815832630883</v>
      </c>
      <c r="Q17" s="58">
        <v>34.591485632319603</v>
      </c>
      <c r="R17" s="58">
        <v>33.558873135593501</v>
      </c>
      <c r="S17" s="58">
        <v>26.2043931940823</v>
      </c>
      <c r="T17" s="58">
        <v>24.115086322937401</v>
      </c>
      <c r="U17" s="58">
        <v>21.95612435931</v>
      </c>
    </row>
    <row r="18" spans="2:21">
      <c r="B18" s="43" t="s">
        <v>82</v>
      </c>
      <c r="C18" s="58">
        <v>17.952000000000002</v>
      </c>
      <c r="D18" s="58">
        <v>21.911999999999999</v>
      </c>
      <c r="E18" s="58">
        <v>20.500999999999902</v>
      </c>
      <c r="F18" s="58">
        <v>35.018999999999998</v>
      </c>
      <c r="G18" s="58">
        <v>25.387</v>
      </c>
      <c r="H18" s="58">
        <v>24.664000000000001</v>
      </c>
      <c r="I18" s="58">
        <v>20.298999999999999</v>
      </c>
      <c r="J18" s="58">
        <v>19.923999999999999</v>
      </c>
      <c r="K18" s="58">
        <v>15.209</v>
      </c>
      <c r="L18" s="58">
        <v>11.172000000000001</v>
      </c>
      <c r="M18" s="58">
        <v>7.9509999999999996</v>
      </c>
      <c r="N18" s="58">
        <v>10.83</v>
      </c>
      <c r="O18" s="58">
        <v>12.04</v>
      </c>
      <c r="P18" s="58">
        <v>3.5630000000000002</v>
      </c>
      <c r="Q18" s="58">
        <v>3.8260000000000001</v>
      </c>
      <c r="R18" s="58">
        <v>2.7529999999999899</v>
      </c>
      <c r="S18" s="58">
        <v>1.5129999999999999</v>
      </c>
      <c r="T18" s="58">
        <v>1.0209999999999999</v>
      </c>
      <c r="U18" s="58">
        <v>0.49199999999999999</v>
      </c>
    </row>
    <row r="19" spans="2:21">
      <c r="B19" s="43" t="s">
        <v>83</v>
      </c>
      <c r="C19" s="58">
        <v>0.312</v>
      </c>
      <c r="D19" s="58">
        <v>0.32400000000000101</v>
      </c>
      <c r="E19" s="58">
        <v>0.31900000000000001</v>
      </c>
      <c r="F19" s="58">
        <v>0.33700000000000002</v>
      </c>
      <c r="G19" s="58">
        <v>0.499</v>
      </c>
      <c r="H19" s="58">
        <v>2.5910000000000002</v>
      </c>
      <c r="I19" s="58">
        <v>2.552</v>
      </c>
      <c r="J19" s="58">
        <v>3.8260000000000001</v>
      </c>
      <c r="K19" s="58">
        <v>3.7930000000000001</v>
      </c>
      <c r="L19" s="58">
        <v>1.52</v>
      </c>
      <c r="M19" s="58">
        <v>8.9999999999999993E-3</v>
      </c>
      <c r="N19" s="58">
        <v>1.0999999999999999E-2</v>
      </c>
      <c r="O19" s="58">
        <v>0.01</v>
      </c>
      <c r="P19" s="58">
        <v>0.311</v>
      </c>
      <c r="Q19" s="58">
        <v>0.52900000000000003</v>
      </c>
      <c r="R19" s="58">
        <v>2.2599999999999998</v>
      </c>
      <c r="S19" s="58">
        <v>1.954</v>
      </c>
      <c r="T19" s="58">
        <v>1.444</v>
      </c>
      <c r="U19" s="58">
        <v>1.304</v>
      </c>
    </row>
    <row r="20" spans="2:21">
      <c r="B20" s="43" t="s">
        <v>46</v>
      </c>
      <c r="C20" s="58">
        <v>35.856999999999999</v>
      </c>
      <c r="D20" s="58">
        <v>35.972000000000001</v>
      </c>
      <c r="E20" s="58">
        <v>35.113999999999997</v>
      </c>
      <c r="F20" s="58">
        <v>32.079000000000001</v>
      </c>
      <c r="G20" s="58">
        <v>33.646000000000001</v>
      </c>
      <c r="H20" s="58">
        <v>30.161000000000001</v>
      </c>
      <c r="I20" s="58">
        <v>29.939</v>
      </c>
      <c r="J20" s="58">
        <v>34.204000000000001</v>
      </c>
      <c r="K20" s="58">
        <v>36.960999999999999</v>
      </c>
      <c r="L20" s="58">
        <v>33.317999999999998</v>
      </c>
      <c r="M20" s="58">
        <v>36.546999999999997</v>
      </c>
      <c r="N20" s="58">
        <v>40.01</v>
      </c>
      <c r="O20" s="58">
        <v>45.9179999999999</v>
      </c>
      <c r="P20" s="58">
        <v>37.93</v>
      </c>
      <c r="Q20" s="58">
        <v>36.021000000000001</v>
      </c>
      <c r="R20" s="58">
        <v>35.767999999999901</v>
      </c>
      <c r="S20" s="58">
        <v>38.209000000000003</v>
      </c>
      <c r="T20" s="58">
        <v>36.006</v>
      </c>
      <c r="U20" s="58">
        <v>35.500999999999998</v>
      </c>
    </row>
    <row r="21" spans="2:21"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</row>
    <row r="22" spans="2:21">
      <c r="B22" s="41" t="s">
        <v>48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</row>
    <row r="23" spans="2:21">
      <c r="B23" s="43" t="s">
        <v>11</v>
      </c>
      <c r="C23" s="58">
        <v>38.011558725321102</v>
      </c>
      <c r="D23" s="58">
        <v>38.963090138805697</v>
      </c>
      <c r="E23" s="58">
        <v>39.707038820360097</v>
      </c>
      <c r="F23" s="58">
        <v>39.726618505058198</v>
      </c>
      <c r="G23" s="58">
        <v>40.1273451719128</v>
      </c>
      <c r="H23" s="58">
        <v>40.932952383163297</v>
      </c>
      <c r="I23" s="58">
        <v>42.768451209694398</v>
      </c>
      <c r="J23" s="58">
        <v>43.035512742796101</v>
      </c>
      <c r="K23" s="58">
        <v>43.705189402754002</v>
      </c>
      <c r="L23" s="58">
        <v>43.808772294142997</v>
      </c>
      <c r="M23" s="58">
        <v>45.642036587232099</v>
      </c>
      <c r="N23" s="58">
        <v>44.705193246199997</v>
      </c>
      <c r="O23" s="58">
        <v>46.032466862211301</v>
      </c>
      <c r="P23" s="58">
        <v>45.525200133021499</v>
      </c>
      <c r="Q23" s="58">
        <v>44.901793670841897</v>
      </c>
      <c r="R23" s="58">
        <v>45.833389225498898</v>
      </c>
      <c r="S23" s="58">
        <v>45.957281527770398</v>
      </c>
      <c r="T23" s="58">
        <v>46.286826915679903</v>
      </c>
      <c r="U23" s="58">
        <v>45.909467112477003</v>
      </c>
    </row>
    <row r="24" spans="2:21">
      <c r="B24" s="43" t="s">
        <v>44</v>
      </c>
      <c r="C24" s="58">
        <v>50.902653875414501</v>
      </c>
      <c r="D24" s="58">
        <v>49.633141676175804</v>
      </c>
      <c r="E24" s="58">
        <v>49.487237096508103</v>
      </c>
      <c r="F24" s="58">
        <v>48.762212425275401</v>
      </c>
      <c r="G24" s="58">
        <v>48.695681071189597</v>
      </c>
      <c r="H24" s="58">
        <v>49.132524997409199</v>
      </c>
      <c r="I24" s="58">
        <v>48.266787047963199</v>
      </c>
      <c r="J24" s="58">
        <v>47.825125413947703</v>
      </c>
      <c r="K24" s="58">
        <v>48.405351077627998</v>
      </c>
      <c r="L24" s="58">
        <v>49.915992400009898</v>
      </c>
      <c r="M24" s="58">
        <v>47.951388913845101</v>
      </c>
      <c r="N24" s="58">
        <v>48.268714354676597</v>
      </c>
      <c r="O24" s="58">
        <v>46.376524370185898</v>
      </c>
      <c r="P24" s="58">
        <v>47.384583504926603</v>
      </c>
      <c r="Q24" s="58">
        <v>48.251601036261697</v>
      </c>
      <c r="R24" s="58">
        <v>47.239422596424298</v>
      </c>
      <c r="S24" s="58">
        <v>47.696718614145503</v>
      </c>
      <c r="T24" s="58">
        <v>48.204082245323498</v>
      </c>
      <c r="U24" s="58">
        <v>49.0422837001978</v>
      </c>
    </row>
    <row r="25" spans="2:21">
      <c r="B25" s="43" t="s">
        <v>81</v>
      </c>
      <c r="C25" s="58">
        <v>5.6206760193466199</v>
      </c>
      <c r="D25" s="58">
        <v>5.4841743936559597</v>
      </c>
      <c r="E25" s="58">
        <v>5.4537405570804101</v>
      </c>
      <c r="F25" s="58">
        <v>5.24934145922541</v>
      </c>
      <c r="G25" s="58">
        <v>5.5381755169750102</v>
      </c>
      <c r="H25" s="58">
        <v>4.3469483075736797</v>
      </c>
      <c r="I25" s="58">
        <v>3.5266886949940601</v>
      </c>
      <c r="J25" s="58">
        <v>3.3924216208146398</v>
      </c>
      <c r="K25" s="58">
        <v>2.43637162238399</v>
      </c>
      <c r="L25" s="58">
        <v>1.77696906813844</v>
      </c>
      <c r="M25" s="58">
        <v>1.96231696441476</v>
      </c>
      <c r="N25" s="58">
        <v>2.16912459277254</v>
      </c>
      <c r="O25" s="58">
        <v>1.82341894045542</v>
      </c>
      <c r="P25" s="58">
        <v>3.0731795414254801</v>
      </c>
      <c r="Q25" s="58">
        <v>3.1591595559299801</v>
      </c>
      <c r="R25" s="58">
        <v>3.1271055417386</v>
      </c>
      <c r="S25" s="58">
        <v>2.44979540727409</v>
      </c>
      <c r="T25" s="58">
        <v>2.1227114355385899</v>
      </c>
      <c r="U25" s="58">
        <v>1.8706184383048501</v>
      </c>
    </row>
    <row r="26" spans="2:21">
      <c r="B26" s="43" t="s">
        <v>82</v>
      </c>
      <c r="C26" s="58">
        <v>1.8127839377003701</v>
      </c>
      <c r="D26" s="58">
        <v>2.2283902411409602</v>
      </c>
      <c r="E26" s="58">
        <v>1.96161573046049</v>
      </c>
      <c r="F26" s="58">
        <v>3.2517674959595202</v>
      </c>
      <c r="G26" s="58">
        <v>2.4046255949222499</v>
      </c>
      <c r="H26" s="58">
        <v>2.4002356978465702</v>
      </c>
      <c r="I26" s="58">
        <v>2.0910673382860798</v>
      </c>
      <c r="J26" s="58">
        <v>1.9757400178058799</v>
      </c>
      <c r="K26" s="58">
        <v>1.48197941191556</v>
      </c>
      <c r="L26" s="58">
        <v>1.09225451874982</v>
      </c>
      <c r="M26" s="58">
        <v>0.79394907895100397</v>
      </c>
      <c r="N26" s="58">
        <v>1.03441350893354</v>
      </c>
      <c r="O26" s="58">
        <v>1.1979330237174499</v>
      </c>
      <c r="P26" s="58">
        <v>0.34237638005672799</v>
      </c>
      <c r="Q26" s="58">
        <v>0.349419640123666</v>
      </c>
      <c r="R26" s="58">
        <v>0.25653190205828102</v>
      </c>
      <c r="S26" s="58">
        <v>0.14144729182443899</v>
      </c>
      <c r="T26" s="58">
        <v>8.9872718955330999E-2</v>
      </c>
      <c r="U26" s="58">
        <v>4.1917428439766001E-2</v>
      </c>
    </row>
    <row r="27" spans="2:21">
      <c r="B27" s="43" t="s">
        <v>83</v>
      </c>
      <c r="C27" s="58">
        <v>3.1505603195326998E-2</v>
      </c>
      <c r="D27" s="58">
        <v>3.2949910465940001E-2</v>
      </c>
      <c r="E27" s="58">
        <v>3.0523165602502001E-2</v>
      </c>
      <c r="F27" s="58">
        <v>3.1292888036162002E-2</v>
      </c>
      <c r="G27" s="58">
        <v>4.7264669786354997E-2</v>
      </c>
      <c r="H27" s="58">
        <v>0.25214931451185801</v>
      </c>
      <c r="I27" s="58">
        <v>0.26288998705877598</v>
      </c>
      <c r="J27" s="58">
        <v>0.37940078840219499</v>
      </c>
      <c r="K27" s="58">
        <v>0.36959352418934299</v>
      </c>
      <c r="L27" s="58">
        <v>0.14860605697276599</v>
      </c>
      <c r="M27" s="58">
        <v>8.9869723437999995E-4</v>
      </c>
      <c r="N27" s="58">
        <v>1.0506508400989999E-3</v>
      </c>
      <c r="O27" s="58">
        <v>9.9496098315400008E-4</v>
      </c>
      <c r="P27" s="58">
        <v>2.9884662979973001E-2</v>
      </c>
      <c r="Q27" s="58">
        <v>4.8312333932414998E-2</v>
      </c>
      <c r="R27" s="58">
        <v>0.210592843680246</v>
      </c>
      <c r="S27" s="58">
        <v>0.182675484616625</v>
      </c>
      <c r="T27" s="58">
        <v>0.12710696001126201</v>
      </c>
      <c r="U27" s="58">
        <v>0.111098224970437</v>
      </c>
    </row>
    <row r="28" spans="2:21">
      <c r="B28" s="43" t="s">
        <v>46</v>
      </c>
      <c r="C28" s="58">
        <v>3.62082183902195</v>
      </c>
      <c r="D28" s="58">
        <v>3.6582536397554999</v>
      </c>
      <c r="E28" s="58">
        <v>3.35984462998828</v>
      </c>
      <c r="F28" s="58">
        <v>2.9787672264452301</v>
      </c>
      <c r="G28" s="58">
        <v>3.18690797521386</v>
      </c>
      <c r="H28" s="58">
        <v>2.9351892994952302</v>
      </c>
      <c r="I28" s="58">
        <v>3.0841157220033999</v>
      </c>
      <c r="J28" s="58">
        <v>3.3917994162333098</v>
      </c>
      <c r="K28" s="58">
        <v>3.6015149611289998</v>
      </c>
      <c r="L28" s="58">
        <v>3.2574056619859202</v>
      </c>
      <c r="M28" s="58">
        <v>3.64940975832251</v>
      </c>
      <c r="N28" s="58">
        <v>3.8215036465772001</v>
      </c>
      <c r="O28" s="58">
        <v>4.5686618424466898</v>
      </c>
      <c r="P28" s="58">
        <v>3.6447757775895799</v>
      </c>
      <c r="Q28" s="58">
        <v>3.2897137629102402</v>
      </c>
      <c r="R28" s="58">
        <v>3.33295789059957</v>
      </c>
      <c r="S28" s="58">
        <v>3.57208167436879</v>
      </c>
      <c r="T28" s="58">
        <v>3.1693997244913299</v>
      </c>
      <c r="U28" s="58">
        <v>3.0246150956100402</v>
      </c>
    </row>
    <row r="29" spans="2:21"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</row>
    <row r="30" spans="2:21">
      <c r="B30" s="38" t="s">
        <v>49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</row>
    <row r="31" spans="2:21">
      <c r="B31" s="43" t="s">
        <v>84</v>
      </c>
      <c r="C31" s="58">
        <v>601.11419999999896</v>
      </c>
      <c r="D31" s="58">
        <v>610.23659999999904</v>
      </c>
      <c r="E31" s="58">
        <v>620.83420000000001</v>
      </c>
      <c r="F31" s="58">
        <v>631.15599999999904</v>
      </c>
      <c r="G31" s="58">
        <v>642.56619999999896</v>
      </c>
      <c r="H31" s="58">
        <v>654.20629999999903</v>
      </c>
      <c r="I31" s="58">
        <v>667.31589999999903</v>
      </c>
      <c r="J31" s="58">
        <v>679.66430000000003</v>
      </c>
      <c r="K31" s="58">
        <v>693.16639999999904</v>
      </c>
      <c r="L31" s="58">
        <v>703.80489999999895</v>
      </c>
      <c r="M31" s="58">
        <v>713.91449999999895</v>
      </c>
      <c r="N31" s="58">
        <v>721.63979999999901</v>
      </c>
      <c r="O31" s="58">
        <v>732.08289999999897</v>
      </c>
      <c r="P31" s="58">
        <v>739.02999999999895</v>
      </c>
      <c r="Q31" s="58">
        <v>743.27359999999896</v>
      </c>
      <c r="R31" s="58">
        <v>747.47249999999894</v>
      </c>
      <c r="S31" s="58">
        <v>750.05649999999901</v>
      </c>
      <c r="T31" s="58">
        <v>755.24609999999905</v>
      </c>
      <c r="U31" s="58">
        <v>756.36919999999895</v>
      </c>
    </row>
    <row r="32" spans="2:21">
      <c r="B32" s="43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>
      <c r="A33" s="38"/>
      <c r="B33" s="38" t="s">
        <v>85</v>
      </c>
      <c r="C33" s="47">
        <v>1.63596625779482</v>
      </c>
      <c r="D33" s="47">
        <v>1.5987398245364699</v>
      </c>
      <c r="E33" s="47">
        <v>1.67081387578188</v>
      </c>
      <c r="F33" s="47">
        <v>1.6939054968207099</v>
      </c>
      <c r="G33" s="47">
        <v>1.6309022607883701</v>
      </c>
      <c r="H33" s="47">
        <v>1.55809013894968</v>
      </c>
      <c r="I33" s="47">
        <v>1.4425231502448499</v>
      </c>
      <c r="J33" s="47">
        <v>1.47053457318828</v>
      </c>
      <c r="K33" s="47">
        <v>1.46818053793042</v>
      </c>
      <c r="L33" s="47">
        <v>1.4431960456539701</v>
      </c>
      <c r="M33" s="47">
        <v>1.3923053549114399</v>
      </c>
      <c r="N33" s="47">
        <v>1.44026886655343</v>
      </c>
      <c r="O33" s="47">
        <v>1.3625837280639901</v>
      </c>
      <c r="P33" s="47">
        <v>1.3978873637918401</v>
      </c>
      <c r="Q33" s="47">
        <v>1.46291432176835</v>
      </c>
      <c r="R33" s="47">
        <v>1.42635111784793</v>
      </c>
      <c r="S33" s="47">
        <v>1.4178355379815799</v>
      </c>
      <c r="T33" s="47">
        <v>1.49575129738894</v>
      </c>
      <c r="U33" s="47">
        <v>1.5434580101348701</v>
      </c>
    </row>
    <row r="34" spans="1:21">
      <c r="A34" s="38"/>
      <c r="B34" s="38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</row>
    <row r="36" spans="1:21">
      <c r="A36" s="38"/>
      <c r="B36" s="38" t="s">
        <v>54</v>
      </c>
      <c r="C36" s="48">
        <v>55.184426282318</v>
      </c>
      <c r="D36" s="48">
        <v>56.654339769411997</v>
      </c>
      <c r="E36" s="48">
        <v>59.224516527638897</v>
      </c>
      <c r="F36" s="48">
        <v>62.232063902302798</v>
      </c>
      <c r="G36" s="48">
        <v>59.262323615753502</v>
      </c>
      <c r="H36" s="48">
        <v>56.204562788128001</v>
      </c>
      <c r="I36" s="48">
        <v>52.3795717459857</v>
      </c>
      <c r="J36" s="48">
        <v>54.402697665759902</v>
      </c>
      <c r="K36" s="48">
        <v>53.6384067469195</v>
      </c>
      <c r="L36" s="48">
        <v>50.925647260591099</v>
      </c>
      <c r="M36" s="48">
        <v>50.669204760362803</v>
      </c>
      <c r="N36" s="48">
        <v>50.2921264256399</v>
      </c>
      <c r="O36" s="48">
        <v>46.409145343623997</v>
      </c>
      <c r="P36" s="48">
        <v>47.950933854203797</v>
      </c>
      <c r="Q36" s="48">
        <v>49.025742978464599</v>
      </c>
      <c r="R36" s="48">
        <v>48.423498910835598</v>
      </c>
      <c r="S36" s="48">
        <v>46.502712410153599</v>
      </c>
      <c r="T36" s="47">
        <v>49.662281156043697</v>
      </c>
      <c r="U36" s="47">
        <v>49.031319227929103</v>
      </c>
    </row>
    <row r="37" spans="1:21">
      <c r="B37" s="41" t="s">
        <v>55</v>
      </c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>
      <c r="B38" s="43" t="s">
        <v>11</v>
      </c>
      <c r="C38" s="42">
        <v>22.4186289333493</v>
      </c>
      <c r="D38" s="42">
        <v>24.506237517367399</v>
      </c>
      <c r="E38" s="42">
        <v>25.5692916377002</v>
      </c>
      <c r="F38" s="42">
        <v>27.383311799505801</v>
      </c>
      <c r="G38" s="42">
        <v>25.4673968840677</v>
      </c>
      <c r="H38" s="42">
        <v>24.1560884239837</v>
      </c>
      <c r="I38" s="42">
        <v>23.207942498700099</v>
      </c>
      <c r="J38" s="42">
        <v>24.3628562840562</v>
      </c>
      <c r="K38" s="42">
        <v>23.749423533518101</v>
      </c>
      <c r="L38" s="42">
        <v>21.3840933780786</v>
      </c>
      <c r="M38" s="42">
        <v>22.6256574984852</v>
      </c>
      <c r="N38" s="42">
        <v>20.3792682420464</v>
      </c>
      <c r="O38" s="42">
        <v>18.4327839421127</v>
      </c>
      <c r="P38" s="42">
        <v>18.906874430618299</v>
      </c>
      <c r="Q38" s="42">
        <v>18.275999661217199</v>
      </c>
      <c r="R38" s="42">
        <v>19.043081293882398</v>
      </c>
      <c r="S38" s="42">
        <v>17.285452976914399</v>
      </c>
      <c r="T38" s="42">
        <v>18.912717770799201</v>
      </c>
      <c r="U38" s="42">
        <v>17.1336150263168</v>
      </c>
    </row>
    <row r="39" spans="1:21">
      <c r="B39" s="43" t="s">
        <v>44</v>
      </c>
      <c r="C39" s="42">
        <v>25.2832719206754</v>
      </c>
      <c r="D39" s="42">
        <v>24.485413223950999</v>
      </c>
      <c r="E39" s="42">
        <v>25.932438202714401</v>
      </c>
      <c r="F39" s="42">
        <v>26.2611004752148</v>
      </c>
      <c r="G39" s="42">
        <v>25.695064040130699</v>
      </c>
      <c r="H39" s="42">
        <v>25.195915428184399</v>
      </c>
      <c r="I39" s="42">
        <v>23.397472828387698</v>
      </c>
      <c r="J39" s="42">
        <v>24.0401063824491</v>
      </c>
      <c r="K39" s="42">
        <v>24.7265353824661</v>
      </c>
      <c r="L39" s="42">
        <v>25.391526701739199</v>
      </c>
      <c r="M39" s="42">
        <v>23.827202538662799</v>
      </c>
      <c r="N39" s="42">
        <v>25.054327161100598</v>
      </c>
      <c r="O39" s="42">
        <v>22.9795522651923</v>
      </c>
      <c r="P39" s="42">
        <v>24.231409315151399</v>
      </c>
      <c r="Q39" s="42">
        <v>25.858157533965699</v>
      </c>
      <c r="R39" s="42">
        <v>24.651649209244098</v>
      </c>
      <c r="S39" s="42">
        <v>24.9500038703036</v>
      </c>
      <c r="T39" s="42">
        <v>26.8002557224697</v>
      </c>
      <c r="U39" s="42">
        <v>28.1688110634142</v>
      </c>
    </row>
    <row r="40" spans="1:21">
      <c r="B40" s="43" t="s">
        <v>81</v>
      </c>
      <c r="C40" s="42">
        <v>3.9480077502542299</v>
      </c>
      <c r="D40" s="42">
        <v>3.8251639686269101</v>
      </c>
      <c r="E40" s="42">
        <v>4.0431906553800303</v>
      </c>
      <c r="F40" s="42">
        <v>4.0085637638013196</v>
      </c>
      <c r="G40" s="42">
        <v>4.1448543114307999</v>
      </c>
      <c r="H40" s="42">
        <v>3.1647067965659299</v>
      </c>
      <c r="I40" s="42">
        <v>2.42612518645138</v>
      </c>
      <c r="J40" s="42">
        <v>2.4189138719524501</v>
      </c>
      <c r="K40" s="42">
        <v>1.76543202584949</v>
      </c>
      <c r="L40" s="42">
        <v>1.27752182511279</v>
      </c>
      <c r="M40" s="42">
        <v>1.3871172323038199</v>
      </c>
      <c r="N40" s="42">
        <v>1.6023508339338699</v>
      </c>
      <c r="O40" s="42">
        <v>1.2888999191644199</v>
      </c>
      <c r="P40" s="42">
        <v>2.2268119053462199</v>
      </c>
      <c r="Q40" s="42">
        <v>2.40283186476357</v>
      </c>
      <c r="R40" s="42">
        <v>2.3356834204966002</v>
      </c>
      <c r="S40" s="42">
        <v>1.81757492260001</v>
      </c>
      <c r="T40" s="42">
        <v>1.6711198421872</v>
      </c>
      <c r="U40" s="42">
        <v>1.52112565894776</v>
      </c>
    </row>
    <row r="41" spans="1:21">
      <c r="B41" s="43" t="s">
        <v>82</v>
      </c>
      <c r="C41" s="42">
        <v>1.3417523328000001</v>
      </c>
      <c r="D41" s="42">
        <v>1.6377271120941099</v>
      </c>
      <c r="E41" s="42">
        <v>1.53226741169411</v>
      </c>
      <c r="F41" s="42">
        <v>2.6173587868941102</v>
      </c>
      <c r="G41" s="42">
        <v>1.89745245503529</v>
      </c>
      <c r="H41" s="42">
        <v>1.84341463548235</v>
      </c>
      <c r="I41" s="42">
        <v>1.5171697083058799</v>
      </c>
      <c r="J41" s="42">
        <v>1.4891417936</v>
      </c>
      <c r="K41" s="42">
        <v>1.1367374793647</v>
      </c>
      <c r="L41" s="42">
        <v>0.83500763491764696</v>
      </c>
      <c r="M41" s="42">
        <v>0.59426653287058795</v>
      </c>
      <c r="N41" s="42">
        <v>0.80944617670588204</v>
      </c>
      <c r="O41" s="42">
        <v>0.89988291482353</v>
      </c>
      <c r="P41" s="42">
        <v>0.26630256025882298</v>
      </c>
      <c r="Q41" s="42">
        <v>0.28595947110588199</v>
      </c>
      <c r="R41" s="42">
        <v>0.205762264494118</v>
      </c>
      <c r="S41" s="42">
        <v>0.1130832932</v>
      </c>
      <c r="T41" s="42">
        <v>7.6310669105881995E-2</v>
      </c>
      <c r="U41" s="42">
        <v>3.6772624094118002E-2</v>
      </c>
    </row>
    <row r="42" spans="1:21">
      <c r="B42" s="43" t="s">
        <v>83</v>
      </c>
      <c r="C42" s="42">
        <v>0</v>
      </c>
      <c r="D42" s="42">
        <v>0</v>
      </c>
      <c r="E42" s="42">
        <v>0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</row>
    <row r="43" spans="1:21">
      <c r="B43" s="43" t="s">
        <v>46</v>
      </c>
      <c r="C43" s="42">
        <v>2.1927653452390299</v>
      </c>
      <c r="D43" s="42">
        <v>2.1997979473725802</v>
      </c>
      <c r="E43" s="42">
        <v>2.1473286201501298</v>
      </c>
      <c r="F43" s="42">
        <v>1.9617290768866</v>
      </c>
      <c r="G43" s="42">
        <v>2.0575559250888902</v>
      </c>
      <c r="H43" s="42">
        <v>1.84443750391149</v>
      </c>
      <c r="I43" s="42">
        <v>1.8308615241406501</v>
      </c>
      <c r="J43" s="42">
        <v>2.09167933370209</v>
      </c>
      <c r="K43" s="42">
        <v>2.2602783257210501</v>
      </c>
      <c r="L43" s="42">
        <v>2.03749772074279</v>
      </c>
      <c r="M43" s="42">
        <v>2.2349609580403</v>
      </c>
      <c r="N43" s="42">
        <v>2.4467340118530201</v>
      </c>
      <c r="O43" s="42">
        <v>2.8080263023310899</v>
      </c>
      <c r="P43" s="42">
        <v>2.31953564282892</v>
      </c>
      <c r="Q43" s="42">
        <v>2.20279444741209</v>
      </c>
      <c r="R43" s="42">
        <v>2.1873227227182901</v>
      </c>
      <c r="S43" s="42">
        <v>2.3365973471355201</v>
      </c>
      <c r="T43" s="42">
        <v>2.2018771514816202</v>
      </c>
      <c r="U43" s="42">
        <v>2.1709948551560601</v>
      </c>
    </row>
    <row r="44" spans="1:21">
      <c r="B44" s="59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</row>
    <row r="45" spans="1:21">
      <c r="B45" s="41" t="s">
        <v>48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</row>
    <row r="46" spans="1:21">
      <c r="B46" s="43" t="s">
        <v>11</v>
      </c>
      <c r="C46" s="42">
        <v>40.681729773010403</v>
      </c>
      <c r="D46" s="42">
        <v>43.273306360105202</v>
      </c>
      <c r="E46" s="42">
        <v>43.192207865750198</v>
      </c>
      <c r="F46" s="42">
        <v>44.031002397960897</v>
      </c>
      <c r="G46" s="42">
        <v>43.002044573987597</v>
      </c>
      <c r="H46" s="42">
        <v>43.035484550082401</v>
      </c>
      <c r="I46" s="42">
        <v>44.3555109819496</v>
      </c>
      <c r="J46" s="42">
        <v>44.883462279292601</v>
      </c>
      <c r="K46" s="42">
        <v>44.326400862331703</v>
      </c>
      <c r="L46" s="42">
        <v>42.073351912627899</v>
      </c>
      <c r="M46" s="42">
        <v>44.7263443574574</v>
      </c>
      <c r="N46" s="42">
        <v>40.604878217715203</v>
      </c>
      <c r="O46" s="42">
        <v>39.781304834255501</v>
      </c>
      <c r="P46" s="42">
        <v>39.504842699677098</v>
      </c>
      <c r="Q46" s="42">
        <v>37.322451524212497</v>
      </c>
      <c r="R46" s="42">
        <v>39.366495561050797</v>
      </c>
      <c r="S46" s="42">
        <v>37.158223287387898</v>
      </c>
      <c r="T46" s="42">
        <v>38.053503045628602</v>
      </c>
      <c r="U46" s="42">
        <v>34.9186436517098</v>
      </c>
    </row>
    <row r="47" spans="1:21">
      <c r="B47" s="43" t="s">
        <v>44</v>
      </c>
      <c r="C47" s="42">
        <v>45.772118408718804</v>
      </c>
      <c r="D47" s="42">
        <v>43.205552965819599</v>
      </c>
      <c r="E47" s="42">
        <v>43.772239340896</v>
      </c>
      <c r="F47" s="42">
        <v>42.176760452958703</v>
      </c>
      <c r="G47" s="42">
        <v>43.336863146820903</v>
      </c>
      <c r="H47" s="42">
        <v>44.7844442570224</v>
      </c>
      <c r="I47" s="42">
        <v>44.630363591039099</v>
      </c>
      <c r="J47" s="42">
        <v>44.108336438989802</v>
      </c>
      <c r="K47" s="42">
        <v>46.057612904327698</v>
      </c>
      <c r="L47" s="42">
        <v>49.789054343666201</v>
      </c>
      <c r="M47" s="42">
        <v>46.963266656266399</v>
      </c>
      <c r="N47" s="42">
        <v>49.747998127540001</v>
      </c>
      <c r="O47" s="42">
        <v>49.463139006638301</v>
      </c>
      <c r="P47" s="42">
        <v>50.471006712588398</v>
      </c>
      <c r="Q47" s="42">
        <v>52.706974026044399</v>
      </c>
      <c r="R47" s="42">
        <v>50.874562140111898</v>
      </c>
      <c r="S47" s="42">
        <v>53.663574291731599</v>
      </c>
      <c r="T47" s="42">
        <v>53.990423821269701</v>
      </c>
      <c r="U47" s="42">
        <v>57.473240680219902</v>
      </c>
    </row>
    <row r="48" spans="1:21">
      <c r="B48" s="43" t="s">
        <v>81</v>
      </c>
      <c r="C48" s="42">
        <v>7.1473612588646596</v>
      </c>
      <c r="D48" s="42">
        <v>6.7496645017937897</v>
      </c>
      <c r="E48" s="42">
        <v>6.8246382266378696</v>
      </c>
      <c r="F48" s="42">
        <v>6.4379721552729698</v>
      </c>
      <c r="G48" s="42">
        <v>6.9906416180729503</v>
      </c>
      <c r="H48" s="42">
        <v>5.62510362144201</v>
      </c>
      <c r="I48" s="42">
        <v>4.6278010442790203</v>
      </c>
      <c r="J48" s="42">
        <v>4.43817781767022</v>
      </c>
      <c r="K48" s="42">
        <v>3.2884342103640698</v>
      </c>
      <c r="L48" s="42">
        <v>2.50503265608695</v>
      </c>
      <c r="M48" s="42">
        <v>2.7339993588623202</v>
      </c>
      <c r="N48" s="42">
        <v>3.1816358816439498</v>
      </c>
      <c r="O48" s="42">
        <v>2.7743375994249901</v>
      </c>
      <c r="P48" s="42">
        <v>4.6381717695687597</v>
      </c>
      <c r="Q48" s="42">
        <v>4.8977192794456004</v>
      </c>
      <c r="R48" s="42">
        <v>4.8202402324922096</v>
      </c>
      <c r="S48" s="42">
        <v>3.9093207118026401</v>
      </c>
      <c r="T48" s="42">
        <v>3.3665525236080001</v>
      </c>
      <c r="U48" s="42">
        <v>3.1035751173435</v>
      </c>
    </row>
    <row r="49" spans="1:21">
      <c r="B49" s="43" t="s">
        <v>82</v>
      </c>
      <c r="C49" s="42">
        <v>2.42907036892935</v>
      </c>
      <c r="D49" s="42">
        <v>2.8898391396526</v>
      </c>
      <c r="E49" s="42">
        <v>2.5863659774154799</v>
      </c>
      <c r="F49" s="42">
        <v>4.2036210431648504</v>
      </c>
      <c r="G49" s="42">
        <v>3.2002114197122502</v>
      </c>
      <c r="H49" s="42">
        <v>3.2765747377049101</v>
      </c>
      <c r="I49" s="42">
        <v>2.8939807391868801</v>
      </c>
      <c r="J49" s="42">
        <v>2.7322494415175602</v>
      </c>
      <c r="K49" s="42">
        <v>2.1173777073332598</v>
      </c>
      <c r="L49" s="42">
        <v>1.6373273257902701</v>
      </c>
      <c r="M49" s="42">
        <v>1.1712956064737601</v>
      </c>
      <c r="N49" s="42">
        <v>1.60724040299231</v>
      </c>
      <c r="O49" s="42">
        <v>1.93698437602011</v>
      </c>
      <c r="P49" s="42">
        <v>0.55467505548669804</v>
      </c>
      <c r="Q49" s="42">
        <v>0.582874413858813</v>
      </c>
      <c r="R49" s="42">
        <v>0.42463954529949599</v>
      </c>
      <c r="S49" s="42">
        <v>0.243224559696952</v>
      </c>
      <c r="T49" s="42">
        <v>0.15373156919756401</v>
      </c>
      <c r="U49" s="42">
        <v>7.5027727306156006E-2</v>
      </c>
    </row>
    <row r="50" spans="1:21">
      <c r="B50" s="43" t="s">
        <v>83</v>
      </c>
      <c r="C50" s="42">
        <v>0</v>
      </c>
      <c r="D50" s="42">
        <v>0</v>
      </c>
      <c r="E50" s="42">
        <v>0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</row>
    <row r="51" spans="1:21">
      <c r="B51" s="43" t="s">
        <v>46</v>
      </c>
      <c r="C51" s="42">
        <v>3.9697201904766302</v>
      </c>
      <c r="D51" s="42">
        <v>3.8816370326287899</v>
      </c>
      <c r="E51" s="42">
        <v>3.6245485893003799</v>
      </c>
      <c r="F51" s="42">
        <v>3.1506439506424799</v>
      </c>
      <c r="G51" s="42">
        <v>3.4702392414062402</v>
      </c>
      <c r="H51" s="42">
        <v>3.2783928337482098</v>
      </c>
      <c r="I51" s="42">
        <v>3.49234364354521</v>
      </c>
      <c r="J51" s="42">
        <v>3.8377740225296999</v>
      </c>
      <c r="K51" s="42">
        <v>4.2101743156432301</v>
      </c>
      <c r="L51" s="42">
        <v>3.9952337618285099</v>
      </c>
      <c r="M51" s="42">
        <v>4.4050940209400498</v>
      </c>
      <c r="N51" s="42">
        <v>4.8582473701083897</v>
      </c>
      <c r="O51" s="42">
        <v>6.0442341836609703</v>
      </c>
      <c r="P51" s="42">
        <v>4.8313037626790001</v>
      </c>
      <c r="Q51" s="42">
        <v>4.4899807564385901</v>
      </c>
      <c r="R51" s="42">
        <v>4.5140625210455196</v>
      </c>
      <c r="S51" s="42">
        <v>5.0256571493807796</v>
      </c>
      <c r="T51" s="42">
        <v>4.4357890402960596</v>
      </c>
      <c r="U51" s="42">
        <v>4.4295128234205299</v>
      </c>
    </row>
    <row r="52" spans="1:21"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</row>
    <row r="53" spans="1:21">
      <c r="A53" s="38"/>
      <c r="B53" s="39" t="s">
        <v>56</v>
      </c>
      <c r="C53" s="48">
        <v>55.724956314503302</v>
      </c>
      <c r="D53" s="48">
        <v>57.615908114477001</v>
      </c>
      <c r="E53" s="48">
        <v>56.668329959286801</v>
      </c>
      <c r="F53" s="48">
        <v>57.786973529793499</v>
      </c>
      <c r="G53" s="48">
        <v>56.132548225866202</v>
      </c>
      <c r="H53" s="48">
        <v>54.696804243400898</v>
      </c>
      <c r="I53" s="48">
        <v>53.957934711780602</v>
      </c>
      <c r="J53" s="48">
        <v>53.947795048603098</v>
      </c>
      <c r="K53" s="48">
        <v>52.265773217757399</v>
      </c>
      <c r="L53" s="48">
        <v>49.788550251199702</v>
      </c>
      <c r="M53" s="48">
        <v>50.595860207105801</v>
      </c>
      <c r="N53" s="48">
        <v>48.035877163135403</v>
      </c>
      <c r="O53" s="48">
        <v>46.175288878430699</v>
      </c>
      <c r="P53" s="48">
        <v>46.0770899616669</v>
      </c>
      <c r="Q53" s="48">
        <v>44.774065520989097</v>
      </c>
      <c r="R53" s="48">
        <v>45.122311223806001</v>
      </c>
      <c r="S53" s="48">
        <v>43.474439741618902</v>
      </c>
      <c r="T53" s="48">
        <v>43.714830920839901</v>
      </c>
      <c r="U53" s="48">
        <v>41.773715752927899</v>
      </c>
    </row>
    <row r="54" spans="1:21">
      <c r="A54" s="38"/>
      <c r="B54" s="39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</row>
    <row r="55" spans="1:21"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</row>
    <row r="56" spans="1:21">
      <c r="B56" s="38" t="s">
        <v>57</v>
      </c>
      <c r="C56" s="48">
        <v>32.765797348968697</v>
      </c>
      <c r="D56" s="48">
        <v>32.148102252044602</v>
      </c>
      <c r="E56" s="48">
        <v>33.655224889938602</v>
      </c>
      <c r="F56" s="48">
        <v>34.848752102796901</v>
      </c>
      <c r="G56" s="48">
        <v>33.794926731685699</v>
      </c>
      <c r="H56" s="48">
        <v>32.048474364144198</v>
      </c>
      <c r="I56" s="48">
        <v>29.171629247285601</v>
      </c>
      <c r="J56" s="48">
        <v>30.039841381703599</v>
      </c>
      <c r="K56" s="48">
        <v>29.8889832134013</v>
      </c>
      <c r="L56" s="48">
        <v>29.5415538825124</v>
      </c>
      <c r="M56" s="48">
        <v>28.043547261877499</v>
      </c>
      <c r="N56" s="48">
        <v>29.9128581835934</v>
      </c>
      <c r="O56" s="48">
        <v>27.976361401511301</v>
      </c>
      <c r="P56" s="48">
        <v>29.044059423585399</v>
      </c>
      <c r="Q56" s="48">
        <v>30.749743317247301</v>
      </c>
      <c r="R56" s="48">
        <v>29.3804176169531</v>
      </c>
      <c r="S56" s="48">
        <v>29.217259433239199</v>
      </c>
      <c r="T56" s="48">
        <v>30.7495633852445</v>
      </c>
      <c r="U56" s="48">
        <v>31.8977042016122</v>
      </c>
    </row>
    <row r="57" spans="1:21"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</row>
    <row r="58" spans="1:21">
      <c r="A58" s="38"/>
      <c r="B58" s="39" t="s">
        <v>56</v>
      </c>
      <c r="C58" s="48">
        <v>33.086737488946</v>
      </c>
      <c r="D58" s="48">
        <v>32.693737372060099</v>
      </c>
      <c r="E58" s="48">
        <v>32.202633313637897</v>
      </c>
      <c r="F58" s="48">
        <v>32.359587470409203</v>
      </c>
      <c r="G58" s="48">
        <v>32.010141331206398</v>
      </c>
      <c r="H58" s="48">
        <v>31.188733469972298</v>
      </c>
      <c r="I58" s="48">
        <v>30.050663147736302</v>
      </c>
      <c r="J58" s="48">
        <v>29.788655263186701</v>
      </c>
      <c r="K58" s="48">
        <v>29.124109254619299</v>
      </c>
      <c r="L58" s="48">
        <v>28.881933153477998</v>
      </c>
      <c r="M58" s="48">
        <v>28.002953740518901</v>
      </c>
      <c r="N58" s="48">
        <v>28.5708814366781</v>
      </c>
      <c r="O58" s="48">
        <v>27.8353880451203</v>
      </c>
      <c r="P58" s="48">
        <v>27.9090651911302</v>
      </c>
      <c r="Q58" s="48">
        <v>28.083022069544299</v>
      </c>
      <c r="R58" s="48">
        <v>27.377458825076801</v>
      </c>
      <c r="S58" s="48">
        <v>27.314621423421801</v>
      </c>
      <c r="T58" s="48">
        <v>27.067060412548599</v>
      </c>
      <c r="U58" s="48">
        <v>27.1762140907299</v>
      </c>
    </row>
    <row r="59" spans="1:21">
      <c r="A59" s="38"/>
      <c r="B59" s="39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</row>
    <row r="60" spans="1:21"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</row>
    <row r="61" spans="1:21">
      <c r="A61" s="38"/>
      <c r="B61" s="39" t="s">
        <v>58</v>
      </c>
      <c r="C61" s="47">
        <v>0.95839777339999999</v>
      </c>
      <c r="D61" s="47">
        <v>0.87725812280000004</v>
      </c>
      <c r="E61" s="47">
        <v>0.93399643990000003</v>
      </c>
      <c r="F61" s="47">
        <v>0.96205706099999999</v>
      </c>
      <c r="G61" s="47">
        <v>0.94619944700000003</v>
      </c>
      <c r="H61" s="47">
        <v>0.91654201189999995</v>
      </c>
      <c r="I61" s="47">
        <v>0.85424691870000002</v>
      </c>
      <c r="J61" s="47">
        <v>0.93217456509999996</v>
      </c>
      <c r="K61" s="47">
        <v>0.94995092739999998</v>
      </c>
      <c r="L61" s="47">
        <v>0.96111867929999995</v>
      </c>
      <c r="M61" s="47">
        <v>0.86609104020000005</v>
      </c>
      <c r="N61" s="47">
        <v>0.90239228500000002</v>
      </c>
      <c r="O61" s="47">
        <v>0.84213493949999996</v>
      </c>
      <c r="P61" s="47">
        <v>0.93077173580000006</v>
      </c>
      <c r="Q61" s="47">
        <v>0.98063151140000004</v>
      </c>
      <c r="R61" s="47">
        <v>0.91597237229999995</v>
      </c>
      <c r="S61" s="47">
        <v>0.88699651040000005</v>
      </c>
      <c r="T61" s="47">
        <v>0.91579600220000001</v>
      </c>
      <c r="U61" s="47">
        <v>0.9477629809</v>
      </c>
    </row>
    <row r="62" spans="1:21">
      <c r="A62" s="38"/>
      <c r="B62" s="39" t="s">
        <v>59</v>
      </c>
      <c r="C62" s="47">
        <v>0.90646196721299999</v>
      </c>
      <c r="D62" s="47">
        <v>1.4322702618109999</v>
      </c>
      <c r="E62" s="47">
        <v>1.733016362561</v>
      </c>
      <c r="F62" s="47">
        <v>1.315766385136</v>
      </c>
      <c r="G62" s="47">
        <v>0.94718144653299996</v>
      </c>
      <c r="H62" s="47">
        <v>1.7864748527230001</v>
      </c>
      <c r="I62" s="47">
        <v>1.3793161322380001</v>
      </c>
      <c r="J62" s="47">
        <v>1.4435557958480001</v>
      </c>
      <c r="K62" s="47">
        <v>1.0807886911</v>
      </c>
      <c r="L62" s="47">
        <v>0.92676258776700005</v>
      </c>
      <c r="M62" s="47">
        <v>1.5845635442770001</v>
      </c>
      <c r="N62" s="47">
        <v>1.5052178660319999</v>
      </c>
      <c r="O62" s="47">
        <v>1.7010290391039999</v>
      </c>
      <c r="P62" s="47">
        <v>1.181815210703</v>
      </c>
      <c r="Q62" s="47">
        <v>1.1103715581489999</v>
      </c>
      <c r="R62" s="47">
        <v>1.3726126085020001</v>
      </c>
      <c r="S62" s="47">
        <v>1.7829967009180001</v>
      </c>
      <c r="T62" s="47">
        <v>1.3723487674470001</v>
      </c>
      <c r="U62" s="47">
        <v>1.891612004962</v>
      </c>
    </row>
    <row r="63" spans="1:21">
      <c r="A63" s="38"/>
      <c r="B63" s="39"/>
      <c r="C63" s="39"/>
      <c r="D63" s="38"/>
      <c r="E63" s="38"/>
      <c r="F63" s="38"/>
      <c r="G63" s="38"/>
      <c r="H63" s="38"/>
      <c r="I63" s="38"/>
      <c r="J63" s="38"/>
      <c r="K63" s="47"/>
      <c r="L63" s="47"/>
      <c r="M63" s="47"/>
      <c r="N63" s="47"/>
      <c r="O63" s="38"/>
      <c r="P63" s="38"/>
      <c r="Q63" s="38"/>
      <c r="R63" s="38"/>
      <c r="S63" s="38"/>
      <c r="T63" s="38"/>
      <c r="U63" s="38"/>
    </row>
    <row r="64" spans="1:21">
      <c r="A64" s="56" t="s">
        <v>60</v>
      </c>
      <c r="B64" s="33"/>
      <c r="K64" s="47"/>
      <c r="L64" s="47"/>
      <c r="M64" s="47"/>
      <c r="N64" s="47"/>
    </row>
    <row r="65" spans="1:14">
      <c r="A65" s="56" t="s">
        <v>86</v>
      </c>
      <c r="B65"/>
      <c r="K65" s="47"/>
      <c r="L65" s="47"/>
      <c r="M65" s="47"/>
      <c r="N65" s="47"/>
    </row>
    <row r="66" spans="1:14">
      <c r="K66" s="47"/>
      <c r="L66" s="47"/>
      <c r="M66" s="47"/>
      <c r="N66" s="47"/>
    </row>
    <row r="67" spans="1:14">
      <c r="K67" s="47"/>
      <c r="L67" s="47"/>
      <c r="M67" s="47"/>
      <c r="N67" s="47"/>
    </row>
    <row r="68" spans="1:14">
      <c r="K68" s="47"/>
      <c r="L68" s="47"/>
      <c r="M68" s="47"/>
      <c r="N68" s="47"/>
    </row>
    <row r="69" spans="1:14">
      <c r="K69" s="47"/>
      <c r="L69" s="47"/>
      <c r="M69" s="47"/>
      <c r="N69" s="47"/>
    </row>
    <row r="70" spans="1:14">
      <c r="K70" s="47"/>
      <c r="L70" s="47"/>
      <c r="M70" s="47"/>
      <c r="N70" s="47"/>
    </row>
    <row r="71" spans="1:14">
      <c r="K71" s="47"/>
      <c r="L71" s="47"/>
      <c r="M71" s="47"/>
      <c r="N71" s="47"/>
    </row>
    <row r="72" spans="1:14">
      <c r="K72" s="47"/>
      <c r="L72" s="47"/>
      <c r="M72" s="47"/>
      <c r="N72" s="47"/>
    </row>
    <row r="73" spans="1:14">
      <c r="K73" s="47"/>
      <c r="L73" s="47"/>
      <c r="M73" s="47"/>
      <c r="N73" s="47"/>
    </row>
  </sheetData>
  <pageMargins left="0.5" right="0.5" top="0.75" bottom="0.75" header="0.5" footer="0.35"/>
  <pageSetup paperSize="5" scale="51" fitToHeight="1000" orientation="landscape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7071-37B7-486E-AA48-529729528104}">
  <sheetPr>
    <pageSetUpPr fitToPage="1"/>
  </sheetPr>
  <dimension ref="A1:U73"/>
  <sheetViews>
    <sheetView zoomScale="75" zoomScaleNormal="75" workbookViewId="0">
      <selection activeCell="B21" sqref="B15:B21"/>
    </sheetView>
  </sheetViews>
  <sheetFormatPr defaultRowHeight="15"/>
  <cols>
    <col min="1" max="1" width="3.28515625" customWidth="1"/>
    <col min="2" max="2" width="41.140625" style="56" customWidth="1"/>
    <col min="3" max="21" width="12" customWidth="1"/>
    <col min="257" max="257" width="3.28515625" customWidth="1"/>
    <col min="258" max="258" width="41.140625" customWidth="1"/>
    <col min="259" max="277" width="12" customWidth="1"/>
    <col min="513" max="513" width="3.28515625" customWidth="1"/>
    <col min="514" max="514" width="41.140625" customWidth="1"/>
    <col min="515" max="533" width="12" customWidth="1"/>
    <col min="769" max="769" width="3.28515625" customWidth="1"/>
    <col min="770" max="770" width="41.140625" customWidth="1"/>
    <col min="771" max="789" width="12" customWidth="1"/>
    <col min="1025" max="1025" width="3.28515625" customWidth="1"/>
    <col min="1026" max="1026" width="41.140625" customWidth="1"/>
    <col min="1027" max="1045" width="12" customWidth="1"/>
    <col min="1281" max="1281" width="3.28515625" customWidth="1"/>
    <col min="1282" max="1282" width="41.140625" customWidth="1"/>
    <col min="1283" max="1301" width="12" customWidth="1"/>
    <col min="1537" max="1537" width="3.28515625" customWidth="1"/>
    <col min="1538" max="1538" width="41.140625" customWidth="1"/>
    <col min="1539" max="1557" width="12" customWidth="1"/>
    <col min="1793" max="1793" width="3.28515625" customWidth="1"/>
    <col min="1794" max="1794" width="41.140625" customWidth="1"/>
    <col min="1795" max="1813" width="12" customWidth="1"/>
    <col min="2049" max="2049" width="3.28515625" customWidth="1"/>
    <col min="2050" max="2050" width="41.140625" customWidth="1"/>
    <col min="2051" max="2069" width="12" customWidth="1"/>
    <col min="2305" max="2305" width="3.28515625" customWidth="1"/>
    <col min="2306" max="2306" width="41.140625" customWidth="1"/>
    <col min="2307" max="2325" width="12" customWidth="1"/>
    <col min="2561" max="2561" width="3.28515625" customWidth="1"/>
    <col min="2562" max="2562" width="41.140625" customWidth="1"/>
    <col min="2563" max="2581" width="12" customWidth="1"/>
    <col min="2817" max="2817" width="3.28515625" customWidth="1"/>
    <col min="2818" max="2818" width="41.140625" customWidth="1"/>
    <col min="2819" max="2837" width="12" customWidth="1"/>
    <col min="3073" max="3073" width="3.28515625" customWidth="1"/>
    <col min="3074" max="3074" width="41.140625" customWidth="1"/>
    <col min="3075" max="3093" width="12" customWidth="1"/>
    <col min="3329" max="3329" width="3.28515625" customWidth="1"/>
    <col min="3330" max="3330" width="41.140625" customWidth="1"/>
    <col min="3331" max="3349" width="12" customWidth="1"/>
    <col min="3585" max="3585" width="3.28515625" customWidth="1"/>
    <col min="3586" max="3586" width="41.140625" customWidth="1"/>
    <col min="3587" max="3605" width="12" customWidth="1"/>
    <col min="3841" max="3841" width="3.28515625" customWidth="1"/>
    <col min="3842" max="3842" width="41.140625" customWidth="1"/>
    <col min="3843" max="3861" width="12" customWidth="1"/>
    <col min="4097" max="4097" width="3.28515625" customWidth="1"/>
    <col min="4098" max="4098" width="41.140625" customWidth="1"/>
    <col min="4099" max="4117" width="12" customWidth="1"/>
    <col min="4353" max="4353" width="3.28515625" customWidth="1"/>
    <col min="4354" max="4354" width="41.140625" customWidth="1"/>
    <col min="4355" max="4373" width="12" customWidth="1"/>
    <col min="4609" max="4609" width="3.28515625" customWidth="1"/>
    <col min="4610" max="4610" width="41.140625" customWidth="1"/>
    <col min="4611" max="4629" width="12" customWidth="1"/>
    <col min="4865" max="4865" width="3.28515625" customWidth="1"/>
    <col min="4866" max="4866" width="41.140625" customWidth="1"/>
    <col min="4867" max="4885" width="12" customWidth="1"/>
    <col min="5121" max="5121" width="3.28515625" customWidth="1"/>
    <col min="5122" max="5122" width="41.140625" customWidth="1"/>
    <col min="5123" max="5141" width="12" customWidth="1"/>
    <col min="5377" max="5377" width="3.28515625" customWidth="1"/>
    <col min="5378" max="5378" width="41.140625" customWidth="1"/>
    <col min="5379" max="5397" width="12" customWidth="1"/>
    <col min="5633" max="5633" width="3.28515625" customWidth="1"/>
    <col min="5634" max="5634" width="41.140625" customWidth="1"/>
    <col min="5635" max="5653" width="12" customWidth="1"/>
    <col min="5889" max="5889" width="3.28515625" customWidth="1"/>
    <col min="5890" max="5890" width="41.140625" customWidth="1"/>
    <col min="5891" max="5909" width="12" customWidth="1"/>
    <col min="6145" max="6145" width="3.28515625" customWidth="1"/>
    <col min="6146" max="6146" width="41.140625" customWidth="1"/>
    <col min="6147" max="6165" width="12" customWidth="1"/>
    <col min="6401" max="6401" width="3.28515625" customWidth="1"/>
    <col min="6402" max="6402" width="41.140625" customWidth="1"/>
    <col min="6403" max="6421" width="12" customWidth="1"/>
    <col min="6657" max="6657" width="3.28515625" customWidth="1"/>
    <col min="6658" max="6658" width="41.140625" customWidth="1"/>
    <col min="6659" max="6677" width="12" customWidth="1"/>
    <col min="6913" max="6913" width="3.28515625" customWidth="1"/>
    <col min="6914" max="6914" width="41.140625" customWidth="1"/>
    <col min="6915" max="6933" width="12" customWidth="1"/>
    <col min="7169" max="7169" width="3.28515625" customWidth="1"/>
    <col min="7170" max="7170" width="41.140625" customWidth="1"/>
    <col min="7171" max="7189" width="12" customWidth="1"/>
    <col min="7425" max="7425" width="3.28515625" customWidth="1"/>
    <col min="7426" max="7426" width="41.140625" customWidth="1"/>
    <col min="7427" max="7445" width="12" customWidth="1"/>
    <col min="7681" max="7681" width="3.28515625" customWidth="1"/>
    <col min="7682" max="7682" width="41.140625" customWidth="1"/>
    <col min="7683" max="7701" width="12" customWidth="1"/>
    <col min="7937" max="7937" width="3.28515625" customWidth="1"/>
    <col min="7938" max="7938" width="41.140625" customWidth="1"/>
    <col min="7939" max="7957" width="12" customWidth="1"/>
    <col min="8193" max="8193" width="3.28515625" customWidth="1"/>
    <col min="8194" max="8194" width="41.140625" customWidth="1"/>
    <col min="8195" max="8213" width="12" customWidth="1"/>
    <col min="8449" max="8449" width="3.28515625" customWidth="1"/>
    <col min="8450" max="8450" width="41.140625" customWidth="1"/>
    <col min="8451" max="8469" width="12" customWidth="1"/>
    <col min="8705" max="8705" width="3.28515625" customWidth="1"/>
    <col min="8706" max="8706" width="41.140625" customWidth="1"/>
    <col min="8707" max="8725" width="12" customWidth="1"/>
    <col min="8961" max="8961" width="3.28515625" customWidth="1"/>
    <col min="8962" max="8962" width="41.140625" customWidth="1"/>
    <col min="8963" max="8981" width="12" customWidth="1"/>
    <col min="9217" max="9217" width="3.28515625" customWidth="1"/>
    <col min="9218" max="9218" width="41.140625" customWidth="1"/>
    <col min="9219" max="9237" width="12" customWidth="1"/>
    <col min="9473" max="9473" width="3.28515625" customWidth="1"/>
    <col min="9474" max="9474" width="41.140625" customWidth="1"/>
    <col min="9475" max="9493" width="12" customWidth="1"/>
    <col min="9729" max="9729" width="3.28515625" customWidth="1"/>
    <col min="9730" max="9730" width="41.140625" customWidth="1"/>
    <col min="9731" max="9749" width="12" customWidth="1"/>
    <col min="9985" max="9985" width="3.28515625" customWidth="1"/>
    <col min="9986" max="9986" width="41.140625" customWidth="1"/>
    <col min="9987" max="10005" width="12" customWidth="1"/>
    <col min="10241" max="10241" width="3.28515625" customWidth="1"/>
    <col min="10242" max="10242" width="41.140625" customWidth="1"/>
    <col min="10243" max="10261" width="12" customWidth="1"/>
    <col min="10497" max="10497" width="3.28515625" customWidth="1"/>
    <col min="10498" max="10498" width="41.140625" customWidth="1"/>
    <col min="10499" max="10517" width="12" customWidth="1"/>
    <col min="10753" max="10753" width="3.28515625" customWidth="1"/>
    <col min="10754" max="10754" width="41.140625" customWidth="1"/>
    <col min="10755" max="10773" width="12" customWidth="1"/>
    <col min="11009" max="11009" width="3.28515625" customWidth="1"/>
    <col min="11010" max="11010" width="41.140625" customWidth="1"/>
    <col min="11011" max="11029" width="12" customWidth="1"/>
    <col min="11265" max="11265" width="3.28515625" customWidth="1"/>
    <col min="11266" max="11266" width="41.140625" customWidth="1"/>
    <col min="11267" max="11285" width="12" customWidth="1"/>
    <col min="11521" max="11521" width="3.28515625" customWidth="1"/>
    <col min="11522" max="11522" width="41.140625" customWidth="1"/>
    <col min="11523" max="11541" width="12" customWidth="1"/>
    <col min="11777" max="11777" width="3.28515625" customWidth="1"/>
    <col min="11778" max="11778" width="41.140625" customWidth="1"/>
    <col min="11779" max="11797" width="12" customWidth="1"/>
    <col min="12033" max="12033" width="3.28515625" customWidth="1"/>
    <col min="12034" max="12034" width="41.140625" customWidth="1"/>
    <col min="12035" max="12053" width="12" customWidth="1"/>
    <col min="12289" max="12289" width="3.28515625" customWidth="1"/>
    <col min="12290" max="12290" width="41.140625" customWidth="1"/>
    <col min="12291" max="12309" width="12" customWidth="1"/>
    <col min="12545" max="12545" width="3.28515625" customWidth="1"/>
    <col min="12546" max="12546" width="41.140625" customWidth="1"/>
    <col min="12547" max="12565" width="12" customWidth="1"/>
    <col min="12801" max="12801" width="3.28515625" customWidth="1"/>
    <col min="12802" max="12802" width="41.140625" customWidth="1"/>
    <col min="12803" max="12821" width="12" customWidth="1"/>
    <col min="13057" max="13057" width="3.28515625" customWidth="1"/>
    <col min="13058" max="13058" width="41.140625" customWidth="1"/>
    <col min="13059" max="13077" width="12" customWidth="1"/>
    <col min="13313" max="13313" width="3.28515625" customWidth="1"/>
    <col min="13314" max="13314" width="41.140625" customWidth="1"/>
    <col min="13315" max="13333" width="12" customWidth="1"/>
    <col min="13569" max="13569" width="3.28515625" customWidth="1"/>
    <col min="13570" max="13570" width="41.140625" customWidth="1"/>
    <col min="13571" max="13589" width="12" customWidth="1"/>
    <col min="13825" max="13825" width="3.28515625" customWidth="1"/>
    <col min="13826" max="13826" width="41.140625" customWidth="1"/>
    <col min="13827" max="13845" width="12" customWidth="1"/>
    <col min="14081" max="14081" width="3.28515625" customWidth="1"/>
    <col min="14082" max="14082" width="41.140625" customWidth="1"/>
    <col min="14083" max="14101" width="12" customWidth="1"/>
    <col min="14337" max="14337" width="3.28515625" customWidth="1"/>
    <col min="14338" max="14338" width="41.140625" customWidth="1"/>
    <col min="14339" max="14357" width="12" customWidth="1"/>
    <col min="14593" max="14593" width="3.28515625" customWidth="1"/>
    <col min="14594" max="14594" width="41.140625" customWidth="1"/>
    <col min="14595" max="14613" width="12" customWidth="1"/>
    <col min="14849" max="14849" width="3.28515625" customWidth="1"/>
    <col min="14850" max="14850" width="41.140625" customWidth="1"/>
    <col min="14851" max="14869" width="12" customWidth="1"/>
    <col min="15105" max="15105" width="3.28515625" customWidth="1"/>
    <col min="15106" max="15106" width="41.140625" customWidth="1"/>
    <col min="15107" max="15125" width="12" customWidth="1"/>
    <col min="15361" max="15361" width="3.28515625" customWidth="1"/>
    <col min="15362" max="15362" width="41.140625" customWidth="1"/>
    <col min="15363" max="15381" width="12" customWidth="1"/>
    <col min="15617" max="15617" width="3.28515625" customWidth="1"/>
    <col min="15618" max="15618" width="41.140625" customWidth="1"/>
    <col min="15619" max="15637" width="12" customWidth="1"/>
    <col min="15873" max="15873" width="3.28515625" customWidth="1"/>
    <col min="15874" max="15874" width="41.140625" customWidth="1"/>
    <col min="15875" max="15893" width="12" customWidth="1"/>
    <col min="16129" max="16129" width="3.28515625" customWidth="1"/>
    <col min="16130" max="16130" width="41.140625" customWidth="1"/>
    <col min="16131" max="16149" width="12" customWidth="1"/>
  </cols>
  <sheetData>
    <row r="1" spans="1:21" ht="50.65" customHeight="1"/>
    <row r="2" spans="1:21">
      <c r="B2"/>
    </row>
    <row r="5" spans="1:21" ht="18">
      <c r="A5" s="32" t="s">
        <v>80</v>
      </c>
    </row>
    <row r="6" spans="1:21">
      <c r="A6" s="38"/>
      <c r="F6" s="33"/>
      <c r="G6" s="33"/>
      <c r="H6" s="33"/>
      <c r="I6" s="33"/>
      <c r="L6" s="33"/>
    </row>
    <row r="7" spans="1:21" ht="15.75">
      <c r="A7" s="34" t="s">
        <v>40</v>
      </c>
    </row>
    <row r="8" spans="1:21" ht="15.75">
      <c r="A8" s="34" t="s">
        <v>87</v>
      </c>
    </row>
    <row r="11" spans="1:21">
      <c r="C11" s="57">
        <v>2000</v>
      </c>
      <c r="D11" s="57">
        <v>2001</v>
      </c>
      <c r="E11" s="57">
        <v>2002</v>
      </c>
      <c r="F11" s="57">
        <v>2003</v>
      </c>
      <c r="G11" s="57">
        <v>2004</v>
      </c>
      <c r="H11" s="57">
        <v>2005</v>
      </c>
      <c r="I11" s="57">
        <v>2006</v>
      </c>
      <c r="J11" s="57">
        <v>2007</v>
      </c>
      <c r="K11" s="57">
        <v>2008</v>
      </c>
      <c r="L11" s="57">
        <v>2009</v>
      </c>
      <c r="M11" s="57">
        <v>2010</v>
      </c>
      <c r="N11" s="57">
        <v>2011</v>
      </c>
      <c r="O11" s="57">
        <v>2012</v>
      </c>
      <c r="P11" s="57">
        <v>2013</v>
      </c>
      <c r="Q11" s="57">
        <v>2014</v>
      </c>
      <c r="R11" s="57">
        <v>2015</v>
      </c>
      <c r="S11" s="57">
        <v>2016</v>
      </c>
      <c r="T11" s="57">
        <v>2017</v>
      </c>
      <c r="U11" s="57">
        <v>2018</v>
      </c>
    </row>
    <row r="12" spans="1:21">
      <c r="C12" s="56"/>
      <c r="D12" s="56"/>
      <c r="E12" s="56"/>
      <c r="F12" s="56"/>
    </row>
    <row r="13" spans="1:21">
      <c r="A13" s="38"/>
      <c r="B13" s="38" t="s">
        <v>42</v>
      </c>
      <c r="C13" s="40">
        <v>990.30003668132804</v>
      </c>
      <c r="D13" s="40">
        <v>983.31071440973403</v>
      </c>
      <c r="E13" s="40">
        <v>1045.10785071994</v>
      </c>
      <c r="F13" s="40">
        <v>1076.9220137513701</v>
      </c>
      <c r="G13" s="40">
        <v>1055.75687348619</v>
      </c>
      <c r="H13" s="40">
        <v>1027.56575206875</v>
      </c>
      <c r="I13" s="40">
        <v>970.74826947647705</v>
      </c>
      <c r="J13" s="40">
        <v>1008.43227451181</v>
      </c>
      <c r="K13" s="40">
        <v>1026.2625700272899</v>
      </c>
      <c r="L13" s="40">
        <v>1022.83852419189</v>
      </c>
      <c r="M13" s="40">
        <v>1001.44961569892</v>
      </c>
      <c r="N13" s="40">
        <v>1046.97008560584</v>
      </c>
      <c r="O13" s="40">
        <v>1005.06453713389</v>
      </c>
      <c r="P13" s="40">
        <v>1040.6675832630799</v>
      </c>
      <c r="Q13" s="40">
        <v>1094.9584856323199</v>
      </c>
      <c r="R13" s="40">
        <v>1073.16087313559</v>
      </c>
      <c r="S13" s="40">
        <v>1069.65639319408</v>
      </c>
      <c r="T13" s="40">
        <v>1136.0510863229299</v>
      </c>
      <c r="U13" s="40">
        <v>1173.73612435931</v>
      </c>
    </row>
    <row r="14" spans="1:21">
      <c r="B14" s="60" t="s">
        <v>88</v>
      </c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</row>
    <row r="15" spans="1:21">
      <c r="B15" s="43" t="s">
        <v>63</v>
      </c>
      <c r="C15" s="58">
        <v>606.10195238090398</v>
      </c>
      <c r="D15" s="58">
        <v>578.81709679055598</v>
      </c>
      <c r="E15" s="58">
        <v>612.48038026218796</v>
      </c>
      <c r="F15" s="58">
        <v>625.76817254567402</v>
      </c>
      <c r="G15" s="58">
        <v>608.63643143883405</v>
      </c>
      <c r="H15" s="58">
        <v>580.00138768319403</v>
      </c>
      <c r="I15" s="58">
        <v>528.99221758362103</v>
      </c>
      <c r="J15" s="58">
        <v>560.67273029207104</v>
      </c>
      <c r="K15" s="58">
        <v>563.80803631281003</v>
      </c>
      <c r="L15" s="58">
        <v>558.77635165661695</v>
      </c>
      <c r="M15" s="58">
        <v>528.88896174312799</v>
      </c>
      <c r="N15" s="58">
        <v>562.68373276321995</v>
      </c>
      <c r="O15" s="58">
        <v>525.27270107547201</v>
      </c>
      <c r="P15" s="58">
        <v>561.21692193017498</v>
      </c>
      <c r="Q15" s="58">
        <v>601.03626099420103</v>
      </c>
      <c r="R15" s="58">
        <v>575.81775126403397</v>
      </c>
      <c r="S15" s="58">
        <v>572.19838376196503</v>
      </c>
      <c r="T15" s="58">
        <v>602.50432787850298</v>
      </c>
      <c r="U15" s="58">
        <v>624.25441679994697</v>
      </c>
    </row>
    <row r="16" spans="1:21">
      <c r="B16" s="43" t="s">
        <v>64</v>
      </c>
      <c r="C16" s="58">
        <v>58.464942485685697</v>
      </c>
      <c r="D16" s="58">
        <v>56.411810479633203</v>
      </c>
      <c r="E16" s="58">
        <v>54.015648057686697</v>
      </c>
      <c r="F16" s="58">
        <v>57.747818934180401</v>
      </c>
      <c r="G16" s="58">
        <v>59.179711987122701</v>
      </c>
      <c r="H16" s="58">
        <v>57.642902232442601</v>
      </c>
      <c r="I16" s="58">
        <v>57.806179809607997</v>
      </c>
      <c r="J16" s="58">
        <v>62.735860239056002</v>
      </c>
      <c r="K16" s="58">
        <v>61.608385924101903</v>
      </c>
      <c r="L16" s="58">
        <v>60.245974450980903</v>
      </c>
      <c r="M16" s="58">
        <v>61.669870906603698</v>
      </c>
      <c r="N16" s="58">
        <v>63.1609103499231</v>
      </c>
      <c r="O16" s="58">
        <v>62.649582265328597</v>
      </c>
      <c r="P16" s="58">
        <v>62.2722174659554</v>
      </c>
      <c r="Q16" s="58">
        <v>62.1973985603206</v>
      </c>
      <c r="R16" s="58">
        <v>62.622687059782798</v>
      </c>
      <c r="S16" s="58">
        <v>63.5093758123706</v>
      </c>
      <c r="T16" s="58">
        <v>65.163890207518506</v>
      </c>
      <c r="U16" s="58">
        <v>70.583212319558299</v>
      </c>
    </row>
    <row r="17" spans="2:21">
      <c r="B17" s="43" t="s">
        <v>89</v>
      </c>
      <c r="C17" s="58">
        <v>87.327348465579803</v>
      </c>
      <c r="D17" s="58">
        <v>94.017062309952394</v>
      </c>
      <c r="E17" s="58">
        <v>100.59769049374</v>
      </c>
      <c r="F17" s="58">
        <v>109.554043666613</v>
      </c>
      <c r="G17" s="58">
        <v>110.940102110984</v>
      </c>
      <c r="H17" s="58">
        <v>110.598767604068</v>
      </c>
      <c r="I17" s="58">
        <v>116.319776012541</v>
      </c>
      <c r="J17" s="58">
        <v>116.700405864212</v>
      </c>
      <c r="K17" s="58">
        <v>126.84792003011</v>
      </c>
      <c r="L17" s="58">
        <v>139.79444168657901</v>
      </c>
      <c r="M17" s="58">
        <v>138.097006145428</v>
      </c>
      <c r="N17" s="58">
        <v>142.44516801161799</v>
      </c>
      <c r="O17" s="58">
        <v>138.34020952752999</v>
      </c>
      <c r="P17" s="58">
        <v>150.18860762933201</v>
      </c>
      <c r="Q17" s="58">
        <v>156.83146269290501</v>
      </c>
      <c r="R17" s="58">
        <v>160.078341624166</v>
      </c>
      <c r="S17" s="58">
        <v>168.492383503886</v>
      </c>
      <c r="T17" s="58">
        <v>185.14947262408799</v>
      </c>
      <c r="U17" s="58">
        <v>190.729742873606</v>
      </c>
    </row>
    <row r="18" spans="2:21">
      <c r="B18" s="43" t="s">
        <v>90</v>
      </c>
      <c r="C18" s="58">
        <v>54.634163148578402</v>
      </c>
      <c r="D18" s="58">
        <v>51.732526997941001</v>
      </c>
      <c r="E18" s="58">
        <v>55.139289444981301</v>
      </c>
      <c r="F18" s="58">
        <v>58.222737229787199</v>
      </c>
      <c r="G18" s="58">
        <v>57.631755226014597</v>
      </c>
      <c r="H18" s="58">
        <v>50.641188295254203</v>
      </c>
      <c r="I18" s="58">
        <v>49.858722444860803</v>
      </c>
      <c r="J18" s="58">
        <v>51.118599850820999</v>
      </c>
      <c r="K18" s="58">
        <v>54.737756784692998</v>
      </c>
      <c r="L18" s="58">
        <v>53.825035631962997</v>
      </c>
      <c r="M18" s="58">
        <v>49.411763712173901</v>
      </c>
      <c r="N18" s="58">
        <v>52.541918967315503</v>
      </c>
      <c r="O18" s="58">
        <v>52.118093678087703</v>
      </c>
      <c r="P18" s="58">
        <v>53.889004602413102</v>
      </c>
      <c r="Q18" s="58">
        <v>53.440071192849601</v>
      </c>
      <c r="R18" s="58">
        <v>47.561096845909603</v>
      </c>
      <c r="S18" s="58">
        <v>43.960311764316302</v>
      </c>
      <c r="T18" s="58">
        <v>47.571835999260102</v>
      </c>
      <c r="U18" s="58">
        <v>45.074666878816402</v>
      </c>
    </row>
    <row r="19" spans="2:21">
      <c r="B19" s="43" t="s">
        <v>66</v>
      </c>
      <c r="C19" s="58">
        <v>134.36900924874399</v>
      </c>
      <c r="D19" s="58">
        <v>138.799404352843</v>
      </c>
      <c r="E19" s="58">
        <v>144.68867477831799</v>
      </c>
      <c r="F19" s="58">
        <v>151.632373308756</v>
      </c>
      <c r="G19" s="58">
        <v>151.193470467308</v>
      </c>
      <c r="H19" s="58">
        <v>147.18206201533999</v>
      </c>
      <c r="I19" s="58">
        <v>149.345250518239</v>
      </c>
      <c r="J19" s="58">
        <v>147.831484883836</v>
      </c>
      <c r="K19" s="58">
        <v>154.08026557712</v>
      </c>
      <c r="L19" s="58">
        <v>156.89415325697101</v>
      </c>
      <c r="M19" s="58">
        <v>156.36481661916301</v>
      </c>
      <c r="N19" s="58">
        <v>158.35532830755599</v>
      </c>
      <c r="O19" s="58">
        <v>154.43672586194199</v>
      </c>
      <c r="P19" s="58">
        <v>157.11003330180301</v>
      </c>
      <c r="Q19" s="58">
        <v>162.86270906176799</v>
      </c>
      <c r="R19" s="58">
        <v>161.02627544804599</v>
      </c>
      <c r="S19" s="58">
        <v>153.59066330320101</v>
      </c>
      <c r="T19" s="58">
        <v>168.34806452622101</v>
      </c>
      <c r="U19" s="58">
        <v>170.322210321775</v>
      </c>
    </row>
    <row r="20" spans="2:21">
      <c r="B20" s="43" t="s">
        <v>67</v>
      </c>
      <c r="C20" s="58">
        <v>42.505132551835402</v>
      </c>
      <c r="D20" s="58">
        <v>55.831653878808297</v>
      </c>
      <c r="E20" s="58">
        <v>70.376712883029199</v>
      </c>
      <c r="F20" s="58">
        <v>66.193472066363995</v>
      </c>
      <c r="G20" s="58">
        <v>60.381197055928801</v>
      </c>
      <c r="H20" s="58">
        <v>73.246077038459802</v>
      </c>
      <c r="I20" s="58">
        <v>60.296487907605901</v>
      </c>
      <c r="J20" s="58">
        <v>60.410770181813298</v>
      </c>
      <c r="K20" s="58">
        <v>56.611053398456598</v>
      </c>
      <c r="L20" s="58">
        <v>46.192491908782202</v>
      </c>
      <c r="M20" s="58">
        <v>59.554562172428597</v>
      </c>
      <c r="N20" s="58">
        <v>60.1682784062154</v>
      </c>
      <c r="O20" s="58">
        <v>64.706934725538304</v>
      </c>
      <c r="P20" s="58">
        <v>48.403913533408499</v>
      </c>
      <c r="Q20" s="58">
        <v>50.977691930274297</v>
      </c>
      <c r="R20" s="58">
        <v>59.052083693652897</v>
      </c>
      <c r="S20" s="58">
        <v>61.705643048342097</v>
      </c>
      <c r="T20" s="58">
        <v>60.922742687345902</v>
      </c>
      <c r="U20" s="58">
        <v>66.4598511656055</v>
      </c>
    </row>
    <row r="21" spans="2:21">
      <c r="B21" s="43" t="s">
        <v>91</v>
      </c>
      <c r="C21" s="58">
        <v>6.8974884000000003</v>
      </c>
      <c r="D21" s="58">
        <v>7.7011596000000004</v>
      </c>
      <c r="E21" s="58">
        <v>7.8094548000000001</v>
      </c>
      <c r="F21" s="58">
        <v>7.8033960000000002</v>
      </c>
      <c r="G21" s="58">
        <v>7.7942052000000004</v>
      </c>
      <c r="H21" s="58">
        <v>8.2533671999999996</v>
      </c>
      <c r="I21" s="58">
        <v>8.1296351999999903</v>
      </c>
      <c r="J21" s="58">
        <v>8.9624231999999999</v>
      </c>
      <c r="K21" s="58">
        <v>8.5691520000000008</v>
      </c>
      <c r="L21" s="58">
        <v>7.1100756000000001</v>
      </c>
      <c r="M21" s="58">
        <v>7.4626343999999998</v>
      </c>
      <c r="N21" s="58">
        <v>7.6147487999999903</v>
      </c>
      <c r="O21" s="58">
        <v>7.5402899999999997</v>
      </c>
      <c r="P21" s="58">
        <v>7.5868848</v>
      </c>
      <c r="Q21" s="58">
        <v>7.6128912</v>
      </c>
      <c r="R21" s="58">
        <v>7.0026371999999997</v>
      </c>
      <c r="S21" s="58">
        <v>6.1996320000000003</v>
      </c>
      <c r="T21" s="58">
        <v>6.3907524000000002</v>
      </c>
      <c r="U21" s="58">
        <v>6.3120240000000001</v>
      </c>
    </row>
    <row r="22" spans="2:21"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</row>
    <row r="23" spans="2:21">
      <c r="B23" s="41" t="s">
        <v>48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</row>
    <row r="24" spans="2:21">
      <c r="B24" s="43" t="s">
        <v>63</v>
      </c>
      <c r="C24" s="58">
        <v>61.203870537262603</v>
      </c>
      <c r="D24" s="58">
        <v>58.864109615444399</v>
      </c>
      <c r="E24" s="58">
        <v>58.604514341775101</v>
      </c>
      <c r="F24" s="58">
        <v>58.107101958651398</v>
      </c>
      <c r="G24" s="58">
        <v>57.649298500806097</v>
      </c>
      <c r="H24" s="58">
        <v>56.444211624949403</v>
      </c>
      <c r="I24" s="58">
        <v>54.4932434305451</v>
      </c>
      <c r="J24" s="58">
        <v>55.598451622692899</v>
      </c>
      <c r="K24" s="58">
        <v>54.937990800718303</v>
      </c>
      <c r="L24" s="58">
        <v>54.629967335077197</v>
      </c>
      <c r="M24" s="58">
        <v>52.812338579211399</v>
      </c>
      <c r="N24" s="58">
        <v>53.744012412504802</v>
      </c>
      <c r="O24" s="58">
        <v>52.262584308602698</v>
      </c>
      <c r="P24" s="58">
        <v>53.928548458330802</v>
      </c>
      <c r="Q24" s="58">
        <v>54.891237328245602</v>
      </c>
      <c r="R24" s="58">
        <v>53.656237911618298</v>
      </c>
      <c r="S24" s="58">
        <v>53.4936627689695</v>
      </c>
      <c r="T24" s="58">
        <v>53.034967804892602</v>
      </c>
      <c r="U24" s="58">
        <v>53.185243586219201</v>
      </c>
    </row>
    <row r="25" spans="2:21">
      <c r="B25" s="43" t="s">
        <v>64</v>
      </c>
      <c r="C25" s="58">
        <v>5.90376050894759</v>
      </c>
      <c r="D25" s="58">
        <v>5.7369262485354202</v>
      </c>
      <c r="E25" s="58">
        <v>5.1684281216026502</v>
      </c>
      <c r="F25" s="58">
        <v>5.3623027662903997</v>
      </c>
      <c r="G25" s="58">
        <v>5.6054299501462497</v>
      </c>
      <c r="H25" s="58">
        <v>5.6096558411364299</v>
      </c>
      <c r="I25" s="58">
        <v>5.9548063722825599</v>
      </c>
      <c r="J25" s="58">
        <v>6.2211277668028702</v>
      </c>
      <c r="K25" s="58">
        <v>6.0031796660442698</v>
      </c>
      <c r="L25" s="58">
        <v>5.8900767839751502</v>
      </c>
      <c r="M25" s="58">
        <v>6.1580602698183098</v>
      </c>
      <c r="N25" s="58">
        <v>6.0327330473223499</v>
      </c>
      <c r="O25" s="58">
        <v>6.2333889964900902</v>
      </c>
      <c r="P25" s="58">
        <v>5.9838721285711998</v>
      </c>
      <c r="Q25" s="58">
        <v>5.6803430793454002</v>
      </c>
      <c r="R25" s="58">
        <v>5.8353494454945896</v>
      </c>
      <c r="S25" s="58">
        <v>5.9373623358363004</v>
      </c>
      <c r="T25" s="58">
        <v>5.7359999908485504</v>
      </c>
      <c r="U25" s="58">
        <v>6.0135503078331602</v>
      </c>
    </row>
    <row r="26" spans="2:21">
      <c r="B26" s="43" t="s">
        <v>89</v>
      </c>
      <c r="C26" s="58">
        <v>8.8182717591558699</v>
      </c>
      <c r="D26" s="58">
        <v>9.5612771153815093</v>
      </c>
      <c r="E26" s="58">
        <v>9.6255798312530008</v>
      </c>
      <c r="F26" s="58">
        <v>10.1728855263149</v>
      </c>
      <c r="G26" s="58">
        <v>10.508110806293001</v>
      </c>
      <c r="H26" s="58">
        <v>10.763181565890401</v>
      </c>
      <c r="I26" s="58">
        <v>11.9824860543168</v>
      </c>
      <c r="J26" s="58">
        <v>11.5724584400779</v>
      </c>
      <c r="K26" s="58">
        <v>12.360181861327799</v>
      </c>
      <c r="L26" s="58">
        <v>13.6673031353629</v>
      </c>
      <c r="M26" s="58">
        <v>13.789710833235199</v>
      </c>
      <c r="N26" s="58">
        <v>13.605466858127899</v>
      </c>
      <c r="O26" s="58">
        <v>13.7643110881246</v>
      </c>
      <c r="P26" s="58">
        <v>14.4319483036461</v>
      </c>
      <c r="Q26" s="58">
        <v>14.3230510335136</v>
      </c>
      <c r="R26" s="58">
        <v>14.9165279532084</v>
      </c>
      <c r="S26" s="58">
        <v>15.7520101385786</v>
      </c>
      <c r="T26" s="58">
        <v>16.297636158543</v>
      </c>
      <c r="U26" s="58">
        <v>16.249797455771098</v>
      </c>
    </row>
    <row r="27" spans="2:21">
      <c r="B27" s="43" t="s">
        <v>90</v>
      </c>
      <c r="C27" s="58">
        <v>5.5169303367560403</v>
      </c>
      <c r="D27" s="58">
        <v>5.2610559653054496</v>
      </c>
      <c r="E27" s="58">
        <v>5.27594251703281</v>
      </c>
      <c r="F27" s="58">
        <v>5.40640236584753</v>
      </c>
      <c r="G27" s="58">
        <v>5.4588093786886702</v>
      </c>
      <c r="H27" s="58">
        <v>4.9282674313833601</v>
      </c>
      <c r="I27" s="58">
        <v>5.1361124209625899</v>
      </c>
      <c r="J27" s="58">
        <v>5.0691158090480499</v>
      </c>
      <c r="K27" s="58">
        <v>5.3336990340822101</v>
      </c>
      <c r="L27" s="58">
        <v>5.26231994189778</v>
      </c>
      <c r="M27" s="58">
        <v>4.9340239326657196</v>
      </c>
      <c r="N27" s="58">
        <v>5.0184737548553002</v>
      </c>
      <c r="O27" s="58">
        <v>5.1855469726064296</v>
      </c>
      <c r="P27" s="58">
        <v>5.1783110638884597</v>
      </c>
      <c r="Q27" s="58">
        <v>4.8805568333477796</v>
      </c>
      <c r="R27" s="58">
        <v>4.4318701917396801</v>
      </c>
      <c r="S27" s="58">
        <v>4.1097601102581303</v>
      </c>
      <c r="T27" s="58">
        <v>4.1874733074932502</v>
      </c>
      <c r="U27" s="58">
        <v>3.8402726084127901</v>
      </c>
    </row>
    <row r="28" spans="2:21">
      <c r="B28" s="43" t="s">
        <v>66</v>
      </c>
      <c r="C28" s="58">
        <v>13.568515022885199</v>
      </c>
      <c r="D28" s="58">
        <v>14.1155183523208</v>
      </c>
      <c r="E28" s="58">
        <v>13.844377370110299</v>
      </c>
      <c r="F28" s="58">
        <v>14.080162850470099</v>
      </c>
      <c r="G28" s="58">
        <v>14.320860632245299</v>
      </c>
      <c r="H28" s="58">
        <v>14.3233716887726</v>
      </c>
      <c r="I28" s="58">
        <v>15.3845497554974</v>
      </c>
      <c r="J28" s="58">
        <v>14.6595352628319</v>
      </c>
      <c r="K28" s="58">
        <v>15.0137274881829</v>
      </c>
      <c r="L28" s="58">
        <v>15.339093077367901</v>
      </c>
      <c r="M28" s="58">
        <v>15.613847583338799</v>
      </c>
      <c r="N28" s="58">
        <v>15.1251053382218</v>
      </c>
      <c r="O28" s="58">
        <v>15.365851659868801</v>
      </c>
      <c r="P28" s="58">
        <v>15.097043073944199</v>
      </c>
      <c r="Q28" s="58">
        <v>14.8738706717011</v>
      </c>
      <c r="R28" s="58">
        <v>15.004858961877201</v>
      </c>
      <c r="S28" s="58">
        <v>14.3588786343404</v>
      </c>
      <c r="T28" s="58">
        <v>14.8187054748668</v>
      </c>
      <c r="U28" s="58">
        <v>14.5111159814346</v>
      </c>
    </row>
    <row r="29" spans="2:21">
      <c r="B29" s="43" t="s">
        <v>67</v>
      </c>
      <c r="C29" s="58">
        <v>4.2921469228939602</v>
      </c>
      <c r="D29" s="58">
        <v>5.6779259150372603</v>
      </c>
      <c r="E29" s="58">
        <v>6.7339186893054803</v>
      </c>
      <c r="F29" s="58">
        <v>6.1465427599333804</v>
      </c>
      <c r="G29" s="58">
        <v>5.7192331465998603</v>
      </c>
      <c r="H29" s="58">
        <v>7.12811583015454</v>
      </c>
      <c r="I29" s="58">
        <v>6.21134127183391</v>
      </c>
      <c r="J29" s="58">
        <v>5.9905629469325099</v>
      </c>
      <c r="K29" s="58">
        <v>5.51623483617366</v>
      </c>
      <c r="L29" s="58">
        <v>4.5161079502042796</v>
      </c>
      <c r="M29" s="58">
        <v>5.9468355910111903</v>
      </c>
      <c r="N29" s="58">
        <v>5.7468956595257303</v>
      </c>
      <c r="O29" s="58">
        <v>6.4380875391405503</v>
      </c>
      <c r="P29" s="58">
        <v>4.6512367937545003</v>
      </c>
      <c r="Q29" s="58">
        <v>4.6556734889209599</v>
      </c>
      <c r="R29" s="58">
        <v>5.5026310753496599</v>
      </c>
      <c r="S29" s="58">
        <v>5.7687350293942403</v>
      </c>
      <c r="T29" s="58">
        <v>5.3626763286266401</v>
      </c>
      <c r="U29" s="58">
        <v>5.6622480799832999</v>
      </c>
    </row>
    <row r="30" spans="2:21">
      <c r="B30" s="43" t="s">
        <v>91</v>
      </c>
      <c r="C30" s="58">
        <v>0.69650491209863197</v>
      </c>
      <c r="D30" s="58">
        <v>0.78318678797503805</v>
      </c>
      <c r="E30" s="58">
        <v>0.74723912892055</v>
      </c>
      <c r="F30" s="58">
        <v>0.72460177249209201</v>
      </c>
      <c r="G30" s="58">
        <v>0.73825758522063001</v>
      </c>
      <c r="H30" s="58">
        <v>0.803196017713105</v>
      </c>
      <c r="I30" s="58">
        <v>0.83746069456135097</v>
      </c>
      <c r="J30" s="58">
        <v>0.888748151613728</v>
      </c>
      <c r="K30" s="58">
        <v>0.834986313470645</v>
      </c>
      <c r="L30" s="58">
        <v>0.69513177611465105</v>
      </c>
      <c r="M30" s="58">
        <v>0.74518321071916505</v>
      </c>
      <c r="N30" s="58">
        <v>0.72731292944187498</v>
      </c>
      <c r="O30" s="58">
        <v>0.75022943516665397</v>
      </c>
      <c r="P30" s="58">
        <v>0.72904017786455599</v>
      </c>
      <c r="Q30" s="58">
        <v>0.69526756492541197</v>
      </c>
      <c r="R30" s="58">
        <v>0.652524460711979</v>
      </c>
      <c r="S30" s="58">
        <v>0.57959098262268904</v>
      </c>
      <c r="T30" s="58">
        <v>0.56254093472899902</v>
      </c>
      <c r="U30" s="58">
        <v>0.53777198034570595</v>
      </c>
    </row>
    <row r="31" spans="2:21"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</row>
    <row r="32" spans="2:21">
      <c r="B32" s="38" t="s">
        <v>49</v>
      </c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</row>
    <row r="33" spans="1:21">
      <c r="A33" s="58"/>
      <c r="B33" s="61" t="s">
        <v>84</v>
      </c>
      <c r="C33" s="58">
        <v>601.11419999999896</v>
      </c>
      <c r="D33" s="58">
        <v>610.23659999999904</v>
      </c>
      <c r="E33" s="58">
        <v>620.83420000000001</v>
      </c>
      <c r="F33" s="58">
        <v>631.15599999999904</v>
      </c>
      <c r="G33" s="58">
        <v>642.56619999999896</v>
      </c>
      <c r="H33" s="58">
        <v>654.20629999999903</v>
      </c>
      <c r="I33" s="58">
        <v>667.31589999999903</v>
      </c>
      <c r="J33" s="58">
        <v>679.66430000000003</v>
      </c>
      <c r="K33" s="58">
        <v>693.16639999999904</v>
      </c>
      <c r="L33" s="58">
        <v>703.80489999999895</v>
      </c>
      <c r="M33" s="58">
        <v>713.91449999999895</v>
      </c>
      <c r="N33" s="58">
        <v>721.63979999999901</v>
      </c>
      <c r="O33" s="58">
        <v>732.08289999999897</v>
      </c>
      <c r="P33" s="58">
        <v>739.02999999999895</v>
      </c>
      <c r="Q33" s="58">
        <v>743.27359999999896</v>
      </c>
      <c r="R33" s="58">
        <v>747.47249999999894</v>
      </c>
      <c r="S33" s="58">
        <v>750.05649999999901</v>
      </c>
      <c r="T33" s="58">
        <v>755.24609999999905</v>
      </c>
      <c r="U33" s="58">
        <v>756.36919999999895</v>
      </c>
    </row>
    <row r="34" spans="1:21">
      <c r="B34" s="43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</row>
    <row r="35" spans="1:21">
      <c r="A35" s="38"/>
      <c r="B35" s="38" t="s">
        <v>92</v>
      </c>
      <c r="C35" s="47">
        <v>1.63596625779482</v>
      </c>
      <c r="D35" s="47">
        <v>1.5987398245364699</v>
      </c>
      <c r="E35" s="47">
        <v>1.67081387578188</v>
      </c>
      <c r="F35" s="47">
        <v>1.6939054968207099</v>
      </c>
      <c r="G35" s="47">
        <v>1.6309022607883701</v>
      </c>
      <c r="H35" s="47">
        <v>1.55809013894968</v>
      </c>
      <c r="I35" s="47">
        <v>1.4425231502448499</v>
      </c>
      <c r="J35" s="47">
        <v>1.47053457318828</v>
      </c>
      <c r="K35" s="47">
        <v>1.46818053793042</v>
      </c>
      <c r="L35" s="47">
        <v>1.4431960456539701</v>
      </c>
      <c r="M35" s="47">
        <v>1.3923053549114399</v>
      </c>
      <c r="N35" s="47">
        <v>1.44026886655343</v>
      </c>
      <c r="O35" s="47">
        <v>1.3625837280639901</v>
      </c>
      <c r="P35" s="47">
        <v>1.3978873637918401</v>
      </c>
      <c r="Q35" s="47">
        <v>1.46291432176835</v>
      </c>
      <c r="R35" s="47">
        <v>1.42635111784793</v>
      </c>
      <c r="S35" s="47">
        <v>1.4178355379815799</v>
      </c>
      <c r="T35" s="47">
        <v>1.49575129738894</v>
      </c>
      <c r="U35" s="47">
        <v>1.5434580101348701</v>
      </c>
    </row>
    <row r="36" spans="1:21">
      <c r="A36" s="38"/>
      <c r="B36" s="38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>
      <c r="B37" s="59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spans="1:21" ht="27">
      <c r="A38" s="38"/>
      <c r="B38" s="62" t="s">
        <v>54</v>
      </c>
      <c r="C38" s="48">
        <v>55.184426282318</v>
      </c>
      <c r="D38" s="48">
        <v>56.654339769411997</v>
      </c>
      <c r="E38" s="48">
        <v>59.224516527638897</v>
      </c>
      <c r="F38" s="48">
        <v>62.232063902302798</v>
      </c>
      <c r="G38" s="48">
        <v>59.262323615753502</v>
      </c>
      <c r="H38" s="48">
        <v>56.204562788128001</v>
      </c>
      <c r="I38" s="48">
        <v>52.3795717459857</v>
      </c>
      <c r="J38" s="48">
        <v>54.402697665759902</v>
      </c>
      <c r="K38" s="48">
        <v>53.6384067469195</v>
      </c>
      <c r="L38" s="48">
        <v>50.925647260591099</v>
      </c>
      <c r="M38" s="48">
        <v>50.669204760362803</v>
      </c>
      <c r="N38" s="48">
        <v>50.2921264256399</v>
      </c>
      <c r="O38" s="48">
        <v>46.409145343623997</v>
      </c>
      <c r="P38" s="48">
        <v>47.950933854203797</v>
      </c>
      <c r="Q38" s="48">
        <v>49.025742978464599</v>
      </c>
      <c r="R38" s="48">
        <v>48.423498910835598</v>
      </c>
      <c r="S38" s="48">
        <v>46.502712410153599</v>
      </c>
      <c r="T38" s="48">
        <v>49.662281156043697</v>
      </c>
      <c r="U38" s="48">
        <v>49.031319227929103</v>
      </c>
    </row>
    <row r="39" spans="1:21">
      <c r="B39" s="63" t="s">
        <v>93</v>
      </c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</row>
    <row r="40" spans="1:21">
      <c r="B40" s="43" t="s">
        <v>63</v>
      </c>
      <c r="C40" s="42">
        <v>32.653799884555603</v>
      </c>
      <c r="D40" s="42">
        <v>31.423270495848499</v>
      </c>
      <c r="E40" s="42">
        <v>33.033160798452499</v>
      </c>
      <c r="F40" s="42">
        <v>33.979894151167599</v>
      </c>
      <c r="G40" s="42">
        <v>32.7403132222612</v>
      </c>
      <c r="H40" s="42">
        <v>30.697618529684402</v>
      </c>
      <c r="I40" s="42">
        <v>27.7946873444257</v>
      </c>
      <c r="J40" s="42">
        <v>29.395393632614802</v>
      </c>
      <c r="K40" s="42">
        <v>29.062838297123498</v>
      </c>
      <c r="L40" s="42">
        <v>28.327109838947202</v>
      </c>
      <c r="M40" s="42">
        <v>27.008187000118301</v>
      </c>
      <c r="N40" s="42">
        <v>28.447515379608301</v>
      </c>
      <c r="O40" s="42">
        <v>26.2929741064072</v>
      </c>
      <c r="P40" s="42">
        <v>27.8181746958304</v>
      </c>
      <c r="Q40" s="42">
        <v>29.444390191983601</v>
      </c>
      <c r="R40" s="42">
        <v>28.0711748252773</v>
      </c>
      <c r="S40" s="42">
        <v>27.624597395956499</v>
      </c>
      <c r="T40" s="42">
        <v>29.064242261920398</v>
      </c>
      <c r="U40" s="42">
        <v>29.672257765610698</v>
      </c>
    </row>
    <row r="41" spans="1:21">
      <c r="B41" s="43" t="s">
        <v>64</v>
      </c>
      <c r="C41" s="42">
        <v>3.1713436703457401</v>
      </c>
      <c r="D41" s="42">
        <v>3.09189122076693</v>
      </c>
      <c r="E41" s="42">
        <v>2.95936590269568</v>
      </c>
      <c r="F41" s="42">
        <v>3.2120554858139498</v>
      </c>
      <c r="G41" s="42">
        <v>3.2765039893932002</v>
      </c>
      <c r="H41" s="42">
        <v>3.1522775460444201</v>
      </c>
      <c r="I41" s="42">
        <v>3.1328069185167799</v>
      </c>
      <c r="J41" s="42">
        <v>3.4017592894122801</v>
      </c>
      <c r="K41" s="42">
        <v>3.3049192650700001</v>
      </c>
      <c r="L41" s="42">
        <v>3.18897704683316</v>
      </c>
      <c r="M41" s="42">
        <v>3.2159231790335499</v>
      </c>
      <c r="N41" s="42">
        <v>3.2807485766506002</v>
      </c>
      <c r="O41" s="42">
        <v>3.2240538396347098</v>
      </c>
      <c r="P41" s="42">
        <v>3.1951287665399901</v>
      </c>
      <c r="Q41" s="42">
        <v>3.1788224803221801</v>
      </c>
      <c r="R41" s="42">
        <v>3.1831658934460201</v>
      </c>
      <c r="S41" s="42">
        <v>3.2015673304571899</v>
      </c>
      <c r="T41" s="42">
        <v>3.2831409779473799</v>
      </c>
      <c r="U41" s="42">
        <v>3.5417075850450401</v>
      </c>
    </row>
    <row r="42" spans="1:21">
      <c r="B42" s="43" t="s">
        <v>89</v>
      </c>
      <c r="C42" s="42">
        <v>5.1826052210689797</v>
      </c>
      <c r="D42" s="42">
        <v>5.9302410912305499</v>
      </c>
      <c r="E42" s="42">
        <v>6.1486115602207496</v>
      </c>
      <c r="F42" s="42">
        <v>6.9280925811396799</v>
      </c>
      <c r="G42" s="42">
        <v>6.63183248766647</v>
      </c>
      <c r="H42" s="42">
        <v>6.3457536145420201</v>
      </c>
      <c r="I42" s="42">
        <v>6.5141884861708101</v>
      </c>
      <c r="J42" s="42">
        <v>6.5661746066993301</v>
      </c>
      <c r="K42" s="42">
        <v>6.7738830600636097</v>
      </c>
      <c r="L42" s="42">
        <v>6.8033380810986603</v>
      </c>
      <c r="M42" s="42">
        <v>6.9413092538523404</v>
      </c>
      <c r="N42" s="42">
        <v>6.4039000438268499</v>
      </c>
      <c r="O42" s="42">
        <v>5.7526926213845702</v>
      </c>
      <c r="P42" s="42">
        <v>6.2572095470863802</v>
      </c>
      <c r="Q42" s="42">
        <v>6.1480554437141404</v>
      </c>
      <c r="R42" s="42">
        <v>6.5002965591822104</v>
      </c>
      <c r="S42" s="42">
        <v>6.2948461475400297</v>
      </c>
      <c r="T42" s="42">
        <v>7.0781462088905602</v>
      </c>
      <c r="U42" s="42">
        <v>6.5857754621133298</v>
      </c>
    </row>
    <row r="43" spans="1:21">
      <c r="B43" s="43" t="s">
        <v>90</v>
      </c>
      <c r="C43" s="42">
        <v>3.2538001128715002</v>
      </c>
      <c r="D43" s="42">
        <v>3.3089954266622699</v>
      </c>
      <c r="E43" s="42">
        <v>3.3974357416091698</v>
      </c>
      <c r="F43" s="42">
        <v>3.7265996268657799</v>
      </c>
      <c r="G43" s="42">
        <v>3.4645119024431299</v>
      </c>
      <c r="H43" s="42">
        <v>2.9083576169918</v>
      </c>
      <c r="I43" s="42">
        <v>2.7870684666163599</v>
      </c>
      <c r="J43" s="42">
        <v>2.8696797614836802</v>
      </c>
      <c r="K43" s="42">
        <v>2.8983349366918101</v>
      </c>
      <c r="L43" s="42">
        <v>2.5686622822322702</v>
      </c>
      <c r="M43" s="42">
        <v>2.44589295169735</v>
      </c>
      <c r="N43" s="42">
        <v>2.28771682637921</v>
      </c>
      <c r="O43" s="42">
        <v>2.0764489388292402</v>
      </c>
      <c r="P43" s="42">
        <v>2.15058202405584</v>
      </c>
      <c r="Q43" s="42">
        <v>1.98649202494416</v>
      </c>
      <c r="R43" s="42">
        <v>1.8413751584026401</v>
      </c>
      <c r="S43" s="42">
        <v>1.5457629949095</v>
      </c>
      <c r="T43" s="42">
        <v>1.7109943825193701</v>
      </c>
      <c r="U43" s="42">
        <v>1.4332066261508001</v>
      </c>
    </row>
    <row r="44" spans="1:21">
      <c r="B44" s="43" t="s">
        <v>66</v>
      </c>
      <c r="C44" s="42">
        <v>8.0025001256264794</v>
      </c>
      <c r="D44" s="42">
        <v>8.8781008947288402</v>
      </c>
      <c r="E44" s="42">
        <v>8.91506727863114</v>
      </c>
      <c r="F44" s="42">
        <v>9.7053689448335803</v>
      </c>
      <c r="G44" s="42">
        <v>9.0889402197007598</v>
      </c>
      <c r="H44" s="42">
        <v>8.4527651415120992</v>
      </c>
      <c r="I44" s="42">
        <v>8.3482973078306308</v>
      </c>
      <c r="J44" s="42">
        <v>8.2989170579642497</v>
      </c>
      <c r="K44" s="42">
        <v>8.1584676283593005</v>
      </c>
      <c r="L44" s="42">
        <v>7.4873725403468701</v>
      </c>
      <c r="M44" s="42">
        <v>7.7400921183477998</v>
      </c>
      <c r="N44" s="42">
        <v>6.8949165968102202</v>
      </c>
      <c r="O44" s="42">
        <v>6.1529490605125003</v>
      </c>
      <c r="P44" s="42">
        <v>6.2698878168282697</v>
      </c>
      <c r="Q44" s="42">
        <v>6.0539865589717401</v>
      </c>
      <c r="R44" s="42">
        <v>6.23429237598911</v>
      </c>
      <c r="S44" s="42">
        <v>5.4006615096485602</v>
      </c>
      <c r="T44" s="42">
        <v>6.0548975388894997</v>
      </c>
      <c r="U44" s="42">
        <v>5.4156123010315902</v>
      </c>
    </row>
    <row r="45" spans="1:21">
      <c r="B45" s="43" t="s">
        <v>67</v>
      </c>
      <c r="C45" s="42">
        <v>2.5095894522952502</v>
      </c>
      <c r="D45" s="42">
        <v>3.5292472298933699</v>
      </c>
      <c r="E45" s="42">
        <v>4.2896916630153603</v>
      </c>
      <c r="F45" s="42">
        <v>4.1805896037997101</v>
      </c>
      <c r="G45" s="42">
        <v>3.5916759972782</v>
      </c>
      <c r="H45" s="42">
        <v>4.1737938916001198</v>
      </c>
      <c r="I45" s="42">
        <v>3.3480821778104501</v>
      </c>
      <c r="J45" s="42">
        <v>3.3676436437300699</v>
      </c>
      <c r="K45" s="42">
        <v>2.98623154576351</v>
      </c>
      <c r="L45" s="42">
        <v>2.21087728205248</v>
      </c>
      <c r="M45" s="42">
        <v>2.9483982463595599</v>
      </c>
      <c r="N45" s="42">
        <v>2.6457767998414501</v>
      </c>
      <c r="O45" s="42">
        <v>2.6096123513844698</v>
      </c>
      <c r="P45" s="42">
        <v>1.95717647332847</v>
      </c>
      <c r="Q45" s="42">
        <v>1.931007365565</v>
      </c>
      <c r="R45" s="42">
        <v>2.3220800360270202</v>
      </c>
      <c r="S45" s="42">
        <v>2.2172812681214098</v>
      </c>
      <c r="T45" s="42">
        <v>2.2410065286542298</v>
      </c>
      <c r="U45" s="42">
        <v>2.18206061990732</v>
      </c>
    </row>
    <row r="46" spans="1:21">
      <c r="B46" s="43" t="s">
        <v>91</v>
      </c>
      <c r="C46" s="42">
        <v>0.41078781555444799</v>
      </c>
      <c r="D46" s="42">
        <v>0.49259341028151299</v>
      </c>
      <c r="E46" s="42">
        <v>0.48118358301434699</v>
      </c>
      <c r="F46" s="42">
        <v>0.49946350868245099</v>
      </c>
      <c r="G46" s="42">
        <v>0.46854579701044902</v>
      </c>
      <c r="H46" s="42">
        <v>0.47399644775317801</v>
      </c>
      <c r="I46" s="42">
        <v>0.45444104461505003</v>
      </c>
      <c r="J46" s="42">
        <v>0.50312967385546903</v>
      </c>
      <c r="K46" s="42">
        <v>0.45373201384766698</v>
      </c>
      <c r="L46" s="42">
        <v>0.33931018908038901</v>
      </c>
      <c r="M46" s="42">
        <v>0.36940201095386399</v>
      </c>
      <c r="N46" s="42">
        <v>0.33155220252323803</v>
      </c>
      <c r="O46" s="42">
        <v>0.30041442547135</v>
      </c>
      <c r="P46" s="42">
        <v>0.302774530534414</v>
      </c>
      <c r="Q46" s="42">
        <v>0.28298891296370698</v>
      </c>
      <c r="R46" s="42">
        <v>0.27111406251126402</v>
      </c>
      <c r="S46" s="42">
        <v>0.21799576352039601</v>
      </c>
      <c r="T46" s="42">
        <v>0.22985325722224201</v>
      </c>
      <c r="U46" s="42">
        <v>0.20069886807026899</v>
      </c>
    </row>
    <row r="47" spans="1:21"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</row>
    <row r="48" spans="1:21">
      <c r="B48" s="41" t="s">
        <v>48</v>
      </c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</row>
    <row r="49" spans="1:21">
      <c r="B49" s="43" t="s">
        <v>63</v>
      </c>
      <c r="C49" s="42">
        <v>59.172128958090497</v>
      </c>
      <c r="D49" s="42">
        <v>55.464895758637198</v>
      </c>
      <c r="E49" s="42">
        <v>55.776159494753401</v>
      </c>
      <c r="F49" s="42">
        <v>54.601907795492899</v>
      </c>
      <c r="G49" s="42">
        <v>55.246421713977497</v>
      </c>
      <c r="H49" s="42">
        <v>54.6176627072145</v>
      </c>
      <c r="I49" s="42">
        <v>53.063983568280598</v>
      </c>
      <c r="J49" s="42">
        <v>54.032970594978003</v>
      </c>
      <c r="K49" s="42">
        <v>54.182888828614701</v>
      </c>
      <c r="L49" s="42">
        <v>55.624447331999299</v>
      </c>
      <c r="M49" s="42">
        <v>53.302962080916799</v>
      </c>
      <c r="N49" s="42">
        <v>56.5645507585959</v>
      </c>
      <c r="O49" s="42">
        <v>56.654725941897702</v>
      </c>
      <c r="P49" s="42">
        <v>58.013833016083403</v>
      </c>
      <c r="Q49" s="42">
        <v>60.059039196851302</v>
      </c>
      <c r="R49" s="42">
        <v>57.970149734462701</v>
      </c>
      <c r="S49" s="42">
        <v>59.404271201016698</v>
      </c>
      <c r="T49" s="42">
        <v>58.523776164445103</v>
      </c>
      <c r="U49" s="42">
        <v>60.516947601746097</v>
      </c>
    </row>
    <row r="50" spans="1:21">
      <c r="B50" s="43" t="s">
        <v>64</v>
      </c>
      <c r="C50" s="42">
        <v>5.7468091706190201</v>
      </c>
      <c r="D50" s="42">
        <v>5.4574658064169297</v>
      </c>
      <c r="E50" s="42">
        <v>4.9968595375778202</v>
      </c>
      <c r="F50" s="42">
        <v>5.1614156503896602</v>
      </c>
      <c r="G50" s="42">
        <v>5.5288145814826297</v>
      </c>
      <c r="H50" s="42">
        <v>5.60857942784365</v>
      </c>
      <c r="I50" s="42">
        <v>5.9809708519750799</v>
      </c>
      <c r="J50" s="42">
        <v>6.2529239088694801</v>
      </c>
      <c r="K50" s="42">
        <v>6.1614791816309902</v>
      </c>
      <c r="L50" s="42">
        <v>6.2620255576033896</v>
      </c>
      <c r="M50" s="42">
        <v>6.3468988594612403</v>
      </c>
      <c r="N50" s="42">
        <v>6.5233840957220197</v>
      </c>
      <c r="O50" s="42">
        <v>6.9470226520291698</v>
      </c>
      <c r="P50" s="42">
        <v>6.6633295949039804</v>
      </c>
      <c r="Q50" s="42">
        <v>6.4839863451300097</v>
      </c>
      <c r="R50" s="42">
        <v>6.5735974579352998</v>
      </c>
      <c r="S50" s="42">
        <v>6.88468943965976</v>
      </c>
      <c r="T50" s="42">
        <v>6.6109347003844396</v>
      </c>
      <c r="U50" s="42">
        <v>7.2233577248470597</v>
      </c>
    </row>
    <row r="51" spans="1:21">
      <c r="B51" s="43" t="s">
        <v>89</v>
      </c>
      <c r="C51" s="42">
        <v>9.3914272018617808</v>
      </c>
      <c r="D51" s="42">
        <v>10.4674083492405</v>
      </c>
      <c r="E51" s="42">
        <v>10.381868727203999</v>
      </c>
      <c r="F51" s="42">
        <v>11.1326736519874</v>
      </c>
      <c r="G51" s="42">
        <v>11.190638643645</v>
      </c>
      <c r="H51" s="42">
        <v>11.290459883948101</v>
      </c>
      <c r="I51" s="42">
        <v>12.436505815208401</v>
      </c>
      <c r="J51" s="42">
        <v>12.069575385839601</v>
      </c>
      <c r="K51" s="42">
        <v>12.628792447219</v>
      </c>
      <c r="L51" s="42">
        <v>13.359355152199299</v>
      </c>
      <c r="M51" s="42">
        <v>13.6992662242892</v>
      </c>
      <c r="N51" s="42">
        <v>12.7334048070037</v>
      </c>
      <c r="O51" s="42">
        <v>12.3956012953703</v>
      </c>
      <c r="P51" s="42">
        <v>13.0491922557996</v>
      </c>
      <c r="Q51" s="42">
        <v>12.540463581377599</v>
      </c>
      <c r="R51" s="42">
        <v>13.423847316674699</v>
      </c>
      <c r="S51" s="42">
        <v>13.536513939272</v>
      </c>
      <c r="T51" s="42">
        <v>14.252559576654001</v>
      </c>
      <c r="U51" s="42">
        <v>13.4317729276228</v>
      </c>
    </row>
    <row r="52" spans="1:21">
      <c r="B52" s="43" t="s">
        <v>90</v>
      </c>
      <c r="C52" s="42">
        <v>5.8962289400733798</v>
      </c>
      <c r="D52" s="42">
        <v>5.84067423630768</v>
      </c>
      <c r="E52" s="42">
        <v>5.7365360509505399</v>
      </c>
      <c r="F52" s="42">
        <v>5.9882308141284097</v>
      </c>
      <c r="G52" s="42">
        <v>5.8460615295924203</v>
      </c>
      <c r="H52" s="42">
        <v>5.1745934364000199</v>
      </c>
      <c r="I52" s="42">
        <v>5.3209073188536502</v>
      </c>
      <c r="J52" s="42">
        <v>5.2748850417574102</v>
      </c>
      <c r="K52" s="42">
        <v>5.4034694773223704</v>
      </c>
      <c r="L52" s="42">
        <v>5.0439462636345098</v>
      </c>
      <c r="M52" s="42">
        <v>4.8271784869430503</v>
      </c>
      <c r="N52" s="42">
        <v>4.5488568270457801</v>
      </c>
      <c r="O52" s="42">
        <v>4.4742236114341898</v>
      </c>
      <c r="P52" s="42">
        <v>4.48496379777451</v>
      </c>
      <c r="Q52" s="42">
        <v>4.0519366036263103</v>
      </c>
      <c r="R52" s="42">
        <v>3.80264788753338</v>
      </c>
      <c r="S52" s="42">
        <v>3.3240275992416901</v>
      </c>
      <c r="T52" s="42">
        <v>3.4452593451019</v>
      </c>
      <c r="U52" s="42">
        <v>2.9230431665286001</v>
      </c>
    </row>
    <row r="53" spans="1:21">
      <c r="B53" s="43" t="s">
        <v>66</v>
      </c>
      <c r="C53" s="42">
        <v>14.5013741461884</v>
      </c>
      <c r="D53" s="42">
        <v>15.670645763172701</v>
      </c>
      <c r="E53" s="42">
        <v>15.0530013604596</v>
      </c>
      <c r="F53" s="42">
        <v>15.595447645878901</v>
      </c>
      <c r="G53" s="42">
        <v>15.3367935395713</v>
      </c>
      <c r="H53" s="42">
        <v>15.0392863536295</v>
      </c>
      <c r="I53" s="42">
        <v>15.938078585895299</v>
      </c>
      <c r="J53" s="42">
        <v>15.2546057714844</v>
      </c>
      <c r="K53" s="42">
        <v>15.2101229756006</v>
      </c>
      <c r="L53" s="42">
        <v>14.7025574403273</v>
      </c>
      <c r="M53" s="42">
        <v>15.2757323801589</v>
      </c>
      <c r="N53" s="42">
        <v>13.7097336836707</v>
      </c>
      <c r="O53" s="42">
        <v>13.258052943993301</v>
      </c>
      <c r="P53" s="42">
        <v>13.0756323451218</v>
      </c>
      <c r="Q53" s="42">
        <v>12.3485870711455</v>
      </c>
      <c r="R53" s="42">
        <v>12.874518604012</v>
      </c>
      <c r="S53" s="42">
        <v>11.6136483868183</v>
      </c>
      <c r="T53" s="42">
        <v>12.1921454229305</v>
      </c>
      <c r="U53" s="42">
        <v>11.0452102580727</v>
      </c>
    </row>
    <row r="54" spans="1:21">
      <c r="B54" s="43" t="s">
        <v>67</v>
      </c>
      <c r="C54" s="42">
        <v>4.5476407409881201</v>
      </c>
      <c r="D54" s="42">
        <v>6.2294384583029396</v>
      </c>
      <c r="E54" s="42">
        <v>7.2431011927525697</v>
      </c>
      <c r="F54" s="42">
        <v>6.7177421760633802</v>
      </c>
      <c r="G54" s="42">
        <v>6.0606398435640099</v>
      </c>
      <c r="H54" s="42">
        <v>7.4260766111354597</v>
      </c>
      <c r="I54" s="42">
        <v>6.3919617251682297</v>
      </c>
      <c r="J54" s="42">
        <v>6.1902144346228001</v>
      </c>
      <c r="K54" s="42">
        <v>5.5673382691125797</v>
      </c>
      <c r="L54" s="42">
        <v>4.3413827825088198</v>
      </c>
      <c r="M54" s="42">
        <v>5.8189155726912398</v>
      </c>
      <c r="N54" s="42">
        <v>5.2608171256258096</v>
      </c>
      <c r="O54" s="42">
        <v>5.6230562576886403</v>
      </c>
      <c r="P54" s="42">
        <v>4.0816232678164903</v>
      </c>
      <c r="Q54" s="42">
        <v>3.9387620630517199</v>
      </c>
      <c r="R54" s="42">
        <v>4.79535780820542</v>
      </c>
      <c r="S54" s="42">
        <v>4.7680686850371297</v>
      </c>
      <c r="T54" s="42">
        <v>4.5124921298173302</v>
      </c>
      <c r="U54" s="42">
        <v>4.4503404237681199</v>
      </c>
    </row>
    <row r="55" spans="1:21">
      <c r="B55" s="43" t="s">
        <v>91</v>
      </c>
      <c r="C55" s="42">
        <v>0.74439084217873097</v>
      </c>
      <c r="D55" s="42">
        <v>0.86947162792190202</v>
      </c>
      <c r="E55" s="42">
        <v>0.81247363630193203</v>
      </c>
      <c r="F55" s="42">
        <v>0.80258226605910299</v>
      </c>
      <c r="G55" s="42">
        <v>0.79063014816701704</v>
      </c>
      <c r="H55" s="42">
        <v>0.843341579828638</v>
      </c>
      <c r="I55" s="42">
        <v>0.86759213461854401</v>
      </c>
      <c r="J55" s="42">
        <v>0.92482486244818896</v>
      </c>
      <c r="K55" s="42">
        <v>0.845908820499641</v>
      </c>
      <c r="L55" s="42">
        <v>0.66628547172725705</v>
      </c>
      <c r="M55" s="42">
        <v>0.72904639553932304</v>
      </c>
      <c r="N55" s="42">
        <v>0.65925270233593902</v>
      </c>
      <c r="O55" s="42">
        <v>0.64731729758652501</v>
      </c>
      <c r="P55" s="42">
        <v>0.63142572250002105</v>
      </c>
      <c r="Q55" s="42">
        <v>0.577225138817405</v>
      </c>
      <c r="R55" s="42">
        <v>0.55988119117637203</v>
      </c>
      <c r="S55" s="42">
        <v>0.46878074895432897</v>
      </c>
      <c r="T55" s="42">
        <v>0.46283266066659401</v>
      </c>
      <c r="U55" s="42">
        <v>0.40932789741449099</v>
      </c>
    </row>
    <row r="56" spans="1:21"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</row>
    <row r="57" spans="1:21">
      <c r="B57" s="38" t="s">
        <v>56</v>
      </c>
      <c r="C57" s="48">
        <v>55.724956314503302</v>
      </c>
      <c r="D57" s="48">
        <v>57.615908114477001</v>
      </c>
      <c r="E57" s="48">
        <v>56.668329959286801</v>
      </c>
      <c r="F57" s="48">
        <v>57.786973529793499</v>
      </c>
      <c r="G57" s="48">
        <v>56.132548225866202</v>
      </c>
      <c r="H57" s="48">
        <v>54.696804243400898</v>
      </c>
      <c r="I57" s="48">
        <v>53.957934711780602</v>
      </c>
      <c r="J57" s="48">
        <v>53.947795048603098</v>
      </c>
      <c r="K57" s="48">
        <v>52.265773217757399</v>
      </c>
      <c r="L57" s="48">
        <v>49.788550251199702</v>
      </c>
      <c r="M57" s="48">
        <v>50.595860207105801</v>
      </c>
      <c r="N57" s="48">
        <v>48.035877163135403</v>
      </c>
      <c r="O57" s="48">
        <v>46.175288878430699</v>
      </c>
      <c r="P57" s="48">
        <v>46.0770899616669</v>
      </c>
      <c r="Q57" s="48">
        <v>44.774065520989097</v>
      </c>
      <c r="R57" s="48">
        <v>45.122311223806001</v>
      </c>
      <c r="S57" s="48">
        <v>43.474439741618902</v>
      </c>
      <c r="T57" s="48">
        <v>43.714830920839901</v>
      </c>
      <c r="U57" s="48">
        <v>41.773715752927899</v>
      </c>
    </row>
    <row r="59" spans="1:21">
      <c r="A59" s="56"/>
      <c r="B59" s="39" t="s">
        <v>69</v>
      </c>
      <c r="C59" s="47">
        <v>0.95839777339999999</v>
      </c>
      <c r="D59" s="47">
        <v>0.87725812280000004</v>
      </c>
      <c r="E59" s="47">
        <v>0.93399643990000003</v>
      </c>
      <c r="F59" s="47">
        <v>0.96205706099999999</v>
      </c>
      <c r="G59" s="47">
        <v>0.94619944700000003</v>
      </c>
      <c r="H59" s="47">
        <v>0.91654201189999995</v>
      </c>
      <c r="I59" s="47">
        <v>0.85424691870000002</v>
      </c>
      <c r="J59" s="47">
        <v>0.93217456509999996</v>
      </c>
      <c r="K59" s="47">
        <v>0.94995092739999998</v>
      </c>
      <c r="L59" s="47">
        <v>0.96111867929999995</v>
      </c>
      <c r="M59" s="47">
        <v>0.86609104020000005</v>
      </c>
      <c r="N59" s="47">
        <v>0.90239228500000002</v>
      </c>
      <c r="O59" s="47">
        <v>0.84213493949999996</v>
      </c>
      <c r="P59" s="47">
        <v>0.93077173580000006</v>
      </c>
      <c r="Q59" s="47">
        <v>0.98063151140000004</v>
      </c>
      <c r="R59" s="47">
        <v>0.91597237229999995</v>
      </c>
      <c r="S59" s="47">
        <v>0.88699651040000005</v>
      </c>
      <c r="T59" s="47">
        <v>0.91579600220000001</v>
      </c>
      <c r="U59" s="47">
        <v>0.9477629809</v>
      </c>
    </row>
    <row r="60" spans="1:21">
      <c r="B60" s="39" t="s">
        <v>70</v>
      </c>
      <c r="C60" s="47">
        <v>0.90646196721299999</v>
      </c>
      <c r="D60" s="47">
        <v>1.4322702618109999</v>
      </c>
      <c r="E60" s="47">
        <v>1.733016362561</v>
      </c>
      <c r="F60" s="47">
        <v>1.315766385136</v>
      </c>
      <c r="G60" s="47">
        <v>0.94718144653299996</v>
      </c>
      <c r="H60" s="47">
        <v>1.7864748527230001</v>
      </c>
      <c r="I60" s="47">
        <v>1.3793161322380001</v>
      </c>
      <c r="J60" s="47">
        <v>1.4435557958480001</v>
      </c>
      <c r="K60" s="47">
        <v>1.0807886911</v>
      </c>
      <c r="L60" s="47">
        <v>0.92676258776700005</v>
      </c>
      <c r="M60" s="47">
        <v>1.5845635442770001</v>
      </c>
      <c r="N60" s="47">
        <v>1.5052178660319999</v>
      </c>
      <c r="O60" s="47">
        <v>1.7010290391039999</v>
      </c>
      <c r="P60" s="47">
        <v>1.181815210703</v>
      </c>
      <c r="Q60" s="47">
        <v>1.1103715581489999</v>
      </c>
      <c r="R60" s="47">
        <v>1.3726126085020001</v>
      </c>
      <c r="S60" s="47">
        <v>1.7829967009180001</v>
      </c>
      <c r="T60" s="47">
        <v>1.3723487674470001</v>
      </c>
      <c r="U60" s="47">
        <v>1.891612004962</v>
      </c>
    </row>
    <row r="62" spans="1:21">
      <c r="A62" s="56" t="s">
        <v>94</v>
      </c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</row>
    <row r="63" spans="1:21">
      <c r="K63" s="56"/>
      <c r="L63" s="56"/>
      <c r="M63" s="56"/>
      <c r="N63" s="56"/>
    </row>
    <row r="64" spans="1:21">
      <c r="K64" s="56"/>
      <c r="L64" s="56"/>
      <c r="M64" s="56"/>
      <c r="N64" s="56"/>
    </row>
    <row r="65" spans="11:14">
      <c r="K65" s="56"/>
      <c r="L65" s="56"/>
      <c r="M65" s="56"/>
      <c r="N65" s="56"/>
    </row>
    <row r="66" spans="11:14">
      <c r="K66" s="56"/>
      <c r="L66" s="56"/>
      <c r="M66" s="56"/>
      <c r="N66" s="56"/>
    </row>
    <row r="67" spans="11:14">
      <c r="K67" s="56"/>
      <c r="L67" s="56"/>
      <c r="M67" s="56"/>
      <c r="N67" s="56"/>
    </row>
    <row r="68" spans="11:14">
      <c r="K68" s="56"/>
      <c r="L68" s="56"/>
      <c r="M68" s="56"/>
      <c r="N68" s="56"/>
    </row>
    <row r="69" spans="11:14">
      <c r="K69" s="56"/>
      <c r="L69" s="56"/>
      <c r="M69" s="56"/>
      <c r="N69" s="56"/>
    </row>
    <row r="70" spans="11:14">
      <c r="K70" s="56"/>
      <c r="L70" s="56"/>
      <c r="M70" s="56"/>
      <c r="N70" s="56"/>
    </row>
    <row r="71" spans="11:14">
      <c r="K71" s="56"/>
      <c r="L71" s="56"/>
      <c r="M71" s="56"/>
      <c r="N71" s="56"/>
    </row>
    <row r="72" spans="11:14">
      <c r="K72" s="56"/>
      <c r="L72" s="56"/>
      <c r="M72" s="56"/>
      <c r="N72" s="56"/>
    </row>
    <row r="73" spans="11:14">
      <c r="K73" s="56"/>
      <c r="L73" s="56"/>
      <c r="M73" s="56"/>
      <c r="N73" s="56"/>
    </row>
  </sheetData>
  <pageMargins left="0.5" right="0.5" top="0.75" bottom="0.75" header="0.5" footer="0.35"/>
  <pageSetup paperSize="5" scale="51" fitToHeight="1000" orientation="landscape" horizontalDpi="90" verticalDpi="9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8480B7C632594FA313C10E3948A31B" ma:contentTypeVersion="12" ma:contentTypeDescription="Create a new document." ma:contentTypeScope="" ma:versionID="294d08aa59b3a2306e0b7933d74d31b1">
  <xsd:schema xmlns:xsd="http://www.w3.org/2001/XMLSchema" xmlns:xs="http://www.w3.org/2001/XMLSchema" xmlns:p="http://schemas.microsoft.com/office/2006/metadata/properties" xmlns:ns2="14bb2503-ddb6-49cc-80f3-06fb7081acb2" xmlns:ns3="361aa444-5cc2-4dfb-bc3c-4ebb8d1d865e" targetNamespace="http://schemas.microsoft.com/office/2006/metadata/properties" ma:root="true" ma:fieldsID="ed99d9e309e7f8758d28b1b6ac4a0b4c" ns2:_="" ns3:_="">
    <xsd:import namespace="14bb2503-ddb6-49cc-80f3-06fb7081acb2"/>
    <xsd:import namespace="361aa444-5cc2-4dfb-bc3c-4ebb8d1d86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bb2503-ddb6-49cc-80f3-06fb7081ac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aa444-5cc2-4dfb-bc3c-4ebb8d1d865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81134-CB8E-4277-954B-661327E9A7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bb2503-ddb6-49cc-80f3-06fb7081acb2"/>
    <ds:schemaRef ds:uri="361aa444-5cc2-4dfb-bc3c-4ebb8d1d86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A016EC-5AE6-473F-B6CD-01DD4B0BC5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10C4F-07ED-47EB-A55B-128ED0B4183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 1_CA</vt:lpstr>
      <vt:lpstr>Figure 2_CA</vt:lpstr>
      <vt:lpstr>summary</vt:lpstr>
      <vt:lpstr>processed</vt:lpstr>
      <vt:lpstr>fuel_res</vt:lpstr>
      <vt:lpstr>app_res</vt:lpstr>
      <vt:lpstr>fuel_comm</vt:lpstr>
      <vt:lpstr>app_comm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Gibb</dc:creator>
  <cp:lastModifiedBy>Duncan Gibb</cp:lastModifiedBy>
  <dcterms:created xsi:type="dcterms:W3CDTF">2015-06-05T18:17:20Z</dcterms:created>
  <dcterms:modified xsi:type="dcterms:W3CDTF">2022-03-10T02:06:10Z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0x010100CE8480B7C632594FA313C10E3948A31B</vt:lpwstr>
  </property>
</Properties>
</file>