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dunca\REN21\GSR 2022 - Documents\Data and Research\Buildings\!Data processing\"/>
    </mc:Choice>
  </mc:AlternateContent>
  <xr:revisionPtr revIDLastSave="0" documentId="13_ncr:1_{ACD98670-6384-46B5-B3D0-507E4DD1DF9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Figure 1_US" sheetId="6" r:id="rId1"/>
    <sheet name="Figure 2_US" sheetId="7" r:id="rId2"/>
    <sheet name="summary" sheetId="9" r:id="rId3"/>
    <sheet name="raw" sheetId="11" r:id="rId4"/>
    <sheet name="AEO data" sheetId="10" r:id="rId5"/>
    <sheet name="EIA data" sheetId="12" r:id="rId6"/>
  </sheets>
  <externalReferences>
    <externalReference r:id="rId7"/>
  </externalReferences>
  <definedNames>
    <definedName name="Diagramm5">[1]EB97_Zahlen_für_Grafiken!$A$11:$S$24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6" l="1"/>
  <c r="C11" i="6"/>
  <c r="C10" i="6"/>
  <c r="B5" i="9"/>
  <c r="B9" i="9"/>
  <c r="B8" i="9"/>
  <c r="B7" i="9"/>
  <c r="B6" i="9"/>
  <c r="B4" i="9"/>
  <c r="B3" i="9"/>
  <c r="B2" i="9"/>
  <c r="D20" i="11"/>
  <c r="D21" i="11"/>
  <c r="D22" i="11"/>
  <c r="D23" i="11"/>
  <c r="D24" i="11"/>
  <c r="D25" i="11"/>
  <c r="D19" i="11"/>
  <c r="C25" i="11" l="1"/>
  <c r="C24" i="11"/>
  <c r="C23" i="11"/>
  <c r="C22" i="11"/>
  <c r="C21" i="11"/>
  <c r="C20" i="11"/>
  <c r="C14" i="11"/>
  <c r="C11" i="11"/>
  <c r="C19" i="11"/>
  <c r="E4" i="11"/>
  <c r="A4" i="12"/>
  <c r="D15" i="11"/>
  <c r="D7" i="11"/>
  <c r="D6" i="11"/>
  <c r="D4" i="11"/>
  <c r="D3" i="11"/>
  <c r="C3" i="11"/>
  <c r="C5" i="11" s="1"/>
  <c r="C4" i="11"/>
  <c r="C6" i="11"/>
  <c r="C8" i="11" s="1"/>
  <c r="C7" i="11"/>
  <c r="C9" i="11"/>
  <c r="D9" i="11" s="1"/>
  <c r="C10" i="11"/>
  <c r="D10" i="11" s="1"/>
  <c r="C12" i="11"/>
  <c r="D12" i="11" s="1"/>
  <c r="C13" i="11"/>
  <c r="D13" i="11" s="1"/>
  <c r="C15" i="11"/>
  <c r="C9" i="7" l="1"/>
  <c r="B14" i="9"/>
  <c r="C8" i="7" l="1"/>
  <c r="C14" i="6"/>
  <c r="C6" i="6"/>
  <c r="C6" i="7" s="1"/>
  <c r="C5" i="6"/>
  <c r="C5" i="7" s="1"/>
  <c r="C7" i="6"/>
  <c r="C7" i="7" s="1"/>
  <c r="C9" i="6" l="1"/>
  <c r="C10" i="7"/>
  <c r="C22" i="7" l="1"/>
  <c r="C15" i="6"/>
  <c r="D14" i="6" s="1"/>
  <c r="D13" i="6" l="1"/>
  <c r="D7" i="6"/>
  <c r="D8" i="6"/>
  <c r="D6" i="6"/>
  <c r="D5" i="6"/>
  <c r="D9" i="6"/>
  <c r="C16" i="7"/>
  <c r="D16" i="7" l="1"/>
  <c r="D12" i="7"/>
  <c r="D13" i="7"/>
  <c r="D11" i="7"/>
  <c r="D14" i="7"/>
  <c r="D5" i="7"/>
  <c r="D6" i="7"/>
  <c r="D10" i="7"/>
  <c r="D15" i="7"/>
  <c r="D7" i="7"/>
  <c r="D9" i="7"/>
  <c r="D8" i="7"/>
  <c r="D22" i="7" l="1"/>
</calcChain>
</file>

<file path=xl/sharedStrings.xml><?xml version="1.0" encoding="utf-8"?>
<sst xmlns="http://schemas.openxmlformats.org/spreadsheetml/2006/main" count="521" uniqueCount="308">
  <si>
    <t>Year</t>
  </si>
  <si>
    <t>Fuel oil</t>
  </si>
  <si>
    <t>Scope</t>
  </si>
  <si>
    <t>Fossil gas + LPG</t>
  </si>
  <si>
    <t>Other fossil fuels</t>
  </si>
  <si>
    <t>Renewable electricity for heat</t>
  </si>
  <si>
    <t>Non-renewable electricity for heat</t>
  </si>
  <si>
    <t>Sources</t>
  </si>
  <si>
    <t>Previous years also available</t>
  </si>
  <si>
    <t>PJ</t>
  </si>
  <si>
    <t>Electricity</t>
  </si>
  <si>
    <t>District heat</t>
  </si>
  <si>
    <t>Energy Provided and Shares</t>
  </si>
  <si>
    <t>Energy (PJ)</t>
  </si>
  <si>
    <t>Share of total</t>
  </si>
  <si>
    <t>Notes</t>
  </si>
  <si>
    <t>Total</t>
  </si>
  <si>
    <t>To be updated as needed.</t>
  </si>
  <si>
    <t>This is the final, desired form of the data.</t>
  </si>
  <si>
    <t>Renewable share</t>
  </si>
  <si>
    <t>FIGURE 1. How does the country heat its buildings?</t>
  </si>
  <si>
    <t>Heat pumps</t>
  </si>
  <si>
    <t>Direct renewables</t>
  </si>
  <si>
    <t>Biomass</t>
  </si>
  <si>
    <t>Solar thermal</t>
  </si>
  <si>
    <t>Geothermal</t>
  </si>
  <si>
    <t>FIGURE 2. How clean is the heat?</t>
  </si>
  <si>
    <t>Other fossil fuels, including non-renewable district heat</t>
  </si>
  <si>
    <t>Renewable district heat</t>
  </si>
  <si>
    <t>Ambient heat</t>
  </si>
  <si>
    <t>Estimated using share of RE in electricity</t>
  </si>
  <si>
    <t>Direct renewables for heat</t>
  </si>
  <si>
    <t>Space heating</t>
  </si>
  <si>
    <t>Energy used for heating</t>
  </si>
  <si>
    <t>Gas + LPG</t>
  </si>
  <si>
    <t>Other fossils</t>
  </si>
  <si>
    <t>Electricity for heat</t>
  </si>
  <si>
    <t>Share of RE electricity</t>
  </si>
  <si>
    <t>Water heating</t>
  </si>
  <si>
    <t>Direct renewables &amp; waste</t>
  </si>
  <si>
    <t>DHC data not available.</t>
  </si>
  <si>
    <t>Last update: 14 February 2022.</t>
  </si>
  <si>
    <t>UNITED STATES</t>
  </si>
  <si>
    <t>https://www.eia.gov/totalenergy/data/browser/?tbl=T02.02#/?f=A</t>
  </si>
  <si>
    <t>https://www.eia.gov/totalenergy/data/browser/?tbl=T02.03#/?f=A</t>
  </si>
  <si>
    <t>2015 consumption survey</t>
  </si>
  <si>
    <t>Households.
Space heating and water heating.</t>
  </si>
  <si>
    <t>ref2021.d113020a</t>
  </si>
  <si>
    <t>Report</t>
  </si>
  <si>
    <t>Annual Energy Outlook 2021</t>
  </si>
  <si>
    <t>Scenario</t>
  </si>
  <si>
    <t>ref2021</t>
  </si>
  <si>
    <t>Reference case</t>
  </si>
  <si>
    <t>Datekey</t>
  </si>
  <si>
    <t>d113020a</t>
  </si>
  <si>
    <t>Release Date</t>
  </si>
  <si>
    <t xml:space="preserve"> January 2021</t>
  </si>
  <si>
    <t>RKI000</t>
  </si>
  <si>
    <t>4. Residential Sector Key Indicators and Consumption</t>
  </si>
  <si>
    <t>Compound</t>
  </si>
  <si>
    <t>(quadrillion Btu, unless otherwise noted)</t>
  </si>
  <si>
    <t xml:space="preserve"> Growth </t>
  </si>
  <si>
    <t/>
  </si>
  <si>
    <t xml:space="preserve">2020-2050 </t>
  </si>
  <si>
    <t xml:space="preserve"> Key Indicators and Consumption</t>
  </si>
  <si>
    <t>(percent)</t>
  </si>
  <si>
    <t>Key Indicators</t>
  </si>
  <si>
    <t xml:space="preserve"> Households (millions)</t>
  </si>
  <si>
    <t>RKI000:ba_Single-Family</t>
  </si>
  <si>
    <t xml:space="preserve">   Single-Family</t>
  </si>
  <si>
    <t>RKI000:ba_Multifamily</t>
  </si>
  <si>
    <t xml:space="preserve">   Multifamily</t>
  </si>
  <si>
    <t>RKI000:ba_MobileHomes</t>
  </si>
  <si>
    <t xml:space="preserve">   Mobile Homes</t>
  </si>
  <si>
    <t>RKI000:ba_Total</t>
  </si>
  <si>
    <t xml:space="preserve">     Total</t>
  </si>
  <si>
    <t>RKI000:ca_AverageHouseS</t>
  </si>
  <si>
    <t xml:space="preserve"> Average House Square Footage</t>
  </si>
  <si>
    <t xml:space="preserve"> Energy Intensity</t>
  </si>
  <si>
    <t xml:space="preserve"> (million Btu per household)</t>
  </si>
  <si>
    <t>RKI000:da_DeliveredEner</t>
  </si>
  <si>
    <t xml:space="preserve">   Gross End-use Consumption 1/</t>
  </si>
  <si>
    <t>RKI000:da_TotalEnergyCo</t>
  </si>
  <si>
    <t xml:space="preserve">   Delivered Energy Consumption</t>
  </si>
  <si>
    <t xml:space="preserve"> (thousand Btu per square foot)</t>
  </si>
  <si>
    <t>RKI000:ea_DeliveredEner</t>
  </si>
  <si>
    <t>RKI000:ea_TotalEnergyCo</t>
  </si>
  <si>
    <t>Energy Consumption by Fuel</t>
  </si>
  <si>
    <t xml:space="preserve"> Electricity 1/</t>
  </si>
  <si>
    <t>RKI000:fa_SpaceHeating</t>
  </si>
  <si>
    <t xml:space="preserve">   Space Heating</t>
  </si>
  <si>
    <t>RKI000:fa_SpaceCooling</t>
  </si>
  <si>
    <t xml:space="preserve">   Space Cooling</t>
  </si>
  <si>
    <t>RKI000:fa_WaterHeating</t>
  </si>
  <si>
    <t xml:space="preserve">   Water Heating</t>
  </si>
  <si>
    <t>RKI000:fa_Refrigeration</t>
  </si>
  <si>
    <t xml:space="preserve">   Refrigeration</t>
  </si>
  <si>
    <t>RKI000:fa_Cooking</t>
  </si>
  <si>
    <t xml:space="preserve">   Cooking</t>
  </si>
  <si>
    <t>RKI000:fa_ClothesDryers</t>
  </si>
  <si>
    <t xml:space="preserve">   Clothes Dryers</t>
  </si>
  <si>
    <t>RKI000:fa_Freezers</t>
  </si>
  <si>
    <t xml:space="preserve">   Freezers</t>
  </si>
  <si>
    <t>RKI000:fa_Lighting</t>
  </si>
  <si>
    <t xml:space="preserve">   Lighting</t>
  </si>
  <si>
    <t>RKI000:fa_ClothesWasher</t>
  </si>
  <si>
    <t xml:space="preserve">   Clothes Washers 2/</t>
  </si>
  <si>
    <t>RKI000:fa_Dishwashers</t>
  </si>
  <si>
    <t xml:space="preserve">   Dishwashers 2/</t>
  </si>
  <si>
    <t>RKI000:fa_ColorTelevisi</t>
  </si>
  <si>
    <t xml:space="preserve">   Televisions and Related Equipment 3/</t>
  </si>
  <si>
    <t>RKI000:fa_PersonalCompu</t>
  </si>
  <si>
    <t xml:space="preserve">   Computers and Related Equipment 4/</t>
  </si>
  <si>
    <t>RKI000:fa_FurnaceFans</t>
  </si>
  <si>
    <t xml:space="preserve">   Furnace Fans and Boiler Circulation Pumps</t>
  </si>
  <si>
    <t>RKI000:fa_OtherUses</t>
  </si>
  <si>
    <t xml:space="preserve">   Other Uses 5/</t>
  </si>
  <si>
    <t>RKI000:fa_DeliveredEner</t>
  </si>
  <si>
    <t xml:space="preserve">     Electricity Subtotal</t>
  </si>
  <si>
    <t>RKI000:fa_OwnGeneration</t>
  </si>
  <si>
    <t xml:space="preserve">   Onsite Generation for Own Use</t>
  </si>
  <si>
    <t>RKI000:fa_PurchasedElec</t>
  </si>
  <si>
    <t xml:space="preserve">     Purchased Electricity</t>
  </si>
  <si>
    <t xml:space="preserve"> Natural Gas</t>
  </si>
  <si>
    <t>RKI000:ga_SpaceHeating</t>
  </si>
  <si>
    <t>RKI000:ga_SpaceCooling</t>
  </si>
  <si>
    <t>RKI000:ga_WaterHeating</t>
  </si>
  <si>
    <t>RKI000:ga_Cooking</t>
  </si>
  <si>
    <t>RKI000:ga_ClothesDryers</t>
  </si>
  <si>
    <t>RKI000:ga_OtherNatGas</t>
  </si>
  <si>
    <t xml:space="preserve">   Other Uses 6/</t>
  </si>
  <si>
    <t>RKI000:ga_DeliveredEner</t>
  </si>
  <si>
    <t xml:space="preserve">     Delivered Energy</t>
  </si>
  <si>
    <t xml:space="preserve"> Distillate Fuel Oil 7/</t>
  </si>
  <si>
    <t>RKI000:ha_SpaceHeating</t>
  </si>
  <si>
    <t>RKI000:ha_WaterHeating</t>
  </si>
  <si>
    <t>RKI000:Other_ha_ha</t>
  </si>
  <si>
    <t xml:space="preserve">   Other Uses 8/</t>
  </si>
  <si>
    <t>RKI000:ha_DeliveredEner</t>
  </si>
  <si>
    <t xml:space="preserve"> Propane</t>
  </si>
  <si>
    <t>RKI000:ia_SpaceHeating</t>
  </si>
  <si>
    <t>RKI000:ia_WaterHeating</t>
  </si>
  <si>
    <t>RKI000:ia_Cooking</t>
  </si>
  <si>
    <t>RKI000:ia_OtherUses</t>
  </si>
  <si>
    <t xml:space="preserve">   Other Uses 9/</t>
  </si>
  <si>
    <t>RKI000:ia_DeliveredEner</t>
  </si>
  <si>
    <t>RKI000:ja_MarketedRenew</t>
  </si>
  <si>
    <t xml:space="preserve"> Marketed Renewables (wood) 10/</t>
  </si>
  <si>
    <t>Energy Consumption by End Use 1/</t>
  </si>
  <si>
    <t>RKI000:ka_SpaceHeating</t>
  </si>
  <si>
    <t xml:space="preserve"> Space Heating</t>
  </si>
  <si>
    <t>RKI000:ka_SpaceCooling</t>
  </si>
  <si>
    <t xml:space="preserve"> Space Cooling</t>
  </si>
  <si>
    <t>RKI000:ka_WaterHeating</t>
  </si>
  <si>
    <t xml:space="preserve"> Water Heating</t>
  </si>
  <si>
    <t>RKI000:ka_Refrigeration</t>
  </si>
  <si>
    <t xml:space="preserve"> Refrigeration</t>
  </si>
  <si>
    <t>RKI000:ka_Cooking</t>
  </si>
  <si>
    <t xml:space="preserve"> Cooking</t>
  </si>
  <si>
    <t>RKI000:ka_ClothesDryers</t>
  </si>
  <si>
    <t xml:space="preserve"> Clothes Dryers</t>
  </si>
  <si>
    <t>RKI000:ka_Freezers</t>
  </si>
  <si>
    <t xml:space="preserve"> Freezers</t>
  </si>
  <si>
    <t>RKI000:ka_Lighting</t>
  </si>
  <si>
    <t xml:space="preserve"> Lighting</t>
  </si>
  <si>
    <t>RKI000:ka_ClothesWasher</t>
  </si>
  <si>
    <t xml:space="preserve"> Clothes Washers 2/</t>
  </si>
  <si>
    <t>RKI000:ka_Dishwashers</t>
  </si>
  <si>
    <t xml:space="preserve"> Dishwashers 2/</t>
  </si>
  <si>
    <t>RKI000:ka_ColorTelevisi</t>
  </si>
  <si>
    <t xml:space="preserve"> Televisions and Related Equipment 3/</t>
  </si>
  <si>
    <t>RKI000:ka_PersonalCompu</t>
  </si>
  <si>
    <t xml:space="preserve"> Computers and Related Equipment 4/</t>
  </si>
  <si>
    <t>RKI000:ka_FurnaceFans</t>
  </si>
  <si>
    <t xml:space="preserve"> Furnace Fans and Boiler Circulation Pumps</t>
  </si>
  <si>
    <t>RKI000:ka_OtherUses</t>
  </si>
  <si>
    <t xml:space="preserve"> Other Uses 11/</t>
  </si>
  <si>
    <t>RKI000:ka_GrsEndUseCons</t>
  </si>
  <si>
    <t xml:space="preserve">    Gross End-use Consumption</t>
  </si>
  <si>
    <t>RKI000:ka_OwnGeneration</t>
  </si>
  <si>
    <t xml:space="preserve"> Onsite Generation for Own Use</t>
  </si>
  <si>
    <t>RKI000:ka_DeliveredEner</t>
  </si>
  <si>
    <t xml:space="preserve">    Delivered Energy</t>
  </si>
  <si>
    <t>RKI000:la_ElectricityRe</t>
  </si>
  <si>
    <t>Electricity Related Losses</t>
  </si>
  <si>
    <t>Total Energy Consumption by End Use 1/</t>
  </si>
  <si>
    <t>RKI000:ma_SpaceHeating</t>
  </si>
  <si>
    <t>RKI000:ma_SpaceCooling</t>
  </si>
  <si>
    <t>RKI000:ma_WaterHeating</t>
  </si>
  <si>
    <t>RKI000:ma_Refrigeration</t>
  </si>
  <si>
    <t>RKI000:ma_Cooking</t>
  </si>
  <si>
    <t>RKI000:ma_ClothesDryers</t>
  </si>
  <si>
    <t>RKI000:ma_Freezers</t>
  </si>
  <si>
    <t>RKI000:ma_Lighting</t>
  </si>
  <si>
    <t>RKI000:ma_ClothesWasher</t>
  </si>
  <si>
    <t>RKI000:ma_Dishwashers</t>
  </si>
  <si>
    <t>RKI000:ma_ColorTelevisi</t>
  </si>
  <si>
    <t>RKI000:ma_PersonalCompu</t>
  </si>
  <si>
    <t>RKI000:ma_FurnaceFans</t>
  </si>
  <si>
    <t>RKI000:ma_OtherUses</t>
  </si>
  <si>
    <t>RKI000:ma_Total</t>
  </si>
  <si>
    <t xml:space="preserve">   Total Gross End-use Consumption</t>
  </si>
  <si>
    <t>RKI000:ma_OwnGeneration</t>
  </si>
  <si>
    <t xml:space="preserve"> Generation for Own Use</t>
  </si>
  <si>
    <t>RKI000:ma_TtllOwnUseGen</t>
  </si>
  <si>
    <t>Total Net Own-use Generation</t>
  </si>
  <si>
    <t>Nonmarketed Renewables 12/</t>
  </si>
  <si>
    <t>RKI000:na_GeothermalHea</t>
  </si>
  <si>
    <t xml:space="preserve">  Geothermal Heat Pumps</t>
  </si>
  <si>
    <t>RKI000:na_SolarHotWater</t>
  </si>
  <si>
    <t xml:space="preserve">  Solar Hot Water Heating</t>
  </si>
  <si>
    <t>RKI000:na_SolarPhotovol</t>
  </si>
  <si>
    <t xml:space="preserve">  Solar Photovoltaic</t>
  </si>
  <si>
    <t>RKI000:na_WindHuffPuff</t>
  </si>
  <si>
    <t xml:space="preserve">  Wind</t>
  </si>
  <si>
    <t>RKI000:na_Total</t>
  </si>
  <si>
    <t xml:space="preserve">    Total</t>
  </si>
  <si>
    <t>Heating Degree Days</t>
  </si>
  <si>
    <t>RKI000:hdd_NewEngland</t>
  </si>
  <si>
    <t xml:space="preserve">   New England</t>
  </si>
  <si>
    <t>RKI000:hdd_MiddleAtlant</t>
  </si>
  <si>
    <t xml:space="preserve">   Middle Atlantic</t>
  </si>
  <si>
    <t>RKI000:hdd_EastNorthCen</t>
  </si>
  <si>
    <t xml:space="preserve">   East North Central</t>
  </si>
  <si>
    <t>RKI000:hdd_WestNorthCen</t>
  </si>
  <si>
    <t xml:space="preserve">   West North Central</t>
  </si>
  <si>
    <t>RKI000:hdd_SouthAtlantc</t>
  </si>
  <si>
    <t xml:space="preserve">   South Atlantic</t>
  </si>
  <si>
    <t>RKI000:hdd_EastSouthCen</t>
  </si>
  <si>
    <t xml:space="preserve">   East South Central</t>
  </si>
  <si>
    <t>RKI000:hdd_WestSouthCen</t>
  </si>
  <si>
    <t xml:space="preserve">   West South Central</t>
  </si>
  <si>
    <t>RKI000:hdd_Mountain</t>
  </si>
  <si>
    <t xml:space="preserve">   Mountain</t>
  </si>
  <si>
    <t>RKI000:hdd_Pacific</t>
  </si>
  <si>
    <t xml:space="preserve">   Pacific</t>
  </si>
  <si>
    <t>RKI000:hdd_UnitedStates</t>
  </si>
  <si>
    <t xml:space="preserve">      United States</t>
  </si>
  <si>
    <t>Cooling Degree Days</t>
  </si>
  <si>
    <t>RKI000:cdd_NewEngland</t>
  </si>
  <si>
    <t>RKI000:cdd_MiddleAtlant</t>
  </si>
  <si>
    <t>RKI000:cdd_EastNorthCen</t>
  </si>
  <si>
    <t>RKI000:cdd_WestNorthCen</t>
  </si>
  <si>
    <t>RKI000:cdd_SouthAtlantc</t>
  </si>
  <si>
    <t>RKI000:cdd_EastSouthCen</t>
  </si>
  <si>
    <t>RKI000:cdd_WestSouthCen</t>
  </si>
  <si>
    <t>RKI000:cdd_Mountain</t>
  </si>
  <si>
    <t>RKI000:cdd_Pacific</t>
  </si>
  <si>
    <t>RKI000:cdd_UnitedStates</t>
  </si>
  <si>
    <t>1/ Unless otherwise specified, energy consumption by end use includes all electricity consumed for that end use,</t>
  </si>
  <si>
    <t>including purchased electricity and onsite generation for own use.</t>
  </si>
  <si>
    <t>2/ Does not include water heating portion of load.</t>
  </si>
  <si>
    <t>3/ Includes televisions, set-top boxes, home theater systems, DVD and Blu-ray players, and video game consoles.</t>
  </si>
  <si>
    <t>4/ Includes desktop and laptop computers, monitors, and networking equipment.</t>
  </si>
  <si>
    <t>5/ Includes electric and electronic devices, heating elements, and motors not listed above.  Electric vehicles are included in the</t>
  </si>
  <si>
    <t>transportation sector.</t>
  </si>
  <si>
    <t>6/ Includes such appliances as outdoor grills, natural gas-fueled lights, pool heaters, spa heaters, and backup electricity generators.</t>
  </si>
  <si>
    <t>7/ Includes kerosene use.</t>
  </si>
  <si>
    <t>8/ Includes such appliances as pool heaters, spa heaters, and backup electricity generators.</t>
  </si>
  <si>
    <t>9/ Includes such appliances as outdoor grills, propane-fueled lights, pool heaters, spa heaters, and backup electricity generators.</t>
  </si>
  <si>
    <t>10/ Includes wood used for primary and secondary heating in wood stoves or fireplaces as reported in the Residential Energy Consumption</t>
  </si>
  <si>
    <t>Survey.</t>
  </si>
  <si>
    <t>11/ Includes electric and electronic devices, heating elements, motors, outdoor grills, natural gas-and propane-fueled lights, pool</t>
  </si>
  <si>
    <t>heaters, spa heaters, and backup electricity generators not listed above.  Electric vehicles are included in the transportation sector.</t>
  </si>
  <si>
    <t>12/ Consumption determined by using the average electric power sector net heat rate for fossil fuels.</t>
  </si>
  <si>
    <t>Btu = British thermal unit.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</si>
  <si>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</si>
  <si>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</si>
  <si>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 AEO2021</t>
  </si>
  <si>
    <t>National Energy Modeling System run ref2021.d113020a.  Projections:  EIA, AEO2021 National Energy Modeling System run ref2021.d113020a.</t>
  </si>
  <si>
    <t>quadrillion BTU</t>
  </si>
  <si>
    <t>Space Heating</t>
  </si>
  <si>
    <t>Water Heating</t>
  </si>
  <si>
    <t>Gas</t>
  </si>
  <si>
    <t>Fuel Oil</t>
  </si>
  <si>
    <t>Propane</t>
  </si>
  <si>
    <t>Bioenergy</t>
  </si>
  <si>
    <t>U.S. Energy Information Administration</t>
  </si>
  <si>
    <t>January 2022 Monthly Energy Review</t>
  </si>
  <si>
    <t>Release Date: January 27, 2022</t>
  </si>
  <si>
    <t>Next Update: February 24, 2022</t>
  </si>
  <si>
    <t>Table 2.2 Residential Sector Energy Consumption</t>
  </si>
  <si>
    <t>Annual Total</t>
  </si>
  <si>
    <t>Coal Consumed by the Residential Sector</t>
  </si>
  <si>
    <t>Natural Gas Consumed by the Residential Sector (Excluding Supplemental Gaseous Fuels)</t>
  </si>
  <si>
    <t>Petroleum Consumed by the Residential Sector</t>
  </si>
  <si>
    <t>Total Fossil Fuels Consumed by the Residential Sector</t>
  </si>
  <si>
    <t>Geothermal Energy Consumed by the Residential Sector</t>
  </si>
  <si>
    <t>Solar Energy Consumed by the Residential Sector</t>
  </si>
  <si>
    <t>Biomass Energy Consumed by the Residential Sector</t>
  </si>
  <si>
    <t>Total Renewable Energy Consumed by the Residential Sector</t>
  </si>
  <si>
    <t>Total Primary Energy Consumed by the Residential Sector</t>
  </si>
  <si>
    <t>Electricity Retail Sales to the Residential Sector</t>
  </si>
  <si>
    <t>Residential Sector Electrical System Energy Losses</t>
  </si>
  <si>
    <t>Total Energy Consumed by the Residential Sector</t>
  </si>
  <si>
    <t>(Trillion Btu)</t>
  </si>
  <si>
    <t>Not Available</t>
  </si>
  <si>
    <t>By Fuel</t>
  </si>
  <si>
    <t>Petroleum</t>
  </si>
  <si>
    <t>Solar</t>
  </si>
  <si>
    <t>Electricity_tot</t>
  </si>
  <si>
    <t>Electricity_heat</t>
  </si>
  <si>
    <t>…bioenergy</t>
  </si>
  <si>
    <t>…solar thermal</t>
  </si>
  <si>
    <t>…geothermal</t>
  </si>
  <si>
    <t>output; from EIA 2022</t>
  </si>
  <si>
    <t>Data not available.</t>
  </si>
  <si>
    <t>Heat pump data not available.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</si>
</sst>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#,##0.0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NewCenturySchlbk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Arial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Calibri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11"/>
      <color rgb="FF000000"/>
      <name val="Calibri"/>
    </font>
    <font>
      <b/>
      <sz val="14"/>
      <color rgb="FF000000"/>
      <name val="Calibri"/>
    </font>
    <font>
      <i/>
      <sz val="14"/>
      <color rgb="FF000000"/>
      <name val="Calibri"/>
    </font>
    <font>
      <b/>
      <u/>
      <sz val="10"/>
      <color rgb="FF0000FF"/>
      <name val="Calibri"/>
    </font>
    <font>
      <b/>
      <sz val="12"/>
      <color rgb="FF000000"/>
      <name val="Calibri"/>
    </font>
    <font>
      <b/>
      <sz val="10"/>
      <color rgb="FF000000"/>
      <name val="Calibri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7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4" fillId="0" borderId="0"/>
    <xf numFmtId="0" fontId="5" fillId="0" borderId="0" applyNumberForma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10" fillId="0" borderId="0"/>
    <xf numFmtId="0" fontId="10" fillId="0" borderId="0" applyNumberFormat="0" applyFill="0" applyBorder="0" applyAlignment="0" applyProtection="0"/>
    <xf numFmtId="0" fontId="11" fillId="0" borderId="15" applyNumberFormat="0" applyProtection="0">
      <alignment wrapText="1"/>
    </xf>
    <xf numFmtId="0" fontId="13" fillId="0" borderId="0" applyNumberFormat="0" applyProtection="0">
      <alignment horizontal="left"/>
    </xf>
    <xf numFmtId="0" fontId="11" fillId="0" borderId="16" applyNumberFormat="0" applyProtection="0">
      <alignment wrapText="1"/>
    </xf>
    <xf numFmtId="0" fontId="10" fillId="0" borderId="17" applyNumberFormat="0" applyFont="0" applyProtection="0">
      <alignment wrapText="1"/>
    </xf>
    <xf numFmtId="0" fontId="10" fillId="0" borderId="18" applyNumberFormat="0" applyProtection="0">
      <alignment wrapText="1"/>
    </xf>
    <xf numFmtId="0" fontId="15" fillId="0" borderId="0"/>
  </cellStyleXfs>
  <cellXfs count="81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0" fontId="0" fillId="0" borderId="2" xfId="0" applyBorder="1"/>
    <xf numFmtId="0" fontId="0" fillId="0" borderId="3" xfId="0" applyBorder="1"/>
    <xf numFmtId="164" fontId="0" fillId="0" borderId="3" xfId="1" applyNumberFormat="1" applyFont="1" applyBorder="1"/>
    <xf numFmtId="0" fontId="0" fillId="0" borderId="4" xfId="0" applyBorder="1"/>
    <xf numFmtId="0" fontId="0" fillId="0" borderId="6" xfId="0" applyBorder="1"/>
    <xf numFmtId="2" fontId="0" fillId="0" borderId="6" xfId="0" applyNumberFormat="1" applyBorder="1"/>
    <xf numFmtId="0" fontId="0" fillId="0" borderId="7" xfId="0" applyBorder="1"/>
    <xf numFmtId="0" fontId="1" fillId="0" borderId="10" xfId="0" applyFont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0" fillId="0" borderId="5" xfId="0" applyBorder="1"/>
    <xf numFmtId="2" fontId="0" fillId="0" borderId="13" xfId="0" applyNumberFormat="1" applyBorder="1"/>
    <xf numFmtId="164" fontId="0" fillId="0" borderId="9" xfId="1" applyNumberFormat="1" applyFont="1" applyBorder="1"/>
    <xf numFmtId="0" fontId="7" fillId="0" borderId="0" xfId="0" applyFont="1"/>
    <xf numFmtId="0" fontId="6" fillId="7" borderId="1" xfId="0" applyFont="1" applyFill="1" applyBorder="1"/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0" fillId="2" borderId="11" xfId="0" applyFill="1" applyBorder="1" applyAlignment="1">
      <alignment horizontal="right" vertical="center" wrapText="1"/>
    </xf>
    <xf numFmtId="0" fontId="1" fillId="5" borderId="14" xfId="0" applyFont="1" applyFill="1" applyBorder="1" applyAlignment="1">
      <alignment horizontal="left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8" fillId="0" borderId="6" xfId="0" applyFont="1" applyBorder="1"/>
    <xf numFmtId="0" fontId="1" fillId="4" borderId="1" xfId="0" applyFont="1" applyFill="1" applyBorder="1" applyAlignment="1">
      <alignment horizontal="center" vertical="center" wrapText="1"/>
    </xf>
    <xf numFmtId="0" fontId="8" fillId="0" borderId="0" xfId="0" applyFont="1"/>
    <xf numFmtId="0" fontId="8" fillId="0" borderId="6" xfId="0" applyFont="1" applyBorder="1" applyAlignment="1">
      <alignment wrapText="1"/>
    </xf>
    <xf numFmtId="0" fontId="5" fillId="0" borderId="5" xfId="4" applyBorder="1"/>
    <xf numFmtId="0" fontId="5" fillId="0" borderId="6" xfId="4" applyBorder="1"/>
    <xf numFmtId="2" fontId="0" fillId="0" borderId="1" xfId="0" applyNumberFormat="1" applyBorder="1"/>
    <xf numFmtId="0" fontId="10" fillId="0" borderId="0" xfId="9"/>
    <xf numFmtId="0" fontId="10" fillId="0" borderId="0" xfId="10"/>
    <xf numFmtId="0" fontId="11" fillId="0" borderId="15" xfId="11">
      <alignment wrapText="1"/>
    </xf>
    <xf numFmtId="0" fontId="12" fillId="0" borderId="0" xfId="9" applyFont="1"/>
    <xf numFmtId="0" fontId="9" fillId="0" borderId="0" xfId="9" applyFont="1"/>
    <xf numFmtId="0" fontId="13" fillId="0" borderId="0" xfId="12">
      <alignment horizontal="left"/>
    </xf>
    <xf numFmtId="0" fontId="10" fillId="0" borderId="0" xfId="9" applyAlignment="1">
      <alignment horizontal="left"/>
    </xf>
    <xf numFmtId="0" fontId="11" fillId="0" borderId="16" xfId="13">
      <alignment wrapText="1"/>
    </xf>
    <xf numFmtId="0" fontId="0" fillId="0" borderId="17" xfId="14" applyFont="1">
      <alignment wrapText="1"/>
    </xf>
    <xf numFmtId="4" fontId="0" fillId="0" borderId="17" xfId="14" applyNumberFormat="1" applyFont="1" applyAlignment="1">
      <alignment horizontal="right" wrapText="1"/>
    </xf>
    <xf numFmtId="4" fontId="11" fillId="0" borderId="16" xfId="13" applyNumberFormat="1" applyAlignment="1">
      <alignment horizontal="right" wrapText="1"/>
    </xf>
    <xf numFmtId="3" fontId="11" fillId="0" borderId="16" xfId="13" applyNumberFormat="1" applyAlignment="1">
      <alignment horizontal="right" wrapText="1"/>
    </xf>
    <xf numFmtId="165" fontId="0" fillId="0" borderId="17" xfId="14" applyNumberFormat="1" applyFont="1" applyAlignment="1">
      <alignment horizontal="right" wrapText="1"/>
    </xf>
    <xf numFmtId="3" fontId="0" fillId="0" borderId="17" xfId="14" applyNumberFormat="1" applyFont="1" applyAlignment="1">
      <alignment horizontal="right" wrapText="1"/>
    </xf>
    <xf numFmtId="0" fontId="14" fillId="0" borderId="0" xfId="9" applyFont="1"/>
    <xf numFmtId="0" fontId="11" fillId="8" borderId="15" xfId="11" applyFill="1">
      <alignment wrapText="1"/>
    </xf>
    <xf numFmtId="0" fontId="10" fillId="8" borderId="0" xfId="9" applyFill="1"/>
    <xf numFmtId="0" fontId="12" fillId="8" borderId="0" xfId="9" applyFont="1" applyFill="1"/>
    <xf numFmtId="0" fontId="11" fillId="8" borderId="0" xfId="9" applyFont="1" applyFill="1" applyAlignment="1">
      <alignment horizontal="right"/>
    </xf>
    <xf numFmtId="0" fontId="10" fillId="8" borderId="0" xfId="9" applyFill="1" applyAlignment="1">
      <alignment horizontal="left"/>
    </xf>
    <xf numFmtId="0" fontId="11" fillId="8" borderId="15" xfId="11" applyFill="1" applyAlignment="1">
      <alignment horizontal="right" wrapText="1"/>
    </xf>
    <xf numFmtId="4" fontId="0" fillId="8" borderId="17" xfId="14" applyNumberFormat="1" applyFont="1" applyFill="1" applyAlignment="1">
      <alignment horizontal="right" wrapText="1"/>
    </xf>
    <xf numFmtId="164" fontId="0" fillId="8" borderId="17" xfId="14" applyNumberFormat="1" applyFont="1" applyFill="1" applyAlignment="1">
      <alignment horizontal="right" wrapText="1"/>
    </xf>
    <xf numFmtId="4" fontId="11" fillId="8" borderId="16" xfId="13" applyNumberFormat="1" applyFill="1" applyAlignment="1">
      <alignment horizontal="right" wrapText="1"/>
    </xf>
    <xf numFmtId="164" fontId="11" fillId="8" borderId="16" xfId="13" applyNumberFormat="1" applyFill="1" applyAlignment="1">
      <alignment horizontal="right" wrapText="1"/>
    </xf>
    <xf numFmtId="3" fontId="11" fillId="8" borderId="16" xfId="13" applyNumberFormat="1" applyFill="1" applyAlignment="1">
      <alignment horizontal="right" wrapText="1"/>
    </xf>
    <xf numFmtId="165" fontId="0" fillId="8" borderId="17" xfId="14" applyNumberFormat="1" applyFont="1" applyFill="1" applyAlignment="1">
      <alignment horizontal="right" wrapText="1"/>
    </xf>
    <xf numFmtId="3" fontId="0" fillId="8" borderId="17" xfId="14" applyNumberFormat="1" applyFont="1" applyFill="1" applyAlignment="1">
      <alignment horizontal="right" wrapText="1"/>
    </xf>
    <xf numFmtId="4" fontId="0" fillId="0" borderId="0" xfId="0" applyNumberFormat="1"/>
    <xf numFmtId="0" fontId="0" fillId="0" borderId="0" xfId="0" applyAlignment="1">
      <alignment horizontal="center"/>
    </xf>
    <xf numFmtId="0" fontId="16" fillId="0" borderId="0" xfId="16" applyFont="1"/>
    <xf numFmtId="0" fontId="15" fillId="0" borderId="0" xfId="16"/>
    <xf numFmtId="0" fontId="17" fillId="0" borderId="0" xfId="16" applyFont="1"/>
    <xf numFmtId="0" fontId="18" fillId="0" borderId="0" xfId="16" applyFont="1"/>
    <xf numFmtId="0" fontId="19" fillId="0" borderId="0" xfId="16" applyFont="1"/>
    <xf numFmtId="0" fontId="20" fillId="0" borderId="0" xfId="16" applyFont="1"/>
    <xf numFmtId="0" fontId="15" fillId="0" borderId="0" xfId="16" applyAlignment="1">
      <alignment horizontal="left"/>
    </xf>
    <xf numFmtId="4" fontId="8" fillId="0" borderId="0" xfId="0" applyNumberFormat="1" applyFont="1"/>
    <xf numFmtId="0" fontId="21" fillId="0" borderId="0" xfId="0" applyFont="1" applyAlignment="1">
      <alignment horizontal="right"/>
    </xf>
    <xf numFmtId="1" fontId="0" fillId="0" borderId="0" xfId="0" applyNumberFormat="1"/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0" xfId="0" applyFont="1" applyAlignment="1">
      <alignment horizontal="center" vertical="center" textRotation="90"/>
    </xf>
    <xf numFmtId="0" fontId="10" fillId="0" borderId="18" xfId="15">
      <alignment wrapText="1"/>
    </xf>
  </cellXfs>
  <cellStyles count="17">
    <cellStyle name="Body: normal cell" xfId="14" xr:uid="{6FE17F0C-9691-437B-BE57-DD6401E6C8DB}"/>
    <cellStyle name="Comma 3" xfId="6" xr:uid="{539F1993-3AB9-4567-8686-AF16AAAFA9F2}"/>
    <cellStyle name="Comma 4 3" xfId="7" xr:uid="{43F2FE68-2A05-4CDA-9AB6-A04950AB58F4}"/>
    <cellStyle name="Font: Calibri, 9pt regular" xfId="10" xr:uid="{5FF574DF-E60C-4B84-8C0B-E1C1983C3116}"/>
    <cellStyle name="Footnotes: top row" xfId="15" xr:uid="{7B5FD107-39FE-44C0-97BC-72ACBB6469B8}"/>
    <cellStyle name="Header: bottom row" xfId="11" xr:uid="{B40506FF-81C7-4392-B97E-DA26CD12E5C0}"/>
    <cellStyle name="Hyperlink" xfId="4" builtinId="8"/>
    <cellStyle name="Normal" xfId="0" builtinId="0"/>
    <cellStyle name="Normal 2" xfId="3" xr:uid="{DB65809B-46E5-4556-95A2-A8CF176AE6A5}"/>
    <cellStyle name="Normal 2 3" xfId="5" xr:uid="{F5A54FE0-4AF7-427C-8147-F4DC9766C467}"/>
    <cellStyle name="Normal 3" xfId="9" xr:uid="{E3C5A53B-0A6D-4940-A289-85360C617938}"/>
    <cellStyle name="Normal 4" xfId="16" xr:uid="{7CFE8F0B-AD0B-47A3-A32F-C7DD218BF682}"/>
    <cellStyle name="Normal 4 3" xfId="8" xr:uid="{9F3CBA14-8426-4F5D-A05C-F65B911D42A0}"/>
    <cellStyle name="Parent row" xfId="13" xr:uid="{546DDC9B-5F36-41EC-AB1F-AFB7BB50E252}"/>
    <cellStyle name="Percent" xfId="1" builtinId="5"/>
    <cellStyle name="Standard_Anwendungneu18.08.2004neu" xfId="2" xr:uid="{A960610F-A747-4DD6-BB85-73A5CB721941}"/>
    <cellStyle name="Table title" xfId="12" xr:uid="{C5445DDF-44E0-4DEC-8C67-23F0B55A67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bg2">
                  <a:lumMod val="25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D16-4D66-8E5E-4AC6D5C0368B}"/>
              </c:ext>
            </c:extLst>
          </c:dPt>
          <c:dPt>
            <c:idx val="1"/>
            <c:bubble3D val="0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D16-4D66-8E5E-4AC6D5C0368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D16-4D66-8E5E-4AC6D5C0368B}"/>
              </c:ext>
            </c:extLst>
          </c:dPt>
          <c:dPt>
            <c:idx val="3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D16-4D66-8E5E-4AC6D5C0368B}"/>
              </c:ext>
            </c:extLst>
          </c:dPt>
          <c:dPt>
            <c:idx val="4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D16-4D66-8E5E-4AC6D5C0368B}"/>
              </c:ext>
            </c:extLst>
          </c:dPt>
          <c:dPt>
            <c:idx val="5"/>
            <c:bubble3D val="0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D16-4D66-8E5E-4AC6D5C0368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D16-4D66-8E5E-4AC6D5C0368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('Figure 1_US'!$B$5:$B$9,'Figure 1_US'!$B$13:$B$14)</c:f>
              <c:strCache>
                <c:ptCount val="7"/>
                <c:pt idx="0">
                  <c:v>Fossil gas + LPG</c:v>
                </c:pt>
                <c:pt idx="1">
                  <c:v>Fuel oil</c:v>
                </c:pt>
                <c:pt idx="2">
                  <c:v>Other fossil fuels</c:v>
                </c:pt>
                <c:pt idx="3">
                  <c:v>Heat pumps</c:v>
                </c:pt>
                <c:pt idx="4">
                  <c:v>Direct renewables</c:v>
                </c:pt>
                <c:pt idx="5">
                  <c:v>District heat</c:v>
                </c:pt>
                <c:pt idx="6">
                  <c:v>Electricity</c:v>
                </c:pt>
              </c:strCache>
            </c:strRef>
          </c:cat>
          <c:val>
            <c:numRef>
              <c:f>('Figure 1_US'!$D$5:$D$9,'Figure 1_US'!$D$13:$D$14)</c:f>
              <c:numCache>
                <c:formatCode>0.0%</c:formatCode>
                <c:ptCount val="7"/>
                <c:pt idx="0">
                  <c:v>0.61582306199860759</c:v>
                </c:pt>
                <c:pt idx="1">
                  <c:v>0.12501598177404172</c:v>
                </c:pt>
                <c:pt idx="2">
                  <c:v>0</c:v>
                </c:pt>
                <c:pt idx="3">
                  <c:v>0</c:v>
                </c:pt>
                <c:pt idx="4">
                  <c:v>9.9467257253056482E-2</c:v>
                </c:pt>
                <c:pt idx="5">
                  <c:v>0</c:v>
                </c:pt>
                <c:pt idx="6">
                  <c:v>0.15969369897429417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D16-4D66-8E5E-4AC6D5C0368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bg2">
                  <a:lumMod val="25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086-4AA0-B092-169A51E40AB7}"/>
              </c:ext>
            </c:extLst>
          </c:dPt>
          <c:dPt>
            <c:idx val="1"/>
            <c:bubble3D val="0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086-4AA0-B092-169A51E40A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086-4AA0-B092-169A51E40AB7}"/>
              </c:ext>
            </c:extLst>
          </c:dPt>
          <c:dPt>
            <c:idx val="3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086-4AA0-B092-169A51E40AB7}"/>
              </c:ext>
            </c:extLst>
          </c:dPt>
          <c:dPt>
            <c:idx val="4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086-4AA0-B092-169A51E40AB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086-4AA0-B092-169A51E40AB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C086-4AA0-B092-169A51E40AB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'Figure 2_US'!$B$5:$B$15</c15:sqref>
                  </c15:fullRef>
                </c:ext>
              </c:extLst>
              <c:f>('Figure 2_US'!$B$5:$B$10,'Figure 2_US'!$B$14)</c:f>
              <c:strCache>
                <c:ptCount val="7"/>
                <c:pt idx="0">
                  <c:v>Fossil gas + LPG</c:v>
                </c:pt>
                <c:pt idx="1">
                  <c:v>Fuel oil</c:v>
                </c:pt>
                <c:pt idx="2">
                  <c:v>Other fossil fuels, including non-renewable district heat</c:v>
                </c:pt>
                <c:pt idx="3">
                  <c:v>Non-renewable electricity for heat</c:v>
                </c:pt>
                <c:pt idx="4">
                  <c:v>Renewable electricity for heat</c:v>
                </c:pt>
                <c:pt idx="5">
                  <c:v>Direct renewables for heat</c:v>
                </c:pt>
                <c:pt idx="6">
                  <c:v>Renewable district heat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2_US'!$D$5:$D$15</c15:sqref>
                  </c15:fullRef>
                </c:ext>
              </c:extLst>
              <c:f>('Figure 2_US'!$D$5:$D$10,'Figure 2_US'!$D$14)</c:f>
              <c:numCache>
                <c:formatCode>0.0%</c:formatCode>
                <c:ptCount val="7"/>
                <c:pt idx="0">
                  <c:v>0.61582306199860759</c:v>
                </c:pt>
                <c:pt idx="1">
                  <c:v>0.12501598177404172</c:v>
                </c:pt>
                <c:pt idx="2">
                  <c:v>0</c:v>
                </c:pt>
                <c:pt idx="3">
                  <c:v>0.1285534276743068</c:v>
                </c:pt>
                <c:pt idx="4">
                  <c:v>3.1140271299987369E-2</c:v>
                </c:pt>
                <c:pt idx="5">
                  <c:v>9.9467257253056482E-2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'Figure 2_US'!$D$11</c15:sqref>
                  <c15:spPr xmlns:c15="http://schemas.microsoft.com/office/drawing/2012/chart">
                    <a:solidFill>
                      <a:schemeClr val="accent1">
                        <a:lumMod val="60000"/>
                      </a:schemeClr>
                    </a:solidFill>
                    <a:ln>
                      <a:solidFill>
                        <a:schemeClr val="tx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'Figure 2_US'!$D$12</c15:sqref>
                  <c15:spPr xmlns:c15="http://schemas.microsoft.com/office/drawing/2012/chart">
                    <a:solidFill>
                      <a:schemeClr val="accent2">
                        <a:lumMod val="75000"/>
                      </a:schemeClr>
                    </a:solidFill>
                    <a:ln>
                      <a:solidFill>
                        <a:schemeClr val="tx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'Figure 2_US'!$D$13</c15:sqref>
                  <c15:spPr xmlns:c15="http://schemas.microsoft.com/office/drawing/2012/chart">
                    <a:solidFill>
                      <a:schemeClr val="accent3">
                        <a:lumMod val="60000"/>
                      </a:schemeClr>
                    </a:solidFill>
                    <a:ln>
                      <a:solidFill>
                        <a:schemeClr val="tx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'Figure 2_US'!$D$15</c15:sqref>
                  <c15:spPr xmlns:c15="http://schemas.microsoft.com/office/drawing/2012/chart">
                    <a:solidFill>
                      <a:schemeClr val="accent5">
                        <a:lumMod val="60000"/>
                      </a:schemeClr>
                    </a:solidFill>
                    <a:ln>
                      <a:solidFill>
                        <a:schemeClr val="tx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6-C086-4AA0-B092-169A51E40AB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1</xdr:row>
      <xdr:rowOff>138111</xdr:rowOff>
    </xdr:from>
    <xdr:to>
      <xdr:col>13</xdr:col>
      <xdr:colOff>552450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5BF923-29C5-4BDD-9CB6-F141371FC3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1</xdr:row>
      <xdr:rowOff>138111</xdr:rowOff>
    </xdr:from>
    <xdr:to>
      <xdr:col>13</xdr:col>
      <xdr:colOff>552450</xdr:colOff>
      <xdr:row>21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653D06-EE16-4382-A339-955C89389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2409825</xdr:colOff>
      <xdr:row>3</xdr:row>
      <xdr:rowOff>104775</xdr:rowOff>
    </xdr:from>
    <xdr:to>
      <xdr:col>7</xdr:col>
      <xdr:colOff>371475</xdr:colOff>
      <xdr:row>4</xdr:row>
      <xdr:rowOff>171450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38EF331-9566-47A7-AB23-1C5E9E8BD904}"/>
            </a:ext>
          </a:extLst>
        </xdr:cNvPr>
        <xdr:cNvSpPr/>
      </xdr:nvSpPr>
      <xdr:spPr>
        <a:xfrm rot="19180620">
          <a:off x="9848850" y="1038225"/>
          <a:ext cx="2009775" cy="2667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>
              <a:solidFill>
                <a:sysClr val="windowText" lastClr="000000"/>
              </a:solidFill>
            </a:rPr>
            <a:t>Renewable share: 13.1%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1-LWV\loksync$\vorherige%20Ordner%20bis%202003\Energiebilanzen\EB0506_06_03_2007xl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m1"/>
      <sheetName val="PEV2006engl."/>
      <sheetName val="PEV2006"/>
      <sheetName val="Diagramm4"/>
      <sheetName val="EB0304"/>
      <sheetName val="CO2"/>
      <sheetName val="CO2Grafik"/>
      <sheetName val="Grafik 2001_2002"/>
      <sheetName val="CO2neu+"/>
      <sheetName val="CO2neu+Grafik"/>
      <sheetName val="CO2neu+engl."/>
      <sheetName val="Diagramm2"/>
      <sheetName val="Tabelle3"/>
      <sheetName val="Co2neu"/>
      <sheetName val="Diagramm3"/>
      <sheetName val="Tabelle1"/>
      <sheetName val="Gas-Verbrauch"/>
      <sheetName val="Gasaufkommen"/>
      <sheetName val="Stromerzeugung"/>
      <sheetName val="EB97_Zahlen_für_Grafiken"/>
      <sheetName val="PEV-Anteile-Grafik"/>
      <sheetName val="PEV-Entwicklung"/>
      <sheetName val="PEV je Kopf"/>
      <sheetName val="Preise"/>
      <sheetName val="PEV pro BIP"/>
      <sheetName val="CO2-Emissionen"/>
      <sheetName val="PEV bereinigt"/>
      <sheetName val="Regwind"/>
      <sheetName val="PEV8097"/>
      <sheetName val="Tabelle5"/>
      <sheetName val="Tabelle6"/>
      <sheetName val="Tabelle7"/>
      <sheetName val="Tabelle8"/>
      <sheetName val="Tabelle9"/>
      <sheetName val="Tabelle10"/>
      <sheetName val="Tabelle11"/>
      <sheetName val="Tabelle12"/>
      <sheetName val="Tabelle13"/>
      <sheetName val="Tabelle14"/>
      <sheetName val="Tabelle15"/>
      <sheetName val="Tabelle16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/>
      <sheetData sheetId="9" refreshError="1"/>
      <sheetData sheetId="10"/>
      <sheetData sheetId="11" refreshError="1"/>
      <sheetData sheetId="12"/>
      <sheetData sheetId="13"/>
      <sheetData sheetId="14" refreshError="1"/>
      <sheetData sheetId="15"/>
      <sheetData sheetId="16" refreshError="1"/>
      <sheetData sheetId="17" refreshError="1"/>
      <sheetData sheetId="18" refreshError="1"/>
      <sheetData sheetId="19">
        <row r="11">
          <cell r="A11" t="str">
            <v>Entwicklung des PEV in Deutschland (in PJ) (EB97PEV1.DOC)</v>
          </cell>
        </row>
        <row r="12">
          <cell r="A12" t="str">
            <v>Wegen Berechnung nach Wirkungsgradmethode vgl. EBWMD.XLS</v>
          </cell>
        </row>
        <row r="13">
          <cell r="C13" t="str">
            <v>Görgen</v>
          </cell>
          <cell r="D13" t="str">
            <v>Diff</v>
          </cell>
        </row>
        <row r="14">
          <cell r="A14">
            <v>1989</v>
          </cell>
          <cell r="B14">
            <v>15.082000000000001</v>
          </cell>
          <cell r="H14">
            <v>15082</v>
          </cell>
        </row>
        <row r="15">
          <cell r="A15">
            <v>1990</v>
          </cell>
          <cell r="B15">
            <v>14.9119104</v>
          </cell>
          <cell r="C15">
            <v>14880</v>
          </cell>
          <cell r="D15">
            <v>14865.0880896</v>
          </cell>
          <cell r="H15">
            <v>14911.910400000001</v>
          </cell>
        </row>
        <row r="16">
          <cell r="A16">
            <v>1991</v>
          </cell>
          <cell r="B16">
            <v>14.610038000000001</v>
          </cell>
          <cell r="C16">
            <v>14572</v>
          </cell>
          <cell r="D16">
            <v>14557.389961999999</v>
          </cell>
          <cell r="H16">
            <v>14610.038</v>
          </cell>
        </row>
        <row r="17">
          <cell r="A17">
            <v>1992</v>
          </cell>
          <cell r="B17">
            <v>14.314027199999998</v>
          </cell>
          <cell r="C17">
            <v>14282</v>
          </cell>
          <cell r="D17">
            <v>14267.6859728</v>
          </cell>
          <cell r="H17">
            <v>14314.027199999999</v>
          </cell>
        </row>
        <row r="18">
          <cell r="A18">
            <v>1993</v>
          </cell>
          <cell r="B18">
            <v>14.305234800000001</v>
          </cell>
          <cell r="C18">
            <v>14273</v>
          </cell>
          <cell r="D18">
            <v>14258.6947652</v>
          </cell>
          <cell r="H18">
            <v>14305.2348</v>
          </cell>
        </row>
        <row r="19">
          <cell r="A19">
            <v>1994</v>
          </cell>
          <cell r="B19">
            <v>14.1528332</v>
          </cell>
          <cell r="C19">
            <v>14141</v>
          </cell>
          <cell r="D19">
            <v>14126.8471668</v>
          </cell>
          <cell r="H19">
            <v>14152.833199999999</v>
          </cell>
        </row>
        <row r="20">
          <cell r="A20" t="str">
            <v>1995*)</v>
          </cell>
          <cell r="B20">
            <v>14.2964424</v>
          </cell>
          <cell r="C20">
            <v>14228</v>
          </cell>
          <cell r="D20">
            <v>14213.7035576</v>
          </cell>
          <cell r="H20">
            <v>14296.4424</v>
          </cell>
        </row>
        <row r="21">
          <cell r="A21" t="str">
            <v>1996*)</v>
          </cell>
          <cell r="B21">
            <v>14.7683012</v>
          </cell>
          <cell r="C21">
            <v>14638</v>
          </cell>
          <cell r="D21">
            <v>14623.2316988</v>
          </cell>
          <cell r="H21">
            <v>14768.3012</v>
          </cell>
        </row>
        <row r="22">
          <cell r="A22" t="str">
            <v>1997*)</v>
          </cell>
          <cell r="B22">
            <v>14.489875199999998</v>
          </cell>
          <cell r="H22">
            <v>14489.875199999999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energyexplained/use-of-energy/homes.ph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eia.gov/energyexplained/use-of-energy/homes.php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2E846-EF44-45C4-AB14-A79B2D040D6D}">
  <dimension ref="A1:E26"/>
  <sheetViews>
    <sheetView workbookViewId="0">
      <selection activeCell="C15" sqref="C15"/>
    </sheetView>
  </sheetViews>
  <sheetFormatPr defaultRowHeight="15"/>
  <cols>
    <col min="2" max="2" width="50.85546875" customWidth="1"/>
    <col min="3" max="3" width="22.28515625" customWidth="1"/>
    <col min="4" max="4" width="26.85546875" bestFit="1" customWidth="1"/>
    <col min="5" max="5" width="42.42578125" bestFit="1" customWidth="1"/>
    <col min="10" max="10" width="15.42578125" customWidth="1"/>
    <col min="11" max="12" width="12.140625" customWidth="1"/>
  </cols>
  <sheetData>
    <row r="1" spans="1:5" ht="24" thickBot="1">
      <c r="B1" s="21" t="s">
        <v>20</v>
      </c>
    </row>
    <row r="2" spans="1:5" ht="19.5" thickBot="1">
      <c r="B2" s="22" t="s">
        <v>42</v>
      </c>
      <c r="C2" s="23" t="s">
        <v>13</v>
      </c>
      <c r="D2" s="24" t="s">
        <v>14</v>
      </c>
      <c r="E2" s="17" t="s">
        <v>15</v>
      </c>
    </row>
    <row r="3" spans="1:5" ht="30" customHeight="1" thickBot="1">
      <c r="B3" s="12" t="s">
        <v>2</v>
      </c>
      <c r="C3" s="75" t="s">
        <v>46</v>
      </c>
      <c r="D3" s="76"/>
      <c r="E3" s="18"/>
    </row>
    <row r="4" spans="1:5" ht="15.75" thickBot="1">
      <c r="B4" s="13" t="s">
        <v>0</v>
      </c>
      <c r="C4" s="77">
        <v>2020</v>
      </c>
      <c r="D4" s="78"/>
      <c r="E4" s="9" t="s">
        <v>8</v>
      </c>
    </row>
    <row r="5" spans="1:5" ht="15" customHeight="1">
      <c r="A5" s="79" t="s">
        <v>12</v>
      </c>
      <c r="B5" s="14" t="s">
        <v>3</v>
      </c>
      <c r="C5" s="10">
        <f>summary!B2</f>
        <v>5112.2974502400002</v>
      </c>
      <c r="D5" s="7">
        <f>C5/$C$15</f>
        <v>0.61582306199860759</v>
      </c>
      <c r="E5" s="9"/>
    </row>
    <row r="6" spans="1:5">
      <c r="A6" s="79"/>
      <c r="B6" s="14" t="s">
        <v>1</v>
      </c>
      <c r="C6" s="10">
        <f>summary!B3</f>
        <v>1037.8287600799999</v>
      </c>
      <c r="D6" s="7">
        <f>C6/$C$15</f>
        <v>0.12501598177404172</v>
      </c>
      <c r="E6" s="9"/>
    </row>
    <row r="7" spans="1:5">
      <c r="A7" s="79"/>
      <c r="B7" s="14" t="s">
        <v>4</v>
      </c>
      <c r="C7" s="10">
        <f>summary!B4</f>
        <v>0</v>
      </c>
      <c r="D7" s="7">
        <f>C7/$C$15</f>
        <v>0</v>
      </c>
      <c r="E7" s="9"/>
    </row>
    <row r="8" spans="1:5">
      <c r="A8" s="79"/>
      <c r="B8" s="14" t="s">
        <v>21</v>
      </c>
      <c r="C8" s="10"/>
      <c r="D8" s="7">
        <f>C8/$C$15</f>
        <v>0</v>
      </c>
      <c r="E8" s="28" t="s">
        <v>306</v>
      </c>
    </row>
    <row r="9" spans="1:5">
      <c r="A9" s="79"/>
      <c r="B9" s="14" t="s">
        <v>22</v>
      </c>
      <c r="C9" s="10">
        <f>summary!B5</f>
        <v>825.73426852</v>
      </c>
      <c r="D9" s="7">
        <f>C9/$C$15</f>
        <v>9.9467257253056482E-2</v>
      </c>
      <c r="E9" s="31"/>
    </row>
    <row r="10" spans="1:5">
      <c r="A10" s="79"/>
      <c r="B10" s="25" t="s">
        <v>23</v>
      </c>
      <c r="C10" s="10">
        <f>summary!B6</f>
        <v>482.70366577999999</v>
      </c>
      <c r="D10" s="6"/>
      <c r="E10" s="9"/>
    </row>
    <row r="11" spans="1:5">
      <c r="A11" s="79"/>
      <c r="B11" s="25" t="s">
        <v>24</v>
      </c>
      <c r="C11" s="10">
        <f>summary!B7</f>
        <v>301.25022673999996</v>
      </c>
      <c r="D11" s="6"/>
      <c r="E11" s="9"/>
    </row>
    <row r="12" spans="1:5">
      <c r="A12" s="79"/>
      <c r="B12" s="25" t="s">
        <v>25</v>
      </c>
      <c r="C12" s="10">
        <f>summary!B8</f>
        <v>41.780376000000004</v>
      </c>
      <c r="D12" s="6"/>
      <c r="E12" s="9"/>
    </row>
    <row r="13" spans="1:5">
      <c r="A13" s="79"/>
      <c r="B13" s="14" t="s">
        <v>11</v>
      </c>
      <c r="C13" s="10">
        <v>0</v>
      </c>
      <c r="D13" s="7">
        <f>C13/$C$15</f>
        <v>0</v>
      </c>
      <c r="E13" s="28" t="s">
        <v>306</v>
      </c>
    </row>
    <row r="14" spans="1:5" ht="15.75" thickBot="1">
      <c r="A14" s="79"/>
      <c r="B14" s="14" t="s">
        <v>10</v>
      </c>
      <c r="C14" s="10">
        <f>summary!B9</f>
        <v>1325.70821144</v>
      </c>
      <c r="D14" s="7">
        <f>C14/$C$15</f>
        <v>0.15969369897429417</v>
      </c>
      <c r="E14" s="9"/>
    </row>
    <row r="15" spans="1:5" ht="15.75" thickBot="1">
      <c r="B15" s="26" t="s">
        <v>16</v>
      </c>
      <c r="C15" s="34">
        <f>SUM(C5:C9,C13,C14)</f>
        <v>8301.5686902800007</v>
      </c>
      <c r="D15" s="20"/>
      <c r="E15" s="9"/>
    </row>
    <row r="16" spans="1:5">
      <c r="B16" s="27" t="s">
        <v>7</v>
      </c>
      <c r="C16" s="32" t="s">
        <v>43</v>
      </c>
      <c r="D16" s="5"/>
      <c r="E16" s="9"/>
    </row>
    <row r="17" spans="2:5">
      <c r="B17" s="15" t="s">
        <v>7</v>
      </c>
      <c r="C17" s="33" t="s">
        <v>44</v>
      </c>
      <c r="D17" s="6"/>
      <c r="E17" s="9"/>
    </row>
    <row r="18" spans="2:5">
      <c r="B18" s="15" t="s">
        <v>7</v>
      </c>
      <c r="C18" s="33" t="s">
        <v>45</v>
      </c>
      <c r="D18" s="6"/>
      <c r="E18" s="9"/>
    </row>
    <row r="19" spans="2:5" ht="15.75" thickBot="1">
      <c r="B19" s="16" t="s">
        <v>7</v>
      </c>
      <c r="C19" s="11"/>
      <c r="D19" s="8"/>
      <c r="E19" s="11"/>
    </row>
    <row r="20" spans="2:5">
      <c r="D20" s="4"/>
    </row>
    <row r="23" spans="2:5" ht="15.75" thickBot="1"/>
    <row r="24" spans="2:5">
      <c r="B24" s="18" t="s">
        <v>18</v>
      </c>
    </row>
    <row r="25" spans="2:5">
      <c r="B25" s="9" t="s">
        <v>17</v>
      </c>
    </row>
    <row r="26" spans="2:5" ht="15.75" thickBot="1">
      <c r="B26" s="11" t="s">
        <v>41</v>
      </c>
    </row>
  </sheetData>
  <mergeCells count="3">
    <mergeCell ref="C3:D3"/>
    <mergeCell ref="C4:D4"/>
    <mergeCell ref="A5:A14"/>
  </mergeCells>
  <hyperlinks>
    <hyperlink ref="C18" r:id="rId1" xr:uid="{74E7A005-3A24-4675-BBF9-BE2539F627E4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CC6F2-3CF9-44F5-BD06-4FDDEEC93ACD}">
  <dimension ref="A1:E29"/>
  <sheetViews>
    <sheetView tabSelected="1" workbookViewId="0">
      <selection activeCell="C16" sqref="C16"/>
    </sheetView>
  </sheetViews>
  <sheetFormatPr defaultRowHeight="15"/>
  <cols>
    <col min="2" max="2" width="53.28515625" customWidth="1"/>
    <col min="3" max="3" width="22.28515625" customWidth="1"/>
    <col min="4" max="4" width="26.85546875" bestFit="1" customWidth="1"/>
    <col min="5" max="5" width="42.42578125" bestFit="1" customWidth="1"/>
    <col min="10" max="10" width="15.42578125" customWidth="1"/>
    <col min="11" max="12" width="12.140625" customWidth="1"/>
  </cols>
  <sheetData>
    <row r="1" spans="1:5" ht="24" thickBot="1">
      <c r="B1" s="21" t="s">
        <v>26</v>
      </c>
    </row>
    <row r="2" spans="1:5" ht="19.5" thickBot="1">
      <c r="B2" s="22" t="s">
        <v>42</v>
      </c>
      <c r="C2" s="23" t="s">
        <v>13</v>
      </c>
      <c r="D2" s="24" t="s">
        <v>14</v>
      </c>
      <c r="E2" s="17" t="s">
        <v>15</v>
      </c>
    </row>
    <row r="3" spans="1:5" ht="30" customHeight="1" thickBot="1">
      <c r="B3" s="12" t="s">
        <v>2</v>
      </c>
      <c r="C3" s="75" t="s">
        <v>46</v>
      </c>
      <c r="D3" s="76"/>
      <c r="E3" s="18"/>
    </row>
    <row r="4" spans="1:5" ht="15.75" thickBot="1">
      <c r="B4" s="13" t="s">
        <v>0</v>
      </c>
      <c r="C4" s="77">
        <v>2020</v>
      </c>
      <c r="D4" s="78"/>
      <c r="E4" s="9"/>
    </row>
    <row r="5" spans="1:5" ht="15" customHeight="1">
      <c r="A5" s="79" t="s">
        <v>12</v>
      </c>
      <c r="B5" s="14" t="s">
        <v>3</v>
      </c>
      <c r="C5" s="10">
        <f>'Figure 1_US'!C5</f>
        <v>5112.2974502400002</v>
      </c>
      <c r="D5" s="7">
        <f t="shared" ref="D5:D16" si="0">C5/$C$16</f>
        <v>0.61582306199860759</v>
      </c>
      <c r="E5" s="9"/>
    </row>
    <row r="6" spans="1:5">
      <c r="A6" s="79"/>
      <c r="B6" s="14" t="s">
        <v>1</v>
      </c>
      <c r="C6" s="10">
        <f>'Figure 1_US'!C6</f>
        <v>1037.8287600799999</v>
      </c>
      <c r="D6" s="7">
        <f t="shared" si="0"/>
        <v>0.12501598177404172</v>
      </c>
      <c r="E6" s="9"/>
    </row>
    <row r="7" spans="1:5">
      <c r="A7" s="79"/>
      <c r="B7" s="14" t="s">
        <v>27</v>
      </c>
      <c r="C7" s="10">
        <f>'Figure 1_US'!C7</f>
        <v>0</v>
      </c>
      <c r="D7" s="7">
        <f t="shared" si="0"/>
        <v>0</v>
      </c>
      <c r="E7" s="28" t="s">
        <v>40</v>
      </c>
    </row>
    <row r="8" spans="1:5">
      <c r="A8" s="79"/>
      <c r="B8" s="14" t="s">
        <v>6</v>
      </c>
      <c r="C8" s="10">
        <f>summary!B9*(1-summary!B10)</f>
        <v>1067.1951102092</v>
      </c>
      <c r="D8" s="7">
        <f t="shared" si="0"/>
        <v>0.1285534276743068</v>
      </c>
      <c r="E8" s="9"/>
    </row>
    <row r="9" spans="1:5">
      <c r="A9" s="79"/>
      <c r="B9" s="14" t="s">
        <v>5</v>
      </c>
      <c r="C9" s="10">
        <f>summary!B9*summary!B10</f>
        <v>258.51310123080003</v>
      </c>
      <c r="D9" s="7">
        <f t="shared" si="0"/>
        <v>3.1140271299987369E-2</v>
      </c>
      <c r="E9" s="28" t="s">
        <v>30</v>
      </c>
    </row>
    <row r="10" spans="1:5">
      <c r="A10" s="79"/>
      <c r="B10" s="14" t="s">
        <v>31</v>
      </c>
      <c r="C10" s="10">
        <f>summary!B5</f>
        <v>825.73426852</v>
      </c>
      <c r="D10" s="7">
        <f t="shared" si="0"/>
        <v>9.9467257253056482E-2</v>
      </c>
      <c r="E10" s="9"/>
    </row>
    <row r="11" spans="1:5">
      <c r="A11" s="79"/>
      <c r="B11" s="25" t="s">
        <v>23</v>
      </c>
      <c r="C11" s="10"/>
      <c r="D11" s="7">
        <f t="shared" si="0"/>
        <v>0</v>
      </c>
      <c r="E11" s="28"/>
    </row>
    <row r="12" spans="1:5">
      <c r="A12" s="79"/>
      <c r="B12" s="25" t="s">
        <v>24</v>
      </c>
      <c r="C12" s="10"/>
      <c r="D12" s="7">
        <f t="shared" si="0"/>
        <v>0</v>
      </c>
      <c r="E12" s="28"/>
    </row>
    <row r="13" spans="1:5">
      <c r="A13" s="79"/>
      <c r="B13" s="25" t="s">
        <v>25</v>
      </c>
      <c r="C13" s="10"/>
      <c r="D13" s="7">
        <f t="shared" si="0"/>
        <v>0</v>
      </c>
      <c r="E13" s="28"/>
    </row>
    <row r="14" spans="1:5">
      <c r="A14" s="79"/>
      <c r="B14" s="14" t="s">
        <v>28</v>
      </c>
      <c r="C14" s="10">
        <v>0</v>
      </c>
      <c r="D14" s="7">
        <f t="shared" si="0"/>
        <v>0</v>
      </c>
      <c r="E14" s="28" t="s">
        <v>40</v>
      </c>
    </row>
    <row r="15" spans="1:5" ht="15.75" thickBot="1">
      <c r="A15" s="79"/>
      <c r="B15" s="14" t="s">
        <v>29</v>
      </c>
      <c r="C15" s="10">
        <v>0</v>
      </c>
      <c r="D15" s="7">
        <f t="shared" si="0"/>
        <v>0</v>
      </c>
      <c r="E15" s="28" t="s">
        <v>307</v>
      </c>
    </row>
    <row r="16" spans="1:5" ht="15.75" thickBot="1">
      <c r="B16" s="26" t="s">
        <v>16</v>
      </c>
      <c r="C16" s="34">
        <f>C5+C6+C7+C9+C10+C8+C14</f>
        <v>8301.5686902800007</v>
      </c>
      <c r="D16" s="20">
        <f t="shared" si="0"/>
        <v>1</v>
      </c>
      <c r="E16" s="9"/>
    </row>
    <row r="17" spans="2:5">
      <c r="B17" s="27" t="s">
        <v>7</v>
      </c>
      <c r="C17" s="32" t="s">
        <v>43</v>
      </c>
      <c r="D17" s="5"/>
      <c r="E17" s="9"/>
    </row>
    <row r="18" spans="2:5">
      <c r="B18" s="15" t="s">
        <v>7</v>
      </c>
      <c r="C18" s="33" t="s">
        <v>44</v>
      </c>
      <c r="D18" s="6"/>
      <c r="E18" s="9"/>
    </row>
    <row r="19" spans="2:5">
      <c r="B19" s="15" t="s">
        <v>7</v>
      </c>
      <c r="C19" s="33" t="s">
        <v>45</v>
      </c>
      <c r="D19" s="6"/>
      <c r="E19" s="9"/>
    </row>
    <row r="20" spans="2:5" ht="15.75" thickBot="1">
      <c r="B20" s="16" t="s">
        <v>7</v>
      </c>
      <c r="C20" s="11"/>
      <c r="D20" s="8"/>
      <c r="E20" s="11"/>
    </row>
    <row r="21" spans="2:5" ht="15.75" thickBot="1">
      <c r="D21" s="4"/>
    </row>
    <row r="22" spans="2:5" ht="15.75" thickBot="1">
      <c r="B22" s="29" t="s">
        <v>19</v>
      </c>
      <c r="C22" s="19">
        <f>C10+C9+C14</f>
        <v>1084.2473697508001</v>
      </c>
      <c r="D22" s="20">
        <f>D14+D10+D9</f>
        <v>0.13060752855304386</v>
      </c>
    </row>
    <row r="26" spans="2:5" ht="15.75" thickBot="1"/>
    <row r="27" spans="2:5">
      <c r="B27" s="18" t="s">
        <v>18</v>
      </c>
    </row>
    <row r="28" spans="2:5">
      <c r="B28" s="9" t="s">
        <v>17</v>
      </c>
    </row>
    <row r="29" spans="2:5" ht="15.75" thickBot="1">
      <c r="B29" s="11" t="s">
        <v>41</v>
      </c>
    </row>
  </sheetData>
  <mergeCells count="3">
    <mergeCell ref="C3:D3"/>
    <mergeCell ref="C4:D4"/>
    <mergeCell ref="A5:A15"/>
  </mergeCells>
  <hyperlinks>
    <hyperlink ref="C19" r:id="rId1" xr:uid="{E8B89416-7832-4FDB-A4C1-07CDD39DF65B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82897-5D33-4FB8-85CD-6EF1D6F29566}">
  <dimension ref="A1:C14"/>
  <sheetViews>
    <sheetView workbookViewId="0">
      <selection activeCell="E25" sqref="E25"/>
    </sheetView>
  </sheetViews>
  <sheetFormatPr defaultRowHeight="15"/>
  <cols>
    <col min="1" max="1" width="25.7109375" customWidth="1"/>
  </cols>
  <sheetData>
    <row r="1" spans="1:3">
      <c r="A1" s="1" t="s">
        <v>33</v>
      </c>
      <c r="B1" s="1" t="s">
        <v>9</v>
      </c>
    </row>
    <row r="2" spans="1:3">
      <c r="A2" t="s">
        <v>34</v>
      </c>
      <c r="B2" s="2">
        <f>raw!D19</f>
        <v>5112.2974502400002</v>
      </c>
    </row>
    <row r="3" spans="1:3">
      <c r="A3" t="s">
        <v>1</v>
      </c>
      <c r="B3" s="2">
        <f>raw!D20</f>
        <v>1037.8287600799999</v>
      </c>
    </row>
    <row r="4" spans="1:3">
      <c r="A4" t="s">
        <v>35</v>
      </c>
      <c r="B4" s="2">
        <f>0</f>
        <v>0</v>
      </c>
    </row>
    <row r="5" spans="1:3">
      <c r="A5" t="s">
        <v>39</v>
      </c>
      <c r="B5" s="2">
        <f>SUM(B6:B8)</f>
        <v>825.73426852</v>
      </c>
    </row>
    <row r="6" spans="1:3">
      <c r="A6" s="73" t="s">
        <v>302</v>
      </c>
      <c r="B6" s="2">
        <f>raw!D23</f>
        <v>482.70366577999999</v>
      </c>
    </row>
    <row r="7" spans="1:3">
      <c r="A7" s="73" t="s">
        <v>303</v>
      </c>
      <c r="B7" s="2">
        <f>raw!D22</f>
        <v>301.25022673999996</v>
      </c>
    </row>
    <row r="8" spans="1:3">
      <c r="A8" s="73" t="s">
        <v>304</v>
      </c>
      <c r="B8" s="2">
        <f>raw!D21</f>
        <v>41.780376000000004</v>
      </c>
    </row>
    <row r="9" spans="1:3">
      <c r="A9" t="s">
        <v>36</v>
      </c>
      <c r="B9" s="2">
        <f>raw!D25</f>
        <v>1325.70821144</v>
      </c>
    </row>
    <row r="10" spans="1:3">
      <c r="A10" t="s">
        <v>37</v>
      </c>
      <c r="B10" s="3">
        <v>0.19500000000000001</v>
      </c>
      <c r="C10" s="30" t="s">
        <v>305</v>
      </c>
    </row>
    <row r="12" spans="1:3">
      <c r="A12" t="s">
        <v>32</v>
      </c>
      <c r="B12" s="2">
        <v>1379.690658523198</v>
      </c>
    </row>
    <row r="13" spans="1:3">
      <c r="A13" t="s">
        <v>38</v>
      </c>
      <c r="B13" s="2">
        <v>335.45634438843086</v>
      </c>
    </row>
    <row r="14" spans="1:3">
      <c r="B14" s="2">
        <f>SUM(B12:B13)</f>
        <v>1715.1470029116288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F7629-48DF-432F-A5BF-665EEAE03A05}">
  <dimension ref="A1:F25"/>
  <sheetViews>
    <sheetView workbookViewId="0">
      <selection activeCell="G18" sqref="G18"/>
    </sheetView>
  </sheetViews>
  <sheetFormatPr defaultRowHeight="15"/>
  <cols>
    <col min="1" max="1" width="11.85546875" bestFit="1" customWidth="1"/>
    <col min="2" max="3" width="14.7109375" bestFit="1" customWidth="1"/>
  </cols>
  <sheetData>
    <row r="1" spans="1:6">
      <c r="C1" t="s">
        <v>270</v>
      </c>
      <c r="D1" s="64" t="s">
        <v>9</v>
      </c>
    </row>
    <row r="2" spans="1:6">
      <c r="A2" t="s">
        <v>10</v>
      </c>
    </row>
    <row r="3" spans="1:6">
      <c r="B3" t="s">
        <v>271</v>
      </c>
      <c r="C3" s="63">
        <f>'AEO data'!C34</f>
        <v>0.64897499999999997</v>
      </c>
      <c r="D3" s="2">
        <f>C3*1055.06</f>
        <v>684.70756349999988</v>
      </c>
    </row>
    <row r="4" spans="1:6">
      <c r="B4" t="s">
        <v>272</v>
      </c>
      <c r="C4" s="63">
        <f>'AEO data'!C36</f>
        <v>0.60754900000000001</v>
      </c>
      <c r="D4" s="2">
        <f>C4*1055.06</f>
        <v>641.00064794000002</v>
      </c>
      <c r="E4" s="2">
        <f>SUM(D3:D4)</f>
        <v>1325.70821144</v>
      </c>
    </row>
    <row r="5" spans="1:6">
      <c r="A5" t="s">
        <v>273</v>
      </c>
      <c r="C5" s="72">
        <f>SUM(C3:C4)</f>
        <v>1.256524</v>
      </c>
    </row>
    <row r="6" spans="1:6">
      <c r="B6" t="s">
        <v>271</v>
      </c>
      <c r="C6" s="63">
        <f>'AEO data'!C53</f>
        <v>3.527199</v>
      </c>
      <c r="D6" s="2">
        <f>C6*1055.06</f>
        <v>3721.4065769399999</v>
      </c>
    </row>
    <row r="7" spans="1:6">
      <c r="B7" t="s">
        <v>272</v>
      </c>
      <c r="C7" s="63">
        <f>'AEO data'!C55</f>
        <v>1.0072779999999999</v>
      </c>
      <c r="D7" s="2">
        <f>C7*1055.06</f>
        <v>1062.7387266799999</v>
      </c>
    </row>
    <row r="8" spans="1:6">
      <c r="A8" t="s">
        <v>274</v>
      </c>
      <c r="C8" s="72">
        <f>SUM(C6:C7)</f>
        <v>4.5344769999999999</v>
      </c>
      <c r="F8" s="63"/>
    </row>
    <row r="9" spans="1:6">
      <c r="B9" t="s">
        <v>271</v>
      </c>
      <c r="C9" s="63">
        <f>'AEO data'!C62</f>
        <v>0.37266500000000002</v>
      </c>
      <c r="D9" s="2">
        <f>C9*1055.06</f>
        <v>393.1839349</v>
      </c>
    </row>
    <row r="10" spans="1:6">
      <c r="B10" t="s">
        <v>272</v>
      </c>
      <c r="C10" s="63">
        <f>'AEO data'!C63</f>
        <v>4.8758000000000003E-2</v>
      </c>
      <c r="D10" s="2">
        <f>C10*1055.06</f>
        <v>51.442615480000001</v>
      </c>
    </row>
    <row r="11" spans="1:6">
      <c r="A11" t="s">
        <v>275</v>
      </c>
      <c r="C11" s="72">
        <f>SUM(C9:C10)</f>
        <v>0.42142300000000005</v>
      </c>
    </row>
    <row r="12" spans="1:6">
      <c r="B12" t="s">
        <v>271</v>
      </c>
      <c r="C12" s="63">
        <f>'AEO data'!C68</f>
        <v>0.30082599999999998</v>
      </c>
      <c r="D12" s="2">
        <f>C12*1055.06</f>
        <v>317.38947955999998</v>
      </c>
    </row>
    <row r="13" spans="1:6">
      <c r="B13" t="s">
        <v>272</v>
      </c>
      <c r="C13" s="63">
        <f>'AEO data'!C69</f>
        <v>6.5345E-2</v>
      </c>
      <c r="D13" s="2">
        <f>C13*1055.06</f>
        <v>68.942895699999994</v>
      </c>
    </row>
    <row r="14" spans="1:6">
      <c r="C14" s="72">
        <f>SUM(C12:C13)</f>
        <v>0.36617099999999997</v>
      </c>
      <c r="D14" s="2"/>
    </row>
    <row r="15" spans="1:6">
      <c r="A15" t="s">
        <v>276</v>
      </c>
      <c r="C15" s="63">
        <f>'AEO data'!C74</f>
        <v>0.45751199999999997</v>
      </c>
      <c r="D15" s="2">
        <f>C15*1055.06</f>
        <v>482.70261071999994</v>
      </c>
    </row>
    <row r="18" spans="1:4">
      <c r="A18" t="s">
        <v>297</v>
      </c>
    </row>
    <row r="19" spans="1:4">
      <c r="B19" t="s">
        <v>273</v>
      </c>
      <c r="C19" s="2">
        <f>'EIA data'!C84/1000</f>
        <v>4.845504</v>
      </c>
      <c r="D19" s="74">
        <f>C19*1055.06</f>
        <v>5112.2974502400002</v>
      </c>
    </row>
    <row r="20" spans="1:4">
      <c r="B20" t="s">
        <v>298</v>
      </c>
      <c r="C20" s="2">
        <f>'EIA data'!D84/1000</f>
        <v>0.98366799999999999</v>
      </c>
      <c r="D20" s="74">
        <f t="shared" ref="D20:D25" si="0">C20*1055.06</f>
        <v>1037.8287600799999</v>
      </c>
    </row>
    <row r="21" spans="1:4">
      <c r="B21" t="s">
        <v>25</v>
      </c>
      <c r="C21" s="2">
        <f>'EIA data'!F84/1000</f>
        <v>3.9600000000000003E-2</v>
      </c>
      <c r="D21" s="74">
        <f t="shared" si="0"/>
        <v>41.780376000000004</v>
      </c>
    </row>
    <row r="22" spans="1:4">
      <c r="B22" t="s">
        <v>299</v>
      </c>
      <c r="C22" s="2">
        <f>'EIA data'!G84/1000</f>
        <v>0.28552899999999998</v>
      </c>
      <c r="D22" s="74">
        <f t="shared" si="0"/>
        <v>301.25022673999996</v>
      </c>
    </row>
    <row r="23" spans="1:4">
      <c r="B23" t="s">
        <v>276</v>
      </c>
      <c r="C23" s="2">
        <f>'EIA data'!H84/1000</f>
        <v>0.457513</v>
      </c>
      <c r="D23" s="74">
        <f t="shared" si="0"/>
        <v>482.70366577999999</v>
      </c>
    </row>
    <row r="24" spans="1:4">
      <c r="B24" t="s">
        <v>300</v>
      </c>
      <c r="C24" s="2">
        <f>'EIA data'!K84/1000</f>
        <v>4.9972320000000003</v>
      </c>
      <c r="D24" s="74">
        <f t="shared" si="0"/>
        <v>5272.3795939199999</v>
      </c>
    </row>
    <row r="25" spans="1:4">
      <c r="B25" t="s">
        <v>301</v>
      </c>
      <c r="C25" s="63">
        <f>C5</f>
        <v>1.256524</v>
      </c>
      <c r="D25" s="74">
        <f t="shared" si="0"/>
        <v>1325.70821144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063CD-BA59-4ABD-875B-11CD21BF88ED}">
  <dimension ref="A1:AH167"/>
  <sheetViews>
    <sheetView workbookViewId="0">
      <pane xSplit="2" ySplit="1" topLeftCell="C29" activePane="bottomRight" state="frozen"/>
      <selection pane="topRight" activeCell="C1" sqref="C1"/>
      <selection pane="bottomLeft" activeCell="A2" sqref="A2"/>
      <selection pane="bottomRight" activeCell="B78" sqref="B78"/>
    </sheetView>
  </sheetViews>
  <sheetFormatPr defaultRowHeight="15" customHeight="1"/>
  <cols>
    <col min="1" max="1" width="22.42578125" style="35" hidden="1" customWidth="1"/>
    <col min="2" max="2" width="49" style="35" customWidth="1"/>
    <col min="3" max="3" width="9.140625" style="35"/>
    <col min="4" max="33" width="9.140625" style="51"/>
    <col min="34" max="34" width="9.140625" style="51" bestFit="1" customWidth="1"/>
    <col min="35" max="16384" width="9.140625" style="35"/>
  </cols>
  <sheetData>
    <row r="1" spans="1:34" ht="15" customHeight="1" thickBot="1">
      <c r="B1" s="36" t="s">
        <v>47</v>
      </c>
      <c r="C1" s="37">
        <v>2020</v>
      </c>
      <c r="D1" s="50">
        <v>2021</v>
      </c>
      <c r="E1" s="50">
        <v>2022</v>
      </c>
      <c r="F1" s="50">
        <v>2023</v>
      </c>
      <c r="G1" s="50">
        <v>2024</v>
      </c>
      <c r="H1" s="50">
        <v>2025</v>
      </c>
      <c r="I1" s="50">
        <v>2026</v>
      </c>
      <c r="J1" s="50">
        <v>2027</v>
      </c>
      <c r="K1" s="50">
        <v>2028</v>
      </c>
      <c r="L1" s="50">
        <v>2029</v>
      </c>
      <c r="M1" s="50">
        <v>2030</v>
      </c>
      <c r="N1" s="50">
        <v>2031</v>
      </c>
      <c r="O1" s="50">
        <v>2032</v>
      </c>
      <c r="P1" s="50">
        <v>2033</v>
      </c>
      <c r="Q1" s="50">
        <v>2034</v>
      </c>
      <c r="R1" s="50">
        <v>2035</v>
      </c>
      <c r="S1" s="50">
        <v>2036</v>
      </c>
      <c r="T1" s="50">
        <v>2037</v>
      </c>
      <c r="U1" s="50">
        <v>2038</v>
      </c>
      <c r="V1" s="50">
        <v>2039</v>
      </c>
      <c r="W1" s="50">
        <v>2040</v>
      </c>
      <c r="X1" s="50">
        <v>2041</v>
      </c>
      <c r="Y1" s="50">
        <v>2042</v>
      </c>
      <c r="Z1" s="50">
        <v>2043</v>
      </c>
      <c r="AA1" s="50">
        <v>2044</v>
      </c>
      <c r="AB1" s="50">
        <v>2045</v>
      </c>
      <c r="AC1" s="50">
        <v>2046</v>
      </c>
      <c r="AD1" s="50">
        <v>2047</v>
      </c>
      <c r="AE1" s="50">
        <v>2048</v>
      </c>
      <c r="AF1" s="50">
        <v>2049</v>
      </c>
      <c r="AG1" s="50">
        <v>2050</v>
      </c>
    </row>
    <row r="2" spans="1:34" ht="15" customHeight="1" thickTop="1"/>
    <row r="3" spans="1:34" ht="15" customHeight="1">
      <c r="C3" s="38" t="s">
        <v>48</v>
      </c>
      <c r="D3" s="52" t="s">
        <v>49</v>
      </c>
      <c r="E3" s="52"/>
      <c r="F3" s="52"/>
      <c r="G3" s="52"/>
    </row>
    <row r="4" spans="1:34" ht="15" customHeight="1">
      <c r="C4" s="38" t="s">
        <v>50</v>
      </c>
      <c r="D4" s="52" t="s">
        <v>51</v>
      </c>
      <c r="E4" s="52"/>
      <c r="F4" s="52"/>
      <c r="G4" s="52" t="s">
        <v>52</v>
      </c>
    </row>
    <row r="5" spans="1:34" ht="15" customHeight="1">
      <c r="C5" s="38" t="s">
        <v>53</v>
      </c>
      <c r="D5" s="52" t="s">
        <v>54</v>
      </c>
      <c r="E5" s="52"/>
      <c r="F5" s="52"/>
      <c r="G5" s="52"/>
    </row>
    <row r="6" spans="1:34" ht="15" customHeight="1">
      <c r="C6" s="38" t="s">
        <v>55</v>
      </c>
      <c r="D6" s="52"/>
      <c r="E6" s="52" t="s">
        <v>56</v>
      </c>
      <c r="F6" s="52"/>
      <c r="G6" s="52"/>
    </row>
    <row r="10" spans="1:34" ht="15" customHeight="1">
      <c r="A10" s="39" t="s">
        <v>57</v>
      </c>
      <c r="B10" s="40" t="s">
        <v>58</v>
      </c>
      <c r="AH10" s="53" t="s">
        <v>59</v>
      </c>
    </row>
    <row r="11" spans="1:34" ht="15" customHeight="1">
      <c r="B11" s="36" t="s">
        <v>60</v>
      </c>
      <c r="AH11" s="53" t="s">
        <v>61</v>
      </c>
    </row>
    <row r="12" spans="1:34" ht="15" customHeight="1">
      <c r="B12" s="36" t="s">
        <v>62</v>
      </c>
      <c r="C12" s="41" t="s">
        <v>62</v>
      </c>
      <c r="D12" s="54" t="s">
        <v>62</v>
      </c>
      <c r="E12" s="54" t="s">
        <v>62</v>
      </c>
      <c r="F12" s="54" t="s">
        <v>62</v>
      </c>
      <c r="G12" s="54" t="s">
        <v>62</v>
      </c>
      <c r="H12" s="54" t="s">
        <v>62</v>
      </c>
      <c r="I12" s="54" t="s">
        <v>62</v>
      </c>
      <c r="J12" s="54" t="s">
        <v>62</v>
      </c>
      <c r="K12" s="54" t="s">
        <v>62</v>
      </c>
      <c r="L12" s="54" t="s">
        <v>62</v>
      </c>
      <c r="M12" s="54" t="s">
        <v>62</v>
      </c>
      <c r="N12" s="54" t="s">
        <v>62</v>
      </c>
      <c r="O12" s="54" t="s">
        <v>62</v>
      </c>
      <c r="P12" s="54" t="s">
        <v>62</v>
      </c>
      <c r="Q12" s="54" t="s">
        <v>62</v>
      </c>
      <c r="R12" s="54" t="s">
        <v>62</v>
      </c>
      <c r="S12" s="54" t="s">
        <v>62</v>
      </c>
      <c r="T12" s="54" t="s">
        <v>62</v>
      </c>
      <c r="U12" s="54" t="s">
        <v>62</v>
      </c>
      <c r="V12" s="54" t="s">
        <v>62</v>
      </c>
      <c r="W12" s="54" t="s">
        <v>62</v>
      </c>
      <c r="X12" s="54" t="s">
        <v>62</v>
      </c>
      <c r="Y12" s="54" t="s">
        <v>62</v>
      </c>
      <c r="Z12" s="54" t="s">
        <v>62</v>
      </c>
      <c r="AA12" s="54" t="s">
        <v>62</v>
      </c>
      <c r="AB12" s="54" t="s">
        <v>62</v>
      </c>
      <c r="AC12" s="54" t="s">
        <v>62</v>
      </c>
      <c r="AD12" s="54" t="s">
        <v>62</v>
      </c>
      <c r="AE12" s="54" t="s">
        <v>62</v>
      </c>
      <c r="AF12" s="54" t="s">
        <v>62</v>
      </c>
      <c r="AG12" s="54" t="s">
        <v>62</v>
      </c>
      <c r="AH12" s="53" t="s">
        <v>63</v>
      </c>
    </row>
    <row r="13" spans="1:34" ht="15" customHeight="1" thickBot="1">
      <c r="B13" s="37" t="s">
        <v>64</v>
      </c>
      <c r="C13" s="37">
        <v>2020</v>
      </c>
      <c r="D13" s="50">
        <v>2021</v>
      </c>
      <c r="E13" s="50">
        <v>2022</v>
      </c>
      <c r="F13" s="50">
        <v>2023</v>
      </c>
      <c r="G13" s="50">
        <v>2024</v>
      </c>
      <c r="H13" s="50">
        <v>2025</v>
      </c>
      <c r="I13" s="50">
        <v>2026</v>
      </c>
      <c r="J13" s="50">
        <v>2027</v>
      </c>
      <c r="K13" s="50">
        <v>2028</v>
      </c>
      <c r="L13" s="50">
        <v>2029</v>
      </c>
      <c r="M13" s="50">
        <v>2030</v>
      </c>
      <c r="N13" s="50">
        <v>2031</v>
      </c>
      <c r="O13" s="50">
        <v>2032</v>
      </c>
      <c r="P13" s="50">
        <v>2033</v>
      </c>
      <c r="Q13" s="50">
        <v>2034</v>
      </c>
      <c r="R13" s="50">
        <v>2035</v>
      </c>
      <c r="S13" s="50">
        <v>2036</v>
      </c>
      <c r="T13" s="50">
        <v>2037</v>
      </c>
      <c r="U13" s="50">
        <v>2038</v>
      </c>
      <c r="V13" s="50">
        <v>2039</v>
      </c>
      <c r="W13" s="50">
        <v>2040</v>
      </c>
      <c r="X13" s="50">
        <v>2041</v>
      </c>
      <c r="Y13" s="50">
        <v>2042</v>
      </c>
      <c r="Z13" s="50">
        <v>2043</v>
      </c>
      <c r="AA13" s="50">
        <v>2044</v>
      </c>
      <c r="AB13" s="50">
        <v>2045</v>
      </c>
      <c r="AC13" s="50">
        <v>2046</v>
      </c>
      <c r="AD13" s="50">
        <v>2047</v>
      </c>
      <c r="AE13" s="50">
        <v>2048</v>
      </c>
      <c r="AF13" s="50">
        <v>2049</v>
      </c>
      <c r="AG13" s="50">
        <v>2050</v>
      </c>
      <c r="AH13" s="55" t="s">
        <v>65</v>
      </c>
    </row>
    <row r="14" spans="1:34" ht="15" customHeight="1" thickTop="1"/>
    <row r="15" spans="1:34" ht="15" customHeight="1">
      <c r="B15" s="42" t="s">
        <v>66</v>
      </c>
    </row>
    <row r="16" spans="1:34" ht="15" customHeight="1">
      <c r="B16" s="42" t="s">
        <v>67</v>
      </c>
    </row>
    <row r="17" spans="1:34" ht="15" customHeight="1">
      <c r="A17" s="39" t="s">
        <v>68</v>
      </c>
      <c r="B17" s="43" t="s">
        <v>69</v>
      </c>
      <c r="C17" s="44">
        <v>84.750443000000004</v>
      </c>
      <c r="D17" s="56">
        <v>85.593697000000006</v>
      </c>
      <c r="E17" s="56">
        <v>86.438118000000003</v>
      </c>
      <c r="F17" s="56">
        <v>87.263756000000001</v>
      </c>
      <c r="G17" s="56">
        <v>88.078079000000002</v>
      </c>
      <c r="H17" s="56">
        <v>88.908073000000002</v>
      </c>
      <c r="I17" s="56">
        <v>89.730559999999997</v>
      </c>
      <c r="J17" s="56">
        <v>90.531715000000005</v>
      </c>
      <c r="K17" s="56">
        <v>91.318695000000005</v>
      </c>
      <c r="L17" s="56">
        <v>92.095459000000005</v>
      </c>
      <c r="M17" s="56">
        <v>92.863190000000003</v>
      </c>
      <c r="N17" s="56">
        <v>93.620482999999993</v>
      </c>
      <c r="O17" s="56">
        <v>94.374602999999993</v>
      </c>
      <c r="P17" s="56">
        <v>95.112335000000002</v>
      </c>
      <c r="Q17" s="56">
        <v>95.831551000000005</v>
      </c>
      <c r="R17" s="56">
        <v>96.548987999999994</v>
      </c>
      <c r="S17" s="56">
        <v>97.251769999999993</v>
      </c>
      <c r="T17" s="56">
        <v>97.942634999999996</v>
      </c>
      <c r="U17" s="56">
        <v>98.626311999999999</v>
      </c>
      <c r="V17" s="56">
        <v>99.300110000000004</v>
      </c>
      <c r="W17" s="56">
        <v>99.974013999999997</v>
      </c>
      <c r="X17" s="56">
        <v>100.64284499999999</v>
      </c>
      <c r="Y17" s="56">
        <v>101.307907</v>
      </c>
      <c r="Z17" s="56">
        <v>101.97792099999999</v>
      </c>
      <c r="AA17" s="56">
        <v>102.656685</v>
      </c>
      <c r="AB17" s="56">
        <v>103.34092699999999</v>
      </c>
      <c r="AC17" s="56">
        <v>104.026878</v>
      </c>
      <c r="AD17" s="56">
        <v>104.70899199999999</v>
      </c>
      <c r="AE17" s="56">
        <v>105.388451</v>
      </c>
      <c r="AF17" s="56">
        <v>106.06729900000001</v>
      </c>
      <c r="AG17" s="56">
        <v>106.746498</v>
      </c>
      <c r="AH17" s="57">
        <v>7.7210000000000004E-3</v>
      </c>
    </row>
    <row r="18" spans="1:34" ht="15" customHeight="1">
      <c r="A18" s="39" t="s">
        <v>70</v>
      </c>
      <c r="B18" s="43" t="s">
        <v>71</v>
      </c>
      <c r="C18" s="44">
        <v>31.968703999999999</v>
      </c>
      <c r="D18" s="56">
        <v>32.227859000000002</v>
      </c>
      <c r="E18" s="56">
        <v>32.481696999999997</v>
      </c>
      <c r="F18" s="56">
        <v>32.722110999999998</v>
      </c>
      <c r="G18" s="56">
        <v>32.964333000000003</v>
      </c>
      <c r="H18" s="56">
        <v>33.217959999999998</v>
      </c>
      <c r="I18" s="56">
        <v>33.469734000000003</v>
      </c>
      <c r="J18" s="56">
        <v>33.709865999999998</v>
      </c>
      <c r="K18" s="56">
        <v>33.941966999999998</v>
      </c>
      <c r="L18" s="56">
        <v>34.169193</v>
      </c>
      <c r="M18" s="56">
        <v>34.396915</v>
      </c>
      <c r="N18" s="56">
        <v>34.621048000000002</v>
      </c>
      <c r="O18" s="56">
        <v>34.840218</v>
      </c>
      <c r="P18" s="56">
        <v>35.051422000000002</v>
      </c>
      <c r="Q18" s="56">
        <v>35.255718000000002</v>
      </c>
      <c r="R18" s="56">
        <v>35.458874000000002</v>
      </c>
      <c r="S18" s="56">
        <v>35.655647000000002</v>
      </c>
      <c r="T18" s="56">
        <v>35.851790999999999</v>
      </c>
      <c r="U18" s="56">
        <v>36.050476000000003</v>
      </c>
      <c r="V18" s="56">
        <v>36.251506999999997</v>
      </c>
      <c r="W18" s="56">
        <v>36.451228999999998</v>
      </c>
      <c r="X18" s="56">
        <v>36.649303000000003</v>
      </c>
      <c r="Y18" s="56">
        <v>36.850163000000002</v>
      </c>
      <c r="Z18" s="56">
        <v>37.053848000000002</v>
      </c>
      <c r="AA18" s="56">
        <v>37.255768000000003</v>
      </c>
      <c r="AB18" s="56">
        <v>37.454777</v>
      </c>
      <c r="AC18" s="56">
        <v>37.649310999999997</v>
      </c>
      <c r="AD18" s="56">
        <v>37.844073999999999</v>
      </c>
      <c r="AE18" s="56">
        <v>38.040798000000002</v>
      </c>
      <c r="AF18" s="56">
        <v>38.240433000000003</v>
      </c>
      <c r="AG18" s="56">
        <v>38.443745</v>
      </c>
      <c r="AH18" s="57">
        <v>6.1669999999999997E-3</v>
      </c>
    </row>
    <row r="19" spans="1:34" ht="15" customHeight="1">
      <c r="A19" s="39" t="s">
        <v>72</v>
      </c>
      <c r="B19" s="43" t="s">
        <v>73</v>
      </c>
      <c r="C19" s="44">
        <v>6.6634640000000003</v>
      </c>
      <c r="D19" s="56">
        <v>6.6483860000000004</v>
      </c>
      <c r="E19" s="56">
        <v>6.6341010000000002</v>
      </c>
      <c r="F19" s="56">
        <v>6.6208140000000002</v>
      </c>
      <c r="G19" s="56">
        <v>6.6105159999999996</v>
      </c>
      <c r="H19" s="56">
        <v>6.6041939999999997</v>
      </c>
      <c r="I19" s="56">
        <v>6.6050519999999997</v>
      </c>
      <c r="J19" s="56">
        <v>6.6028560000000001</v>
      </c>
      <c r="K19" s="56">
        <v>6.5976480000000004</v>
      </c>
      <c r="L19" s="56">
        <v>6.5867889999999996</v>
      </c>
      <c r="M19" s="56">
        <v>6.5716080000000003</v>
      </c>
      <c r="N19" s="56">
        <v>6.5553319999999999</v>
      </c>
      <c r="O19" s="56">
        <v>6.5396599999999996</v>
      </c>
      <c r="P19" s="56">
        <v>6.5243869999999999</v>
      </c>
      <c r="Q19" s="56">
        <v>6.5112199999999998</v>
      </c>
      <c r="R19" s="56">
        <v>6.5020389999999999</v>
      </c>
      <c r="S19" s="56">
        <v>6.4934649999999996</v>
      </c>
      <c r="T19" s="56">
        <v>6.4835140000000004</v>
      </c>
      <c r="U19" s="56">
        <v>6.4727379999999997</v>
      </c>
      <c r="V19" s="56">
        <v>6.4627730000000003</v>
      </c>
      <c r="W19" s="56">
        <v>6.4554590000000003</v>
      </c>
      <c r="X19" s="56">
        <v>6.4490309999999997</v>
      </c>
      <c r="Y19" s="56">
        <v>6.4445810000000003</v>
      </c>
      <c r="Z19" s="56">
        <v>6.4428599999999996</v>
      </c>
      <c r="AA19" s="56">
        <v>6.4432330000000002</v>
      </c>
      <c r="AB19" s="56">
        <v>6.4440910000000002</v>
      </c>
      <c r="AC19" s="56">
        <v>6.4425730000000003</v>
      </c>
      <c r="AD19" s="56">
        <v>6.4381979999999999</v>
      </c>
      <c r="AE19" s="56">
        <v>6.4322549999999996</v>
      </c>
      <c r="AF19" s="56">
        <v>6.425656</v>
      </c>
      <c r="AG19" s="56">
        <v>6.4170800000000003</v>
      </c>
      <c r="AH19" s="57">
        <v>-1.255E-3</v>
      </c>
    </row>
    <row r="20" spans="1:34" ht="15" customHeight="1">
      <c r="A20" s="39" t="s">
        <v>74</v>
      </c>
      <c r="B20" s="42" t="s">
        <v>75</v>
      </c>
      <c r="C20" s="45">
        <v>123.382614</v>
      </c>
      <c r="D20" s="58">
        <v>124.46993999999999</v>
      </c>
      <c r="E20" s="58">
        <v>125.553917</v>
      </c>
      <c r="F20" s="58">
        <v>126.60668200000001</v>
      </c>
      <c r="G20" s="58">
        <v>127.652931</v>
      </c>
      <c r="H20" s="58">
        <v>128.73022499999999</v>
      </c>
      <c r="I20" s="58">
        <v>129.80534399999999</v>
      </c>
      <c r="J20" s="58">
        <v>130.844437</v>
      </c>
      <c r="K20" s="58">
        <v>131.858307</v>
      </c>
      <c r="L20" s="58">
        <v>132.85144</v>
      </c>
      <c r="M20" s="58">
        <v>133.83171100000001</v>
      </c>
      <c r="N20" s="58">
        <v>134.79686000000001</v>
      </c>
      <c r="O20" s="58">
        <v>135.754471</v>
      </c>
      <c r="P20" s="58">
        <v>136.688141</v>
      </c>
      <c r="Q20" s="58">
        <v>137.59848</v>
      </c>
      <c r="R20" s="58">
        <v>138.50990300000001</v>
      </c>
      <c r="S20" s="58">
        <v>139.400879</v>
      </c>
      <c r="T20" s="58">
        <v>140.27795399999999</v>
      </c>
      <c r="U20" s="58">
        <v>141.14952099999999</v>
      </c>
      <c r="V20" s="58">
        <v>142.01438899999999</v>
      </c>
      <c r="W20" s="58">
        <v>142.880707</v>
      </c>
      <c r="X20" s="58">
        <v>143.74118000000001</v>
      </c>
      <c r="Y20" s="58">
        <v>144.60264599999999</v>
      </c>
      <c r="Z20" s="58">
        <v>145.474625</v>
      </c>
      <c r="AA20" s="58">
        <v>146.355682</v>
      </c>
      <c r="AB20" s="58">
        <v>147.23979199999999</v>
      </c>
      <c r="AC20" s="58">
        <v>148.11875900000001</v>
      </c>
      <c r="AD20" s="58">
        <v>148.99127200000001</v>
      </c>
      <c r="AE20" s="58">
        <v>149.86149599999999</v>
      </c>
      <c r="AF20" s="58">
        <v>150.73339799999999</v>
      </c>
      <c r="AG20" s="58">
        <v>151.60732999999999</v>
      </c>
      <c r="AH20" s="59">
        <v>6.8900000000000003E-3</v>
      </c>
    </row>
    <row r="22" spans="1:34" ht="15" customHeight="1">
      <c r="A22" s="39" t="s">
        <v>76</v>
      </c>
      <c r="B22" s="42" t="s">
        <v>77</v>
      </c>
      <c r="C22" s="46">
        <v>1789.3104249999999</v>
      </c>
      <c r="D22" s="60">
        <v>1795.357788</v>
      </c>
      <c r="E22" s="60">
        <v>1801.4011230000001</v>
      </c>
      <c r="F22" s="60">
        <v>1807.4682620000001</v>
      </c>
      <c r="G22" s="60">
        <v>1813.4492190000001</v>
      </c>
      <c r="H22" s="60">
        <v>1819.3139650000001</v>
      </c>
      <c r="I22" s="60">
        <v>1825.1085210000001</v>
      </c>
      <c r="J22" s="60">
        <v>1830.93335</v>
      </c>
      <c r="K22" s="60">
        <v>1836.7738039999999</v>
      </c>
      <c r="L22" s="60">
        <v>1842.6240230000001</v>
      </c>
      <c r="M22" s="60">
        <v>1848.442749</v>
      </c>
      <c r="N22" s="60">
        <v>1854.2421879999999</v>
      </c>
      <c r="O22" s="60">
        <v>1860.0407709999999</v>
      </c>
      <c r="P22" s="60">
        <v>1865.83728</v>
      </c>
      <c r="Q22" s="60">
        <v>1871.6087649999999</v>
      </c>
      <c r="R22" s="60">
        <v>1877.3393550000001</v>
      </c>
      <c r="S22" s="60">
        <v>1883.059082</v>
      </c>
      <c r="T22" s="60">
        <v>1888.739014</v>
      </c>
      <c r="U22" s="60">
        <v>1894.365967</v>
      </c>
      <c r="V22" s="60">
        <v>1899.9277340000001</v>
      </c>
      <c r="W22" s="60">
        <v>1905.4639890000001</v>
      </c>
      <c r="X22" s="60">
        <v>1910.97522</v>
      </c>
      <c r="Y22" s="60">
        <v>1916.424683</v>
      </c>
      <c r="Z22" s="60">
        <v>1921.832275</v>
      </c>
      <c r="AA22" s="60">
        <v>1927.2420649999999</v>
      </c>
      <c r="AB22" s="60">
        <v>1932.664673</v>
      </c>
      <c r="AC22" s="60">
        <v>1938.1176760000001</v>
      </c>
      <c r="AD22" s="60">
        <v>1943.5543210000001</v>
      </c>
      <c r="AE22" s="60">
        <v>1948.9592290000001</v>
      </c>
      <c r="AF22" s="60">
        <v>1954.3283690000001</v>
      </c>
      <c r="AG22" s="60">
        <v>1959.6640620000001</v>
      </c>
      <c r="AH22" s="59">
        <v>3.0360000000000001E-3</v>
      </c>
    </row>
    <row r="24" spans="1:34" ht="15" customHeight="1">
      <c r="B24" s="42" t="s">
        <v>78</v>
      </c>
    </row>
    <row r="25" spans="1:34" ht="15" customHeight="1">
      <c r="B25" s="42" t="s">
        <v>79</v>
      </c>
    </row>
    <row r="26" spans="1:34" ht="15" customHeight="1">
      <c r="A26" s="39" t="s">
        <v>80</v>
      </c>
      <c r="B26" s="43" t="s">
        <v>81</v>
      </c>
      <c r="C26" s="47">
        <v>92.738022000000001</v>
      </c>
      <c r="D26" s="61">
        <v>91.586783999999994</v>
      </c>
      <c r="E26" s="61">
        <v>91.880095999999995</v>
      </c>
      <c r="F26" s="61">
        <v>91.111869999999996</v>
      </c>
      <c r="G26" s="61">
        <v>90.470100000000002</v>
      </c>
      <c r="H26" s="61">
        <v>89.770354999999995</v>
      </c>
      <c r="I26" s="61">
        <v>89.065894999999998</v>
      </c>
      <c r="J26" s="61">
        <v>88.379463000000001</v>
      </c>
      <c r="K26" s="61">
        <v>87.773742999999996</v>
      </c>
      <c r="L26" s="61">
        <v>87.208449999999999</v>
      </c>
      <c r="M26" s="61">
        <v>86.633553000000006</v>
      </c>
      <c r="N26" s="61">
        <v>86.134856999999997</v>
      </c>
      <c r="O26" s="61">
        <v>85.702552999999995</v>
      </c>
      <c r="P26" s="61">
        <v>85.281402999999997</v>
      </c>
      <c r="Q26" s="61">
        <v>84.919349999999994</v>
      </c>
      <c r="R26" s="61">
        <v>84.596985000000004</v>
      </c>
      <c r="S26" s="61">
        <v>84.326233000000002</v>
      </c>
      <c r="T26" s="61">
        <v>84.093863999999996</v>
      </c>
      <c r="U26" s="61">
        <v>83.883667000000003</v>
      </c>
      <c r="V26" s="61">
        <v>83.681618</v>
      </c>
      <c r="W26" s="61">
        <v>83.477538999999993</v>
      </c>
      <c r="X26" s="61">
        <v>83.281693000000004</v>
      </c>
      <c r="Y26" s="61">
        <v>83.101692</v>
      </c>
      <c r="Z26" s="61">
        <v>82.956817999999998</v>
      </c>
      <c r="AA26" s="61">
        <v>82.820435000000003</v>
      </c>
      <c r="AB26" s="61">
        <v>82.683516999999995</v>
      </c>
      <c r="AC26" s="61">
        <v>82.575637999999998</v>
      </c>
      <c r="AD26" s="61">
        <v>82.460792999999995</v>
      </c>
      <c r="AE26" s="61">
        <v>82.357017999999997</v>
      </c>
      <c r="AF26" s="61">
        <v>82.265586999999996</v>
      </c>
      <c r="AG26" s="61">
        <v>82.199286999999998</v>
      </c>
      <c r="AH26" s="57">
        <v>-4.0130000000000001E-3</v>
      </c>
    </row>
    <row r="27" spans="1:34" ht="15" customHeight="1">
      <c r="A27" s="39" t="s">
        <v>82</v>
      </c>
      <c r="B27" s="43" t="s">
        <v>83</v>
      </c>
      <c r="C27" s="47">
        <v>92.104782</v>
      </c>
      <c r="D27" s="61">
        <v>90.868224999999995</v>
      </c>
      <c r="E27" s="61">
        <v>91.091621000000004</v>
      </c>
      <c r="F27" s="61">
        <v>90.256591999999998</v>
      </c>
      <c r="G27" s="61">
        <v>89.550323000000006</v>
      </c>
      <c r="H27" s="61">
        <v>88.786704999999998</v>
      </c>
      <c r="I27" s="61">
        <v>88.017478999999994</v>
      </c>
      <c r="J27" s="61">
        <v>87.266570999999999</v>
      </c>
      <c r="K27" s="61">
        <v>86.596435999999997</v>
      </c>
      <c r="L27" s="61">
        <v>85.966887999999997</v>
      </c>
      <c r="M27" s="61">
        <v>85.326958000000005</v>
      </c>
      <c r="N27" s="61">
        <v>84.761809999999997</v>
      </c>
      <c r="O27" s="61">
        <v>84.262253000000001</v>
      </c>
      <c r="P27" s="61">
        <v>83.772934000000006</v>
      </c>
      <c r="Q27" s="61">
        <v>83.341469000000004</v>
      </c>
      <c r="R27" s="61">
        <v>82.949066000000002</v>
      </c>
      <c r="S27" s="61">
        <v>82.607262000000006</v>
      </c>
      <c r="T27" s="61">
        <v>82.303116000000003</v>
      </c>
      <c r="U27" s="61">
        <v>82.020409000000001</v>
      </c>
      <c r="V27" s="61">
        <v>81.745148</v>
      </c>
      <c r="W27" s="61">
        <v>81.466758999999996</v>
      </c>
      <c r="X27" s="61">
        <v>81.195541000000006</v>
      </c>
      <c r="Y27" s="61">
        <v>80.938629000000006</v>
      </c>
      <c r="Z27" s="61">
        <v>80.715416000000005</v>
      </c>
      <c r="AA27" s="61">
        <v>80.499274999999997</v>
      </c>
      <c r="AB27" s="61">
        <v>80.280556000000004</v>
      </c>
      <c r="AC27" s="61">
        <v>80.088920999999999</v>
      </c>
      <c r="AD27" s="61">
        <v>79.888603000000003</v>
      </c>
      <c r="AE27" s="61">
        <v>79.697120999999996</v>
      </c>
      <c r="AF27" s="61">
        <v>79.516227999999998</v>
      </c>
      <c r="AG27" s="61">
        <v>79.358765000000005</v>
      </c>
      <c r="AH27" s="57">
        <v>-4.9529999999999999E-3</v>
      </c>
    </row>
    <row r="28" spans="1:34" ht="15" customHeight="1">
      <c r="B28" s="42" t="s">
        <v>84</v>
      </c>
    </row>
    <row r="29" spans="1:34" ht="15" customHeight="1">
      <c r="A29" s="39" t="s">
        <v>85</v>
      </c>
      <c r="B29" s="43" t="s">
        <v>81</v>
      </c>
      <c r="C29" s="47">
        <v>51.828918000000002</v>
      </c>
      <c r="D29" s="61">
        <v>51.013106999999998</v>
      </c>
      <c r="E29" s="61">
        <v>51.004798999999998</v>
      </c>
      <c r="F29" s="61">
        <v>50.408557999999999</v>
      </c>
      <c r="G29" s="61">
        <v>49.888409000000003</v>
      </c>
      <c r="H29" s="61">
        <v>49.342972000000003</v>
      </c>
      <c r="I29" s="61">
        <v>48.800327000000003</v>
      </c>
      <c r="J29" s="61">
        <v>48.270167999999998</v>
      </c>
      <c r="K29" s="61">
        <v>47.786911000000003</v>
      </c>
      <c r="L29" s="61">
        <v>47.328400000000002</v>
      </c>
      <c r="M29" s="61">
        <v>46.868400999999999</v>
      </c>
      <c r="N29" s="61">
        <v>46.452862000000003</v>
      </c>
      <c r="O29" s="61">
        <v>46.075629999999997</v>
      </c>
      <c r="P29" s="61">
        <v>45.706775999999998</v>
      </c>
      <c r="Q29" s="61">
        <v>45.372382999999999</v>
      </c>
      <c r="R29" s="61">
        <v>45.062168</v>
      </c>
      <c r="S29" s="61">
        <v>44.781512999999997</v>
      </c>
      <c r="T29" s="61">
        <v>44.523811000000002</v>
      </c>
      <c r="U29" s="61">
        <v>44.280605000000001</v>
      </c>
      <c r="V29" s="61">
        <v>44.044632</v>
      </c>
      <c r="W29" s="61">
        <v>43.809559</v>
      </c>
      <c r="X29" s="61">
        <v>43.580730000000003</v>
      </c>
      <c r="Y29" s="61">
        <v>43.362876999999997</v>
      </c>
      <c r="Z29" s="61">
        <v>43.165481999999997</v>
      </c>
      <c r="AA29" s="61">
        <v>42.973553000000003</v>
      </c>
      <c r="AB29" s="61">
        <v>42.782131</v>
      </c>
      <c r="AC29" s="61">
        <v>42.606102</v>
      </c>
      <c r="AD29" s="61">
        <v>42.42783</v>
      </c>
      <c r="AE29" s="61">
        <v>42.256920000000001</v>
      </c>
      <c r="AF29" s="61">
        <v>42.094043999999997</v>
      </c>
      <c r="AG29" s="61">
        <v>41.945602000000001</v>
      </c>
      <c r="AH29" s="57">
        <v>-7.0280000000000004E-3</v>
      </c>
    </row>
    <row r="30" spans="1:34" ht="15" customHeight="1">
      <c r="A30" s="39" t="s">
        <v>86</v>
      </c>
      <c r="B30" s="43" t="s">
        <v>83</v>
      </c>
      <c r="C30" s="47">
        <v>51.475014000000002</v>
      </c>
      <c r="D30" s="61">
        <v>50.612876999999997</v>
      </c>
      <c r="E30" s="61">
        <v>50.567093</v>
      </c>
      <c r="F30" s="61">
        <v>49.935367999999997</v>
      </c>
      <c r="G30" s="61">
        <v>49.381214</v>
      </c>
      <c r="H30" s="61">
        <v>48.802298999999998</v>
      </c>
      <c r="I30" s="61">
        <v>48.225887</v>
      </c>
      <c r="J30" s="61">
        <v>47.662337999999998</v>
      </c>
      <c r="K30" s="61">
        <v>47.145943000000003</v>
      </c>
      <c r="L30" s="61">
        <v>46.654601999999997</v>
      </c>
      <c r="M30" s="61">
        <v>46.161537000000003</v>
      </c>
      <c r="N30" s="61">
        <v>45.712375999999999</v>
      </c>
      <c r="O30" s="61">
        <v>45.301291999999997</v>
      </c>
      <c r="P30" s="61">
        <v>44.898304000000003</v>
      </c>
      <c r="Q30" s="61">
        <v>44.529324000000003</v>
      </c>
      <c r="R30" s="61">
        <v>44.184376</v>
      </c>
      <c r="S30" s="61">
        <v>43.868648999999998</v>
      </c>
      <c r="T30" s="61">
        <v>43.575695000000003</v>
      </c>
      <c r="U30" s="61">
        <v>43.297024</v>
      </c>
      <c r="V30" s="61">
        <v>43.025398000000003</v>
      </c>
      <c r="W30" s="61">
        <v>42.754288000000003</v>
      </c>
      <c r="X30" s="61">
        <v>42.489058999999997</v>
      </c>
      <c r="Y30" s="61">
        <v>42.234183999999999</v>
      </c>
      <c r="Z30" s="61">
        <v>41.999198999999997</v>
      </c>
      <c r="AA30" s="61">
        <v>41.769157</v>
      </c>
      <c r="AB30" s="61">
        <v>41.538795</v>
      </c>
      <c r="AC30" s="61">
        <v>41.323044000000003</v>
      </c>
      <c r="AD30" s="61">
        <v>41.104385000000001</v>
      </c>
      <c r="AE30" s="61">
        <v>40.892142999999997</v>
      </c>
      <c r="AF30" s="61">
        <v>40.687241</v>
      </c>
      <c r="AG30" s="61">
        <v>40.496108999999997</v>
      </c>
      <c r="AH30" s="57">
        <v>-7.9640000000000006E-3</v>
      </c>
    </row>
    <row r="32" spans="1:34" ht="15" customHeight="1">
      <c r="B32" s="42" t="s">
        <v>87</v>
      </c>
    </row>
    <row r="33" spans="1:34" ht="15" customHeight="1">
      <c r="B33" s="42" t="s">
        <v>88</v>
      </c>
    </row>
    <row r="34" spans="1:34" ht="15" customHeight="1">
      <c r="A34" s="39" t="s">
        <v>89</v>
      </c>
      <c r="B34" s="43" t="s">
        <v>90</v>
      </c>
      <c r="C34" s="44">
        <v>0.64897499999999997</v>
      </c>
      <c r="D34" s="56">
        <v>0.69835899999999995</v>
      </c>
      <c r="E34" s="56">
        <v>0.70567500000000005</v>
      </c>
      <c r="F34" s="56">
        <v>0.70057899999999995</v>
      </c>
      <c r="G34" s="56">
        <v>0.69710399999999995</v>
      </c>
      <c r="H34" s="56">
        <v>0.69382900000000003</v>
      </c>
      <c r="I34" s="56">
        <v>0.68961499999999998</v>
      </c>
      <c r="J34" s="56">
        <v>0.684867</v>
      </c>
      <c r="K34" s="56">
        <v>0.68038900000000002</v>
      </c>
      <c r="L34" s="56">
        <v>0.67574100000000004</v>
      </c>
      <c r="M34" s="56">
        <v>0.67127800000000004</v>
      </c>
      <c r="N34" s="56">
        <v>0.66709300000000005</v>
      </c>
      <c r="O34" s="56">
        <v>0.66315599999999997</v>
      </c>
      <c r="P34" s="56">
        <v>0.65886900000000004</v>
      </c>
      <c r="Q34" s="56">
        <v>0.65454299999999999</v>
      </c>
      <c r="R34" s="56">
        <v>0.65064699999999998</v>
      </c>
      <c r="S34" s="56">
        <v>0.64697899999999997</v>
      </c>
      <c r="T34" s="56">
        <v>0.64345399999999997</v>
      </c>
      <c r="U34" s="56">
        <v>0.64001200000000003</v>
      </c>
      <c r="V34" s="56">
        <v>0.63648700000000002</v>
      </c>
      <c r="W34" s="56">
        <v>0.63304199999999999</v>
      </c>
      <c r="X34" s="56">
        <v>0.62941100000000005</v>
      </c>
      <c r="Y34" s="56">
        <v>0.62568000000000001</v>
      </c>
      <c r="Z34" s="56">
        <v>0.62259399999999998</v>
      </c>
      <c r="AA34" s="56">
        <v>0.61931000000000003</v>
      </c>
      <c r="AB34" s="56">
        <v>0.61587999999999998</v>
      </c>
      <c r="AC34" s="56">
        <v>0.61271600000000004</v>
      </c>
      <c r="AD34" s="56">
        <v>0.60931900000000006</v>
      </c>
      <c r="AE34" s="56">
        <v>0.60589800000000005</v>
      </c>
      <c r="AF34" s="56">
        <v>0.60285900000000003</v>
      </c>
      <c r="AG34" s="56">
        <v>0.60021000000000002</v>
      </c>
      <c r="AH34" s="57">
        <v>-2.5999999999999999E-3</v>
      </c>
    </row>
    <row r="35" spans="1:34" ht="15" customHeight="1">
      <c r="A35" s="39" t="s">
        <v>91</v>
      </c>
      <c r="B35" s="43" t="s">
        <v>92</v>
      </c>
      <c r="C35" s="44">
        <v>0.80539300000000003</v>
      </c>
      <c r="D35" s="56">
        <v>0.766594</v>
      </c>
      <c r="E35" s="56">
        <v>0.861182</v>
      </c>
      <c r="F35" s="56">
        <v>0.87408300000000005</v>
      </c>
      <c r="G35" s="56">
        <v>0.88777700000000004</v>
      </c>
      <c r="H35" s="56">
        <v>0.90209899999999998</v>
      </c>
      <c r="I35" s="56">
        <v>0.91594299999999995</v>
      </c>
      <c r="J35" s="56">
        <v>0.92971499999999996</v>
      </c>
      <c r="K35" s="56">
        <v>0.94412300000000005</v>
      </c>
      <c r="L35" s="56">
        <v>0.95886700000000002</v>
      </c>
      <c r="M35" s="56">
        <v>0.97419299999999998</v>
      </c>
      <c r="N35" s="56">
        <v>0.99074399999999996</v>
      </c>
      <c r="O35" s="56">
        <v>1.008481</v>
      </c>
      <c r="P35" s="56">
        <v>1.025846</v>
      </c>
      <c r="Q35" s="56">
        <v>1.043779</v>
      </c>
      <c r="R35" s="56">
        <v>1.0629109999999999</v>
      </c>
      <c r="S35" s="56">
        <v>1.0831999999999999</v>
      </c>
      <c r="T35" s="56">
        <v>1.1050310000000001</v>
      </c>
      <c r="U35" s="56">
        <v>1.127032</v>
      </c>
      <c r="V35" s="56">
        <v>1.149105</v>
      </c>
      <c r="W35" s="56">
        <v>1.171538</v>
      </c>
      <c r="X35" s="56">
        <v>1.1934800000000001</v>
      </c>
      <c r="Y35" s="56">
        <v>1.216245</v>
      </c>
      <c r="Z35" s="56">
        <v>1.239965</v>
      </c>
      <c r="AA35" s="56">
        <v>1.2645310000000001</v>
      </c>
      <c r="AB35" s="56">
        <v>1.2888820000000001</v>
      </c>
      <c r="AC35" s="56">
        <v>1.3139449999999999</v>
      </c>
      <c r="AD35" s="56">
        <v>1.3385149999999999</v>
      </c>
      <c r="AE35" s="56">
        <v>1.3642240000000001</v>
      </c>
      <c r="AF35" s="56">
        <v>1.390646</v>
      </c>
      <c r="AG35" s="56">
        <v>1.418784</v>
      </c>
      <c r="AH35" s="57">
        <v>1.9053E-2</v>
      </c>
    </row>
    <row r="36" spans="1:34" ht="15" customHeight="1">
      <c r="A36" s="39" t="s">
        <v>93</v>
      </c>
      <c r="B36" s="43" t="s">
        <v>94</v>
      </c>
      <c r="C36" s="44">
        <v>0.60754900000000001</v>
      </c>
      <c r="D36" s="56">
        <v>0.61027200000000004</v>
      </c>
      <c r="E36" s="56">
        <v>0.61248599999999997</v>
      </c>
      <c r="F36" s="56">
        <v>0.61327600000000004</v>
      </c>
      <c r="G36" s="56">
        <v>0.61469700000000005</v>
      </c>
      <c r="H36" s="56">
        <v>0.61555800000000005</v>
      </c>
      <c r="I36" s="56">
        <v>0.61551599999999995</v>
      </c>
      <c r="J36" s="56">
        <v>0.61533899999999997</v>
      </c>
      <c r="K36" s="56">
        <v>0.615263</v>
      </c>
      <c r="L36" s="56">
        <v>0.61515900000000001</v>
      </c>
      <c r="M36" s="56">
        <v>0.61544600000000005</v>
      </c>
      <c r="N36" s="56">
        <v>0.61618899999999999</v>
      </c>
      <c r="O36" s="56">
        <v>0.61755800000000005</v>
      </c>
      <c r="P36" s="56">
        <v>0.61868999999999996</v>
      </c>
      <c r="Q36" s="56">
        <v>0.62004800000000004</v>
      </c>
      <c r="R36" s="56">
        <v>0.62183600000000006</v>
      </c>
      <c r="S36" s="56">
        <v>0.62421099999999996</v>
      </c>
      <c r="T36" s="56">
        <v>0.62690800000000002</v>
      </c>
      <c r="U36" s="56">
        <v>0.62986200000000003</v>
      </c>
      <c r="V36" s="56">
        <v>0.63256699999999999</v>
      </c>
      <c r="W36" s="56">
        <v>0.63504899999999997</v>
      </c>
      <c r="X36" s="56">
        <v>0.63740300000000005</v>
      </c>
      <c r="Y36" s="56">
        <v>0.63966800000000001</v>
      </c>
      <c r="Z36" s="56">
        <v>0.64261400000000002</v>
      </c>
      <c r="AA36" s="56">
        <v>0.64552900000000002</v>
      </c>
      <c r="AB36" s="56">
        <v>0.64850600000000003</v>
      </c>
      <c r="AC36" s="56">
        <v>0.65178499999999995</v>
      </c>
      <c r="AD36" s="56">
        <v>0.65504799999999996</v>
      </c>
      <c r="AE36" s="56">
        <v>0.65846199999999999</v>
      </c>
      <c r="AF36" s="56">
        <v>0.66237500000000005</v>
      </c>
      <c r="AG36" s="56">
        <v>0.666767</v>
      </c>
      <c r="AH36" s="57">
        <v>3.1050000000000001E-3</v>
      </c>
    </row>
    <row r="37" spans="1:34" ht="15" customHeight="1">
      <c r="A37" s="39" t="s">
        <v>95</v>
      </c>
      <c r="B37" s="43" t="s">
        <v>96</v>
      </c>
      <c r="C37" s="44">
        <v>0.29757099999999997</v>
      </c>
      <c r="D37" s="56">
        <v>0.295346</v>
      </c>
      <c r="E37" s="56">
        <v>0.29378399999999999</v>
      </c>
      <c r="F37" s="56">
        <v>0.29202600000000001</v>
      </c>
      <c r="G37" s="56">
        <v>0.29042400000000002</v>
      </c>
      <c r="H37" s="56">
        <v>0.28908299999999998</v>
      </c>
      <c r="I37" s="56">
        <v>0.28793600000000003</v>
      </c>
      <c r="J37" s="56">
        <v>0.28692200000000001</v>
      </c>
      <c r="K37" s="56">
        <v>0.28607500000000002</v>
      </c>
      <c r="L37" s="56">
        <v>0.28541899999999998</v>
      </c>
      <c r="M37" s="56">
        <v>0.28499999999999998</v>
      </c>
      <c r="N37" s="56">
        <v>0.284881</v>
      </c>
      <c r="O37" s="56">
        <v>0.28508899999999998</v>
      </c>
      <c r="P37" s="56">
        <v>0.28559600000000002</v>
      </c>
      <c r="Q37" s="56">
        <v>0.286414</v>
      </c>
      <c r="R37" s="56">
        <v>0.28758899999999998</v>
      </c>
      <c r="S37" s="56">
        <v>0.28906799999999999</v>
      </c>
      <c r="T37" s="56">
        <v>0.29083900000000001</v>
      </c>
      <c r="U37" s="56">
        <v>0.29291899999999998</v>
      </c>
      <c r="V37" s="56">
        <v>0.29527399999999998</v>
      </c>
      <c r="W37" s="56">
        <v>0.29792600000000002</v>
      </c>
      <c r="X37" s="56">
        <v>0.30085800000000001</v>
      </c>
      <c r="Y37" s="56">
        <v>0.30406499999999997</v>
      </c>
      <c r="Z37" s="56">
        <v>0.30727100000000002</v>
      </c>
      <c r="AA37" s="56">
        <v>0.31046600000000002</v>
      </c>
      <c r="AB37" s="56">
        <v>0.31362899999999999</v>
      </c>
      <c r="AC37" s="56">
        <v>0.31673499999999999</v>
      </c>
      <c r="AD37" s="56">
        <v>0.319768</v>
      </c>
      <c r="AE37" s="56">
        <v>0.32273200000000002</v>
      </c>
      <c r="AF37" s="56">
        <v>0.32563300000000001</v>
      </c>
      <c r="AG37" s="56">
        <v>0.32846999999999998</v>
      </c>
      <c r="AH37" s="57">
        <v>3.2989999999999998E-3</v>
      </c>
    </row>
    <row r="38" spans="1:34" ht="15" customHeight="1">
      <c r="A38" s="39" t="s">
        <v>97</v>
      </c>
      <c r="B38" s="43" t="s">
        <v>98</v>
      </c>
      <c r="C38" s="44">
        <v>5.5007E-2</v>
      </c>
      <c r="D38" s="56">
        <v>5.5161000000000002E-2</v>
      </c>
      <c r="E38" s="56">
        <v>5.5458E-2</v>
      </c>
      <c r="F38" s="56">
        <v>5.5738000000000003E-2</v>
      </c>
      <c r="G38" s="56">
        <v>5.6009000000000003E-2</v>
      </c>
      <c r="H38" s="56">
        <v>5.6286000000000003E-2</v>
      </c>
      <c r="I38" s="56">
        <v>5.6556000000000002E-2</v>
      </c>
      <c r="J38" s="56">
        <v>5.6802999999999999E-2</v>
      </c>
      <c r="K38" s="56">
        <v>5.7031999999999999E-2</v>
      </c>
      <c r="L38" s="56">
        <v>5.7229000000000002E-2</v>
      </c>
      <c r="M38" s="56">
        <v>5.7396000000000003E-2</v>
      </c>
      <c r="N38" s="56">
        <v>5.7526000000000001E-2</v>
      </c>
      <c r="O38" s="56">
        <v>5.7620999999999999E-2</v>
      </c>
      <c r="P38" s="56">
        <v>5.7724999999999999E-2</v>
      </c>
      <c r="Q38" s="56">
        <v>5.7854000000000003E-2</v>
      </c>
      <c r="R38" s="56">
        <v>5.8016999999999999E-2</v>
      </c>
      <c r="S38" s="56">
        <v>5.8215000000000003E-2</v>
      </c>
      <c r="T38" s="56">
        <v>5.8450000000000002E-2</v>
      </c>
      <c r="U38" s="56">
        <v>5.8677E-2</v>
      </c>
      <c r="V38" s="56">
        <v>5.8894000000000002E-2</v>
      </c>
      <c r="W38" s="56">
        <v>5.9104999999999998E-2</v>
      </c>
      <c r="X38" s="56">
        <v>5.9304999999999997E-2</v>
      </c>
      <c r="Y38" s="56">
        <v>5.9498000000000002E-2</v>
      </c>
      <c r="Z38" s="56">
        <v>5.9686999999999997E-2</v>
      </c>
      <c r="AA38" s="56">
        <v>5.9871000000000001E-2</v>
      </c>
      <c r="AB38" s="56">
        <v>6.0049999999999999E-2</v>
      </c>
      <c r="AC38" s="56">
        <v>6.0220999999999997E-2</v>
      </c>
      <c r="AD38" s="56">
        <v>6.0386000000000002E-2</v>
      </c>
      <c r="AE38" s="56">
        <v>6.0551000000000001E-2</v>
      </c>
      <c r="AF38" s="56">
        <v>6.0719000000000002E-2</v>
      </c>
      <c r="AG38" s="56">
        <v>6.0893000000000003E-2</v>
      </c>
      <c r="AH38" s="57">
        <v>3.3939999999999999E-3</v>
      </c>
    </row>
    <row r="39" spans="1:34" ht="15" customHeight="1">
      <c r="A39" s="39" t="s">
        <v>99</v>
      </c>
      <c r="B39" s="43" t="s">
        <v>100</v>
      </c>
      <c r="C39" s="44">
        <v>0.216421</v>
      </c>
      <c r="D39" s="56">
        <v>0.220387</v>
      </c>
      <c r="E39" s="56">
        <v>0.22392699999999999</v>
      </c>
      <c r="F39" s="56">
        <v>0.227024</v>
      </c>
      <c r="G39" s="56">
        <v>0.23042099999999999</v>
      </c>
      <c r="H39" s="56">
        <v>0.233791</v>
      </c>
      <c r="I39" s="56">
        <v>0.236868</v>
      </c>
      <c r="J39" s="56">
        <v>0.239735</v>
      </c>
      <c r="K39" s="56">
        <v>0.24265999999999999</v>
      </c>
      <c r="L39" s="56">
        <v>0.245586</v>
      </c>
      <c r="M39" s="56">
        <v>0.248642</v>
      </c>
      <c r="N39" s="56">
        <v>0.25174800000000003</v>
      </c>
      <c r="O39" s="56">
        <v>0.25499899999999998</v>
      </c>
      <c r="P39" s="56">
        <v>0.25810499999999997</v>
      </c>
      <c r="Q39" s="56">
        <v>0.26134800000000002</v>
      </c>
      <c r="R39" s="56">
        <v>0.26472400000000001</v>
      </c>
      <c r="S39" s="56">
        <v>0.26834599999999997</v>
      </c>
      <c r="T39" s="56">
        <v>0.27198499999999998</v>
      </c>
      <c r="U39" s="56">
        <v>0.27561999999999998</v>
      </c>
      <c r="V39" s="56">
        <v>0.27921099999999999</v>
      </c>
      <c r="W39" s="56">
        <v>0.28273500000000001</v>
      </c>
      <c r="X39" s="56">
        <v>0.286192</v>
      </c>
      <c r="Y39" s="56">
        <v>0.289572</v>
      </c>
      <c r="Z39" s="56">
        <v>0.293211</v>
      </c>
      <c r="AA39" s="56">
        <v>0.29679699999999998</v>
      </c>
      <c r="AB39" s="56">
        <v>0.30034499999999997</v>
      </c>
      <c r="AC39" s="56">
        <v>0.30395899999999998</v>
      </c>
      <c r="AD39" s="56">
        <v>0.30750499999999997</v>
      </c>
      <c r="AE39" s="56">
        <v>0.31109100000000001</v>
      </c>
      <c r="AF39" s="56">
        <v>0.31490099999999999</v>
      </c>
      <c r="AG39" s="56">
        <v>0.31889400000000001</v>
      </c>
      <c r="AH39" s="57">
        <v>1.3004999999999999E-2</v>
      </c>
    </row>
    <row r="40" spans="1:34" ht="15" customHeight="1">
      <c r="A40" s="39" t="s">
        <v>101</v>
      </c>
      <c r="B40" s="43" t="s">
        <v>102</v>
      </c>
      <c r="C40" s="44">
        <v>6.9181000000000006E-2</v>
      </c>
      <c r="D40" s="56">
        <v>6.8847000000000005E-2</v>
      </c>
      <c r="E40" s="56">
        <v>6.8695999999999993E-2</v>
      </c>
      <c r="F40" s="56">
        <v>6.8514000000000005E-2</v>
      </c>
      <c r="G40" s="56">
        <v>6.8303000000000003E-2</v>
      </c>
      <c r="H40" s="56">
        <v>6.8080000000000002E-2</v>
      </c>
      <c r="I40" s="56">
        <v>6.7833000000000004E-2</v>
      </c>
      <c r="J40" s="56">
        <v>6.7552000000000001E-2</v>
      </c>
      <c r="K40" s="56">
        <v>6.7285999999999999E-2</v>
      </c>
      <c r="L40" s="56">
        <v>6.7035999999999998E-2</v>
      </c>
      <c r="M40" s="56">
        <v>6.6805000000000003E-2</v>
      </c>
      <c r="N40" s="56">
        <v>6.6594E-2</v>
      </c>
      <c r="O40" s="56">
        <v>6.6406999999999994E-2</v>
      </c>
      <c r="P40" s="56">
        <v>6.6239000000000006E-2</v>
      </c>
      <c r="Q40" s="56">
        <v>6.6095000000000001E-2</v>
      </c>
      <c r="R40" s="56">
        <v>6.5983E-2</v>
      </c>
      <c r="S40" s="56">
        <v>6.59E-2</v>
      </c>
      <c r="T40" s="56">
        <v>6.5845000000000001E-2</v>
      </c>
      <c r="U40" s="56">
        <v>6.5823999999999994E-2</v>
      </c>
      <c r="V40" s="56">
        <v>6.5833000000000003E-2</v>
      </c>
      <c r="W40" s="56">
        <v>6.5878000000000006E-2</v>
      </c>
      <c r="X40" s="56">
        <v>6.5962999999999994E-2</v>
      </c>
      <c r="Y40" s="56">
        <v>6.6087999999999994E-2</v>
      </c>
      <c r="Z40" s="56">
        <v>6.6264000000000003E-2</v>
      </c>
      <c r="AA40" s="56">
        <v>6.6497000000000001E-2</v>
      </c>
      <c r="AB40" s="56">
        <v>6.6783999999999996E-2</v>
      </c>
      <c r="AC40" s="56">
        <v>6.7123000000000002E-2</v>
      </c>
      <c r="AD40" s="56">
        <v>6.7501000000000005E-2</v>
      </c>
      <c r="AE40" s="56">
        <v>6.7876000000000006E-2</v>
      </c>
      <c r="AF40" s="56">
        <v>6.8251000000000006E-2</v>
      </c>
      <c r="AG40" s="56">
        <v>6.8624000000000004E-2</v>
      </c>
      <c r="AH40" s="57">
        <v>-2.7E-4</v>
      </c>
    </row>
    <row r="41" spans="1:34" ht="15" customHeight="1">
      <c r="A41" s="39" t="s">
        <v>103</v>
      </c>
      <c r="B41" s="43" t="s">
        <v>104</v>
      </c>
      <c r="C41" s="44">
        <v>0.21124699999999999</v>
      </c>
      <c r="D41" s="56">
        <v>0.204709</v>
      </c>
      <c r="E41" s="56">
        <v>0.202325</v>
      </c>
      <c r="F41" s="56">
        <v>0.20133100000000001</v>
      </c>
      <c r="G41" s="56">
        <v>0.20136299999999999</v>
      </c>
      <c r="H41" s="56">
        <v>0.19996900000000001</v>
      </c>
      <c r="I41" s="56">
        <v>0.19883400000000001</v>
      </c>
      <c r="J41" s="56">
        <v>0.19838500000000001</v>
      </c>
      <c r="K41" s="56">
        <v>0.198653</v>
      </c>
      <c r="L41" s="56">
        <v>0.199213</v>
      </c>
      <c r="M41" s="56">
        <v>0.19741900000000001</v>
      </c>
      <c r="N41" s="56">
        <v>0.19624800000000001</v>
      </c>
      <c r="O41" s="56">
        <v>0.19559699999999999</v>
      </c>
      <c r="P41" s="56">
        <v>0.19511400000000001</v>
      </c>
      <c r="Q41" s="56">
        <v>0.19497800000000001</v>
      </c>
      <c r="R41" s="56">
        <v>0.19514300000000001</v>
      </c>
      <c r="S41" s="56">
        <v>0.195525</v>
      </c>
      <c r="T41" s="56">
        <v>0.19600000000000001</v>
      </c>
      <c r="U41" s="56">
        <v>0.196543</v>
      </c>
      <c r="V41" s="56">
        <v>0.19711400000000001</v>
      </c>
      <c r="W41" s="56">
        <v>0.19439999999999999</v>
      </c>
      <c r="X41" s="56">
        <v>0.19228500000000001</v>
      </c>
      <c r="Y41" s="56">
        <v>0.19058800000000001</v>
      </c>
      <c r="Z41" s="56">
        <v>0.18950400000000001</v>
      </c>
      <c r="AA41" s="56">
        <v>0.18876000000000001</v>
      </c>
      <c r="AB41" s="56">
        <v>0.18824299999999999</v>
      </c>
      <c r="AC41" s="56">
        <v>0.18789700000000001</v>
      </c>
      <c r="AD41" s="56">
        <v>0.187552</v>
      </c>
      <c r="AE41" s="56">
        <v>0.187251</v>
      </c>
      <c r="AF41" s="56">
        <v>0.18709600000000001</v>
      </c>
      <c r="AG41" s="56">
        <v>0.187254</v>
      </c>
      <c r="AH41" s="57">
        <v>-4.0109999999999998E-3</v>
      </c>
    </row>
    <row r="42" spans="1:34" ht="15" customHeight="1">
      <c r="A42" s="39" t="s">
        <v>105</v>
      </c>
      <c r="B42" s="43" t="s">
        <v>106</v>
      </c>
      <c r="C42" s="44">
        <v>3.6778999999999999E-2</v>
      </c>
      <c r="D42" s="56">
        <v>3.7026000000000003E-2</v>
      </c>
      <c r="E42" s="56">
        <v>3.7373000000000003E-2</v>
      </c>
      <c r="F42" s="56">
        <v>3.771E-2</v>
      </c>
      <c r="G42" s="56">
        <v>3.8044000000000001E-2</v>
      </c>
      <c r="H42" s="56">
        <v>3.8386999999999998E-2</v>
      </c>
      <c r="I42" s="56">
        <v>3.8726999999999998E-2</v>
      </c>
      <c r="J42" s="56">
        <v>3.9054999999999999E-2</v>
      </c>
      <c r="K42" s="56">
        <v>3.9377000000000002E-2</v>
      </c>
      <c r="L42" s="56">
        <v>3.9694E-2</v>
      </c>
      <c r="M42" s="56">
        <v>4.0024999999999998E-2</v>
      </c>
      <c r="N42" s="56">
        <v>4.0351999999999999E-2</v>
      </c>
      <c r="O42" s="56">
        <v>4.0679E-2</v>
      </c>
      <c r="P42" s="56">
        <v>4.1000000000000002E-2</v>
      </c>
      <c r="Q42" s="56">
        <v>4.1314999999999998E-2</v>
      </c>
      <c r="R42" s="56">
        <v>4.1632000000000002E-2</v>
      </c>
      <c r="S42" s="56">
        <v>4.1942E-2</v>
      </c>
      <c r="T42" s="56">
        <v>4.2249000000000002E-2</v>
      </c>
      <c r="U42" s="56">
        <v>4.2553000000000001E-2</v>
      </c>
      <c r="V42" s="56">
        <v>4.2854000000000003E-2</v>
      </c>
      <c r="W42" s="56">
        <v>4.3154999999999999E-2</v>
      </c>
      <c r="X42" s="56">
        <v>4.3454E-2</v>
      </c>
      <c r="Y42" s="56">
        <v>4.3750999999999998E-2</v>
      </c>
      <c r="Z42" s="56">
        <v>4.4052000000000001E-2</v>
      </c>
      <c r="AA42" s="56">
        <v>4.4354999999999999E-2</v>
      </c>
      <c r="AB42" s="56">
        <v>4.4658999999999997E-2</v>
      </c>
      <c r="AC42" s="56">
        <v>4.4962000000000002E-2</v>
      </c>
      <c r="AD42" s="56">
        <v>4.5262999999999998E-2</v>
      </c>
      <c r="AE42" s="56">
        <v>4.5561999999999998E-2</v>
      </c>
      <c r="AF42" s="56">
        <v>4.5862E-2</v>
      </c>
      <c r="AG42" s="56">
        <v>4.6163000000000003E-2</v>
      </c>
      <c r="AH42" s="57">
        <v>7.6030000000000004E-3</v>
      </c>
    </row>
    <row r="43" spans="1:34" ht="15" customHeight="1">
      <c r="A43" s="39" t="s">
        <v>107</v>
      </c>
      <c r="B43" s="43" t="s">
        <v>108</v>
      </c>
      <c r="C43" s="44">
        <v>2.6616999999999998E-2</v>
      </c>
      <c r="D43" s="56">
        <v>2.6991999999999999E-2</v>
      </c>
      <c r="E43" s="56">
        <v>2.743E-2</v>
      </c>
      <c r="F43" s="56">
        <v>2.7851999999999998E-2</v>
      </c>
      <c r="G43" s="56">
        <v>2.8261999999999999E-2</v>
      </c>
      <c r="H43" s="56">
        <v>2.8667000000000002E-2</v>
      </c>
      <c r="I43" s="56">
        <v>2.9058E-2</v>
      </c>
      <c r="J43" s="56">
        <v>2.9425E-2</v>
      </c>
      <c r="K43" s="56">
        <v>2.9825000000000001E-2</v>
      </c>
      <c r="L43" s="56">
        <v>3.0258E-2</v>
      </c>
      <c r="M43" s="56">
        <v>3.0724999999999999E-2</v>
      </c>
      <c r="N43" s="56">
        <v>3.1229E-2</v>
      </c>
      <c r="O43" s="56">
        <v>3.1773999999999997E-2</v>
      </c>
      <c r="P43" s="56">
        <v>3.2358999999999999E-2</v>
      </c>
      <c r="Q43" s="56">
        <v>3.2987000000000002E-2</v>
      </c>
      <c r="R43" s="56">
        <v>3.3612999999999997E-2</v>
      </c>
      <c r="S43" s="56">
        <v>3.4234000000000001E-2</v>
      </c>
      <c r="T43" s="56">
        <v>3.4849999999999999E-2</v>
      </c>
      <c r="U43" s="56">
        <v>3.5463000000000001E-2</v>
      </c>
      <c r="V43" s="56">
        <v>3.6073000000000001E-2</v>
      </c>
      <c r="W43" s="56">
        <v>3.6681999999999999E-2</v>
      </c>
      <c r="X43" s="56">
        <v>3.7289000000000003E-2</v>
      </c>
      <c r="Y43" s="56">
        <v>3.7893999999999997E-2</v>
      </c>
      <c r="Z43" s="56">
        <v>3.8501000000000001E-2</v>
      </c>
      <c r="AA43" s="56">
        <v>3.9108999999999998E-2</v>
      </c>
      <c r="AB43" s="56">
        <v>3.9717000000000002E-2</v>
      </c>
      <c r="AC43" s="56">
        <v>4.0322999999999998E-2</v>
      </c>
      <c r="AD43" s="56">
        <v>4.0926999999999998E-2</v>
      </c>
      <c r="AE43" s="56">
        <v>4.1529000000000003E-2</v>
      </c>
      <c r="AF43" s="56">
        <v>4.2130000000000001E-2</v>
      </c>
      <c r="AG43" s="56">
        <v>4.2730999999999998E-2</v>
      </c>
      <c r="AH43" s="57">
        <v>1.5904999999999999E-2</v>
      </c>
    </row>
    <row r="44" spans="1:34" ht="15" customHeight="1">
      <c r="A44" s="39" t="s">
        <v>109</v>
      </c>
      <c r="B44" s="43" t="s">
        <v>110</v>
      </c>
      <c r="C44" s="44">
        <v>0.20913300000000001</v>
      </c>
      <c r="D44" s="56">
        <v>0.205207</v>
      </c>
      <c r="E44" s="56">
        <v>0.202543</v>
      </c>
      <c r="F44" s="56">
        <v>0.20023199999999999</v>
      </c>
      <c r="G44" s="56">
        <v>0.19889200000000001</v>
      </c>
      <c r="H44" s="56">
        <v>0.198295</v>
      </c>
      <c r="I44" s="56">
        <v>0.19822999999999999</v>
      </c>
      <c r="J44" s="56">
        <v>0.19878999999999999</v>
      </c>
      <c r="K44" s="56">
        <v>0.20006099999999999</v>
      </c>
      <c r="L44" s="56">
        <v>0.20200299999999999</v>
      </c>
      <c r="M44" s="56">
        <v>0.20463600000000001</v>
      </c>
      <c r="N44" s="56">
        <v>0.20782300000000001</v>
      </c>
      <c r="O44" s="56">
        <v>0.21160000000000001</v>
      </c>
      <c r="P44" s="56">
        <v>0.215644</v>
      </c>
      <c r="Q44" s="56">
        <v>0.22000500000000001</v>
      </c>
      <c r="R44" s="56">
        <v>0.22468299999999999</v>
      </c>
      <c r="S44" s="56">
        <v>0.22967000000000001</v>
      </c>
      <c r="T44" s="56">
        <v>0.23474700000000001</v>
      </c>
      <c r="U44" s="56">
        <v>0.23980299999999999</v>
      </c>
      <c r="V44" s="56">
        <v>0.244645</v>
      </c>
      <c r="W44" s="56">
        <v>0.24911700000000001</v>
      </c>
      <c r="X44" s="56">
        <v>0.25305699999999998</v>
      </c>
      <c r="Y44" s="56">
        <v>0.25641999999999998</v>
      </c>
      <c r="Z44" s="56">
        <v>0.25970900000000002</v>
      </c>
      <c r="AA44" s="56">
        <v>0.26287199999999999</v>
      </c>
      <c r="AB44" s="56">
        <v>0.26593099999999997</v>
      </c>
      <c r="AC44" s="56">
        <v>0.268959</v>
      </c>
      <c r="AD44" s="56">
        <v>0.27183800000000002</v>
      </c>
      <c r="AE44" s="56">
        <v>0.27464499999999997</v>
      </c>
      <c r="AF44" s="56">
        <v>0.27751500000000001</v>
      </c>
      <c r="AG44" s="56">
        <v>0.280476</v>
      </c>
      <c r="AH44" s="57">
        <v>9.8320000000000005E-3</v>
      </c>
    </row>
    <row r="45" spans="1:34" ht="15" customHeight="1">
      <c r="A45" s="39" t="s">
        <v>111</v>
      </c>
      <c r="B45" s="43" t="s">
        <v>112</v>
      </c>
      <c r="C45" s="44">
        <v>8.6664000000000005E-2</v>
      </c>
      <c r="D45" s="56">
        <v>8.3833000000000005E-2</v>
      </c>
      <c r="E45" s="56">
        <v>8.1494999999999998E-2</v>
      </c>
      <c r="F45" s="56">
        <v>7.9249E-2</v>
      </c>
      <c r="G45" s="56">
        <v>7.7311000000000005E-2</v>
      </c>
      <c r="H45" s="56">
        <v>7.5550000000000006E-2</v>
      </c>
      <c r="I45" s="56">
        <v>7.3888999999999996E-2</v>
      </c>
      <c r="J45" s="56">
        <v>7.2344000000000006E-2</v>
      </c>
      <c r="K45" s="56">
        <v>7.0940000000000003E-2</v>
      </c>
      <c r="L45" s="56">
        <v>6.9648000000000002E-2</v>
      </c>
      <c r="M45" s="56">
        <v>6.8455000000000002E-2</v>
      </c>
      <c r="N45" s="56">
        <v>6.7301E-2</v>
      </c>
      <c r="O45" s="56">
        <v>6.6194000000000003E-2</v>
      </c>
      <c r="P45" s="56">
        <v>6.5015000000000003E-2</v>
      </c>
      <c r="Q45" s="56">
        <v>6.3785999999999995E-2</v>
      </c>
      <c r="R45" s="56">
        <v>6.2496999999999997E-2</v>
      </c>
      <c r="S45" s="56">
        <v>6.1143000000000003E-2</v>
      </c>
      <c r="T45" s="56">
        <v>5.9822E-2</v>
      </c>
      <c r="U45" s="56">
        <v>5.8526000000000002E-2</v>
      </c>
      <c r="V45" s="56">
        <v>5.722E-2</v>
      </c>
      <c r="W45" s="56">
        <v>5.5891999999999997E-2</v>
      </c>
      <c r="X45" s="56">
        <v>5.4535E-2</v>
      </c>
      <c r="Y45" s="56">
        <v>5.3136000000000003E-2</v>
      </c>
      <c r="Z45" s="56">
        <v>5.1763000000000003E-2</v>
      </c>
      <c r="AA45" s="56">
        <v>5.0342999999999999E-2</v>
      </c>
      <c r="AB45" s="56">
        <v>4.8862000000000003E-2</v>
      </c>
      <c r="AC45" s="56">
        <v>4.7323999999999998E-2</v>
      </c>
      <c r="AD45" s="56">
        <v>4.5687999999999999E-2</v>
      </c>
      <c r="AE45" s="56">
        <v>4.3971000000000003E-2</v>
      </c>
      <c r="AF45" s="56">
        <v>4.2151000000000001E-2</v>
      </c>
      <c r="AG45" s="56">
        <v>4.0223000000000002E-2</v>
      </c>
      <c r="AH45" s="57">
        <v>-2.5262E-2</v>
      </c>
    </row>
    <row r="46" spans="1:34" ht="15" customHeight="1">
      <c r="A46" s="39" t="s">
        <v>113</v>
      </c>
      <c r="B46" s="43" t="s">
        <v>114</v>
      </c>
      <c r="C46" s="44">
        <v>7.8188999999999995E-2</v>
      </c>
      <c r="D46" s="56">
        <v>8.4238999999999994E-2</v>
      </c>
      <c r="E46" s="56">
        <v>8.4947999999999996E-2</v>
      </c>
      <c r="F46" s="56">
        <v>8.5345000000000004E-2</v>
      </c>
      <c r="G46" s="56">
        <v>8.5870000000000002E-2</v>
      </c>
      <c r="H46" s="56">
        <v>8.6289000000000005E-2</v>
      </c>
      <c r="I46" s="56">
        <v>8.6568000000000006E-2</v>
      </c>
      <c r="J46" s="56">
        <v>8.6861999999999995E-2</v>
      </c>
      <c r="K46" s="56">
        <v>8.7124999999999994E-2</v>
      </c>
      <c r="L46" s="56">
        <v>8.7312000000000001E-2</v>
      </c>
      <c r="M46" s="56">
        <v>8.7309999999999999E-2</v>
      </c>
      <c r="N46" s="56">
        <v>8.7224999999999997E-2</v>
      </c>
      <c r="O46" s="56">
        <v>8.6986999999999995E-2</v>
      </c>
      <c r="P46" s="56">
        <v>8.6527999999999994E-2</v>
      </c>
      <c r="Q46" s="56">
        <v>8.5852999999999999E-2</v>
      </c>
      <c r="R46" s="56">
        <v>8.5038000000000002E-2</v>
      </c>
      <c r="S46" s="56">
        <v>8.4087999999999996E-2</v>
      </c>
      <c r="T46" s="56">
        <v>8.3007999999999998E-2</v>
      </c>
      <c r="U46" s="56">
        <v>8.1807000000000005E-2</v>
      </c>
      <c r="V46" s="56">
        <v>8.0574000000000007E-2</v>
      </c>
      <c r="W46" s="56">
        <v>7.9389000000000001E-2</v>
      </c>
      <c r="X46" s="56">
        <v>7.8256999999999993E-2</v>
      </c>
      <c r="Y46" s="56">
        <v>7.7173000000000005E-2</v>
      </c>
      <c r="Z46" s="56">
        <v>7.6185000000000003E-2</v>
      </c>
      <c r="AA46" s="56">
        <v>7.5318999999999997E-2</v>
      </c>
      <c r="AB46" s="56">
        <v>7.4557999999999999E-2</v>
      </c>
      <c r="AC46" s="56">
        <v>7.3917999999999998E-2</v>
      </c>
      <c r="AD46" s="56">
        <v>7.3368000000000003E-2</v>
      </c>
      <c r="AE46" s="56">
        <v>7.2929999999999995E-2</v>
      </c>
      <c r="AF46" s="56">
        <v>7.2590000000000002E-2</v>
      </c>
      <c r="AG46" s="56">
        <v>7.2375999999999996E-2</v>
      </c>
      <c r="AH46" s="57">
        <v>-2.5720000000000001E-3</v>
      </c>
    </row>
    <row r="47" spans="1:34" ht="15" customHeight="1">
      <c r="A47" s="39" t="s">
        <v>115</v>
      </c>
      <c r="B47" s="43" t="s">
        <v>116</v>
      </c>
      <c r="C47" s="44">
        <v>1.7822180000000001</v>
      </c>
      <c r="D47" s="56">
        <v>1.818101</v>
      </c>
      <c r="E47" s="56">
        <v>1.733101</v>
      </c>
      <c r="F47" s="56">
        <v>1.747153</v>
      </c>
      <c r="G47" s="56">
        <v>1.758786</v>
      </c>
      <c r="H47" s="56">
        <v>1.7723100000000001</v>
      </c>
      <c r="I47" s="56">
        <v>1.794389</v>
      </c>
      <c r="J47" s="56">
        <v>1.815753</v>
      </c>
      <c r="K47" s="56">
        <v>1.838033</v>
      </c>
      <c r="L47" s="56">
        <v>1.8609420000000001</v>
      </c>
      <c r="M47" s="56">
        <v>1.8856440000000001</v>
      </c>
      <c r="N47" s="56">
        <v>1.9104509999999999</v>
      </c>
      <c r="O47" s="56">
        <v>1.9358820000000001</v>
      </c>
      <c r="P47" s="56">
        <v>1.960485</v>
      </c>
      <c r="Q47" s="56">
        <v>1.988815</v>
      </c>
      <c r="R47" s="56">
        <v>2.0162659999999999</v>
      </c>
      <c r="S47" s="56">
        <v>2.0443669999999998</v>
      </c>
      <c r="T47" s="56">
        <v>2.072632</v>
      </c>
      <c r="U47" s="56">
        <v>2.1011250000000001</v>
      </c>
      <c r="V47" s="56">
        <v>2.1299169999999998</v>
      </c>
      <c r="W47" s="56">
        <v>2.158353</v>
      </c>
      <c r="X47" s="56">
        <v>2.187195</v>
      </c>
      <c r="Y47" s="56">
        <v>2.2166939999999999</v>
      </c>
      <c r="Z47" s="56">
        <v>2.2478259999999999</v>
      </c>
      <c r="AA47" s="56">
        <v>2.27888</v>
      </c>
      <c r="AB47" s="56">
        <v>2.310155</v>
      </c>
      <c r="AC47" s="56">
        <v>2.342203</v>
      </c>
      <c r="AD47" s="56">
        <v>2.3744960000000002</v>
      </c>
      <c r="AE47" s="56">
        <v>2.407788</v>
      </c>
      <c r="AF47" s="56">
        <v>2.4420419999999998</v>
      </c>
      <c r="AG47" s="56">
        <v>2.4771299999999998</v>
      </c>
      <c r="AH47" s="57">
        <v>1.1035E-2</v>
      </c>
    </row>
    <row r="48" spans="1:34" ht="15" customHeight="1">
      <c r="A48" s="39" t="s">
        <v>117</v>
      </c>
      <c r="B48" s="42" t="s">
        <v>118</v>
      </c>
      <c r="C48" s="45">
        <v>5.1309420000000001</v>
      </c>
      <c r="D48" s="58">
        <v>5.1750749999999996</v>
      </c>
      <c r="E48" s="58">
        <v>5.1904240000000001</v>
      </c>
      <c r="F48" s="58">
        <v>5.2101129999999998</v>
      </c>
      <c r="G48" s="58">
        <v>5.2332640000000001</v>
      </c>
      <c r="H48" s="58">
        <v>5.2581959999999999</v>
      </c>
      <c r="I48" s="58">
        <v>5.2899630000000002</v>
      </c>
      <c r="J48" s="58">
        <v>5.3215479999999999</v>
      </c>
      <c r="K48" s="58">
        <v>5.3568429999999996</v>
      </c>
      <c r="L48" s="58">
        <v>5.394107</v>
      </c>
      <c r="M48" s="58">
        <v>5.4329749999999999</v>
      </c>
      <c r="N48" s="58">
        <v>5.4754069999999997</v>
      </c>
      <c r="O48" s="58">
        <v>5.522024</v>
      </c>
      <c r="P48" s="58">
        <v>5.567215</v>
      </c>
      <c r="Q48" s="58">
        <v>5.6178210000000002</v>
      </c>
      <c r="R48" s="58">
        <v>5.6705800000000002</v>
      </c>
      <c r="S48" s="58">
        <v>5.72689</v>
      </c>
      <c r="T48" s="58">
        <v>5.7858200000000002</v>
      </c>
      <c r="U48" s="58">
        <v>5.8457660000000002</v>
      </c>
      <c r="V48" s="58">
        <v>5.905767</v>
      </c>
      <c r="W48" s="58">
        <v>5.962262</v>
      </c>
      <c r="X48" s="58">
        <v>6.0186830000000002</v>
      </c>
      <c r="Y48" s="58">
        <v>6.0764740000000002</v>
      </c>
      <c r="Z48" s="58">
        <v>6.1391460000000002</v>
      </c>
      <c r="AA48" s="58">
        <v>6.2026389999999996</v>
      </c>
      <c r="AB48" s="58">
        <v>6.2662009999999997</v>
      </c>
      <c r="AC48" s="58">
        <v>6.332071</v>
      </c>
      <c r="AD48" s="58">
        <v>6.3971739999999997</v>
      </c>
      <c r="AE48" s="58">
        <v>6.4645089999999996</v>
      </c>
      <c r="AF48" s="58">
        <v>6.53477</v>
      </c>
      <c r="AG48" s="58">
        <v>6.6089929999999999</v>
      </c>
      <c r="AH48" s="59">
        <v>8.4740000000000006E-3</v>
      </c>
    </row>
    <row r="49" spans="1:34" ht="15" customHeight="1">
      <c r="A49" s="39" t="s">
        <v>119</v>
      </c>
      <c r="B49" s="43" t="s">
        <v>120</v>
      </c>
      <c r="C49" s="44">
        <v>7.8131000000000006E-2</v>
      </c>
      <c r="D49" s="56">
        <v>8.9439000000000005E-2</v>
      </c>
      <c r="E49" s="56">
        <v>9.8996000000000001E-2</v>
      </c>
      <c r="F49" s="56">
        <v>0.10828400000000001</v>
      </c>
      <c r="G49" s="56">
        <v>0.117412</v>
      </c>
      <c r="H49" s="56">
        <v>0.12662599999999999</v>
      </c>
      <c r="I49" s="56">
        <v>0.13608999999999999</v>
      </c>
      <c r="J49" s="56">
        <v>0.145616</v>
      </c>
      <c r="K49" s="56">
        <v>0.15523799999999999</v>
      </c>
      <c r="L49" s="56">
        <v>0.16494300000000001</v>
      </c>
      <c r="M49" s="56">
        <v>0.17486399999999999</v>
      </c>
      <c r="N49" s="56">
        <v>0.185082</v>
      </c>
      <c r="O49" s="56">
        <v>0.19552700000000001</v>
      </c>
      <c r="P49" s="56">
        <v>0.20619000000000001</v>
      </c>
      <c r="Q49" s="56">
        <v>0.217114</v>
      </c>
      <c r="R49" s="56">
        <v>0.22825300000000001</v>
      </c>
      <c r="S49" s="56">
        <v>0.23962600000000001</v>
      </c>
      <c r="T49" s="56">
        <v>0.25120300000000001</v>
      </c>
      <c r="U49" s="56">
        <v>0.26299899999999998</v>
      </c>
      <c r="V49" s="56">
        <v>0.275007</v>
      </c>
      <c r="W49" s="56">
        <v>0.287302</v>
      </c>
      <c r="X49" s="56">
        <v>0.29986499999999999</v>
      </c>
      <c r="Y49" s="56">
        <v>0.31278499999999998</v>
      </c>
      <c r="Z49" s="56">
        <v>0.326067</v>
      </c>
      <c r="AA49" s="56">
        <v>0.33971499999999999</v>
      </c>
      <c r="AB49" s="56">
        <v>0.35381099999999999</v>
      </c>
      <c r="AC49" s="56">
        <v>0.36832900000000002</v>
      </c>
      <c r="AD49" s="56">
        <v>0.38323400000000002</v>
      </c>
      <c r="AE49" s="56">
        <v>0.39861600000000003</v>
      </c>
      <c r="AF49" s="56">
        <v>0.41442000000000001</v>
      </c>
      <c r="AG49" s="56">
        <v>0.43064400000000003</v>
      </c>
      <c r="AH49" s="57">
        <v>5.8546000000000001E-2</v>
      </c>
    </row>
    <row r="50" spans="1:34" ht="15" customHeight="1">
      <c r="A50" s="39" t="s">
        <v>121</v>
      </c>
      <c r="B50" s="42" t="s">
        <v>122</v>
      </c>
      <c r="C50" s="45">
        <v>5.0528120000000003</v>
      </c>
      <c r="D50" s="58">
        <v>5.085636</v>
      </c>
      <c r="E50" s="58">
        <v>5.0914270000000004</v>
      </c>
      <c r="F50" s="58">
        <v>5.1018290000000004</v>
      </c>
      <c r="G50" s="58">
        <v>5.1158520000000003</v>
      </c>
      <c r="H50" s="58">
        <v>5.13157</v>
      </c>
      <c r="I50" s="58">
        <v>5.1538719999999998</v>
      </c>
      <c r="J50" s="58">
        <v>5.1759310000000003</v>
      </c>
      <c r="K50" s="58">
        <v>5.2016039999999997</v>
      </c>
      <c r="L50" s="58">
        <v>5.2291639999999999</v>
      </c>
      <c r="M50" s="58">
        <v>5.2581110000000004</v>
      </c>
      <c r="N50" s="58">
        <v>5.2903250000000002</v>
      </c>
      <c r="O50" s="58">
        <v>5.3264959999999997</v>
      </c>
      <c r="P50" s="58">
        <v>5.3610249999999997</v>
      </c>
      <c r="Q50" s="58">
        <v>5.4007069999999997</v>
      </c>
      <c r="R50" s="58">
        <v>5.4423269999999997</v>
      </c>
      <c r="S50" s="58">
        <v>5.4872639999999997</v>
      </c>
      <c r="T50" s="58">
        <v>5.5346159999999998</v>
      </c>
      <c r="U50" s="58">
        <v>5.5827669999999996</v>
      </c>
      <c r="V50" s="58">
        <v>5.6307609999999997</v>
      </c>
      <c r="W50" s="58">
        <v>5.6749599999999996</v>
      </c>
      <c r="X50" s="58">
        <v>5.7188179999999997</v>
      </c>
      <c r="Y50" s="58">
        <v>5.7636900000000004</v>
      </c>
      <c r="Z50" s="58">
        <v>5.8130790000000001</v>
      </c>
      <c r="AA50" s="58">
        <v>5.8629239999999996</v>
      </c>
      <c r="AB50" s="58">
        <v>5.9123900000000003</v>
      </c>
      <c r="AC50" s="58">
        <v>5.9637409999999997</v>
      </c>
      <c r="AD50" s="58">
        <v>6.0139399999999998</v>
      </c>
      <c r="AE50" s="58">
        <v>6.065893</v>
      </c>
      <c r="AF50" s="58">
        <v>6.1203500000000002</v>
      </c>
      <c r="AG50" s="58">
        <v>6.1783489999999999</v>
      </c>
      <c r="AH50" s="59">
        <v>6.7260000000000002E-3</v>
      </c>
    </row>
    <row r="52" spans="1:34" ht="15" customHeight="1">
      <c r="B52" s="42" t="s">
        <v>123</v>
      </c>
    </row>
    <row r="53" spans="1:34" ht="15" customHeight="1">
      <c r="A53" s="39" t="s">
        <v>124</v>
      </c>
      <c r="B53" s="43" t="s">
        <v>90</v>
      </c>
      <c r="C53" s="44">
        <v>3.527199</v>
      </c>
      <c r="D53" s="56">
        <v>3.4057520000000001</v>
      </c>
      <c r="E53" s="56">
        <v>3.5360100000000001</v>
      </c>
      <c r="F53" s="56">
        <v>3.5237479999999999</v>
      </c>
      <c r="G53" s="56">
        <v>3.5176630000000002</v>
      </c>
      <c r="H53" s="56">
        <v>3.5057489999999998</v>
      </c>
      <c r="I53" s="56">
        <v>3.4871020000000001</v>
      </c>
      <c r="J53" s="56">
        <v>3.4671780000000001</v>
      </c>
      <c r="K53" s="56">
        <v>3.4485100000000002</v>
      </c>
      <c r="L53" s="56">
        <v>3.4296259999999998</v>
      </c>
      <c r="M53" s="56">
        <v>3.4080279999999998</v>
      </c>
      <c r="N53" s="56">
        <v>3.3900229999999998</v>
      </c>
      <c r="O53" s="56">
        <v>3.374133</v>
      </c>
      <c r="P53" s="56">
        <v>3.3583090000000002</v>
      </c>
      <c r="Q53" s="56">
        <v>3.342819</v>
      </c>
      <c r="R53" s="56">
        <v>3.3296060000000001</v>
      </c>
      <c r="S53" s="56">
        <v>3.317669</v>
      </c>
      <c r="T53" s="56">
        <v>3.3060640000000001</v>
      </c>
      <c r="U53" s="56">
        <v>3.2952810000000001</v>
      </c>
      <c r="V53" s="56">
        <v>3.2849910000000002</v>
      </c>
      <c r="W53" s="56">
        <v>3.276392</v>
      </c>
      <c r="X53" s="56">
        <v>3.2678569999999998</v>
      </c>
      <c r="Y53" s="56">
        <v>3.259522</v>
      </c>
      <c r="Z53" s="56">
        <v>3.2511260000000002</v>
      </c>
      <c r="AA53" s="56">
        <v>3.2432150000000002</v>
      </c>
      <c r="AB53" s="56">
        <v>3.2346189999999999</v>
      </c>
      <c r="AC53" s="56">
        <v>3.2260719999999998</v>
      </c>
      <c r="AD53" s="56">
        <v>3.2166320000000002</v>
      </c>
      <c r="AE53" s="56">
        <v>3.2067160000000001</v>
      </c>
      <c r="AF53" s="56">
        <v>3.1958169999999999</v>
      </c>
      <c r="AG53" s="56">
        <v>3.1848869999999998</v>
      </c>
      <c r="AH53" s="57">
        <v>-3.3969999999999998E-3</v>
      </c>
    </row>
    <row r="54" spans="1:34" ht="15" customHeight="1">
      <c r="A54" s="39" t="s">
        <v>125</v>
      </c>
      <c r="B54" s="43" t="s">
        <v>92</v>
      </c>
      <c r="C54" s="44">
        <v>5.8618000000000003E-2</v>
      </c>
      <c r="D54" s="56">
        <v>5.5470999999999999E-2</v>
      </c>
      <c r="E54" s="56">
        <v>6.0270999999999998E-2</v>
      </c>
      <c r="F54" s="56">
        <v>6.0037E-2</v>
      </c>
      <c r="G54" s="56">
        <v>5.9880999999999997E-2</v>
      </c>
      <c r="H54" s="56">
        <v>5.9658000000000003E-2</v>
      </c>
      <c r="I54" s="56">
        <v>5.9376999999999999E-2</v>
      </c>
      <c r="J54" s="56">
        <v>5.9109000000000002E-2</v>
      </c>
      <c r="K54" s="56">
        <v>5.8878E-2</v>
      </c>
      <c r="L54" s="56">
        <v>5.8652000000000003E-2</v>
      </c>
      <c r="M54" s="56">
        <v>5.8368000000000003E-2</v>
      </c>
      <c r="N54" s="56">
        <v>5.8111000000000003E-2</v>
      </c>
      <c r="O54" s="56">
        <v>5.7869999999999998E-2</v>
      </c>
      <c r="P54" s="56">
        <v>5.7610000000000001E-2</v>
      </c>
      <c r="Q54" s="56">
        <v>5.7396999999999997E-2</v>
      </c>
      <c r="R54" s="56">
        <v>5.7278999999999997E-2</v>
      </c>
      <c r="S54" s="56">
        <v>5.7263000000000001E-2</v>
      </c>
      <c r="T54" s="56">
        <v>5.7386E-2</v>
      </c>
      <c r="U54" s="56">
        <v>5.7528000000000003E-2</v>
      </c>
      <c r="V54" s="56">
        <v>5.7692E-2</v>
      </c>
      <c r="W54" s="56">
        <v>5.7879E-2</v>
      </c>
      <c r="X54" s="56">
        <v>5.8028000000000003E-2</v>
      </c>
      <c r="Y54" s="56">
        <v>5.8203999999999999E-2</v>
      </c>
      <c r="Z54" s="56">
        <v>5.8355999999999998E-2</v>
      </c>
      <c r="AA54" s="56">
        <v>5.8546000000000001E-2</v>
      </c>
      <c r="AB54" s="56">
        <v>5.8698E-2</v>
      </c>
      <c r="AC54" s="56">
        <v>5.8871E-2</v>
      </c>
      <c r="AD54" s="56">
        <v>5.9020999999999997E-2</v>
      </c>
      <c r="AE54" s="56">
        <v>5.9200000000000003E-2</v>
      </c>
      <c r="AF54" s="56">
        <v>5.9353000000000003E-2</v>
      </c>
      <c r="AG54" s="56">
        <v>5.9526999999999997E-2</v>
      </c>
      <c r="AH54" s="57">
        <v>5.13E-4</v>
      </c>
    </row>
    <row r="55" spans="1:34" ht="15" customHeight="1">
      <c r="A55" s="39" t="s">
        <v>126</v>
      </c>
      <c r="B55" s="43" t="s">
        <v>94</v>
      </c>
      <c r="C55" s="44">
        <v>1.0072779999999999</v>
      </c>
      <c r="D55" s="56">
        <v>1.004974</v>
      </c>
      <c r="E55" s="56">
        <v>1.006877</v>
      </c>
      <c r="F55" s="56">
        <v>1.01111</v>
      </c>
      <c r="G55" s="56">
        <v>1.0180279999999999</v>
      </c>
      <c r="H55" s="56">
        <v>1.0250300000000001</v>
      </c>
      <c r="I55" s="56">
        <v>1.031625</v>
      </c>
      <c r="J55" s="56">
        <v>1.0381689999999999</v>
      </c>
      <c r="K55" s="56">
        <v>1.0453809999999999</v>
      </c>
      <c r="L55" s="56">
        <v>1.053167</v>
      </c>
      <c r="M55" s="56">
        <v>1.0591699999999999</v>
      </c>
      <c r="N55" s="56">
        <v>1.065634</v>
      </c>
      <c r="O55" s="56">
        <v>1.072573</v>
      </c>
      <c r="P55" s="56">
        <v>1.0795030000000001</v>
      </c>
      <c r="Q55" s="56">
        <v>1.086028</v>
      </c>
      <c r="R55" s="56">
        <v>1.0926400000000001</v>
      </c>
      <c r="S55" s="56">
        <v>1.0990200000000001</v>
      </c>
      <c r="T55" s="56">
        <v>1.10493</v>
      </c>
      <c r="U55" s="56">
        <v>1.1103209999999999</v>
      </c>
      <c r="V55" s="56">
        <v>1.1154580000000001</v>
      </c>
      <c r="W55" s="56">
        <v>1.1206370000000001</v>
      </c>
      <c r="X55" s="56">
        <v>1.1257029999999999</v>
      </c>
      <c r="Y55" s="56">
        <v>1.130949</v>
      </c>
      <c r="Z55" s="56">
        <v>1.1364289999999999</v>
      </c>
      <c r="AA55" s="56">
        <v>1.142382</v>
      </c>
      <c r="AB55" s="56">
        <v>1.1484840000000001</v>
      </c>
      <c r="AC55" s="56">
        <v>1.1548369999999999</v>
      </c>
      <c r="AD55" s="56">
        <v>1.161232</v>
      </c>
      <c r="AE55" s="56">
        <v>1.1676530000000001</v>
      </c>
      <c r="AF55" s="56">
        <v>1.1739379999999999</v>
      </c>
      <c r="AG55" s="56">
        <v>1.180177</v>
      </c>
      <c r="AH55" s="57">
        <v>5.2940000000000001E-3</v>
      </c>
    </row>
    <row r="56" spans="1:34" ht="15" customHeight="1">
      <c r="A56" s="39" t="s">
        <v>127</v>
      </c>
      <c r="B56" s="43" t="s">
        <v>98</v>
      </c>
      <c r="C56" s="44">
        <v>0.10345600000000001</v>
      </c>
      <c r="D56" s="56">
        <v>0.103328</v>
      </c>
      <c r="E56" s="56">
        <v>0.10348599999999999</v>
      </c>
      <c r="F56" s="56">
        <v>0.103627</v>
      </c>
      <c r="G56" s="56">
        <v>0.103771</v>
      </c>
      <c r="H56" s="56">
        <v>0.10394200000000001</v>
      </c>
      <c r="I56" s="56">
        <v>0.104106</v>
      </c>
      <c r="J56" s="56">
        <v>0.10424600000000001</v>
      </c>
      <c r="K56" s="56">
        <v>0.10439900000000001</v>
      </c>
      <c r="L56" s="56">
        <v>0.10462299999999999</v>
      </c>
      <c r="M56" s="56">
        <v>0.104916</v>
      </c>
      <c r="N56" s="56">
        <v>0.105296</v>
      </c>
      <c r="O56" s="56">
        <v>0.10577300000000001</v>
      </c>
      <c r="P56" s="56">
        <v>0.106349</v>
      </c>
      <c r="Q56" s="56">
        <v>0.106974</v>
      </c>
      <c r="R56" s="56">
        <v>0.10766100000000001</v>
      </c>
      <c r="S56" s="56">
        <v>0.108391</v>
      </c>
      <c r="T56" s="56">
        <v>0.10916099999999999</v>
      </c>
      <c r="U56" s="56">
        <v>0.10995199999999999</v>
      </c>
      <c r="V56" s="56">
        <v>0.110763</v>
      </c>
      <c r="W56" s="56">
        <v>0.11160299999999999</v>
      </c>
      <c r="X56" s="56">
        <v>0.112468</v>
      </c>
      <c r="Y56" s="56">
        <v>0.113362</v>
      </c>
      <c r="Z56" s="56">
        <v>0.114289</v>
      </c>
      <c r="AA56" s="56">
        <v>0.115247</v>
      </c>
      <c r="AB56" s="56">
        <v>0.116229</v>
      </c>
      <c r="AC56" s="56">
        <v>0.11722399999999999</v>
      </c>
      <c r="AD56" s="56">
        <v>0.11822299999999999</v>
      </c>
      <c r="AE56" s="56">
        <v>0.119216</v>
      </c>
      <c r="AF56" s="56">
        <v>0.120198</v>
      </c>
      <c r="AG56" s="56">
        <v>0.121161</v>
      </c>
      <c r="AH56" s="57">
        <v>5.2789999999999998E-3</v>
      </c>
    </row>
    <row r="57" spans="1:34" ht="15" customHeight="1">
      <c r="A57" s="39" t="s">
        <v>128</v>
      </c>
      <c r="B57" s="43" t="s">
        <v>100</v>
      </c>
      <c r="C57" s="44">
        <v>3.9426999999999997E-2</v>
      </c>
      <c r="D57" s="56">
        <v>3.9823999999999998E-2</v>
      </c>
      <c r="E57" s="56">
        <v>4.0362000000000002E-2</v>
      </c>
      <c r="F57" s="56">
        <v>4.0979000000000002E-2</v>
      </c>
      <c r="G57" s="56">
        <v>4.1686000000000001E-2</v>
      </c>
      <c r="H57" s="56">
        <v>4.2375999999999997E-2</v>
      </c>
      <c r="I57" s="56">
        <v>4.3043999999999999E-2</v>
      </c>
      <c r="J57" s="56">
        <v>4.3714000000000003E-2</v>
      </c>
      <c r="K57" s="56">
        <v>4.4368999999999999E-2</v>
      </c>
      <c r="L57" s="56">
        <v>4.5012999999999997E-2</v>
      </c>
      <c r="M57" s="56">
        <v>4.5546000000000003E-2</v>
      </c>
      <c r="N57" s="56">
        <v>4.6134000000000001E-2</v>
      </c>
      <c r="O57" s="56">
        <v>4.6761999999999998E-2</v>
      </c>
      <c r="P57" s="56">
        <v>4.7405999999999997E-2</v>
      </c>
      <c r="Q57" s="56">
        <v>4.8042000000000001E-2</v>
      </c>
      <c r="R57" s="56">
        <v>4.8680000000000001E-2</v>
      </c>
      <c r="S57" s="56">
        <v>4.9308999999999999E-2</v>
      </c>
      <c r="T57" s="56">
        <v>4.9957000000000001E-2</v>
      </c>
      <c r="U57" s="56">
        <v>5.0618999999999997E-2</v>
      </c>
      <c r="V57" s="56">
        <v>5.1295E-2</v>
      </c>
      <c r="W57" s="56">
        <v>5.1991000000000002E-2</v>
      </c>
      <c r="X57" s="56">
        <v>5.2693999999999998E-2</v>
      </c>
      <c r="Y57" s="56">
        <v>5.3405000000000001E-2</v>
      </c>
      <c r="Z57" s="56">
        <v>5.4120000000000001E-2</v>
      </c>
      <c r="AA57" s="56">
        <v>5.4841000000000001E-2</v>
      </c>
      <c r="AB57" s="56">
        <v>5.5551999999999997E-2</v>
      </c>
      <c r="AC57" s="56">
        <v>5.6256E-2</v>
      </c>
      <c r="AD57" s="56">
        <v>5.6944000000000002E-2</v>
      </c>
      <c r="AE57" s="56">
        <v>5.7619999999999998E-2</v>
      </c>
      <c r="AF57" s="56">
        <v>5.8278000000000003E-2</v>
      </c>
      <c r="AG57" s="56">
        <v>5.8927E-2</v>
      </c>
      <c r="AH57" s="57">
        <v>1.3485E-2</v>
      </c>
    </row>
    <row r="58" spans="1:34" ht="15" customHeight="1">
      <c r="A58" s="39" t="s">
        <v>129</v>
      </c>
      <c r="B58" s="43" t="s">
        <v>130</v>
      </c>
      <c r="C58" s="44">
        <v>0.233372</v>
      </c>
      <c r="D58" s="56">
        <v>0.23203499999999999</v>
      </c>
      <c r="E58" s="56">
        <v>0.23141100000000001</v>
      </c>
      <c r="F58" s="56">
        <v>0.23120599999999999</v>
      </c>
      <c r="G58" s="56">
        <v>0.231351</v>
      </c>
      <c r="H58" s="56">
        <v>0.23127300000000001</v>
      </c>
      <c r="I58" s="56">
        <v>0.23091</v>
      </c>
      <c r="J58" s="56">
        <v>0.23035900000000001</v>
      </c>
      <c r="K58" s="56">
        <v>0.229736</v>
      </c>
      <c r="L58" s="56">
        <v>0.22905800000000001</v>
      </c>
      <c r="M58" s="56">
        <v>0.22772700000000001</v>
      </c>
      <c r="N58" s="56">
        <v>0.226713</v>
      </c>
      <c r="O58" s="56">
        <v>0.225941</v>
      </c>
      <c r="P58" s="56">
        <v>0.22534699999999999</v>
      </c>
      <c r="Q58" s="56">
        <v>0.224801</v>
      </c>
      <c r="R58" s="56">
        <v>0.22434000000000001</v>
      </c>
      <c r="S58" s="56">
        <v>0.22394800000000001</v>
      </c>
      <c r="T58" s="56">
        <v>0.22357299999999999</v>
      </c>
      <c r="U58" s="56">
        <v>0.223191</v>
      </c>
      <c r="V58" s="56">
        <v>0.22281699999999999</v>
      </c>
      <c r="W58" s="56">
        <v>0.22247</v>
      </c>
      <c r="X58" s="56">
        <v>0.22211700000000001</v>
      </c>
      <c r="Y58" s="56">
        <v>0.221776</v>
      </c>
      <c r="Z58" s="56">
        <v>0.22144</v>
      </c>
      <c r="AA58" s="56">
        <v>0.22111600000000001</v>
      </c>
      <c r="AB58" s="56">
        <v>0.22075900000000001</v>
      </c>
      <c r="AC58" s="56">
        <v>0.22040299999999999</v>
      </c>
      <c r="AD58" s="56">
        <v>0.22001899999999999</v>
      </c>
      <c r="AE58" s="56">
        <v>0.21961600000000001</v>
      </c>
      <c r="AF58" s="56">
        <v>0.21917800000000001</v>
      </c>
      <c r="AG58" s="56">
        <v>0.21873200000000001</v>
      </c>
      <c r="AH58" s="57">
        <v>-2.1570000000000001E-3</v>
      </c>
    </row>
    <row r="59" spans="1:34" ht="15" customHeight="1">
      <c r="A59" s="39" t="s">
        <v>131</v>
      </c>
      <c r="B59" s="42" t="s">
        <v>132</v>
      </c>
      <c r="C59" s="45">
        <v>4.9693500000000004</v>
      </c>
      <c r="D59" s="58">
        <v>4.8413839999999997</v>
      </c>
      <c r="E59" s="58">
        <v>4.9784160000000002</v>
      </c>
      <c r="F59" s="58">
        <v>4.970707</v>
      </c>
      <c r="G59" s="58">
        <v>4.9723800000000002</v>
      </c>
      <c r="H59" s="58">
        <v>4.9680289999999996</v>
      </c>
      <c r="I59" s="58">
        <v>4.9561640000000002</v>
      </c>
      <c r="J59" s="58">
        <v>4.9427760000000003</v>
      </c>
      <c r="K59" s="58">
        <v>4.931273</v>
      </c>
      <c r="L59" s="58">
        <v>4.9201389999999998</v>
      </c>
      <c r="M59" s="58">
        <v>4.9037559999999996</v>
      </c>
      <c r="N59" s="58">
        <v>4.8919119999999996</v>
      </c>
      <c r="O59" s="58">
        <v>4.8830520000000002</v>
      </c>
      <c r="P59" s="58">
        <v>4.8745240000000001</v>
      </c>
      <c r="Q59" s="58">
        <v>4.8660610000000002</v>
      </c>
      <c r="R59" s="58">
        <v>4.8602069999999999</v>
      </c>
      <c r="S59" s="58">
        <v>4.8555999999999999</v>
      </c>
      <c r="T59" s="58">
        <v>4.8510710000000001</v>
      </c>
      <c r="U59" s="58">
        <v>4.8468929999999997</v>
      </c>
      <c r="V59" s="58">
        <v>4.8430160000000004</v>
      </c>
      <c r="W59" s="58">
        <v>4.8409740000000001</v>
      </c>
      <c r="X59" s="58">
        <v>4.8388660000000003</v>
      </c>
      <c r="Y59" s="58">
        <v>4.837218</v>
      </c>
      <c r="Z59" s="58">
        <v>4.8357599999999996</v>
      </c>
      <c r="AA59" s="58">
        <v>4.8353489999999999</v>
      </c>
      <c r="AB59" s="58">
        <v>4.8343420000000004</v>
      </c>
      <c r="AC59" s="58">
        <v>4.8336639999999997</v>
      </c>
      <c r="AD59" s="58">
        <v>4.8320689999999997</v>
      </c>
      <c r="AE59" s="58">
        <v>4.8300200000000002</v>
      </c>
      <c r="AF59" s="58">
        <v>4.8267600000000002</v>
      </c>
      <c r="AG59" s="58">
        <v>4.82341</v>
      </c>
      <c r="AH59" s="59">
        <v>-9.9299999999999996E-4</v>
      </c>
    </row>
    <row r="61" spans="1:34" ht="15" customHeight="1">
      <c r="B61" s="42" t="s">
        <v>133</v>
      </c>
    </row>
    <row r="62" spans="1:34" ht="15" customHeight="1">
      <c r="A62" s="39" t="s">
        <v>134</v>
      </c>
      <c r="B62" s="43" t="s">
        <v>90</v>
      </c>
      <c r="C62" s="44">
        <v>0.37266500000000002</v>
      </c>
      <c r="D62" s="56">
        <v>0.39995700000000001</v>
      </c>
      <c r="E62" s="56">
        <v>0.39926899999999999</v>
      </c>
      <c r="F62" s="56">
        <v>0.38784400000000002</v>
      </c>
      <c r="G62" s="56">
        <v>0.37701299999999999</v>
      </c>
      <c r="H62" s="56">
        <v>0.36751</v>
      </c>
      <c r="I62" s="56">
        <v>0.35896400000000001</v>
      </c>
      <c r="J62" s="56">
        <v>0.35164899999999999</v>
      </c>
      <c r="K62" s="56">
        <v>0.34474900000000003</v>
      </c>
      <c r="L62" s="56">
        <v>0.33844299999999999</v>
      </c>
      <c r="M62" s="56">
        <v>0.33236199999999999</v>
      </c>
      <c r="N62" s="56">
        <v>0.32668700000000001</v>
      </c>
      <c r="O62" s="56">
        <v>0.32118000000000002</v>
      </c>
      <c r="P62" s="56">
        <v>0.31600400000000001</v>
      </c>
      <c r="Q62" s="56">
        <v>0.311029</v>
      </c>
      <c r="R62" s="56">
        <v>0.306369</v>
      </c>
      <c r="S62" s="56">
        <v>0.301784</v>
      </c>
      <c r="T62" s="56">
        <v>0.29721599999999998</v>
      </c>
      <c r="U62" s="56">
        <v>0.29270499999999999</v>
      </c>
      <c r="V62" s="56">
        <v>0.28850999999999999</v>
      </c>
      <c r="W62" s="56">
        <v>0.28425899999999998</v>
      </c>
      <c r="X62" s="56">
        <v>0.28003699999999998</v>
      </c>
      <c r="Y62" s="56">
        <v>0.27586100000000002</v>
      </c>
      <c r="Z62" s="56">
        <v>0.27163999999999999</v>
      </c>
      <c r="AA62" s="56">
        <v>0.26762599999999998</v>
      </c>
      <c r="AB62" s="56">
        <v>0.26367499999999999</v>
      </c>
      <c r="AC62" s="56">
        <v>0.25955699999999998</v>
      </c>
      <c r="AD62" s="56">
        <v>0.25536199999999998</v>
      </c>
      <c r="AE62" s="56">
        <v>0.25132900000000002</v>
      </c>
      <c r="AF62" s="56">
        <v>0.247337</v>
      </c>
      <c r="AG62" s="56">
        <v>0.243419</v>
      </c>
      <c r="AH62" s="57">
        <v>-1.4095999999999999E-2</v>
      </c>
    </row>
    <row r="63" spans="1:34" ht="15" customHeight="1">
      <c r="A63" s="39" t="s">
        <v>135</v>
      </c>
      <c r="B63" s="43" t="s">
        <v>94</v>
      </c>
      <c r="C63" s="44">
        <v>4.8758000000000003E-2</v>
      </c>
      <c r="D63" s="56">
        <v>4.7106000000000002E-2</v>
      </c>
      <c r="E63" s="56">
        <v>4.5185999999999997E-2</v>
      </c>
      <c r="F63" s="56">
        <v>4.2962E-2</v>
      </c>
      <c r="G63" s="56">
        <v>4.0973999999999997E-2</v>
      </c>
      <c r="H63" s="56">
        <v>3.9324999999999999E-2</v>
      </c>
      <c r="I63" s="56">
        <v>3.7949999999999998E-2</v>
      </c>
      <c r="J63" s="56">
        <v>3.6873000000000003E-2</v>
      </c>
      <c r="K63" s="56">
        <v>3.5999000000000003E-2</v>
      </c>
      <c r="L63" s="56">
        <v>3.5348999999999998E-2</v>
      </c>
      <c r="M63" s="56">
        <v>3.4874000000000002E-2</v>
      </c>
      <c r="N63" s="56">
        <v>3.4368000000000003E-2</v>
      </c>
      <c r="O63" s="56">
        <v>3.3827000000000003E-2</v>
      </c>
      <c r="P63" s="56">
        <v>3.3281999999999999E-2</v>
      </c>
      <c r="Q63" s="56">
        <v>3.2730000000000002E-2</v>
      </c>
      <c r="R63" s="56">
        <v>3.2176000000000003E-2</v>
      </c>
      <c r="S63" s="56">
        <v>3.1614000000000003E-2</v>
      </c>
      <c r="T63" s="56">
        <v>3.1032000000000001E-2</v>
      </c>
      <c r="U63" s="56">
        <v>3.0442E-2</v>
      </c>
      <c r="V63" s="56">
        <v>2.9881000000000001E-2</v>
      </c>
      <c r="W63" s="56">
        <v>2.9309999999999999E-2</v>
      </c>
      <c r="X63" s="56">
        <v>2.8753000000000001E-2</v>
      </c>
      <c r="Y63" s="56">
        <v>2.8226999999999999E-2</v>
      </c>
      <c r="Z63" s="56">
        <v>2.7720999999999999E-2</v>
      </c>
      <c r="AA63" s="56">
        <v>2.7262999999999999E-2</v>
      </c>
      <c r="AB63" s="56">
        <v>2.6834E-2</v>
      </c>
      <c r="AC63" s="56">
        <v>2.6407E-2</v>
      </c>
      <c r="AD63" s="56">
        <v>2.5998E-2</v>
      </c>
      <c r="AE63" s="56">
        <v>2.5621999999999999E-2</v>
      </c>
      <c r="AF63" s="56">
        <v>2.5257999999999999E-2</v>
      </c>
      <c r="AG63" s="56">
        <v>2.4912E-2</v>
      </c>
      <c r="AH63" s="57">
        <v>-2.2135999999999999E-2</v>
      </c>
    </row>
    <row r="64" spans="1:34" ht="15" customHeight="1">
      <c r="A64" s="39" t="s">
        <v>136</v>
      </c>
      <c r="B64" s="43" t="s">
        <v>137</v>
      </c>
      <c r="C64" s="44">
        <v>7.8510000000000003E-3</v>
      </c>
      <c r="D64" s="56">
        <v>7.9019999999999993E-3</v>
      </c>
      <c r="E64" s="56">
        <v>7.8840000000000004E-3</v>
      </c>
      <c r="F64" s="56">
        <v>7.7879999999999998E-3</v>
      </c>
      <c r="G64" s="56">
        <v>7.6940000000000003E-3</v>
      </c>
      <c r="H64" s="56">
        <v>7.62E-3</v>
      </c>
      <c r="I64" s="56">
        <v>7.561E-3</v>
      </c>
      <c r="J64" s="56">
        <v>7.5189999999999996E-3</v>
      </c>
      <c r="K64" s="56">
        <v>7.4799999999999997E-3</v>
      </c>
      <c r="L64" s="56">
        <v>7.4469999999999996E-3</v>
      </c>
      <c r="M64" s="56">
        <v>7.4139999999999996E-3</v>
      </c>
      <c r="N64" s="56">
        <v>7.3850000000000001E-3</v>
      </c>
      <c r="O64" s="56">
        <v>7.3559999999999997E-3</v>
      </c>
      <c r="P64" s="56">
        <v>7.3299999999999997E-3</v>
      </c>
      <c r="Q64" s="56">
        <v>7.3070000000000001E-3</v>
      </c>
      <c r="R64" s="56">
        <v>7.2870000000000001E-3</v>
      </c>
      <c r="S64" s="56">
        <v>7.2659999999999999E-3</v>
      </c>
      <c r="T64" s="56">
        <v>7.2430000000000003E-3</v>
      </c>
      <c r="U64" s="56">
        <v>7.2179999999999996E-3</v>
      </c>
      <c r="V64" s="56">
        <v>7.1980000000000004E-3</v>
      </c>
      <c r="W64" s="56">
        <v>7.1729999999999997E-3</v>
      </c>
      <c r="X64" s="56">
        <v>7.1479999999999998E-3</v>
      </c>
      <c r="Y64" s="56">
        <v>7.1250000000000003E-3</v>
      </c>
      <c r="Z64" s="56">
        <v>7.1009999999999997E-3</v>
      </c>
      <c r="AA64" s="56">
        <v>7.0829999999999999E-3</v>
      </c>
      <c r="AB64" s="56">
        <v>7.0670000000000004E-3</v>
      </c>
      <c r="AC64" s="56">
        <v>7.0460000000000002E-3</v>
      </c>
      <c r="AD64" s="56">
        <v>7.025E-3</v>
      </c>
      <c r="AE64" s="56">
        <v>7.0089999999999996E-3</v>
      </c>
      <c r="AF64" s="56">
        <v>6.9930000000000001E-3</v>
      </c>
      <c r="AG64" s="56">
        <v>6.979E-3</v>
      </c>
      <c r="AH64" s="57">
        <v>-3.9160000000000002E-3</v>
      </c>
    </row>
    <row r="65" spans="1:34" ht="15" customHeight="1">
      <c r="A65" s="39" t="s">
        <v>138</v>
      </c>
      <c r="B65" s="42" t="s">
        <v>132</v>
      </c>
      <c r="C65" s="45">
        <v>0.42927399999999999</v>
      </c>
      <c r="D65" s="58">
        <v>0.45496599999999998</v>
      </c>
      <c r="E65" s="58">
        <v>0.45233800000000002</v>
      </c>
      <c r="F65" s="58">
        <v>0.43859300000000001</v>
      </c>
      <c r="G65" s="58">
        <v>0.42568099999999998</v>
      </c>
      <c r="H65" s="58">
        <v>0.41445599999999999</v>
      </c>
      <c r="I65" s="58">
        <v>0.404474</v>
      </c>
      <c r="J65" s="58">
        <v>0.39604200000000001</v>
      </c>
      <c r="K65" s="58">
        <v>0.38822699999999999</v>
      </c>
      <c r="L65" s="58">
        <v>0.38123899999999999</v>
      </c>
      <c r="M65" s="58">
        <v>0.37464900000000001</v>
      </c>
      <c r="N65" s="58">
        <v>0.36843999999999999</v>
      </c>
      <c r="O65" s="58">
        <v>0.36236200000000002</v>
      </c>
      <c r="P65" s="58">
        <v>0.35661599999999999</v>
      </c>
      <c r="Q65" s="58">
        <v>0.35106599999999999</v>
      </c>
      <c r="R65" s="58">
        <v>0.345831</v>
      </c>
      <c r="S65" s="58">
        <v>0.34066400000000002</v>
      </c>
      <c r="T65" s="58">
        <v>0.33549099999999998</v>
      </c>
      <c r="U65" s="58">
        <v>0.33036500000000002</v>
      </c>
      <c r="V65" s="58">
        <v>0.32558900000000002</v>
      </c>
      <c r="W65" s="58">
        <v>0.32074200000000003</v>
      </c>
      <c r="X65" s="58">
        <v>0.315938</v>
      </c>
      <c r="Y65" s="58">
        <v>0.31121300000000002</v>
      </c>
      <c r="Z65" s="58">
        <v>0.30646200000000001</v>
      </c>
      <c r="AA65" s="58">
        <v>0.30197200000000002</v>
      </c>
      <c r="AB65" s="58">
        <v>0.29757499999999998</v>
      </c>
      <c r="AC65" s="58">
        <v>0.29300999999999999</v>
      </c>
      <c r="AD65" s="58">
        <v>0.288385</v>
      </c>
      <c r="AE65" s="58">
        <v>0.28395900000000002</v>
      </c>
      <c r="AF65" s="58">
        <v>0.27958899999999998</v>
      </c>
      <c r="AG65" s="58">
        <v>0.275341</v>
      </c>
      <c r="AH65" s="59">
        <v>-1.4694E-2</v>
      </c>
    </row>
    <row r="67" spans="1:34" ht="15" customHeight="1">
      <c r="B67" s="42" t="s">
        <v>139</v>
      </c>
    </row>
    <row r="68" spans="1:34" ht="15" customHeight="1">
      <c r="A68" s="39" t="s">
        <v>140</v>
      </c>
      <c r="B68" s="43" t="s">
        <v>90</v>
      </c>
      <c r="C68" s="44">
        <v>0.30082599999999998</v>
      </c>
      <c r="D68" s="56">
        <v>0.31928899999999999</v>
      </c>
      <c r="E68" s="56">
        <v>0.31598199999999999</v>
      </c>
      <c r="F68" s="56">
        <v>0.31245099999999998</v>
      </c>
      <c r="G68" s="56">
        <v>0.30869200000000002</v>
      </c>
      <c r="H68" s="56">
        <v>0.304761</v>
      </c>
      <c r="I68" s="56">
        <v>0.30077199999999998</v>
      </c>
      <c r="J68" s="56">
        <v>0.29696899999999998</v>
      </c>
      <c r="K68" s="56">
        <v>0.29325200000000001</v>
      </c>
      <c r="L68" s="56">
        <v>0.28970299999999999</v>
      </c>
      <c r="M68" s="56">
        <v>0.286165</v>
      </c>
      <c r="N68" s="56">
        <v>0.28289900000000001</v>
      </c>
      <c r="O68" s="56">
        <v>0.27976800000000002</v>
      </c>
      <c r="P68" s="56">
        <v>0.27681899999999998</v>
      </c>
      <c r="Q68" s="56">
        <v>0.274063</v>
      </c>
      <c r="R68" s="56">
        <v>0.27155000000000001</v>
      </c>
      <c r="S68" s="56">
        <v>0.26910800000000001</v>
      </c>
      <c r="T68" s="56">
        <v>0.266735</v>
      </c>
      <c r="U68" s="56">
        <v>0.26442300000000002</v>
      </c>
      <c r="V68" s="56">
        <v>0.26218599999999997</v>
      </c>
      <c r="W68" s="56">
        <v>0.26002199999999998</v>
      </c>
      <c r="X68" s="56">
        <v>0.25787500000000002</v>
      </c>
      <c r="Y68" s="56">
        <v>0.25573600000000002</v>
      </c>
      <c r="Z68" s="56">
        <v>0.25361</v>
      </c>
      <c r="AA68" s="56">
        <v>0.25151400000000002</v>
      </c>
      <c r="AB68" s="56">
        <v>0.24953600000000001</v>
      </c>
      <c r="AC68" s="56">
        <v>0.24754699999999999</v>
      </c>
      <c r="AD68" s="56">
        <v>0.24548200000000001</v>
      </c>
      <c r="AE68" s="56">
        <v>0.24343999999999999</v>
      </c>
      <c r="AF68" s="56">
        <v>0.24146599999999999</v>
      </c>
      <c r="AG68" s="56">
        <v>0.23955699999999999</v>
      </c>
      <c r="AH68" s="57">
        <v>-7.5630000000000003E-3</v>
      </c>
    </row>
    <row r="69" spans="1:34" ht="15" customHeight="1">
      <c r="A69" s="39" t="s">
        <v>141</v>
      </c>
      <c r="B69" s="43" t="s">
        <v>94</v>
      </c>
      <c r="C69" s="44">
        <v>6.5345E-2</v>
      </c>
      <c r="D69" s="56">
        <v>6.3697000000000004E-2</v>
      </c>
      <c r="E69" s="56">
        <v>6.1963999999999998E-2</v>
      </c>
      <c r="F69" s="56">
        <v>6.0192000000000002E-2</v>
      </c>
      <c r="G69" s="56">
        <v>5.8562000000000003E-2</v>
      </c>
      <c r="H69" s="56">
        <v>5.7089000000000001E-2</v>
      </c>
      <c r="I69" s="56">
        <v>5.5773999999999997E-2</v>
      </c>
      <c r="J69" s="56">
        <v>5.4623999999999999E-2</v>
      </c>
      <c r="K69" s="56">
        <v>5.3608000000000003E-2</v>
      </c>
      <c r="L69" s="56">
        <v>5.2748999999999997E-2</v>
      </c>
      <c r="M69" s="56">
        <v>5.1995E-2</v>
      </c>
      <c r="N69" s="56">
        <v>5.1180999999999997E-2</v>
      </c>
      <c r="O69" s="56">
        <v>5.0317000000000001E-2</v>
      </c>
      <c r="P69" s="56">
        <v>4.9430000000000002E-2</v>
      </c>
      <c r="Q69" s="56">
        <v>4.8529000000000003E-2</v>
      </c>
      <c r="R69" s="56">
        <v>4.7635999999999998E-2</v>
      </c>
      <c r="S69" s="56">
        <v>4.6734999999999999E-2</v>
      </c>
      <c r="T69" s="56">
        <v>4.5836000000000002E-2</v>
      </c>
      <c r="U69" s="56">
        <v>4.4946E-2</v>
      </c>
      <c r="V69" s="56">
        <v>4.4082999999999997E-2</v>
      </c>
      <c r="W69" s="56">
        <v>4.3250999999999998E-2</v>
      </c>
      <c r="X69" s="56">
        <v>4.2452999999999998E-2</v>
      </c>
      <c r="Y69" s="56">
        <v>4.1708000000000002E-2</v>
      </c>
      <c r="Z69" s="56">
        <v>4.1015999999999997E-2</v>
      </c>
      <c r="AA69" s="56">
        <v>4.0382000000000001E-2</v>
      </c>
      <c r="AB69" s="56">
        <v>3.9815000000000003E-2</v>
      </c>
      <c r="AC69" s="56">
        <v>3.9276999999999999E-2</v>
      </c>
      <c r="AD69" s="56">
        <v>3.8758000000000001E-2</v>
      </c>
      <c r="AE69" s="56">
        <v>3.8265E-2</v>
      </c>
      <c r="AF69" s="56">
        <v>3.7802000000000002E-2</v>
      </c>
      <c r="AG69" s="56">
        <v>3.7360999999999998E-2</v>
      </c>
      <c r="AH69" s="57">
        <v>-1.8463E-2</v>
      </c>
    </row>
    <row r="70" spans="1:34" ht="15" customHeight="1">
      <c r="A70" s="39" t="s">
        <v>142</v>
      </c>
      <c r="B70" s="43" t="s">
        <v>98</v>
      </c>
      <c r="C70" s="44">
        <v>1.7066999999999999E-2</v>
      </c>
      <c r="D70" s="56">
        <v>1.6858999999999999E-2</v>
      </c>
      <c r="E70" s="56">
        <v>1.6695000000000002E-2</v>
      </c>
      <c r="F70" s="56">
        <v>1.6525000000000001E-2</v>
      </c>
      <c r="G70" s="56">
        <v>1.635E-2</v>
      </c>
      <c r="H70" s="56">
        <v>1.6171000000000001E-2</v>
      </c>
      <c r="I70" s="56">
        <v>1.5983000000000001E-2</v>
      </c>
      <c r="J70" s="56">
        <v>1.5776999999999999E-2</v>
      </c>
      <c r="K70" s="56">
        <v>1.5561E-2</v>
      </c>
      <c r="L70" s="56">
        <v>1.5335E-2</v>
      </c>
      <c r="M70" s="56">
        <v>1.5099E-2</v>
      </c>
      <c r="N70" s="56">
        <v>1.4853999999999999E-2</v>
      </c>
      <c r="O70" s="56">
        <v>1.4605E-2</v>
      </c>
      <c r="P70" s="56">
        <v>1.4394000000000001E-2</v>
      </c>
      <c r="Q70" s="56">
        <v>1.4220999999999999E-2</v>
      </c>
      <c r="R70" s="56">
        <v>1.4089000000000001E-2</v>
      </c>
      <c r="S70" s="56">
        <v>1.3998999999999999E-2</v>
      </c>
      <c r="T70" s="56">
        <v>1.3949E-2</v>
      </c>
      <c r="U70" s="56">
        <v>1.3894E-2</v>
      </c>
      <c r="V70" s="56">
        <v>1.3834000000000001E-2</v>
      </c>
      <c r="W70" s="56">
        <v>1.3769E-2</v>
      </c>
      <c r="X70" s="56">
        <v>1.3698E-2</v>
      </c>
      <c r="Y70" s="56">
        <v>1.3624000000000001E-2</v>
      </c>
      <c r="Z70" s="56">
        <v>1.3547E-2</v>
      </c>
      <c r="AA70" s="56">
        <v>1.3469999999999999E-2</v>
      </c>
      <c r="AB70" s="56">
        <v>1.3395000000000001E-2</v>
      </c>
      <c r="AC70" s="56">
        <v>1.3324000000000001E-2</v>
      </c>
      <c r="AD70" s="56">
        <v>1.3256E-2</v>
      </c>
      <c r="AE70" s="56">
        <v>1.3192000000000001E-2</v>
      </c>
      <c r="AF70" s="56">
        <v>1.3132E-2</v>
      </c>
      <c r="AG70" s="56">
        <v>1.3075E-2</v>
      </c>
      <c r="AH70" s="57">
        <v>-8.8419999999999992E-3</v>
      </c>
    </row>
    <row r="71" spans="1:34" ht="15" customHeight="1">
      <c r="A71" s="39" t="s">
        <v>143</v>
      </c>
      <c r="B71" s="43" t="s">
        <v>144</v>
      </c>
      <c r="C71" s="44">
        <v>7.1942000000000006E-2</v>
      </c>
      <c r="D71" s="56">
        <v>7.4200000000000002E-2</v>
      </c>
      <c r="E71" s="56">
        <v>7.6177999999999996E-2</v>
      </c>
      <c r="F71" s="56">
        <v>7.7882999999999994E-2</v>
      </c>
      <c r="G71" s="56">
        <v>7.9518000000000005E-2</v>
      </c>
      <c r="H71" s="56">
        <v>8.1139000000000003E-2</v>
      </c>
      <c r="I71" s="56">
        <v>8.2757999999999998E-2</v>
      </c>
      <c r="J71" s="56">
        <v>8.4404000000000007E-2</v>
      </c>
      <c r="K71" s="56">
        <v>8.6040000000000005E-2</v>
      </c>
      <c r="L71" s="56">
        <v>8.7695999999999996E-2</v>
      </c>
      <c r="M71" s="56">
        <v>8.9279999999999998E-2</v>
      </c>
      <c r="N71" s="56">
        <v>9.0917999999999999E-2</v>
      </c>
      <c r="O71" s="56">
        <v>9.2589000000000005E-2</v>
      </c>
      <c r="P71" s="56">
        <v>9.4302999999999998E-2</v>
      </c>
      <c r="Q71" s="56">
        <v>9.6048999999999995E-2</v>
      </c>
      <c r="R71" s="56">
        <v>9.7841999999999998E-2</v>
      </c>
      <c r="S71" s="56">
        <v>9.9643999999999996E-2</v>
      </c>
      <c r="T71" s="56">
        <v>0.10145</v>
      </c>
      <c r="U71" s="56">
        <v>0.103254</v>
      </c>
      <c r="V71" s="56">
        <v>0.105071</v>
      </c>
      <c r="W71" s="56">
        <v>0.10689</v>
      </c>
      <c r="X71" s="56">
        <v>0.108706</v>
      </c>
      <c r="Y71" s="56">
        <v>0.11054700000000001</v>
      </c>
      <c r="Z71" s="56">
        <v>0.112414</v>
      </c>
      <c r="AA71" s="56">
        <v>0.11432100000000001</v>
      </c>
      <c r="AB71" s="56">
        <v>0.116299</v>
      </c>
      <c r="AC71" s="56">
        <v>0.11827600000000001</v>
      </c>
      <c r="AD71" s="56">
        <v>0.120227</v>
      </c>
      <c r="AE71" s="56">
        <v>0.122188</v>
      </c>
      <c r="AF71" s="56">
        <v>0.12418</v>
      </c>
      <c r="AG71" s="56">
        <v>0.12619900000000001</v>
      </c>
      <c r="AH71" s="57">
        <v>1.891E-2</v>
      </c>
    </row>
    <row r="72" spans="1:34" ht="15" customHeight="1">
      <c r="A72" s="39" t="s">
        <v>145</v>
      </c>
      <c r="B72" s="42" t="s">
        <v>132</v>
      </c>
      <c r="C72" s="45">
        <v>0.45517999999999997</v>
      </c>
      <c r="D72" s="58">
        <v>0.47404499999999999</v>
      </c>
      <c r="E72" s="58">
        <v>0.47081800000000001</v>
      </c>
      <c r="F72" s="58">
        <v>0.46705000000000002</v>
      </c>
      <c r="G72" s="58">
        <v>0.46312199999999998</v>
      </c>
      <c r="H72" s="58">
        <v>0.45916000000000001</v>
      </c>
      <c r="I72" s="58">
        <v>0.45528800000000003</v>
      </c>
      <c r="J72" s="58">
        <v>0.45177400000000001</v>
      </c>
      <c r="K72" s="58">
        <v>0.448461</v>
      </c>
      <c r="L72" s="58">
        <v>0.44548300000000002</v>
      </c>
      <c r="M72" s="58">
        <v>0.44253900000000002</v>
      </c>
      <c r="N72" s="58">
        <v>0.43985200000000002</v>
      </c>
      <c r="O72" s="58">
        <v>0.437278</v>
      </c>
      <c r="P72" s="58">
        <v>0.434946</v>
      </c>
      <c r="Q72" s="58">
        <v>0.43286200000000002</v>
      </c>
      <c r="R72" s="58">
        <v>0.43111699999999997</v>
      </c>
      <c r="S72" s="58">
        <v>0.42948599999999998</v>
      </c>
      <c r="T72" s="58">
        <v>0.42797000000000002</v>
      </c>
      <c r="U72" s="58">
        <v>0.42651699999999998</v>
      </c>
      <c r="V72" s="58">
        <v>0.42517300000000002</v>
      </c>
      <c r="W72" s="58">
        <v>0.42393199999999998</v>
      </c>
      <c r="X72" s="58">
        <v>0.422732</v>
      </c>
      <c r="Y72" s="58">
        <v>0.42161500000000002</v>
      </c>
      <c r="Z72" s="58">
        <v>0.42058699999999999</v>
      </c>
      <c r="AA72" s="58">
        <v>0.41968699999999998</v>
      </c>
      <c r="AB72" s="58">
        <v>0.419045</v>
      </c>
      <c r="AC72" s="58">
        <v>0.41842400000000002</v>
      </c>
      <c r="AD72" s="58">
        <v>0.41772300000000001</v>
      </c>
      <c r="AE72" s="58">
        <v>0.41708400000000001</v>
      </c>
      <c r="AF72" s="58">
        <v>0.41658000000000001</v>
      </c>
      <c r="AG72" s="58">
        <v>0.41619200000000001</v>
      </c>
      <c r="AH72" s="59">
        <v>-2.98E-3</v>
      </c>
    </row>
    <row r="74" spans="1:34" ht="15" customHeight="1">
      <c r="A74" s="39" t="s">
        <v>146</v>
      </c>
      <c r="B74" s="43" t="s">
        <v>147</v>
      </c>
      <c r="C74" s="44">
        <v>0.45751199999999997</v>
      </c>
      <c r="D74" s="56">
        <v>0.45433299999999999</v>
      </c>
      <c r="E74" s="56">
        <v>0.443909</v>
      </c>
      <c r="F74" s="56">
        <v>0.448911</v>
      </c>
      <c r="G74" s="56">
        <v>0.45432600000000001</v>
      </c>
      <c r="H74" s="56">
        <v>0.456316</v>
      </c>
      <c r="I74" s="56">
        <v>0.45534000000000002</v>
      </c>
      <c r="J74" s="56">
        <v>0.45182099999999997</v>
      </c>
      <c r="K74" s="56">
        <v>0.44889299999999999</v>
      </c>
      <c r="L74" s="56">
        <v>0.444799</v>
      </c>
      <c r="M74" s="56">
        <v>0.44039800000000001</v>
      </c>
      <c r="N74" s="56">
        <v>0.43509900000000001</v>
      </c>
      <c r="O74" s="56">
        <v>0.42979000000000001</v>
      </c>
      <c r="P74" s="56">
        <v>0.423655</v>
      </c>
      <c r="Q74" s="56">
        <v>0.416962</v>
      </c>
      <c r="R74" s="56">
        <v>0.40978399999999998</v>
      </c>
      <c r="S74" s="56">
        <v>0.40250999999999998</v>
      </c>
      <c r="T74" s="56">
        <v>0.39616499999999999</v>
      </c>
      <c r="U74" s="56">
        <v>0.3906</v>
      </c>
      <c r="V74" s="56">
        <v>0.38444800000000001</v>
      </c>
      <c r="W74" s="56">
        <v>0.37942199999999998</v>
      </c>
      <c r="X74" s="56">
        <v>0.37479000000000001</v>
      </c>
      <c r="Y74" s="56">
        <v>0.37020500000000001</v>
      </c>
      <c r="Z74" s="56">
        <v>0.36615700000000001</v>
      </c>
      <c r="AA74" s="56">
        <v>0.36159400000000003</v>
      </c>
      <c r="AB74" s="56">
        <v>0.35714499999999999</v>
      </c>
      <c r="AC74" s="56">
        <v>0.35383199999999998</v>
      </c>
      <c r="AD74" s="56">
        <v>0.35059000000000001</v>
      </c>
      <c r="AE74" s="56">
        <v>0.34657500000000002</v>
      </c>
      <c r="AF74" s="56">
        <v>0.34247</v>
      </c>
      <c r="AG74" s="56">
        <v>0.33811099999999999</v>
      </c>
      <c r="AH74" s="57">
        <v>-1.0030000000000001E-2</v>
      </c>
    </row>
    <row r="76" spans="1:34" ht="15" customHeight="1">
      <c r="B76" s="42" t="s">
        <v>148</v>
      </c>
    </row>
    <row r="77" spans="1:34" ht="15" customHeight="1">
      <c r="A77" s="39" t="s">
        <v>149</v>
      </c>
      <c r="B77" s="43" t="s">
        <v>150</v>
      </c>
      <c r="C77" s="44">
        <v>5.3071780000000004</v>
      </c>
      <c r="D77" s="56">
        <v>5.2776909999999999</v>
      </c>
      <c r="E77" s="56">
        <v>5.4008450000000003</v>
      </c>
      <c r="F77" s="56">
        <v>5.3735330000000001</v>
      </c>
      <c r="G77" s="56">
        <v>5.3547989999999999</v>
      </c>
      <c r="H77" s="56">
        <v>5.3281660000000004</v>
      </c>
      <c r="I77" s="56">
        <v>5.2917920000000001</v>
      </c>
      <c r="J77" s="56">
        <v>5.2524829999999998</v>
      </c>
      <c r="K77" s="56">
        <v>5.2157920000000004</v>
      </c>
      <c r="L77" s="56">
        <v>5.178312</v>
      </c>
      <c r="M77" s="56">
        <v>5.1382300000000001</v>
      </c>
      <c r="N77" s="56">
        <v>5.1017999999999999</v>
      </c>
      <c r="O77" s="56">
        <v>5.0680269999999998</v>
      </c>
      <c r="P77" s="56">
        <v>5.0336550000000004</v>
      </c>
      <c r="Q77" s="56">
        <v>4.9994160000000001</v>
      </c>
      <c r="R77" s="56">
        <v>4.967956</v>
      </c>
      <c r="S77" s="56">
        <v>4.9380519999999999</v>
      </c>
      <c r="T77" s="56">
        <v>4.9096339999999996</v>
      </c>
      <c r="U77" s="56">
        <v>4.8830200000000001</v>
      </c>
      <c r="V77" s="56">
        <v>4.8566219999999998</v>
      </c>
      <c r="W77" s="56">
        <v>4.8331379999999999</v>
      </c>
      <c r="X77" s="56">
        <v>4.8099699999999999</v>
      </c>
      <c r="Y77" s="56">
        <v>4.7870039999999996</v>
      </c>
      <c r="Z77" s="56">
        <v>4.7651260000000004</v>
      </c>
      <c r="AA77" s="56">
        <v>4.7432590000000001</v>
      </c>
      <c r="AB77" s="56">
        <v>4.7208550000000002</v>
      </c>
      <c r="AC77" s="56">
        <v>4.6997249999999999</v>
      </c>
      <c r="AD77" s="56">
        <v>4.6773850000000001</v>
      </c>
      <c r="AE77" s="56">
        <v>4.6539570000000001</v>
      </c>
      <c r="AF77" s="56">
        <v>4.6299510000000001</v>
      </c>
      <c r="AG77" s="56">
        <v>4.606185</v>
      </c>
      <c r="AH77" s="57">
        <v>-4.7109999999999999E-3</v>
      </c>
    </row>
    <row r="78" spans="1:34" ht="15" customHeight="1">
      <c r="A78" s="39" t="s">
        <v>151</v>
      </c>
      <c r="B78" s="43" t="s">
        <v>152</v>
      </c>
      <c r="C78" s="44">
        <v>0.86400999999999994</v>
      </c>
      <c r="D78" s="56">
        <v>0.82206500000000005</v>
      </c>
      <c r="E78" s="56">
        <v>0.92145200000000005</v>
      </c>
      <c r="F78" s="56">
        <v>0.93411999999999995</v>
      </c>
      <c r="G78" s="56">
        <v>0.947658</v>
      </c>
      <c r="H78" s="56">
        <v>0.96175600000000006</v>
      </c>
      <c r="I78" s="56">
        <v>0.97531999999999996</v>
      </c>
      <c r="J78" s="56">
        <v>0.98882400000000004</v>
      </c>
      <c r="K78" s="56">
        <v>1.003001</v>
      </c>
      <c r="L78" s="56">
        <v>1.0175190000000001</v>
      </c>
      <c r="M78" s="56">
        <v>1.0325610000000001</v>
      </c>
      <c r="N78" s="56">
        <v>1.0488550000000001</v>
      </c>
      <c r="O78" s="56">
        <v>1.066351</v>
      </c>
      <c r="P78" s="56">
        <v>1.083456</v>
      </c>
      <c r="Q78" s="56">
        <v>1.1011759999999999</v>
      </c>
      <c r="R78" s="56">
        <v>1.12019</v>
      </c>
      <c r="S78" s="56">
        <v>1.140463</v>
      </c>
      <c r="T78" s="56">
        <v>1.162417</v>
      </c>
      <c r="U78" s="56">
        <v>1.1845600000000001</v>
      </c>
      <c r="V78" s="56">
        <v>1.206796</v>
      </c>
      <c r="W78" s="56">
        <v>1.229417</v>
      </c>
      <c r="X78" s="56">
        <v>1.2515080000000001</v>
      </c>
      <c r="Y78" s="56">
        <v>1.2744489999999999</v>
      </c>
      <c r="Z78" s="56">
        <v>1.2983210000000001</v>
      </c>
      <c r="AA78" s="56">
        <v>1.3230759999999999</v>
      </c>
      <c r="AB78" s="56">
        <v>1.3475790000000001</v>
      </c>
      <c r="AC78" s="56">
        <v>1.372817</v>
      </c>
      <c r="AD78" s="56">
        <v>1.3975359999999999</v>
      </c>
      <c r="AE78" s="56">
        <v>1.423424</v>
      </c>
      <c r="AF78" s="56">
        <v>1.4499979999999999</v>
      </c>
      <c r="AG78" s="56">
        <v>1.47831</v>
      </c>
      <c r="AH78" s="57">
        <v>1.8064E-2</v>
      </c>
    </row>
    <row r="79" spans="1:34" ht="15" customHeight="1">
      <c r="A79" s="39" t="s">
        <v>153</v>
      </c>
      <c r="B79" s="43" t="s">
        <v>154</v>
      </c>
      <c r="C79" s="44">
        <v>1.7289300000000001</v>
      </c>
      <c r="D79" s="56">
        <v>1.7260500000000001</v>
      </c>
      <c r="E79" s="56">
        <v>1.726513</v>
      </c>
      <c r="F79" s="56">
        <v>1.7275389999999999</v>
      </c>
      <c r="G79" s="56">
        <v>1.7322610000000001</v>
      </c>
      <c r="H79" s="56">
        <v>1.7370019999999999</v>
      </c>
      <c r="I79" s="56">
        <v>1.7408650000000001</v>
      </c>
      <c r="J79" s="56">
        <v>1.7450060000000001</v>
      </c>
      <c r="K79" s="56">
        <v>1.750251</v>
      </c>
      <c r="L79" s="56">
        <v>1.7564249999999999</v>
      </c>
      <c r="M79" s="56">
        <v>1.761485</v>
      </c>
      <c r="N79" s="56">
        <v>1.7673719999999999</v>
      </c>
      <c r="O79" s="56">
        <v>1.774275</v>
      </c>
      <c r="P79" s="56">
        <v>1.780905</v>
      </c>
      <c r="Q79" s="56">
        <v>1.7873349999999999</v>
      </c>
      <c r="R79" s="56">
        <v>1.794287</v>
      </c>
      <c r="S79" s="56">
        <v>1.80158</v>
      </c>
      <c r="T79" s="56">
        <v>1.808705</v>
      </c>
      <c r="U79" s="56">
        <v>1.815571</v>
      </c>
      <c r="V79" s="56">
        <v>1.8219890000000001</v>
      </c>
      <c r="W79" s="56">
        <v>1.828247</v>
      </c>
      <c r="X79" s="56">
        <v>1.8343119999999999</v>
      </c>
      <c r="Y79" s="56">
        <v>1.8405530000000001</v>
      </c>
      <c r="Z79" s="56">
        <v>1.84778</v>
      </c>
      <c r="AA79" s="56">
        <v>1.8555569999999999</v>
      </c>
      <c r="AB79" s="56">
        <v>1.8636379999999999</v>
      </c>
      <c r="AC79" s="56">
        <v>1.8723069999999999</v>
      </c>
      <c r="AD79" s="56">
        <v>1.881035</v>
      </c>
      <c r="AE79" s="56">
        <v>1.890002</v>
      </c>
      <c r="AF79" s="56">
        <v>1.899373</v>
      </c>
      <c r="AG79" s="56">
        <v>1.909216</v>
      </c>
      <c r="AH79" s="57">
        <v>3.3119999999999998E-3</v>
      </c>
    </row>
    <row r="80" spans="1:34" ht="15" customHeight="1">
      <c r="A80" s="39" t="s">
        <v>155</v>
      </c>
      <c r="B80" s="43" t="s">
        <v>156</v>
      </c>
      <c r="C80" s="44">
        <v>0.29757099999999997</v>
      </c>
      <c r="D80" s="56">
        <v>0.295346</v>
      </c>
      <c r="E80" s="56">
        <v>0.29378399999999999</v>
      </c>
      <c r="F80" s="56">
        <v>0.29202600000000001</v>
      </c>
      <c r="G80" s="56">
        <v>0.29042400000000002</v>
      </c>
      <c r="H80" s="56">
        <v>0.28908299999999998</v>
      </c>
      <c r="I80" s="56">
        <v>0.28793600000000003</v>
      </c>
      <c r="J80" s="56">
        <v>0.28692200000000001</v>
      </c>
      <c r="K80" s="56">
        <v>0.28607500000000002</v>
      </c>
      <c r="L80" s="56">
        <v>0.28541899999999998</v>
      </c>
      <c r="M80" s="56">
        <v>0.28499999999999998</v>
      </c>
      <c r="N80" s="56">
        <v>0.284881</v>
      </c>
      <c r="O80" s="56">
        <v>0.28508899999999998</v>
      </c>
      <c r="P80" s="56">
        <v>0.28559600000000002</v>
      </c>
      <c r="Q80" s="56">
        <v>0.286414</v>
      </c>
      <c r="R80" s="56">
        <v>0.28758899999999998</v>
      </c>
      <c r="S80" s="56">
        <v>0.28906799999999999</v>
      </c>
      <c r="T80" s="56">
        <v>0.29083900000000001</v>
      </c>
      <c r="U80" s="56">
        <v>0.29291899999999998</v>
      </c>
      <c r="V80" s="56">
        <v>0.29527399999999998</v>
      </c>
      <c r="W80" s="56">
        <v>0.29792600000000002</v>
      </c>
      <c r="X80" s="56">
        <v>0.30085800000000001</v>
      </c>
      <c r="Y80" s="56">
        <v>0.30406499999999997</v>
      </c>
      <c r="Z80" s="56">
        <v>0.30727100000000002</v>
      </c>
      <c r="AA80" s="56">
        <v>0.31046600000000002</v>
      </c>
      <c r="AB80" s="56">
        <v>0.31362899999999999</v>
      </c>
      <c r="AC80" s="56">
        <v>0.31673499999999999</v>
      </c>
      <c r="AD80" s="56">
        <v>0.319768</v>
      </c>
      <c r="AE80" s="56">
        <v>0.32273200000000002</v>
      </c>
      <c r="AF80" s="56">
        <v>0.32563300000000001</v>
      </c>
      <c r="AG80" s="56">
        <v>0.32846999999999998</v>
      </c>
      <c r="AH80" s="57">
        <v>3.2989999999999998E-3</v>
      </c>
    </row>
    <row r="81" spans="1:34" ht="15" customHeight="1">
      <c r="A81" s="39" t="s">
        <v>157</v>
      </c>
      <c r="B81" s="43" t="s">
        <v>158</v>
      </c>
      <c r="C81" s="44">
        <v>0.17552999999999999</v>
      </c>
      <c r="D81" s="56">
        <v>0.175348</v>
      </c>
      <c r="E81" s="56">
        <v>0.17563999999999999</v>
      </c>
      <c r="F81" s="56">
        <v>0.17588899999999999</v>
      </c>
      <c r="G81" s="56">
        <v>0.17613000000000001</v>
      </c>
      <c r="H81" s="56">
        <v>0.1764</v>
      </c>
      <c r="I81" s="56">
        <v>0.176644</v>
      </c>
      <c r="J81" s="56">
        <v>0.17682700000000001</v>
      </c>
      <c r="K81" s="56">
        <v>0.17699300000000001</v>
      </c>
      <c r="L81" s="56">
        <v>0.17718700000000001</v>
      </c>
      <c r="M81" s="56">
        <v>0.17741100000000001</v>
      </c>
      <c r="N81" s="56">
        <v>0.177677</v>
      </c>
      <c r="O81" s="56">
        <v>0.17799899999999999</v>
      </c>
      <c r="P81" s="56">
        <v>0.17846799999999999</v>
      </c>
      <c r="Q81" s="56">
        <v>0.17904800000000001</v>
      </c>
      <c r="R81" s="56">
        <v>0.17976800000000001</v>
      </c>
      <c r="S81" s="56">
        <v>0.18060399999999999</v>
      </c>
      <c r="T81" s="56">
        <v>0.18156</v>
      </c>
      <c r="U81" s="56">
        <v>0.18252299999999999</v>
      </c>
      <c r="V81" s="56">
        <v>0.18349199999999999</v>
      </c>
      <c r="W81" s="56">
        <v>0.184477</v>
      </c>
      <c r="X81" s="56">
        <v>0.185472</v>
      </c>
      <c r="Y81" s="56">
        <v>0.18648400000000001</v>
      </c>
      <c r="Z81" s="56">
        <v>0.187523</v>
      </c>
      <c r="AA81" s="56">
        <v>0.18858900000000001</v>
      </c>
      <c r="AB81" s="56">
        <v>0.18967400000000001</v>
      </c>
      <c r="AC81" s="56">
        <v>0.19076899999999999</v>
      </c>
      <c r="AD81" s="56">
        <v>0.19186500000000001</v>
      </c>
      <c r="AE81" s="56">
        <v>0.19295899999999999</v>
      </c>
      <c r="AF81" s="56">
        <v>0.194049</v>
      </c>
      <c r="AG81" s="56">
        <v>0.195128</v>
      </c>
      <c r="AH81" s="57">
        <v>3.5339999999999998E-3</v>
      </c>
    </row>
    <row r="82" spans="1:34" ht="15" customHeight="1">
      <c r="A82" s="39" t="s">
        <v>159</v>
      </c>
      <c r="B82" s="43" t="s">
        <v>160</v>
      </c>
      <c r="C82" s="44">
        <v>0.25584699999999999</v>
      </c>
      <c r="D82" s="56">
        <v>0.26021100000000003</v>
      </c>
      <c r="E82" s="56">
        <v>0.264289</v>
      </c>
      <c r="F82" s="56">
        <v>0.26800299999999999</v>
      </c>
      <c r="G82" s="56">
        <v>0.27210600000000001</v>
      </c>
      <c r="H82" s="56">
        <v>0.27616800000000002</v>
      </c>
      <c r="I82" s="56">
        <v>0.27991199999999999</v>
      </c>
      <c r="J82" s="56">
        <v>0.28344900000000001</v>
      </c>
      <c r="K82" s="56">
        <v>0.28702899999999998</v>
      </c>
      <c r="L82" s="56">
        <v>0.29060000000000002</v>
      </c>
      <c r="M82" s="56">
        <v>0.29418800000000001</v>
      </c>
      <c r="N82" s="56">
        <v>0.29788199999999998</v>
      </c>
      <c r="O82" s="56">
        <v>0.30175999999999997</v>
      </c>
      <c r="P82" s="56">
        <v>0.30551099999999998</v>
      </c>
      <c r="Q82" s="56">
        <v>0.30939</v>
      </c>
      <c r="R82" s="56">
        <v>0.31340400000000002</v>
      </c>
      <c r="S82" s="56">
        <v>0.31765500000000002</v>
      </c>
      <c r="T82" s="56">
        <v>0.32194200000000001</v>
      </c>
      <c r="U82" s="56">
        <v>0.326239</v>
      </c>
      <c r="V82" s="56">
        <v>0.33050600000000002</v>
      </c>
      <c r="W82" s="56">
        <v>0.334727</v>
      </c>
      <c r="X82" s="56">
        <v>0.33888600000000002</v>
      </c>
      <c r="Y82" s="56">
        <v>0.34297699999999998</v>
      </c>
      <c r="Z82" s="56">
        <v>0.347331</v>
      </c>
      <c r="AA82" s="56">
        <v>0.35163899999999998</v>
      </c>
      <c r="AB82" s="56">
        <v>0.35589700000000002</v>
      </c>
      <c r="AC82" s="56">
        <v>0.36021500000000001</v>
      </c>
      <c r="AD82" s="56">
        <v>0.36444900000000002</v>
      </c>
      <c r="AE82" s="56">
        <v>0.36870999999999998</v>
      </c>
      <c r="AF82" s="56">
        <v>0.37317899999999998</v>
      </c>
      <c r="AG82" s="56">
        <v>0.37782100000000002</v>
      </c>
      <c r="AH82" s="57">
        <v>1.3079E-2</v>
      </c>
    </row>
    <row r="83" spans="1:34" ht="15" customHeight="1">
      <c r="A83" s="39" t="s">
        <v>161</v>
      </c>
      <c r="B83" s="43" t="s">
        <v>162</v>
      </c>
      <c r="C83" s="44">
        <v>6.9181000000000006E-2</v>
      </c>
      <c r="D83" s="56">
        <v>6.8847000000000005E-2</v>
      </c>
      <c r="E83" s="56">
        <v>6.8695999999999993E-2</v>
      </c>
      <c r="F83" s="56">
        <v>6.8514000000000005E-2</v>
      </c>
      <c r="G83" s="56">
        <v>6.8303000000000003E-2</v>
      </c>
      <c r="H83" s="56">
        <v>6.8080000000000002E-2</v>
      </c>
      <c r="I83" s="56">
        <v>6.7833000000000004E-2</v>
      </c>
      <c r="J83" s="56">
        <v>6.7552000000000001E-2</v>
      </c>
      <c r="K83" s="56">
        <v>6.7285999999999999E-2</v>
      </c>
      <c r="L83" s="56">
        <v>6.7035999999999998E-2</v>
      </c>
      <c r="M83" s="56">
        <v>6.6805000000000003E-2</v>
      </c>
      <c r="N83" s="56">
        <v>6.6594E-2</v>
      </c>
      <c r="O83" s="56">
        <v>6.6406999999999994E-2</v>
      </c>
      <c r="P83" s="56">
        <v>6.6239000000000006E-2</v>
      </c>
      <c r="Q83" s="56">
        <v>6.6095000000000001E-2</v>
      </c>
      <c r="R83" s="56">
        <v>6.5983E-2</v>
      </c>
      <c r="S83" s="56">
        <v>6.59E-2</v>
      </c>
      <c r="T83" s="56">
        <v>6.5845000000000001E-2</v>
      </c>
      <c r="U83" s="56">
        <v>6.5823999999999994E-2</v>
      </c>
      <c r="V83" s="56">
        <v>6.5833000000000003E-2</v>
      </c>
      <c r="W83" s="56">
        <v>6.5878000000000006E-2</v>
      </c>
      <c r="X83" s="56">
        <v>6.5962999999999994E-2</v>
      </c>
      <c r="Y83" s="56">
        <v>6.6087999999999994E-2</v>
      </c>
      <c r="Z83" s="56">
        <v>6.6264000000000003E-2</v>
      </c>
      <c r="AA83" s="56">
        <v>6.6497000000000001E-2</v>
      </c>
      <c r="AB83" s="56">
        <v>6.6783999999999996E-2</v>
      </c>
      <c r="AC83" s="56">
        <v>6.7123000000000002E-2</v>
      </c>
      <c r="AD83" s="56">
        <v>6.7501000000000005E-2</v>
      </c>
      <c r="AE83" s="56">
        <v>6.7876000000000006E-2</v>
      </c>
      <c r="AF83" s="56">
        <v>6.8251000000000006E-2</v>
      </c>
      <c r="AG83" s="56">
        <v>6.8624000000000004E-2</v>
      </c>
      <c r="AH83" s="57">
        <v>-2.7E-4</v>
      </c>
    </row>
    <row r="84" spans="1:34" ht="15" customHeight="1">
      <c r="A84" s="39" t="s">
        <v>163</v>
      </c>
      <c r="B84" s="43" t="s">
        <v>164</v>
      </c>
      <c r="C84" s="44">
        <v>0.21124699999999999</v>
      </c>
      <c r="D84" s="56">
        <v>0.204709</v>
      </c>
      <c r="E84" s="56">
        <v>0.202325</v>
      </c>
      <c r="F84" s="56">
        <v>0.20133100000000001</v>
      </c>
      <c r="G84" s="56">
        <v>0.20136299999999999</v>
      </c>
      <c r="H84" s="56">
        <v>0.19996900000000001</v>
      </c>
      <c r="I84" s="56">
        <v>0.19883400000000001</v>
      </c>
      <c r="J84" s="56">
        <v>0.19838500000000001</v>
      </c>
      <c r="K84" s="56">
        <v>0.198653</v>
      </c>
      <c r="L84" s="56">
        <v>0.199213</v>
      </c>
      <c r="M84" s="56">
        <v>0.19741900000000001</v>
      </c>
      <c r="N84" s="56">
        <v>0.19624800000000001</v>
      </c>
      <c r="O84" s="56">
        <v>0.19559699999999999</v>
      </c>
      <c r="P84" s="56">
        <v>0.19511400000000001</v>
      </c>
      <c r="Q84" s="56">
        <v>0.19497800000000001</v>
      </c>
      <c r="R84" s="56">
        <v>0.19514300000000001</v>
      </c>
      <c r="S84" s="56">
        <v>0.195525</v>
      </c>
      <c r="T84" s="56">
        <v>0.19600000000000001</v>
      </c>
      <c r="U84" s="56">
        <v>0.196543</v>
      </c>
      <c r="V84" s="56">
        <v>0.19711400000000001</v>
      </c>
      <c r="W84" s="56">
        <v>0.19439999999999999</v>
      </c>
      <c r="X84" s="56">
        <v>0.19228500000000001</v>
      </c>
      <c r="Y84" s="56">
        <v>0.19058800000000001</v>
      </c>
      <c r="Z84" s="56">
        <v>0.18950400000000001</v>
      </c>
      <c r="AA84" s="56">
        <v>0.18876000000000001</v>
      </c>
      <c r="AB84" s="56">
        <v>0.18824299999999999</v>
      </c>
      <c r="AC84" s="56">
        <v>0.18789700000000001</v>
      </c>
      <c r="AD84" s="56">
        <v>0.187552</v>
      </c>
      <c r="AE84" s="56">
        <v>0.187251</v>
      </c>
      <c r="AF84" s="56">
        <v>0.18709600000000001</v>
      </c>
      <c r="AG84" s="56">
        <v>0.187254</v>
      </c>
      <c r="AH84" s="57">
        <v>-4.0109999999999998E-3</v>
      </c>
    </row>
    <row r="85" spans="1:34" ht="15" customHeight="1">
      <c r="A85" s="39" t="s">
        <v>165</v>
      </c>
      <c r="B85" s="43" t="s">
        <v>166</v>
      </c>
      <c r="C85" s="44">
        <v>3.6778999999999999E-2</v>
      </c>
      <c r="D85" s="56">
        <v>3.7026000000000003E-2</v>
      </c>
      <c r="E85" s="56">
        <v>3.7373000000000003E-2</v>
      </c>
      <c r="F85" s="56">
        <v>3.771E-2</v>
      </c>
      <c r="G85" s="56">
        <v>3.8044000000000001E-2</v>
      </c>
      <c r="H85" s="56">
        <v>3.8386999999999998E-2</v>
      </c>
      <c r="I85" s="56">
        <v>3.8726999999999998E-2</v>
      </c>
      <c r="J85" s="56">
        <v>3.9054999999999999E-2</v>
      </c>
      <c r="K85" s="56">
        <v>3.9377000000000002E-2</v>
      </c>
      <c r="L85" s="56">
        <v>3.9694E-2</v>
      </c>
      <c r="M85" s="56">
        <v>4.0024999999999998E-2</v>
      </c>
      <c r="N85" s="56">
        <v>4.0351999999999999E-2</v>
      </c>
      <c r="O85" s="56">
        <v>4.0679E-2</v>
      </c>
      <c r="P85" s="56">
        <v>4.1000000000000002E-2</v>
      </c>
      <c r="Q85" s="56">
        <v>4.1314999999999998E-2</v>
      </c>
      <c r="R85" s="56">
        <v>4.1632000000000002E-2</v>
      </c>
      <c r="S85" s="56">
        <v>4.1942E-2</v>
      </c>
      <c r="T85" s="56">
        <v>4.2249000000000002E-2</v>
      </c>
      <c r="U85" s="56">
        <v>4.2553000000000001E-2</v>
      </c>
      <c r="V85" s="56">
        <v>4.2854000000000003E-2</v>
      </c>
      <c r="W85" s="56">
        <v>4.3154999999999999E-2</v>
      </c>
      <c r="X85" s="56">
        <v>4.3454E-2</v>
      </c>
      <c r="Y85" s="56">
        <v>4.3750999999999998E-2</v>
      </c>
      <c r="Z85" s="56">
        <v>4.4052000000000001E-2</v>
      </c>
      <c r="AA85" s="56">
        <v>4.4354999999999999E-2</v>
      </c>
      <c r="AB85" s="56">
        <v>4.4658999999999997E-2</v>
      </c>
      <c r="AC85" s="56">
        <v>4.4962000000000002E-2</v>
      </c>
      <c r="AD85" s="56">
        <v>4.5262999999999998E-2</v>
      </c>
      <c r="AE85" s="56">
        <v>4.5561999999999998E-2</v>
      </c>
      <c r="AF85" s="56">
        <v>4.5862E-2</v>
      </c>
      <c r="AG85" s="56">
        <v>4.6163000000000003E-2</v>
      </c>
      <c r="AH85" s="57">
        <v>7.6030000000000004E-3</v>
      </c>
    </row>
    <row r="86" spans="1:34" ht="15" customHeight="1">
      <c r="A86" s="39" t="s">
        <v>167</v>
      </c>
      <c r="B86" s="43" t="s">
        <v>168</v>
      </c>
      <c r="C86" s="44">
        <v>2.6616999999999998E-2</v>
      </c>
      <c r="D86" s="56">
        <v>2.6991999999999999E-2</v>
      </c>
      <c r="E86" s="56">
        <v>2.743E-2</v>
      </c>
      <c r="F86" s="56">
        <v>2.7851999999999998E-2</v>
      </c>
      <c r="G86" s="56">
        <v>2.8261999999999999E-2</v>
      </c>
      <c r="H86" s="56">
        <v>2.8667000000000002E-2</v>
      </c>
      <c r="I86" s="56">
        <v>2.9058E-2</v>
      </c>
      <c r="J86" s="56">
        <v>2.9425E-2</v>
      </c>
      <c r="K86" s="56">
        <v>2.9825000000000001E-2</v>
      </c>
      <c r="L86" s="56">
        <v>3.0258E-2</v>
      </c>
      <c r="M86" s="56">
        <v>3.0724999999999999E-2</v>
      </c>
      <c r="N86" s="56">
        <v>3.1229E-2</v>
      </c>
      <c r="O86" s="56">
        <v>3.1773999999999997E-2</v>
      </c>
      <c r="P86" s="56">
        <v>3.2358999999999999E-2</v>
      </c>
      <c r="Q86" s="56">
        <v>3.2987000000000002E-2</v>
      </c>
      <c r="R86" s="56">
        <v>3.3612999999999997E-2</v>
      </c>
      <c r="S86" s="56">
        <v>3.4234000000000001E-2</v>
      </c>
      <c r="T86" s="56">
        <v>3.4849999999999999E-2</v>
      </c>
      <c r="U86" s="56">
        <v>3.5463000000000001E-2</v>
      </c>
      <c r="V86" s="56">
        <v>3.6073000000000001E-2</v>
      </c>
      <c r="W86" s="56">
        <v>3.6681999999999999E-2</v>
      </c>
      <c r="X86" s="56">
        <v>3.7289000000000003E-2</v>
      </c>
      <c r="Y86" s="56">
        <v>3.7893999999999997E-2</v>
      </c>
      <c r="Z86" s="56">
        <v>3.8501000000000001E-2</v>
      </c>
      <c r="AA86" s="56">
        <v>3.9108999999999998E-2</v>
      </c>
      <c r="AB86" s="56">
        <v>3.9717000000000002E-2</v>
      </c>
      <c r="AC86" s="56">
        <v>4.0322999999999998E-2</v>
      </c>
      <c r="AD86" s="56">
        <v>4.0926999999999998E-2</v>
      </c>
      <c r="AE86" s="56">
        <v>4.1529000000000003E-2</v>
      </c>
      <c r="AF86" s="56">
        <v>4.2130000000000001E-2</v>
      </c>
      <c r="AG86" s="56">
        <v>4.2730999999999998E-2</v>
      </c>
      <c r="AH86" s="57">
        <v>1.5904999999999999E-2</v>
      </c>
    </row>
    <row r="87" spans="1:34" ht="15" customHeight="1">
      <c r="A87" s="39" t="s">
        <v>169</v>
      </c>
      <c r="B87" s="43" t="s">
        <v>170</v>
      </c>
      <c r="C87" s="44">
        <v>0.20913300000000001</v>
      </c>
      <c r="D87" s="56">
        <v>0.205207</v>
      </c>
      <c r="E87" s="56">
        <v>0.202543</v>
      </c>
      <c r="F87" s="56">
        <v>0.20023199999999999</v>
      </c>
      <c r="G87" s="56">
        <v>0.19889200000000001</v>
      </c>
      <c r="H87" s="56">
        <v>0.198295</v>
      </c>
      <c r="I87" s="56">
        <v>0.19822999999999999</v>
      </c>
      <c r="J87" s="56">
        <v>0.19878999999999999</v>
      </c>
      <c r="K87" s="56">
        <v>0.20006099999999999</v>
      </c>
      <c r="L87" s="56">
        <v>0.20200299999999999</v>
      </c>
      <c r="M87" s="56">
        <v>0.20463600000000001</v>
      </c>
      <c r="N87" s="56">
        <v>0.20782300000000001</v>
      </c>
      <c r="O87" s="56">
        <v>0.21160000000000001</v>
      </c>
      <c r="P87" s="56">
        <v>0.215644</v>
      </c>
      <c r="Q87" s="56">
        <v>0.22000500000000001</v>
      </c>
      <c r="R87" s="56">
        <v>0.22468299999999999</v>
      </c>
      <c r="S87" s="56">
        <v>0.22967000000000001</v>
      </c>
      <c r="T87" s="56">
        <v>0.23474700000000001</v>
      </c>
      <c r="U87" s="56">
        <v>0.23980299999999999</v>
      </c>
      <c r="V87" s="56">
        <v>0.244645</v>
      </c>
      <c r="W87" s="56">
        <v>0.24911700000000001</v>
      </c>
      <c r="X87" s="56">
        <v>0.25305699999999998</v>
      </c>
      <c r="Y87" s="56">
        <v>0.25641999999999998</v>
      </c>
      <c r="Z87" s="56">
        <v>0.25970900000000002</v>
      </c>
      <c r="AA87" s="56">
        <v>0.26287199999999999</v>
      </c>
      <c r="AB87" s="56">
        <v>0.26593099999999997</v>
      </c>
      <c r="AC87" s="56">
        <v>0.268959</v>
      </c>
      <c r="AD87" s="56">
        <v>0.27183800000000002</v>
      </c>
      <c r="AE87" s="56">
        <v>0.27464499999999997</v>
      </c>
      <c r="AF87" s="56">
        <v>0.27751500000000001</v>
      </c>
      <c r="AG87" s="56">
        <v>0.280476</v>
      </c>
      <c r="AH87" s="57">
        <v>9.8320000000000005E-3</v>
      </c>
    </row>
    <row r="88" spans="1:34" ht="15" customHeight="1">
      <c r="A88" s="39" t="s">
        <v>171</v>
      </c>
      <c r="B88" s="43" t="s">
        <v>172</v>
      </c>
      <c r="C88" s="44">
        <v>8.6664000000000005E-2</v>
      </c>
      <c r="D88" s="56">
        <v>8.3833000000000005E-2</v>
      </c>
      <c r="E88" s="56">
        <v>8.1494999999999998E-2</v>
      </c>
      <c r="F88" s="56">
        <v>7.9249E-2</v>
      </c>
      <c r="G88" s="56">
        <v>7.7311000000000005E-2</v>
      </c>
      <c r="H88" s="56">
        <v>7.5550000000000006E-2</v>
      </c>
      <c r="I88" s="56">
        <v>7.3888999999999996E-2</v>
      </c>
      <c r="J88" s="56">
        <v>7.2344000000000006E-2</v>
      </c>
      <c r="K88" s="56">
        <v>7.0940000000000003E-2</v>
      </c>
      <c r="L88" s="56">
        <v>6.9648000000000002E-2</v>
      </c>
      <c r="M88" s="56">
        <v>6.8455000000000002E-2</v>
      </c>
      <c r="N88" s="56">
        <v>6.7301E-2</v>
      </c>
      <c r="O88" s="56">
        <v>6.6194000000000003E-2</v>
      </c>
      <c r="P88" s="56">
        <v>6.5015000000000003E-2</v>
      </c>
      <c r="Q88" s="56">
        <v>6.3785999999999995E-2</v>
      </c>
      <c r="R88" s="56">
        <v>6.2496999999999997E-2</v>
      </c>
      <c r="S88" s="56">
        <v>6.1143000000000003E-2</v>
      </c>
      <c r="T88" s="56">
        <v>5.9822E-2</v>
      </c>
      <c r="U88" s="56">
        <v>5.8526000000000002E-2</v>
      </c>
      <c r="V88" s="56">
        <v>5.722E-2</v>
      </c>
      <c r="W88" s="56">
        <v>5.5891999999999997E-2</v>
      </c>
      <c r="X88" s="56">
        <v>5.4535E-2</v>
      </c>
      <c r="Y88" s="56">
        <v>5.3136000000000003E-2</v>
      </c>
      <c r="Z88" s="56">
        <v>5.1763000000000003E-2</v>
      </c>
      <c r="AA88" s="56">
        <v>5.0342999999999999E-2</v>
      </c>
      <c r="AB88" s="56">
        <v>4.8862000000000003E-2</v>
      </c>
      <c r="AC88" s="56">
        <v>4.7323999999999998E-2</v>
      </c>
      <c r="AD88" s="56">
        <v>4.5687999999999999E-2</v>
      </c>
      <c r="AE88" s="56">
        <v>4.3971000000000003E-2</v>
      </c>
      <c r="AF88" s="56">
        <v>4.2151000000000001E-2</v>
      </c>
      <c r="AG88" s="56">
        <v>4.0223000000000002E-2</v>
      </c>
      <c r="AH88" s="57">
        <v>-2.5262E-2</v>
      </c>
    </row>
    <row r="89" spans="1:34" ht="15" customHeight="1">
      <c r="A89" s="39" t="s">
        <v>173</v>
      </c>
      <c r="B89" s="43" t="s">
        <v>174</v>
      </c>
      <c r="C89" s="44">
        <v>7.8188999999999995E-2</v>
      </c>
      <c r="D89" s="56">
        <v>8.4238999999999994E-2</v>
      </c>
      <c r="E89" s="56">
        <v>8.4947999999999996E-2</v>
      </c>
      <c r="F89" s="56">
        <v>8.5345000000000004E-2</v>
      </c>
      <c r="G89" s="56">
        <v>8.5870000000000002E-2</v>
      </c>
      <c r="H89" s="56">
        <v>8.6289000000000005E-2</v>
      </c>
      <c r="I89" s="56">
        <v>8.6568000000000006E-2</v>
      </c>
      <c r="J89" s="56">
        <v>8.6861999999999995E-2</v>
      </c>
      <c r="K89" s="56">
        <v>8.7124999999999994E-2</v>
      </c>
      <c r="L89" s="56">
        <v>8.7312000000000001E-2</v>
      </c>
      <c r="M89" s="56">
        <v>8.7309999999999999E-2</v>
      </c>
      <c r="N89" s="56">
        <v>8.7224999999999997E-2</v>
      </c>
      <c r="O89" s="56">
        <v>8.6986999999999995E-2</v>
      </c>
      <c r="P89" s="56">
        <v>8.6527999999999994E-2</v>
      </c>
      <c r="Q89" s="56">
        <v>8.5852999999999999E-2</v>
      </c>
      <c r="R89" s="56">
        <v>8.5038000000000002E-2</v>
      </c>
      <c r="S89" s="56">
        <v>8.4087999999999996E-2</v>
      </c>
      <c r="T89" s="56">
        <v>8.3007999999999998E-2</v>
      </c>
      <c r="U89" s="56">
        <v>8.1807000000000005E-2</v>
      </c>
      <c r="V89" s="56">
        <v>8.0574000000000007E-2</v>
      </c>
      <c r="W89" s="56">
        <v>7.9389000000000001E-2</v>
      </c>
      <c r="X89" s="56">
        <v>7.8256999999999993E-2</v>
      </c>
      <c r="Y89" s="56">
        <v>7.7173000000000005E-2</v>
      </c>
      <c r="Z89" s="56">
        <v>7.6185000000000003E-2</v>
      </c>
      <c r="AA89" s="56">
        <v>7.5318999999999997E-2</v>
      </c>
      <c r="AB89" s="56">
        <v>7.4557999999999999E-2</v>
      </c>
      <c r="AC89" s="56">
        <v>7.3917999999999998E-2</v>
      </c>
      <c r="AD89" s="56">
        <v>7.3368000000000003E-2</v>
      </c>
      <c r="AE89" s="56">
        <v>7.2929999999999995E-2</v>
      </c>
      <c r="AF89" s="56">
        <v>7.2590000000000002E-2</v>
      </c>
      <c r="AG89" s="56">
        <v>7.2375999999999996E-2</v>
      </c>
      <c r="AH89" s="57">
        <v>-2.5720000000000001E-3</v>
      </c>
    </row>
    <row r="90" spans="1:34" ht="15" customHeight="1">
      <c r="A90" s="39" t="s">
        <v>175</v>
      </c>
      <c r="B90" s="43" t="s">
        <v>176</v>
      </c>
      <c r="C90" s="44">
        <v>2.095383</v>
      </c>
      <c r="D90" s="56">
        <v>2.1322380000000001</v>
      </c>
      <c r="E90" s="56">
        <v>2.0485739999999999</v>
      </c>
      <c r="F90" s="56">
        <v>2.0640299999999998</v>
      </c>
      <c r="G90" s="56">
        <v>2.07735</v>
      </c>
      <c r="H90" s="56">
        <v>2.0923419999999999</v>
      </c>
      <c r="I90" s="56">
        <v>2.115618</v>
      </c>
      <c r="J90" s="56">
        <v>2.138036</v>
      </c>
      <c r="K90" s="56">
        <v>2.161289</v>
      </c>
      <c r="L90" s="56">
        <v>2.1851430000000001</v>
      </c>
      <c r="M90" s="56">
        <v>2.2100650000000002</v>
      </c>
      <c r="N90" s="56">
        <v>2.2354660000000002</v>
      </c>
      <c r="O90" s="56">
        <v>2.2617669999999999</v>
      </c>
      <c r="P90" s="56">
        <v>2.2874650000000001</v>
      </c>
      <c r="Q90" s="56">
        <v>2.3169719999999998</v>
      </c>
      <c r="R90" s="56">
        <v>2.3457349999999999</v>
      </c>
      <c r="S90" s="56">
        <v>2.3752249999999999</v>
      </c>
      <c r="T90" s="56">
        <v>2.4048980000000002</v>
      </c>
      <c r="U90" s="56">
        <v>2.4347880000000002</v>
      </c>
      <c r="V90" s="56">
        <v>2.4650029999999998</v>
      </c>
      <c r="W90" s="56">
        <v>2.4948869999999999</v>
      </c>
      <c r="X90" s="56">
        <v>2.525166</v>
      </c>
      <c r="Y90" s="56">
        <v>2.5561419999999999</v>
      </c>
      <c r="Z90" s="56">
        <v>2.588781</v>
      </c>
      <c r="AA90" s="56">
        <v>2.6214010000000001</v>
      </c>
      <c r="AB90" s="56">
        <v>2.6542789999999998</v>
      </c>
      <c r="AC90" s="56">
        <v>2.6879270000000002</v>
      </c>
      <c r="AD90" s="56">
        <v>2.7217660000000001</v>
      </c>
      <c r="AE90" s="56">
        <v>2.7566000000000002</v>
      </c>
      <c r="AF90" s="56">
        <v>2.7923930000000001</v>
      </c>
      <c r="AG90" s="56">
        <v>2.82904</v>
      </c>
      <c r="AH90" s="57">
        <v>1.0057E-2</v>
      </c>
    </row>
    <row r="91" spans="1:34" ht="15" customHeight="1">
      <c r="A91" s="39" t="s">
        <v>177</v>
      </c>
      <c r="B91" s="42" t="s">
        <v>178</v>
      </c>
      <c r="C91" s="45">
        <v>11.442256</v>
      </c>
      <c r="D91" s="58">
        <v>11.399803</v>
      </c>
      <c r="E91" s="58">
        <v>11.535906000000001</v>
      </c>
      <c r="F91" s="58">
        <v>11.535371</v>
      </c>
      <c r="G91" s="58">
        <v>11.548773000000001</v>
      </c>
      <c r="H91" s="58">
        <v>11.556157000000001</v>
      </c>
      <c r="I91" s="58">
        <v>11.561229000000001</v>
      </c>
      <c r="J91" s="58">
        <v>11.563961000000001</v>
      </c>
      <c r="K91" s="58">
        <v>11.573698</v>
      </c>
      <c r="L91" s="58">
        <v>11.585768</v>
      </c>
      <c r="M91" s="58">
        <v>11.594315999999999</v>
      </c>
      <c r="N91" s="58">
        <v>11.610707</v>
      </c>
      <c r="O91" s="58">
        <v>11.634506</v>
      </c>
      <c r="P91" s="58">
        <v>11.656957</v>
      </c>
      <c r="Q91" s="58">
        <v>11.684771</v>
      </c>
      <c r="R91" s="58">
        <v>11.717517000000001</v>
      </c>
      <c r="S91" s="58">
        <v>11.755152000000001</v>
      </c>
      <c r="T91" s="58">
        <v>11.796516</v>
      </c>
      <c r="U91" s="58">
        <v>11.84014</v>
      </c>
      <c r="V91" s="58">
        <v>11.883994</v>
      </c>
      <c r="W91" s="58">
        <v>11.927332</v>
      </c>
      <c r="X91" s="58">
        <v>11.97101</v>
      </c>
      <c r="Y91" s="58">
        <v>12.016722</v>
      </c>
      <c r="Z91" s="58">
        <v>12.068111</v>
      </c>
      <c r="AA91" s="58">
        <v>12.121243</v>
      </c>
      <c r="AB91" s="58">
        <v>12.174308999999999</v>
      </c>
      <c r="AC91" s="58">
        <v>12.230999000000001</v>
      </c>
      <c r="AD91" s="58">
        <v>12.285940999999999</v>
      </c>
      <c r="AE91" s="58">
        <v>12.342146</v>
      </c>
      <c r="AF91" s="58">
        <v>12.400171</v>
      </c>
      <c r="AG91" s="58">
        <v>12.462014999999999</v>
      </c>
      <c r="AH91" s="59">
        <v>2.8500000000000001E-3</v>
      </c>
    </row>
    <row r="92" spans="1:34" ht="15" customHeight="1">
      <c r="A92" s="39" t="s">
        <v>179</v>
      </c>
      <c r="B92" s="43" t="s">
        <v>180</v>
      </c>
      <c r="C92" s="44">
        <v>7.8131000000000006E-2</v>
      </c>
      <c r="D92" s="56">
        <v>8.9439000000000005E-2</v>
      </c>
      <c r="E92" s="56">
        <v>9.8996000000000001E-2</v>
      </c>
      <c r="F92" s="56">
        <v>0.10828400000000001</v>
      </c>
      <c r="G92" s="56">
        <v>0.117412</v>
      </c>
      <c r="H92" s="56">
        <v>0.12662599999999999</v>
      </c>
      <c r="I92" s="56">
        <v>0.13608999999999999</v>
      </c>
      <c r="J92" s="56">
        <v>0.145616</v>
      </c>
      <c r="K92" s="56">
        <v>0.15523799999999999</v>
      </c>
      <c r="L92" s="56">
        <v>0.16494300000000001</v>
      </c>
      <c r="M92" s="56">
        <v>0.17486399999999999</v>
      </c>
      <c r="N92" s="56">
        <v>0.185082</v>
      </c>
      <c r="O92" s="56">
        <v>0.19552700000000001</v>
      </c>
      <c r="P92" s="56">
        <v>0.20619000000000001</v>
      </c>
      <c r="Q92" s="56">
        <v>0.217114</v>
      </c>
      <c r="R92" s="56">
        <v>0.22825300000000001</v>
      </c>
      <c r="S92" s="56">
        <v>0.23962600000000001</v>
      </c>
      <c r="T92" s="56">
        <v>0.25120300000000001</v>
      </c>
      <c r="U92" s="56">
        <v>0.26299899999999998</v>
      </c>
      <c r="V92" s="56">
        <v>0.275007</v>
      </c>
      <c r="W92" s="56">
        <v>0.287302</v>
      </c>
      <c r="X92" s="56">
        <v>0.29986499999999999</v>
      </c>
      <c r="Y92" s="56">
        <v>0.31278499999999998</v>
      </c>
      <c r="Z92" s="56">
        <v>0.326067</v>
      </c>
      <c r="AA92" s="56">
        <v>0.33971499999999999</v>
      </c>
      <c r="AB92" s="56">
        <v>0.35381099999999999</v>
      </c>
      <c r="AC92" s="56">
        <v>0.36832900000000002</v>
      </c>
      <c r="AD92" s="56">
        <v>0.38323400000000002</v>
      </c>
      <c r="AE92" s="56">
        <v>0.39861600000000003</v>
      </c>
      <c r="AF92" s="56">
        <v>0.41442000000000001</v>
      </c>
      <c r="AG92" s="56">
        <v>0.43064400000000003</v>
      </c>
      <c r="AH92" s="57">
        <v>5.8546000000000001E-2</v>
      </c>
    </row>
    <row r="93" spans="1:34" ht="15" customHeight="1">
      <c r="A93" s="39" t="s">
        <v>181</v>
      </c>
      <c r="B93" s="42" t="s">
        <v>182</v>
      </c>
      <c r="C93" s="45">
        <v>11.364125</v>
      </c>
      <c r="D93" s="58">
        <v>11.310364999999999</v>
      </c>
      <c r="E93" s="58">
        <v>11.436909999999999</v>
      </c>
      <c r="F93" s="58">
        <v>11.427087</v>
      </c>
      <c r="G93" s="58">
        <v>11.431361000000001</v>
      </c>
      <c r="H93" s="58">
        <v>11.429531000000001</v>
      </c>
      <c r="I93" s="58">
        <v>11.425138</v>
      </c>
      <c r="J93" s="58">
        <v>11.418343999999999</v>
      </c>
      <c r="K93" s="58">
        <v>11.41846</v>
      </c>
      <c r="L93" s="58">
        <v>11.420825000000001</v>
      </c>
      <c r="M93" s="58">
        <v>11.419453000000001</v>
      </c>
      <c r="N93" s="58">
        <v>11.425625</v>
      </c>
      <c r="O93" s="58">
        <v>11.438979</v>
      </c>
      <c r="P93" s="58">
        <v>11.450767000000001</v>
      </c>
      <c r="Q93" s="58">
        <v>11.467656</v>
      </c>
      <c r="R93" s="58">
        <v>11.489264</v>
      </c>
      <c r="S93" s="58">
        <v>11.515525999999999</v>
      </c>
      <c r="T93" s="58">
        <v>11.545313</v>
      </c>
      <c r="U93" s="58">
        <v>11.577142</v>
      </c>
      <c r="V93" s="58">
        <v>11.608987000000001</v>
      </c>
      <c r="W93" s="58">
        <v>11.640029999999999</v>
      </c>
      <c r="X93" s="58">
        <v>11.671144</v>
      </c>
      <c r="Y93" s="58">
        <v>11.703937</v>
      </c>
      <c r="Z93" s="58">
        <v>11.742044</v>
      </c>
      <c r="AA93" s="58">
        <v>11.781528</v>
      </c>
      <c r="AB93" s="58">
        <v>11.820498000000001</v>
      </c>
      <c r="AC93" s="58">
        <v>11.86267</v>
      </c>
      <c r="AD93" s="58">
        <v>11.902706999999999</v>
      </c>
      <c r="AE93" s="58">
        <v>11.943530000000001</v>
      </c>
      <c r="AF93" s="58">
        <v>11.985751</v>
      </c>
      <c r="AG93" s="58">
        <v>12.031371</v>
      </c>
      <c r="AH93" s="59">
        <v>1.9040000000000001E-3</v>
      </c>
    </row>
    <row r="95" spans="1:34" ht="15" customHeight="1">
      <c r="A95" s="39" t="s">
        <v>183</v>
      </c>
      <c r="B95" s="42" t="s">
        <v>184</v>
      </c>
      <c r="C95" s="45">
        <v>9.4179560000000002</v>
      </c>
      <c r="D95" s="58">
        <v>9.4692589999999992</v>
      </c>
      <c r="E95" s="58">
        <v>9.5235859999999999</v>
      </c>
      <c r="F95" s="58">
        <v>9.3535579999999996</v>
      </c>
      <c r="G95" s="58">
        <v>9.192634</v>
      </c>
      <c r="H95" s="58">
        <v>8.9611440000000009</v>
      </c>
      <c r="I95" s="58">
        <v>8.7546029999999995</v>
      </c>
      <c r="J95" s="58">
        <v>8.6916949999999993</v>
      </c>
      <c r="K95" s="58">
        <v>8.6860269999999993</v>
      </c>
      <c r="L95" s="58">
        <v>8.6995719999999999</v>
      </c>
      <c r="M95" s="58">
        <v>8.7289549999999991</v>
      </c>
      <c r="N95" s="58">
        <v>8.7613850000000006</v>
      </c>
      <c r="O95" s="58">
        <v>8.7698009999999993</v>
      </c>
      <c r="P95" s="58">
        <v>8.7926420000000007</v>
      </c>
      <c r="Q95" s="58">
        <v>8.8117920000000005</v>
      </c>
      <c r="R95" s="58">
        <v>8.8543400000000005</v>
      </c>
      <c r="S95" s="58">
        <v>8.8960539999999995</v>
      </c>
      <c r="T95" s="58">
        <v>8.9436619999999998</v>
      </c>
      <c r="U95" s="58">
        <v>8.9716509999999996</v>
      </c>
      <c r="V95" s="58">
        <v>9.0014699999999994</v>
      </c>
      <c r="W95" s="58">
        <v>9.0304009999999995</v>
      </c>
      <c r="X95" s="58">
        <v>9.0712130000000002</v>
      </c>
      <c r="Y95" s="58">
        <v>9.1142409999999998</v>
      </c>
      <c r="Z95" s="58">
        <v>9.1562610000000006</v>
      </c>
      <c r="AA95" s="58">
        <v>9.1960940000000004</v>
      </c>
      <c r="AB95" s="58">
        <v>9.2340040000000005</v>
      </c>
      <c r="AC95" s="58">
        <v>9.2814379999999996</v>
      </c>
      <c r="AD95" s="58">
        <v>9.3317099999999993</v>
      </c>
      <c r="AE95" s="58">
        <v>9.3964409999999994</v>
      </c>
      <c r="AF95" s="58">
        <v>9.4543610000000005</v>
      </c>
      <c r="AG95" s="58">
        <v>9.5046730000000004</v>
      </c>
      <c r="AH95" s="59">
        <v>3.0600000000000001E-4</v>
      </c>
    </row>
    <row r="97" spans="1:34" ht="15" customHeight="1">
      <c r="B97" s="42" t="s">
        <v>185</v>
      </c>
    </row>
    <row r="98" spans="1:34" ht="15" customHeight="1">
      <c r="A98" s="39" t="s">
        <v>186</v>
      </c>
      <c r="B98" s="43" t="s">
        <v>150</v>
      </c>
      <c r="C98" s="44">
        <v>6.5168239999999997</v>
      </c>
      <c r="D98" s="56">
        <v>6.5780320000000003</v>
      </c>
      <c r="E98" s="56">
        <v>6.7208459999999999</v>
      </c>
      <c r="F98" s="56">
        <v>6.6579829999999998</v>
      </c>
      <c r="G98" s="56">
        <v>6.6074489999999999</v>
      </c>
      <c r="H98" s="56">
        <v>6.5398149999999999</v>
      </c>
      <c r="I98" s="56">
        <v>6.4632350000000001</v>
      </c>
      <c r="J98" s="56">
        <v>6.4025800000000004</v>
      </c>
      <c r="K98" s="56">
        <v>6.3519899999999998</v>
      </c>
      <c r="L98" s="56">
        <v>6.3025529999999996</v>
      </c>
      <c r="M98" s="56">
        <v>6.2526520000000003</v>
      </c>
      <c r="N98" s="56">
        <v>6.2066220000000003</v>
      </c>
      <c r="O98" s="56">
        <v>6.1599190000000004</v>
      </c>
      <c r="P98" s="56">
        <v>6.1143099999999997</v>
      </c>
      <c r="Q98" s="56">
        <v>6.067412</v>
      </c>
      <c r="R98" s="56">
        <v>6.0265639999999996</v>
      </c>
      <c r="S98" s="56">
        <v>5.9869919999999999</v>
      </c>
      <c r="T98" s="56">
        <v>5.949471</v>
      </c>
      <c r="U98" s="56">
        <v>5.9115840000000004</v>
      </c>
      <c r="V98" s="56">
        <v>5.8741750000000001</v>
      </c>
      <c r="W98" s="56">
        <v>5.8405300000000002</v>
      </c>
      <c r="X98" s="56">
        <v>5.8083960000000001</v>
      </c>
      <c r="Y98" s="56">
        <v>5.776459</v>
      </c>
      <c r="Z98" s="56">
        <v>5.7458369999999999</v>
      </c>
      <c r="AA98" s="56">
        <v>5.7147129999999997</v>
      </c>
      <c r="AB98" s="56">
        <v>5.6827969999999999</v>
      </c>
      <c r="AC98" s="56">
        <v>5.6533600000000002</v>
      </c>
      <c r="AD98" s="56">
        <v>5.6229139999999997</v>
      </c>
      <c r="AE98" s="56">
        <v>5.5925919999999998</v>
      </c>
      <c r="AF98" s="56">
        <v>5.5612750000000002</v>
      </c>
      <c r="AG98" s="56">
        <v>5.5296019999999997</v>
      </c>
      <c r="AH98" s="57">
        <v>-5.4609999999999997E-3</v>
      </c>
    </row>
    <row r="99" spans="1:34" ht="15" customHeight="1">
      <c r="A99" s="39" t="s">
        <v>187</v>
      </c>
      <c r="B99" s="43" t="s">
        <v>152</v>
      </c>
      <c r="C99" s="44">
        <v>2.365208</v>
      </c>
      <c r="D99" s="56">
        <v>2.24946</v>
      </c>
      <c r="E99" s="56">
        <v>2.5323359999999999</v>
      </c>
      <c r="F99" s="56">
        <v>2.5366749999999998</v>
      </c>
      <c r="G99" s="56">
        <v>2.5429349999999999</v>
      </c>
      <c r="H99" s="56">
        <v>2.5371100000000002</v>
      </c>
      <c r="I99" s="56">
        <v>2.5312239999999999</v>
      </c>
      <c r="J99" s="56">
        <v>2.5500940000000001</v>
      </c>
      <c r="K99" s="56">
        <v>2.579615</v>
      </c>
      <c r="L99" s="56">
        <v>2.612803</v>
      </c>
      <c r="M99" s="56">
        <v>2.6498650000000001</v>
      </c>
      <c r="N99" s="56">
        <v>2.6896990000000001</v>
      </c>
      <c r="O99" s="56">
        <v>2.7268240000000001</v>
      </c>
      <c r="P99" s="56">
        <v>2.766016</v>
      </c>
      <c r="Q99" s="56">
        <v>2.8042739999999999</v>
      </c>
      <c r="R99" s="56">
        <v>2.8495550000000001</v>
      </c>
      <c r="S99" s="56">
        <v>2.8966440000000002</v>
      </c>
      <c r="T99" s="56">
        <v>2.948172</v>
      </c>
      <c r="U99" s="56">
        <v>2.9958140000000002</v>
      </c>
      <c r="V99" s="56">
        <v>3.0438719999999999</v>
      </c>
      <c r="W99" s="56">
        <v>3.0937459999999999</v>
      </c>
      <c r="X99" s="56">
        <v>3.1447099999999999</v>
      </c>
      <c r="Y99" s="56">
        <v>3.1978279999999999</v>
      </c>
      <c r="Z99" s="56">
        <v>3.2515170000000002</v>
      </c>
      <c r="AA99" s="56">
        <v>3.306629</v>
      </c>
      <c r="AB99" s="56">
        <v>3.3606820000000002</v>
      </c>
      <c r="AC99" s="56">
        <v>3.4178510000000002</v>
      </c>
      <c r="AD99" s="56">
        <v>3.4746139999999999</v>
      </c>
      <c r="AE99" s="56">
        <v>3.536829</v>
      </c>
      <c r="AF99" s="56">
        <v>3.5983320000000001</v>
      </c>
      <c r="AG99" s="56">
        <v>3.6610960000000001</v>
      </c>
      <c r="AH99" s="57">
        <v>1.4670000000000001E-2</v>
      </c>
    </row>
    <row r="100" spans="1:34" ht="15" customHeight="1">
      <c r="A100" s="39" t="s">
        <v>188</v>
      </c>
      <c r="B100" s="43" t="s">
        <v>154</v>
      </c>
      <c r="C100" s="44">
        <v>2.8613599999999999</v>
      </c>
      <c r="D100" s="56">
        <v>2.8623729999999998</v>
      </c>
      <c r="E100" s="56">
        <v>2.8721990000000002</v>
      </c>
      <c r="F100" s="56">
        <v>2.8519269999999999</v>
      </c>
      <c r="G100" s="56">
        <v>2.8368310000000001</v>
      </c>
      <c r="H100" s="56">
        <v>2.8119640000000001</v>
      </c>
      <c r="I100" s="56">
        <v>2.7864360000000001</v>
      </c>
      <c r="J100" s="56">
        <v>2.7783440000000001</v>
      </c>
      <c r="K100" s="56">
        <v>2.7776939999999999</v>
      </c>
      <c r="L100" s="56">
        <v>2.779874</v>
      </c>
      <c r="M100" s="56">
        <v>2.7832170000000001</v>
      </c>
      <c r="N100" s="56">
        <v>2.7878889999999998</v>
      </c>
      <c r="O100" s="56">
        <v>2.7910910000000002</v>
      </c>
      <c r="P100" s="56">
        <v>2.7956599999999998</v>
      </c>
      <c r="Q100" s="56">
        <v>2.7990469999999998</v>
      </c>
      <c r="R100" s="56">
        <v>2.8060200000000002</v>
      </c>
      <c r="S100" s="56">
        <v>2.8136070000000002</v>
      </c>
      <c r="T100" s="56">
        <v>2.8218030000000001</v>
      </c>
      <c r="U100" s="56">
        <v>2.827823</v>
      </c>
      <c r="V100" s="56">
        <v>2.833275</v>
      </c>
      <c r="W100" s="56">
        <v>2.8388339999999999</v>
      </c>
      <c r="X100" s="56">
        <v>2.8454160000000002</v>
      </c>
      <c r="Y100" s="56">
        <v>2.8521290000000001</v>
      </c>
      <c r="Z100" s="56">
        <v>2.8600270000000001</v>
      </c>
      <c r="AA100" s="56">
        <v>2.8681390000000002</v>
      </c>
      <c r="AB100" s="56">
        <v>2.8765390000000002</v>
      </c>
      <c r="AC100" s="56">
        <v>2.8867500000000001</v>
      </c>
      <c r="AD100" s="56">
        <v>2.8975240000000002</v>
      </c>
      <c r="AE100" s="56">
        <v>2.9100670000000002</v>
      </c>
      <c r="AF100" s="56">
        <v>2.9226399999999999</v>
      </c>
      <c r="AG100" s="56">
        <v>2.9350309999999999</v>
      </c>
      <c r="AH100" s="57">
        <v>8.4800000000000001E-4</v>
      </c>
    </row>
    <row r="101" spans="1:34" ht="15" customHeight="1">
      <c r="A101" s="39" t="s">
        <v>189</v>
      </c>
      <c r="B101" s="43" t="s">
        <v>156</v>
      </c>
      <c r="C101" s="44">
        <v>0.85222200000000004</v>
      </c>
      <c r="D101" s="56">
        <v>0.845279</v>
      </c>
      <c r="E101" s="56">
        <v>0.84332200000000002</v>
      </c>
      <c r="F101" s="56">
        <v>0.82742899999999997</v>
      </c>
      <c r="G101" s="56">
        <v>0.81229600000000002</v>
      </c>
      <c r="H101" s="56">
        <v>0.79391599999999996</v>
      </c>
      <c r="I101" s="56">
        <v>0.77705100000000005</v>
      </c>
      <c r="J101" s="56">
        <v>0.76875000000000004</v>
      </c>
      <c r="K101" s="56">
        <v>0.76380000000000003</v>
      </c>
      <c r="L101" s="56">
        <v>0.76027400000000001</v>
      </c>
      <c r="M101" s="56">
        <v>0.75814400000000004</v>
      </c>
      <c r="N101" s="56">
        <v>0.75669399999999998</v>
      </c>
      <c r="O101" s="56">
        <v>0.75448899999999997</v>
      </c>
      <c r="P101" s="56">
        <v>0.75402100000000005</v>
      </c>
      <c r="Q101" s="56">
        <v>0.75374600000000003</v>
      </c>
      <c r="R101" s="56">
        <v>0.755498</v>
      </c>
      <c r="S101" s="56">
        <v>0.75773100000000004</v>
      </c>
      <c r="T101" s="56">
        <v>0.76084200000000002</v>
      </c>
      <c r="U101" s="56">
        <v>0.76366999999999996</v>
      </c>
      <c r="V101" s="56">
        <v>0.76732800000000001</v>
      </c>
      <c r="W101" s="56">
        <v>0.77202999999999999</v>
      </c>
      <c r="X101" s="56">
        <v>0.77810599999999996</v>
      </c>
      <c r="Y101" s="56">
        <v>0.78491699999999998</v>
      </c>
      <c r="Z101" s="56">
        <v>0.79128500000000002</v>
      </c>
      <c r="AA101" s="56">
        <v>0.79746600000000001</v>
      </c>
      <c r="AB101" s="56">
        <v>0.80348600000000003</v>
      </c>
      <c r="AC101" s="56">
        <v>0.80970399999999998</v>
      </c>
      <c r="AD101" s="56">
        <v>0.81597799999999998</v>
      </c>
      <c r="AE101" s="56">
        <v>0.82269700000000001</v>
      </c>
      <c r="AF101" s="56">
        <v>0.82868699999999995</v>
      </c>
      <c r="AG101" s="56">
        <v>0.83381799999999995</v>
      </c>
      <c r="AH101" s="57">
        <v>-7.27E-4</v>
      </c>
    </row>
    <row r="102" spans="1:34" ht="15" customHeight="1">
      <c r="A102" s="39" t="s">
        <v>190</v>
      </c>
      <c r="B102" s="43" t="s">
        <v>158</v>
      </c>
      <c r="C102" s="44">
        <v>0.278059</v>
      </c>
      <c r="D102" s="56">
        <v>0.27805800000000003</v>
      </c>
      <c r="E102" s="56">
        <v>0.27937699999999999</v>
      </c>
      <c r="F102" s="56">
        <v>0.27807999999999999</v>
      </c>
      <c r="G102" s="56">
        <v>0.27677499999999999</v>
      </c>
      <c r="H102" s="56">
        <v>0.27469399999999999</v>
      </c>
      <c r="I102" s="56">
        <v>0.27271499999999999</v>
      </c>
      <c r="J102" s="56">
        <v>0.27221699999999999</v>
      </c>
      <c r="K102" s="56">
        <v>0.272233</v>
      </c>
      <c r="L102" s="56">
        <v>0.27239999999999998</v>
      </c>
      <c r="M102" s="56">
        <v>0.27269599999999999</v>
      </c>
      <c r="N102" s="56">
        <v>0.27295000000000003</v>
      </c>
      <c r="O102" s="56">
        <v>0.27287299999999998</v>
      </c>
      <c r="P102" s="56">
        <v>0.27314699999999997</v>
      </c>
      <c r="Q102" s="56">
        <v>0.27344600000000002</v>
      </c>
      <c r="R102" s="56">
        <v>0.27416299999999999</v>
      </c>
      <c r="S102" s="56">
        <v>0.27498699999999998</v>
      </c>
      <c r="T102" s="56">
        <v>0.27601700000000001</v>
      </c>
      <c r="U102" s="56">
        <v>0.27682200000000001</v>
      </c>
      <c r="V102" s="56">
        <v>0.277646</v>
      </c>
      <c r="W102" s="56">
        <v>0.27853299999999998</v>
      </c>
      <c r="X102" s="56">
        <v>0.27954699999999999</v>
      </c>
      <c r="Y102" s="56">
        <v>0.28057500000000002</v>
      </c>
      <c r="Z102" s="56">
        <v>0.28154200000000001</v>
      </c>
      <c r="AA102" s="56">
        <v>0.282503</v>
      </c>
      <c r="AB102" s="56">
        <v>0.283466</v>
      </c>
      <c r="AC102" s="56">
        <v>0.284497</v>
      </c>
      <c r="AD102" s="56">
        <v>0.28557100000000002</v>
      </c>
      <c r="AE102" s="56">
        <v>0.28676200000000002</v>
      </c>
      <c r="AF102" s="56">
        <v>0.28784999999999999</v>
      </c>
      <c r="AG102" s="56">
        <v>0.28881099999999998</v>
      </c>
      <c r="AH102" s="57">
        <v>1.2650000000000001E-3</v>
      </c>
    </row>
    <row r="103" spans="1:34" ht="15" customHeight="1">
      <c r="A103" s="39" t="s">
        <v>191</v>
      </c>
      <c r="B103" s="43" t="s">
        <v>160</v>
      </c>
      <c r="C103" s="44">
        <v>0.65924099999999997</v>
      </c>
      <c r="D103" s="56">
        <v>0.67057</v>
      </c>
      <c r="E103" s="56">
        <v>0.68315499999999996</v>
      </c>
      <c r="F103" s="56">
        <v>0.68423199999999995</v>
      </c>
      <c r="G103" s="56">
        <v>0.68615700000000002</v>
      </c>
      <c r="H103" s="56">
        <v>0.68444199999999999</v>
      </c>
      <c r="I103" s="56">
        <v>0.68227700000000002</v>
      </c>
      <c r="J103" s="56">
        <v>0.68603499999999995</v>
      </c>
      <c r="K103" s="56">
        <v>0.69225300000000001</v>
      </c>
      <c r="L103" s="56">
        <v>0.69918499999999995</v>
      </c>
      <c r="M103" s="56">
        <v>0.70697100000000002</v>
      </c>
      <c r="N103" s="56">
        <v>0.71482000000000001</v>
      </c>
      <c r="O103" s="56">
        <v>0.72161799999999998</v>
      </c>
      <c r="P103" s="56">
        <v>0.72884599999999999</v>
      </c>
      <c r="Q103" s="56">
        <v>0.735823</v>
      </c>
      <c r="R103" s="56">
        <v>0.74411300000000002</v>
      </c>
      <c r="S103" s="56">
        <v>0.752722</v>
      </c>
      <c r="T103" s="56">
        <v>0.76147699999999996</v>
      </c>
      <c r="U103" s="56">
        <v>0.76918900000000001</v>
      </c>
      <c r="V103" s="56">
        <v>0.77688199999999996</v>
      </c>
      <c r="W103" s="56">
        <v>0.78465799999999997</v>
      </c>
      <c r="X103" s="56">
        <v>0.79286900000000005</v>
      </c>
      <c r="Y103" s="56">
        <v>0.80090799999999995</v>
      </c>
      <c r="Z103" s="56">
        <v>0.80919700000000006</v>
      </c>
      <c r="AA103" s="56">
        <v>0.81719699999999995</v>
      </c>
      <c r="AB103" s="56">
        <v>0.82500600000000002</v>
      </c>
      <c r="AC103" s="56">
        <v>0.83329900000000001</v>
      </c>
      <c r="AD103" s="56">
        <v>0.84162899999999996</v>
      </c>
      <c r="AE103" s="56">
        <v>0.85063999999999995</v>
      </c>
      <c r="AF103" s="56">
        <v>0.859653</v>
      </c>
      <c r="AG103" s="56">
        <v>0.86843599999999999</v>
      </c>
      <c r="AH103" s="57">
        <v>9.2289999999999994E-3</v>
      </c>
    </row>
    <row r="104" spans="1:34" ht="15" customHeight="1">
      <c r="A104" s="39" t="s">
        <v>192</v>
      </c>
      <c r="B104" s="43" t="s">
        <v>162</v>
      </c>
      <c r="C104" s="44">
        <v>0.198131</v>
      </c>
      <c r="D104" s="56">
        <v>0.19703899999999999</v>
      </c>
      <c r="E104" s="56">
        <v>0.19719600000000001</v>
      </c>
      <c r="F104" s="56">
        <v>0.194129</v>
      </c>
      <c r="G104" s="56">
        <v>0.19103999999999999</v>
      </c>
      <c r="H104" s="56">
        <v>0.18697</v>
      </c>
      <c r="I104" s="56">
        <v>0.18306</v>
      </c>
      <c r="J104" s="56">
        <v>0.18099199999999999</v>
      </c>
      <c r="K104" s="56">
        <v>0.179649</v>
      </c>
      <c r="L104" s="56">
        <v>0.178564</v>
      </c>
      <c r="M104" s="56">
        <v>0.17771100000000001</v>
      </c>
      <c r="N104" s="56">
        <v>0.17688599999999999</v>
      </c>
      <c r="O104" s="56">
        <v>0.17574600000000001</v>
      </c>
      <c r="P104" s="56">
        <v>0.17488200000000001</v>
      </c>
      <c r="Q104" s="56">
        <v>0.17393900000000001</v>
      </c>
      <c r="R104" s="56">
        <v>0.17333699999999999</v>
      </c>
      <c r="S104" s="56">
        <v>0.17274400000000001</v>
      </c>
      <c r="T104" s="56">
        <v>0.17225299999999999</v>
      </c>
      <c r="U104" s="56">
        <v>0.17160900000000001</v>
      </c>
      <c r="V104" s="56">
        <v>0.17108000000000001</v>
      </c>
      <c r="W104" s="56">
        <v>0.170713</v>
      </c>
      <c r="X104" s="56">
        <v>0.1706</v>
      </c>
      <c r="Y104" s="56">
        <v>0.1706</v>
      </c>
      <c r="Z104" s="56">
        <v>0.17064299999999999</v>
      </c>
      <c r="AA104" s="56">
        <v>0.17080400000000001</v>
      </c>
      <c r="AB104" s="56">
        <v>0.171095</v>
      </c>
      <c r="AC104" s="56">
        <v>0.171593</v>
      </c>
      <c r="AD104" s="56">
        <v>0.17224700000000001</v>
      </c>
      <c r="AE104" s="56">
        <v>0.17302699999999999</v>
      </c>
      <c r="AF104" s="56">
        <v>0.17368700000000001</v>
      </c>
      <c r="AG104" s="56">
        <v>0.17420099999999999</v>
      </c>
      <c r="AH104" s="57">
        <v>-4.2810000000000001E-3</v>
      </c>
    </row>
    <row r="105" spans="1:34" ht="15" customHeight="1">
      <c r="A105" s="39" t="s">
        <v>193</v>
      </c>
      <c r="B105" s="43" t="s">
        <v>164</v>
      </c>
      <c r="C105" s="44">
        <v>0.60499700000000001</v>
      </c>
      <c r="D105" s="56">
        <v>0.58587500000000003</v>
      </c>
      <c r="E105" s="56">
        <v>0.580785</v>
      </c>
      <c r="F105" s="56">
        <v>0.57045400000000002</v>
      </c>
      <c r="G105" s="56">
        <v>0.56319900000000001</v>
      </c>
      <c r="H105" s="56">
        <v>0.54918</v>
      </c>
      <c r="I105" s="56">
        <v>0.53659199999999996</v>
      </c>
      <c r="J105" s="56">
        <v>0.531532</v>
      </c>
      <c r="K105" s="56">
        <v>0.530389</v>
      </c>
      <c r="L105" s="56">
        <v>0.53064699999999998</v>
      </c>
      <c r="M105" s="56">
        <v>0.52516300000000005</v>
      </c>
      <c r="N105" s="56">
        <v>0.52126899999999998</v>
      </c>
      <c r="O105" s="56">
        <v>0.517648</v>
      </c>
      <c r="P105" s="56">
        <v>0.51513299999999995</v>
      </c>
      <c r="Q105" s="56">
        <v>0.51311700000000005</v>
      </c>
      <c r="R105" s="56">
        <v>0.51264299999999996</v>
      </c>
      <c r="S105" s="56">
        <v>0.51252799999999998</v>
      </c>
      <c r="T105" s="56">
        <v>0.512741</v>
      </c>
      <c r="U105" s="56">
        <v>0.51240799999999997</v>
      </c>
      <c r="V105" s="56">
        <v>0.51224000000000003</v>
      </c>
      <c r="W105" s="56">
        <v>0.50375999999999999</v>
      </c>
      <c r="X105" s="56">
        <v>0.49730400000000002</v>
      </c>
      <c r="Y105" s="56">
        <v>0.49198399999999998</v>
      </c>
      <c r="Z105" s="56">
        <v>0.48801099999999997</v>
      </c>
      <c r="AA105" s="56">
        <v>0.48484899999999997</v>
      </c>
      <c r="AB105" s="56">
        <v>0.48225899999999999</v>
      </c>
      <c r="AC105" s="56">
        <v>0.48034199999999999</v>
      </c>
      <c r="AD105" s="56">
        <v>0.47859200000000002</v>
      </c>
      <c r="AE105" s="56">
        <v>0.47733399999999998</v>
      </c>
      <c r="AF105" s="56">
        <v>0.47613100000000003</v>
      </c>
      <c r="AG105" s="56">
        <v>0.47534199999999999</v>
      </c>
      <c r="AH105" s="57">
        <v>-8.0070000000000002E-3</v>
      </c>
    </row>
    <row r="106" spans="1:34" ht="15" customHeight="1">
      <c r="A106" s="39" t="s">
        <v>194</v>
      </c>
      <c r="B106" s="43" t="s">
        <v>166</v>
      </c>
      <c r="C106" s="44">
        <v>0.105334</v>
      </c>
      <c r="D106" s="56">
        <v>0.10596899999999999</v>
      </c>
      <c r="E106" s="56">
        <v>0.10728</v>
      </c>
      <c r="F106" s="56">
        <v>0.106848</v>
      </c>
      <c r="G106" s="56">
        <v>0.106407</v>
      </c>
      <c r="H106" s="56">
        <v>0.105422</v>
      </c>
      <c r="I106" s="56">
        <v>0.10451299999999999</v>
      </c>
      <c r="J106" s="56">
        <v>0.10464</v>
      </c>
      <c r="K106" s="56">
        <v>0.10513400000000001</v>
      </c>
      <c r="L106" s="56">
        <v>0.10573399999999999</v>
      </c>
      <c r="M106" s="56">
        <v>0.106471</v>
      </c>
      <c r="N106" s="56">
        <v>0.107181</v>
      </c>
      <c r="O106" s="56">
        <v>0.107657</v>
      </c>
      <c r="P106" s="56">
        <v>0.108247</v>
      </c>
      <c r="Q106" s="56">
        <v>0.10872800000000001</v>
      </c>
      <c r="R106" s="56">
        <v>0.10936700000000001</v>
      </c>
      <c r="S106" s="56">
        <v>0.109943</v>
      </c>
      <c r="T106" s="56">
        <v>0.110523</v>
      </c>
      <c r="U106" s="56">
        <v>0.110939</v>
      </c>
      <c r="V106" s="56">
        <v>0.111364</v>
      </c>
      <c r="W106" s="56">
        <v>0.11183</v>
      </c>
      <c r="X106" s="56">
        <v>0.112384</v>
      </c>
      <c r="Y106" s="56">
        <v>0.11294</v>
      </c>
      <c r="Z106" s="56">
        <v>0.113442</v>
      </c>
      <c r="AA106" s="56">
        <v>0.113931</v>
      </c>
      <c r="AB106" s="56">
        <v>0.114413</v>
      </c>
      <c r="AC106" s="56">
        <v>0.114942</v>
      </c>
      <c r="AD106" s="56">
        <v>0.11550000000000001</v>
      </c>
      <c r="AE106" s="56">
        <v>0.116144</v>
      </c>
      <c r="AF106" s="56">
        <v>0.116711</v>
      </c>
      <c r="AG106" s="56">
        <v>0.117184</v>
      </c>
      <c r="AH106" s="57">
        <v>3.5599999999999998E-3</v>
      </c>
    </row>
    <row r="107" spans="1:34" ht="15" customHeight="1">
      <c r="A107" s="39" t="s">
        <v>195</v>
      </c>
      <c r="B107" s="43" t="s">
        <v>168</v>
      </c>
      <c r="C107" s="44">
        <v>7.6228000000000004E-2</v>
      </c>
      <c r="D107" s="56">
        <v>7.7252000000000001E-2</v>
      </c>
      <c r="E107" s="56">
        <v>7.8738000000000002E-2</v>
      </c>
      <c r="F107" s="56">
        <v>7.8917000000000001E-2</v>
      </c>
      <c r="G107" s="56">
        <v>7.9047000000000006E-2</v>
      </c>
      <c r="H107" s="56">
        <v>7.8729999999999994E-2</v>
      </c>
      <c r="I107" s="56">
        <v>7.8419000000000003E-2</v>
      </c>
      <c r="J107" s="56">
        <v>7.8839000000000006E-2</v>
      </c>
      <c r="K107" s="56">
        <v>7.9629000000000005E-2</v>
      </c>
      <c r="L107" s="56">
        <v>8.0598000000000003E-2</v>
      </c>
      <c r="M107" s="56">
        <v>8.1734000000000001E-2</v>
      </c>
      <c r="N107" s="56">
        <v>8.2950999999999997E-2</v>
      </c>
      <c r="O107" s="56">
        <v>8.4090999999999999E-2</v>
      </c>
      <c r="P107" s="56">
        <v>8.5433999999999996E-2</v>
      </c>
      <c r="Q107" s="56">
        <v>8.6809999999999998E-2</v>
      </c>
      <c r="R107" s="56">
        <v>8.8303000000000006E-2</v>
      </c>
      <c r="S107" s="56">
        <v>8.9736999999999997E-2</v>
      </c>
      <c r="T107" s="56">
        <v>9.1167999999999999E-2</v>
      </c>
      <c r="U107" s="56">
        <v>9.2454999999999996E-2</v>
      </c>
      <c r="V107" s="56">
        <v>9.3743000000000007E-2</v>
      </c>
      <c r="W107" s="56">
        <v>9.5057000000000003E-2</v>
      </c>
      <c r="X107" s="56">
        <v>9.6439999999999998E-2</v>
      </c>
      <c r="Y107" s="56">
        <v>9.7821000000000005E-2</v>
      </c>
      <c r="Z107" s="56">
        <v>9.9148E-2</v>
      </c>
      <c r="AA107" s="56">
        <v>0.100456</v>
      </c>
      <c r="AB107" s="56">
        <v>0.101752</v>
      </c>
      <c r="AC107" s="56">
        <v>0.10308299999999999</v>
      </c>
      <c r="AD107" s="56">
        <v>0.104437</v>
      </c>
      <c r="AE107" s="56">
        <v>0.105864</v>
      </c>
      <c r="AF107" s="56">
        <v>0.107214</v>
      </c>
      <c r="AG107" s="56">
        <v>0.108471</v>
      </c>
      <c r="AH107" s="57">
        <v>1.1828E-2</v>
      </c>
    </row>
    <row r="108" spans="1:34" ht="15" customHeight="1">
      <c r="A108" s="39" t="s">
        <v>196</v>
      </c>
      <c r="B108" s="43" t="s">
        <v>170</v>
      </c>
      <c r="C108" s="44">
        <v>0.59894199999999997</v>
      </c>
      <c r="D108" s="56">
        <v>0.58730199999999999</v>
      </c>
      <c r="E108" s="56">
        <v>0.58140999999999998</v>
      </c>
      <c r="F108" s="56">
        <v>0.56733900000000004</v>
      </c>
      <c r="G108" s="56">
        <v>0.55628599999999995</v>
      </c>
      <c r="H108" s="56">
        <v>0.54458300000000004</v>
      </c>
      <c r="I108" s="56">
        <v>0.53496200000000005</v>
      </c>
      <c r="J108" s="56">
        <v>0.53261700000000001</v>
      </c>
      <c r="K108" s="56">
        <v>0.53414600000000001</v>
      </c>
      <c r="L108" s="56">
        <v>0.53807799999999995</v>
      </c>
      <c r="M108" s="56">
        <v>0.54436300000000004</v>
      </c>
      <c r="N108" s="56">
        <v>0.55201299999999998</v>
      </c>
      <c r="O108" s="56">
        <v>0.560002</v>
      </c>
      <c r="P108" s="56">
        <v>0.56933500000000004</v>
      </c>
      <c r="Q108" s="56">
        <v>0.57898000000000005</v>
      </c>
      <c r="R108" s="56">
        <v>0.59024399999999999</v>
      </c>
      <c r="S108" s="56">
        <v>0.60203099999999998</v>
      </c>
      <c r="T108" s="56">
        <v>0.61410299999999995</v>
      </c>
      <c r="U108" s="56">
        <v>0.62519100000000005</v>
      </c>
      <c r="V108" s="56">
        <v>0.63575899999999996</v>
      </c>
      <c r="W108" s="56">
        <v>0.64554999999999996</v>
      </c>
      <c r="X108" s="56">
        <v>0.654478</v>
      </c>
      <c r="Y108" s="56">
        <v>0.66192499999999999</v>
      </c>
      <c r="Z108" s="56">
        <v>0.66880399999999995</v>
      </c>
      <c r="AA108" s="56">
        <v>0.67521399999999998</v>
      </c>
      <c r="AB108" s="56">
        <v>0.681288</v>
      </c>
      <c r="AC108" s="56">
        <v>0.68757000000000001</v>
      </c>
      <c r="AD108" s="56">
        <v>0.69366899999999998</v>
      </c>
      <c r="AE108" s="56">
        <v>0.70011400000000001</v>
      </c>
      <c r="AF108" s="56">
        <v>0.70623400000000003</v>
      </c>
      <c r="AG108" s="56">
        <v>0.71198600000000001</v>
      </c>
      <c r="AH108" s="57">
        <v>5.7800000000000004E-3</v>
      </c>
    </row>
    <row r="109" spans="1:34" ht="15" customHeight="1">
      <c r="A109" s="39" t="s">
        <v>197</v>
      </c>
      <c r="B109" s="43" t="s">
        <v>172</v>
      </c>
      <c r="C109" s="44">
        <v>0.2482</v>
      </c>
      <c r="D109" s="56">
        <v>0.23993</v>
      </c>
      <c r="E109" s="56">
        <v>0.233935</v>
      </c>
      <c r="F109" s="56">
        <v>0.22454499999999999</v>
      </c>
      <c r="G109" s="56">
        <v>0.21623400000000001</v>
      </c>
      <c r="H109" s="56">
        <v>0.207486</v>
      </c>
      <c r="I109" s="56">
        <v>0.199404</v>
      </c>
      <c r="J109" s="56">
        <v>0.19383</v>
      </c>
      <c r="K109" s="56">
        <v>0.18940499999999999</v>
      </c>
      <c r="L109" s="56">
        <v>0.18552299999999999</v>
      </c>
      <c r="M109" s="56">
        <v>0.18210100000000001</v>
      </c>
      <c r="N109" s="56">
        <v>0.17876400000000001</v>
      </c>
      <c r="O109" s="56">
        <v>0.175182</v>
      </c>
      <c r="P109" s="56">
        <v>0.171651</v>
      </c>
      <c r="Q109" s="56">
        <v>0.16786400000000001</v>
      </c>
      <c r="R109" s="56">
        <v>0.16418099999999999</v>
      </c>
      <c r="S109" s="56">
        <v>0.160275</v>
      </c>
      <c r="T109" s="56">
        <v>0.156495</v>
      </c>
      <c r="U109" s="56">
        <v>0.152583</v>
      </c>
      <c r="V109" s="56">
        <v>0.148698</v>
      </c>
      <c r="W109" s="56">
        <v>0.14483499999999999</v>
      </c>
      <c r="X109" s="56">
        <v>0.141043</v>
      </c>
      <c r="Y109" s="56">
        <v>0.13716600000000001</v>
      </c>
      <c r="Z109" s="56">
        <v>0.1333</v>
      </c>
      <c r="AA109" s="56">
        <v>0.12931200000000001</v>
      </c>
      <c r="AB109" s="56">
        <v>0.12518000000000001</v>
      </c>
      <c r="AC109" s="56">
        <v>0.120979</v>
      </c>
      <c r="AD109" s="56">
        <v>0.116587</v>
      </c>
      <c r="AE109" s="56">
        <v>0.11208799999999999</v>
      </c>
      <c r="AF109" s="56">
        <v>0.107267</v>
      </c>
      <c r="AG109" s="56">
        <v>0.102107</v>
      </c>
      <c r="AH109" s="57">
        <v>-2.9173000000000001E-2</v>
      </c>
    </row>
    <row r="110" spans="1:34" ht="15" customHeight="1">
      <c r="A110" s="39" t="s">
        <v>198</v>
      </c>
      <c r="B110" s="43" t="s">
        <v>174</v>
      </c>
      <c r="C110" s="44">
        <v>0.22392699999999999</v>
      </c>
      <c r="D110" s="56">
        <v>0.241091</v>
      </c>
      <c r="E110" s="56">
        <v>0.24384900000000001</v>
      </c>
      <c r="F110" s="56">
        <v>0.24181800000000001</v>
      </c>
      <c r="G110" s="56">
        <v>0.240172</v>
      </c>
      <c r="H110" s="56">
        <v>0.23697799999999999</v>
      </c>
      <c r="I110" s="56">
        <v>0.23361999999999999</v>
      </c>
      <c r="J110" s="56">
        <v>0.23272999999999999</v>
      </c>
      <c r="K110" s="56">
        <v>0.23261699999999999</v>
      </c>
      <c r="L110" s="56">
        <v>0.232574</v>
      </c>
      <c r="M110" s="56">
        <v>0.23225799999999999</v>
      </c>
      <c r="N110" s="56">
        <v>0.231685</v>
      </c>
      <c r="O110" s="56">
        <v>0.230213</v>
      </c>
      <c r="P110" s="56">
        <v>0.22844900000000001</v>
      </c>
      <c r="Q110" s="56">
        <v>0.225937</v>
      </c>
      <c r="R110" s="56">
        <v>0.22339500000000001</v>
      </c>
      <c r="S110" s="56">
        <v>0.220419</v>
      </c>
      <c r="T110" s="56">
        <v>0.21715000000000001</v>
      </c>
      <c r="U110" s="56">
        <v>0.21328</v>
      </c>
      <c r="V110" s="56">
        <v>0.20938899999999999</v>
      </c>
      <c r="W110" s="56">
        <v>0.20572499999999999</v>
      </c>
      <c r="X110" s="56">
        <v>0.20239399999999999</v>
      </c>
      <c r="Y110" s="56">
        <v>0.199214</v>
      </c>
      <c r="Z110" s="56">
        <v>0.19619300000000001</v>
      </c>
      <c r="AA110" s="56">
        <v>0.193466</v>
      </c>
      <c r="AB110" s="56">
        <v>0.19101099999999999</v>
      </c>
      <c r="AC110" s="56">
        <v>0.18896299999999999</v>
      </c>
      <c r="AD110" s="56">
        <v>0.18722</v>
      </c>
      <c r="AE110" s="56">
        <v>0.18590899999999999</v>
      </c>
      <c r="AF110" s="56">
        <v>0.18473200000000001</v>
      </c>
      <c r="AG110" s="56">
        <v>0.183726</v>
      </c>
      <c r="AH110" s="57">
        <v>-6.574E-3</v>
      </c>
    </row>
    <row r="111" spans="1:34" ht="15" customHeight="1">
      <c r="A111" s="39" t="s">
        <v>199</v>
      </c>
      <c r="B111" s="43" t="s">
        <v>176</v>
      </c>
      <c r="C111" s="44">
        <v>5.4173179999999999</v>
      </c>
      <c r="D111" s="56">
        <v>5.517531</v>
      </c>
      <c r="E111" s="56">
        <v>5.2904280000000004</v>
      </c>
      <c r="F111" s="56">
        <v>5.2672829999999999</v>
      </c>
      <c r="G111" s="56">
        <v>5.2377719999999997</v>
      </c>
      <c r="H111" s="56">
        <v>5.1873639999999996</v>
      </c>
      <c r="I111" s="56">
        <v>5.1637300000000002</v>
      </c>
      <c r="J111" s="56">
        <v>5.1872299999999996</v>
      </c>
      <c r="K111" s="56">
        <v>5.230664</v>
      </c>
      <c r="L111" s="56">
        <v>5.2812229999999998</v>
      </c>
      <c r="M111" s="56">
        <v>5.3405129999999996</v>
      </c>
      <c r="N111" s="56">
        <v>5.3995030000000002</v>
      </c>
      <c r="O111" s="56">
        <v>5.4492139999999996</v>
      </c>
      <c r="P111" s="56">
        <v>5.5029890000000004</v>
      </c>
      <c r="Q111" s="56">
        <v>5.5620520000000004</v>
      </c>
      <c r="R111" s="56">
        <v>5.6262169999999996</v>
      </c>
      <c r="S111" s="56">
        <v>5.6897349999999998</v>
      </c>
      <c r="T111" s="56">
        <v>5.7543189999999997</v>
      </c>
      <c r="U111" s="56">
        <v>5.811509</v>
      </c>
      <c r="V111" s="56">
        <v>5.8701059999999998</v>
      </c>
      <c r="W111" s="56">
        <v>5.9295859999999996</v>
      </c>
      <c r="X111" s="56">
        <v>5.9946849999999996</v>
      </c>
      <c r="Y111" s="56">
        <v>6.0616380000000003</v>
      </c>
      <c r="Z111" s="56">
        <v>6.1295609999999998</v>
      </c>
      <c r="AA111" s="56">
        <v>6.1960689999999996</v>
      </c>
      <c r="AB111" s="56">
        <v>6.2625080000000004</v>
      </c>
      <c r="AC111" s="56">
        <v>6.3333490000000001</v>
      </c>
      <c r="AD111" s="56">
        <v>6.4064579999999998</v>
      </c>
      <c r="AE111" s="56">
        <v>6.4866570000000001</v>
      </c>
      <c r="AF111" s="56">
        <v>6.5649730000000002</v>
      </c>
      <c r="AG111" s="56">
        <v>6.6400810000000003</v>
      </c>
      <c r="AH111" s="57">
        <v>6.8069999999999997E-3</v>
      </c>
    </row>
    <row r="112" spans="1:34" ht="15" customHeight="1">
      <c r="A112" s="39" t="s">
        <v>200</v>
      </c>
      <c r="B112" s="42" t="s">
        <v>201</v>
      </c>
      <c r="C112" s="45">
        <v>21.005993</v>
      </c>
      <c r="D112" s="58">
        <v>21.035762999999999</v>
      </c>
      <c r="E112" s="58">
        <v>21.244858000000001</v>
      </c>
      <c r="F112" s="58">
        <v>21.087658000000001</v>
      </c>
      <c r="G112" s="58">
        <v>20.952598999999999</v>
      </c>
      <c r="H112" s="58">
        <v>20.738651000000001</v>
      </c>
      <c r="I112" s="58">
        <v>20.547239000000001</v>
      </c>
      <c r="J112" s="58">
        <v>20.500430999999999</v>
      </c>
      <c r="K112" s="58">
        <v>20.519217999999999</v>
      </c>
      <c r="L112" s="58">
        <v>20.560032</v>
      </c>
      <c r="M112" s="58">
        <v>20.613861</v>
      </c>
      <c r="N112" s="58">
        <v>20.678925</v>
      </c>
      <c r="O112" s="58">
        <v>20.726565999999998</v>
      </c>
      <c r="P112" s="58">
        <v>20.788119999999999</v>
      </c>
      <c r="Q112" s="58">
        <v>20.851172999999999</v>
      </c>
      <c r="R112" s="58">
        <v>20.9436</v>
      </c>
      <c r="S112" s="58">
        <v>21.040094</v>
      </c>
      <c r="T112" s="58">
        <v>21.146532000000001</v>
      </c>
      <c r="U112" s="58">
        <v>21.234878999999999</v>
      </c>
      <c r="V112" s="58">
        <v>21.325555999999999</v>
      </c>
      <c r="W112" s="58">
        <v>21.415388</v>
      </c>
      <c r="X112" s="58">
        <v>21.518371999999999</v>
      </c>
      <c r="Y112" s="58">
        <v>21.626104000000002</v>
      </c>
      <c r="Z112" s="58">
        <v>21.738506000000001</v>
      </c>
      <c r="AA112" s="58">
        <v>21.850746000000001</v>
      </c>
      <c r="AB112" s="58">
        <v>21.961483000000001</v>
      </c>
      <c r="AC112" s="58">
        <v>22.086281</v>
      </c>
      <c r="AD112" s="58">
        <v>22.21294</v>
      </c>
      <c r="AE112" s="58">
        <v>22.356724</v>
      </c>
      <c r="AF112" s="58">
        <v>22.495386</v>
      </c>
      <c r="AG112" s="58">
        <v>22.62989</v>
      </c>
      <c r="AH112" s="59">
        <v>2.4849999999999998E-3</v>
      </c>
    </row>
    <row r="113" spans="1:34" ht="15" customHeight="1">
      <c r="A113" s="39" t="s">
        <v>202</v>
      </c>
      <c r="B113" s="43" t="s">
        <v>203</v>
      </c>
      <c r="C113" s="44">
        <v>7.8131000000000006E-2</v>
      </c>
      <c r="D113" s="56">
        <v>8.9439000000000005E-2</v>
      </c>
      <c r="E113" s="56">
        <v>9.8996000000000001E-2</v>
      </c>
      <c r="F113" s="56">
        <v>0.10828400000000001</v>
      </c>
      <c r="G113" s="56">
        <v>0.117412</v>
      </c>
      <c r="H113" s="56">
        <v>0.12662599999999999</v>
      </c>
      <c r="I113" s="56">
        <v>0.13608999999999999</v>
      </c>
      <c r="J113" s="56">
        <v>0.145616</v>
      </c>
      <c r="K113" s="56">
        <v>0.15523799999999999</v>
      </c>
      <c r="L113" s="56">
        <v>0.16494300000000001</v>
      </c>
      <c r="M113" s="56">
        <v>0.17486399999999999</v>
      </c>
      <c r="N113" s="56">
        <v>0.185082</v>
      </c>
      <c r="O113" s="56">
        <v>0.19552700000000001</v>
      </c>
      <c r="P113" s="56">
        <v>0.20619000000000001</v>
      </c>
      <c r="Q113" s="56">
        <v>0.217114</v>
      </c>
      <c r="R113" s="56">
        <v>0.22825300000000001</v>
      </c>
      <c r="S113" s="56">
        <v>0.23962600000000001</v>
      </c>
      <c r="T113" s="56">
        <v>0.25120300000000001</v>
      </c>
      <c r="U113" s="56">
        <v>0.26299899999999998</v>
      </c>
      <c r="V113" s="56">
        <v>0.275007</v>
      </c>
      <c r="W113" s="56">
        <v>0.287302</v>
      </c>
      <c r="X113" s="56">
        <v>0.29986499999999999</v>
      </c>
      <c r="Y113" s="56">
        <v>0.31278499999999998</v>
      </c>
      <c r="Z113" s="56">
        <v>0.326067</v>
      </c>
      <c r="AA113" s="56">
        <v>0.33971499999999999</v>
      </c>
      <c r="AB113" s="56">
        <v>0.35381099999999999</v>
      </c>
      <c r="AC113" s="56">
        <v>0.36832900000000002</v>
      </c>
      <c r="AD113" s="56">
        <v>0.38323400000000002</v>
      </c>
      <c r="AE113" s="56">
        <v>0.39861600000000003</v>
      </c>
      <c r="AF113" s="56">
        <v>0.41442000000000001</v>
      </c>
      <c r="AG113" s="56">
        <v>0.43064400000000003</v>
      </c>
      <c r="AH113" s="57">
        <v>5.8546000000000001E-2</v>
      </c>
    </row>
    <row r="114" spans="1:34" ht="15" customHeight="1">
      <c r="A114" s="39" t="s">
        <v>204</v>
      </c>
      <c r="B114" s="42" t="s">
        <v>205</v>
      </c>
      <c r="C114" s="45">
        <v>20.927862000000001</v>
      </c>
      <c r="D114" s="58">
        <v>20.946323</v>
      </c>
      <c r="E114" s="58">
        <v>21.145861</v>
      </c>
      <c r="F114" s="58">
        <v>20.979374</v>
      </c>
      <c r="G114" s="58">
        <v>20.835186</v>
      </c>
      <c r="H114" s="58">
        <v>20.612026</v>
      </c>
      <c r="I114" s="58">
        <v>20.411148000000001</v>
      </c>
      <c r="J114" s="58">
        <v>20.354814999999999</v>
      </c>
      <c r="K114" s="58">
        <v>20.363980999999999</v>
      </c>
      <c r="L114" s="58">
        <v>20.395088000000001</v>
      </c>
      <c r="M114" s="58">
        <v>20.438997000000001</v>
      </c>
      <c r="N114" s="58">
        <v>20.493842999999998</v>
      </c>
      <c r="O114" s="58">
        <v>20.531037999999999</v>
      </c>
      <c r="P114" s="58">
        <v>20.58193</v>
      </c>
      <c r="Q114" s="58">
        <v>20.634060000000002</v>
      </c>
      <c r="R114" s="58">
        <v>20.715347000000001</v>
      </c>
      <c r="S114" s="58">
        <v>20.800467999999999</v>
      </c>
      <c r="T114" s="58">
        <v>20.895329</v>
      </c>
      <c r="U114" s="58">
        <v>20.971879999999999</v>
      </c>
      <c r="V114" s="58">
        <v>21.050549</v>
      </c>
      <c r="W114" s="58">
        <v>21.128086</v>
      </c>
      <c r="X114" s="58">
        <v>21.218506000000001</v>
      </c>
      <c r="Y114" s="58">
        <v>21.313320000000001</v>
      </c>
      <c r="Z114" s="58">
        <v>21.412438999999999</v>
      </c>
      <c r="AA114" s="58">
        <v>21.511030000000002</v>
      </c>
      <c r="AB114" s="58">
        <v>21.607672000000001</v>
      </c>
      <c r="AC114" s="58">
        <v>21.717950999999999</v>
      </c>
      <c r="AD114" s="58">
        <v>21.829706000000002</v>
      </c>
      <c r="AE114" s="58">
        <v>21.958109</v>
      </c>
      <c r="AF114" s="58">
        <v>22.080967000000001</v>
      </c>
      <c r="AG114" s="58">
        <v>22.199245000000001</v>
      </c>
      <c r="AH114" s="59">
        <v>1.9680000000000001E-3</v>
      </c>
    </row>
    <row r="116" spans="1:34" ht="15" customHeight="1">
      <c r="B116" s="42" t="s">
        <v>206</v>
      </c>
    </row>
    <row r="117" spans="1:34" ht="15" customHeight="1">
      <c r="A117" s="39" t="s">
        <v>207</v>
      </c>
      <c r="B117" s="43" t="s">
        <v>208</v>
      </c>
      <c r="C117" s="44">
        <v>1.3027E-2</v>
      </c>
      <c r="D117" s="56">
        <v>1.5183E-2</v>
      </c>
      <c r="E117" s="56">
        <v>1.7817E-2</v>
      </c>
      <c r="F117" s="56">
        <v>1.9005000000000001E-2</v>
      </c>
      <c r="G117" s="56">
        <v>2.0483999999999999E-2</v>
      </c>
      <c r="H117" s="56">
        <v>2.1389999999999999E-2</v>
      </c>
      <c r="I117" s="56">
        <v>2.2734999999999998E-2</v>
      </c>
      <c r="J117" s="56">
        <v>2.3963000000000002E-2</v>
      </c>
      <c r="K117" s="56">
        <v>2.5274999999999999E-2</v>
      </c>
      <c r="L117" s="56">
        <v>2.6539E-2</v>
      </c>
      <c r="M117" s="56">
        <v>2.7795E-2</v>
      </c>
      <c r="N117" s="56">
        <v>2.8951000000000001E-2</v>
      </c>
      <c r="O117" s="56">
        <v>3.0151000000000001E-2</v>
      </c>
      <c r="P117" s="56">
        <v>3.1366999999999999E-2</v>
      </c>
      <c r="Q117" s="56">
        <v>3.2542000000000001E-2</v>
      </c>
      <c r="R117" s="56">
        <v>3.3729000000000002E-2</v>
      </c>
      <c r="S117" s="56">
        <v>3.4930999999999997E-2</v>
      </c>
      <c r="T117" s="56">
        <v>3.61E-2</v>
      </c>
      <c r="U117" s="56">
        <v>3.7217E-2</v>
      </c>
      <c r="V117" s="56">
        <v>3.8406000000000003E-2</v>
      </c>
      <c r="W117" s="56">
        <v>3.9655000000000003E-2</v>
      </c>
      <c r="X117" s="56">
        <v>4.0898999999999998E-2</v>
      </c>
      <c r="Y117" s="56">
        <v>4.2190999999999999E-2</v>
      </c>
      <c r="Z117" s="56">
        <v>4.3469000000000001E-2</v>
      </c>
      <c r="AA117" s="56">
        <v>4.4774000000000001E-2</v>
      </c>
      <c r="AB117" s="56">
        <v>4.6102999999999998E-2</v>
      </c>
      <c r="AC117" s="56">
        <v>4.7516000000000003E-2</v>
      </c>
      <c r="AD117" s="56">
        <v>4.8974999999999998E-2</v>
      </c>
      <c r="AE117" s="56">
        <v>5.0460999999999999E-2</v>
      </c>
      <c r="AF117" s="56">
        <v>5.1894000000000003E-2</v>
      </c>
      <c r="AG117" s="56">
        <v>5.3342000000000001E-2</v>
      </c>
      <c r="AH117" s="57">
        <v>4.8111000000000001E-2</v>
      </c>
    </row>
    <row r="118" spans="1:34" ht="15" customHeight="1">
      <c r="A118" s="39" t="s">
        <v>209</v>
      </c>
      <c r="B118" s="43" t="s">
        <v>210</v>
      </c>
      <c r="C118" s="44">
        <v>4.1875999999999997E-2</v>
      </c>
      <c r="D118" s="56">
        <v>4.5830999999999997E-2</v>
      </c>
      <c r="E118" s="56">
        <v>4.6117999999999999E-2</v>
      </c>
      <c r="F118" s="56">
        <v>4.5619E-2</v>
      </c>
      <c r="G118" s="56">
        <v>4.5566000000000002E-2</v>
      </c>
      <c r="H118" s="56">
        <v>4.4778999999999999E-2</v>
      </c>
      <c r="I118" s="56">
        <v>4.4589999999999998E-2</v>
      </c>
      <c r="J118" s="56">
        <v>4.4705000000000002E-2</v>
      </c>
      <c r="K118" s="56">
        <v>4.4933000000000001E-2</v>
      </c>
      <c r="L118" s="56">
        <v>4.5137999999999998E-2</v>
      </c>
      <c r="M118" s="56">
        <v>4.5601999999999997E-2</v>
      </c>
      <c r="N118" s="56">
        <v>4.5950999999999999E-2</v>
      </c>
      <c r="O118" s="56">
        <v>4.6161000000000001E-2</v>
      </c>
      <c r="P118" s="56">
        <v>4.6390000000000001E-2</v>
      </c>
      <c r="Q118" s="56">
        <v>4.6642999999999997E-2</v>
      </c>
      <c r="R118" s="56">
        <v>4.6836999999999997E-2</v>
      </c>
      <c r="S118" s="56">
        <v>4.7087999999999998E-2</v>
      </c>
      <c r="T118" s="56">
        <v>4.7438000000000001E-2</v>
      </c>
      <c r="U118" s="56">
        <v>4.7509999999999997E-2</v>
      </c>
      <c r="V118" s="56">
        <v>4.7744000000000002E-2</v>
      </c>
      <c r="W118" s="56">
        <v>4.7961999999999998E-2</v>
      </c>
      <c r="X118" s="56">
        <v>4.8198999999999999E-2</v>
      </c>
      <c r="Y118" s="56">
        <v>4.8433999999999998E-2</v>
      </c>
      <c r="Z118" s="56">
        <v>4.8627999999999998E-2</v>
      </c>
      <c r="AA118" s="56">
        <v>4.8779999999999997E-2</v>
      </c>
      <c r="AB118" s="56">
        <v>4.8828000000000003E-2</v>
      </c>
      <c r="AC118" s="56">
        <v>4.8940999999999998E-2</v>
      </c>
      <c r="AD118" s="56">
        <v>4.9234E-2</v>
      </c>
      <c r="AE118" s="56">
        <v>4.9318000000000001E-2</v>
      </c>
      <c r="AF118" s="56">
        <v>4.9361000000000002E-2</v>
      </c>
      <c r="AG118" s="56">
        <v>4.9486000000000002E-2</v>
      </c>
      <c r="AH118" s="57">
        <v>5.581E-3</v>
      </c>
    </row>
    <row r="119" spans="1:34" ht="15" customHeight="1">
      <c r="A119" s="39" t="s">
        <v>211</v>
      </c>
      <c r="B119" s="43" t="s">
        <v>212</v>
      </c>
      <c r="C119" s="44">
        <v>0.224748</v>
      </c>
      <c r="D119" s="56">
        <v>0.25952999999999998</v>
      </c>
      <c r="E119" s="56">
        <v>0.28950999999999999</v>
      </c>
      <c r="F119" s="56">
        <v>0.31522600000000001</v>
      </c>
      <c r="G119" s="56">
        <v>0.34195799999999998</v>
      </c>
      <c r="H119" s="56">
        <v>0.36465500000000001</v>
      </c>
      <c r="I119" s="56">
        <v>0.38978800000000002</v>
      </c>
      <c r="J119" s="56">
        <v>0.41790300000000002</v>
      </c>
      <c r="K119" s="56">
        <v>0.44681700000000002</v>
      </c>
      <c r="L119" s="56">
        <v>0.47486</v>
      </c>
      <c r="M119" s="56">
        <v>0.50702400000000003</v>
      </c>
      <c r="N119" s="56">
        <v>0.53750600000000004</v>
      </c>
      <c r="O119" s="56">
        <v>0.56687399999999999</v>
      </c>
      <c r="P119" s="56">
        <v>0.59701300000000002</v>
      </c>
      <c r="Q119" s="56">
        <v>0.62914899999999996</v>
      </c>
      <c r="R119" s="56">
        <v>0.66230100000000003</v>
      </c>
      <c r="S119" s="56">
        <v>0.69674899999999995</v>
      </c>
      <c r="T119" s="56">
        <v>0.73366699999999996</v>
      </c>
      <c r="U119" s="56">
        <v>0.76523300000000005</v>
      </c>
      <c r="V119" s="56">
        <v>0.80181400000000003</v>
      </c>
      <c r="W119" s="56">
        <v>0.838758</v>
      </c>
      <c r="X119" s="56">
        <v>0.87630799999999998</v>
      </c>
      <c r="Y119" s="56">
        <v>0.91482699999999995</v>
      </c>
      <c r="Z119" s="56">
        <v>0.95336900000000002</v>
      </c>
      <c r="AA119" s="56">
        <v>0.99279799999999996</v>
      </c>
      <c r="AB119" s="56">
        <v>1.0310410000000001</v>
      </c>
      <c r="AC119" s="56">
        <v>1.0708819999999999</v>
      </c>
      <c r="AD119" s="56">
        <v>1.114576</v>
      </c>
      <c r="AE119" s="56">
        <v>1.1559360000000001</v>
      </c>
      <c r="AF119" s="56">
        <v>1.196906</v>
      </c>
      <c r="AG119" s="56">
        <v>1.241698</v>
      </c>
      <c r="AH119" s="57">
        <v>5.8630000000000002E-2</v>
      </c>
    </row>
    <row r="120" spans="1:34" ht="15" customHeight="1">
      <c r="A120" s="39" t="s">
        <v>213</v>
      </c>
      <c r="B120" s="43" t="s">
        <v>214</v>
      </c>
      <c r="C120" s="44">
        <v>1.7200000000000001E-4</v>
      </c>
      <c r="D120" s="56">
        <v>1.74E-4</v>
      </c>
      <c r="E120" s="56">
        <v>1.73E-4</v>
      </c>
      <c r="F120" s="56">
        <v>1.7100000000000001E-4</v>
      </c>
      <c r="G120" s="56">
        <v>1.7000000000000001E-4</v>
      </c>
      <c r="H120" s="56">
        <v>1.65E-4</v>
      </c>
      <c r="I120" s="56">
        <v>1.64E-4</v>
      </c>
      <c r="J120" s="56">
        <v>1.63E-4</v>
      </c>
      <c r="K120" s="56">
        <v>1.63E-4</v>
      </c>
      <c r="L120" s="56">
        <v>1.6200000000000001E-4</v>
      </c>
      <c r="M120" s="56">
        <v>1.6200000000000001E-4</v>
      </c>
      <c r="N120" s="56">
        <v>1.6200000000000001E-4</v>
      </c>
      <c r="O120" s="56">
        <v>1.6200000000000001E-4</v>
      </c>
      <c r="P120" s="56">
        <v>1.6100000000000001E-4</v>
      </c>
      <c r="Q120" s="56">
        <v>1.6100000000000001E-4</v>
      </c>
      <c r="R120" s="56">
        <v>1.6100000000000001E-4</v>
      </c>
      <c r="S120" s="56">
        <v>1.6100000000000001E-4</v>
      </c>
      <c r="T120" s="56">
        <v>1.6100000000000001E-4</v>
      </c>
      <c r="U120" s="56">
        <v>1.6000000000000001E-4</v>
      </c>
      <c r="V120" s="56">
        <v>1.6100000000000001E-4</v>
      </c>
      <c r="W120" s="56">
        <v>1.6200000000000001E-4</v>
      </c>
      <c r="X120" s="56">
        <v>1.63E-4</v>
      </c>
      <c r="Y120" s="56">
        <v>1.65E-4</v>
      </c>
      <c r="Z120" s="56">
        <v>1.6699999999999999E-4</v>
      </c>
      <c r="AA120" s="56">
        <v>1.6899999999999999E-4</v>
      </c>
      <c r="AB120" s="56">
        <v>1.7000000000000001E-4</v>
      </c>
      <c r="AC120" s="56">
        <v>1.7200000000000001E-4</v>
      </c>
      <c r="AD120" s="56">
        <v>1.74E-4</v>
      </c>
      <c r="AE120" s="56">
        <v>1.76E-4</v>
      </c>
      <c r="AF120" s="56">
        <v>1.7799999999999999E-4</v>
      </c>
      <c r="AG120" s="56">
        <v>1.8000000000000001E-4</v>
      </c>
      <c r="AH120" s="57">
        <v>1.374E-3</v>
      </c>
    </row>
    <row r="121" spans="1:34" ht="15" customHeight="1">
      <c r="A121" s="39" t="s">
        <v>215</v>
      </c>
      <c r="B121" s="42" t="s">
        <v>216</v>
      </c>
      <c r="C121" s="45">
        <v>0.27982400000000002</v>
      </c>
      <c r="D121" s="58">
        <v>0.32071699999999997</v>
      </c>
      <c r="E121" s="58">
        <v>0.35361799999999999</v>
      </c>
      <c r="F121" s="58">
        <v>0.38002000000000002</v>
      </c>
      <c r="G121" s="58">
        <v>0.40817700000000001</v>
      </c>
      <c r="H121" s="58">
        <v>0.43098999999999998</v>
      </c>
      <c r="I121" s="58">
        <v>0.45727699999999999</v>
      </c>
      <c r="J121" s="58">
        <v>0.486734</v>
      </c>
      <c r="K121" s="58">
        <v>0.51718900000000001</v>
      </c>
      <c r="L121" s="58">
        <v>0.54669900000000005</v>
      </c>
      <c r="M121" s="58">
        <v>0.58058299999999996</v>
      </c>
      <c r="N121" s="58">
        <v>0.61256999999999995</v>
      </c>
      <c r="O121" s="58">
        <v>0.64334800000000003</v>
      </c>
      <c r="P121" s="58">
        <v>0.67493199999999998</v>
      </c>
      <c r="Q121" s="58">
        <v>0.70849499999999999</v>
      </c>
      <c r="R121" s="58">
        <v>0.74302800000000002</v>
      </c>
      <c r="S121" s="58">
        <v>0.77892899999999998</v>
      </c>
      <c r="T121" s="58">
        <v>0.81736699999999995</v>
      </c>
      <c r="U121" s="58">
        <v>0.85011999999999999</v>
      </c>
      <c r="V121" s="58">
        <v>0.88812500000000005</v>
      </c>
      <c r="W121" s="58">
        <v>0.92653700000000005</v>
      </c>
      <c r="X121" s="58">
        <v>0.96557000000000004</v>
      </c>
      <c r="Y121" s="58">
        <v>1.005617</v>
      </c>
      <c r="Z121" s="58">
        <v>1.045633</v>
      </c>
      <c r="AA121" s="58">
        <v>1.0865199999999999</v>
      </c>
      <c r="AB121" s="58">
        <v>1.126142</v>
      </c>
      <c r="AC121" s="58">
        <v>1.167511</v>
      </c>
      <c r="AD121" s="58">
        <v>1.21296</v>
      </c>
      <c r="AE121" s="58">
        <v>1.2558910000000001</v>
      </c>
      <c r="AF121" s="58">
        <v>1.2983389999999999</v>
      </c>
      <c r="AG121" s="58">
        <v>1.344705</v>
      </c>
      <c r="AH121" s="59">
        <v>5.3719000000000003E-2</v>
      </c>
    </row>
    <row r="123" spans="1:34" ht="15" customHeight="1">
      <c r="B123" s="42" t="s">
        <v>217</v>
      </c>
    </row>
    <row r="124" spans="1:34" ht="15" customHeight="1">
      <c r="A124" s="39" t="s">
        <v>218</v>
      </c>
      <c r="B124" s="43" t="s">
        <v>219</v>
      </c>
      <c r="C124" s="48">
        <v>5958</v>
      </c>
      <c r="D124" s="62">
        <v>6244</v>
      </c>
      <c r="E124" s="62">
        <v>6198</v>
      </c>
      <c r="F124" s="62">
        <v>6187</v>
      </c>
      <c r="G124" s="62">
        <v>6176</v>
      </c>
      <c r="H124" s="62">
        <v>6165</v>
      </c>
      <c r="I124" s="62">
        <v>6153</v>
      </c>
      <c r="J124" s="62">
        <v>6142</v>
      </c>
      <c r="K124" s="62">
        <v>6130</v>
      </c>
      <c r="L124" s="62">
        <v>6118</v>
      </c>
      <c r="M124" s="62">
        <v>6107</v>
      </c>
      <c r="N124" s="62">
        <v>6095</v>
      </c>
      <c r="O124" s="62">
        <v>6083</v>
      </c>
      <c r="P124" s="62">
        <v>6071</v>
      </c>
      <c r="Q124" s="62">
        <v>6059</v>
      </c>
      <c r="R124" s="62">
        <v>6048</v>
      </c>
      <c r="S124" s="62">
        <v>6036</v>
      </c>
      <c r="T124" s="62">
        <v>6024</v>
      </c>
      <c r="U124" s="62">
        <v>6012</v>
      </c>
      <c r="V124" s="62">
        <v>6000</v>
      </c>
      <c r="W124" s="62">
        <v>5988</v>
      </c>
      <c r="X124" s="62">
        <v>5976</v>
      </c>
      <c r="Y124" s="62">
        <v>5964</v>
      </c>
      <c r="Z124" s="62">
        <v>5952</v>
      </c>
      <c r="AA124" s="62">
        <v>5940</v>
      </c>
      <c r="AB124" s="62">
        <v>5929</v>
      </c>
      <c r="AC124" s="62">
        <v>5917</v>
      </c>
      <c r="AD124" s="62">
        <v>5905</v>
      </c>
      <c r="AE124" s="62">
        <v>5893</v>
      </c>
      <c r="AF124" s="62">
        <v>5881</v>
      </c>
      <c r="AG124" s="62">
        <v>5869</v>
      </c>
      <c r="AH124" s="57">
        <v>-5.0199999999999995E-4</v>
      </c>
    </row>
    <row r="125" spans="1:34" ht="15" customHeight="1">
      <c r="A125" s="39" t="s">
        <v>220</v>
      </c>
      <c r="B125" s="43" t="s">
        <v>221</v>
      </c>
      <c r="C125" s="48">
        <v>5371</v>
      </c>
      <c r="D125" s="62">
        <v>5595</v>
      </c>
      <c r="E125" s="62">
        <v>5569</v>
      </c>
      <c r="F125" s="62">
        <v>5558</v>
      </c>
      <c r="G125" s="62">
        <v>5548</v>
      </c>
      <c r="H125" s="62">
        <v>5538</v>
      </c>
      <c r="I125" s="62">
        <v>5528</v>
      </c>
      <c r="J125" s="62">
        <v>5517</v>
      </c>
      <c r="K125" s="62">
        <v>5507</v>
      </c>
      <c r="L125" s="62">
        <v>5497</v>
      </c>
      <c r="M125" s="62">
        <v>5487</v>
      </c>
      <c r="N125" s="62">
        <v>5477</v>
      </c>
      <c r="O125" s="62">
        <v>5467</v>
      </c>
      <c r="P125" s="62">
        <v>5457</v>
      </c>
      <c r="Q125" s="62">
        <v>5446</v>
      </c>
      <c r="R125" s="62">
        <v>5436</v>
      </c>
      <c r="S125" s="62">
        <v>5426</v>
      </c>
      <c r="T125" s="62">
        <v>5416</v>
      </c>
      <c r="U125" s="62">
        <v>5406</v>
      </c>
      <c r="V125" s="62">
        <v>5396</v>
      </c>
      <c r="W125" s="62">
        <v>5386</v>
      </c>
      <c r="X125" s="62">
        <v>5376</v>
      </c>
      <c r="Y125" s="62">
        <v>5366</v>
      </c>
      <c r="Z125" s="62">
        <v>5355</v>
      </c>
      <c r="AA125" s="62">
        <v>5345</v>
      </c>
      <c r="AB125" s="62">
        <v>5335</v>
      </c>
      <c r="AC125" s="62">
        <v>5325</v>
      </c>
      <c r="AD125" s="62">
        <v>5315</v>
      </c>
      <c r="AE125" s="62">
        <v>5305</v>
      </c>
      <c r="AF125" s="62">
        <v>5295</v>
      </c>
      <c r="AG125" s="62">
        <v>5285</v>
      </c>
      <c r="AH125" s="57">
        <v>-5.3799999999999996E-4</v>
      </c>
    </row>
    <row r="126" spans="1:34" ht="15" customHeight="1">
      <c r="A126" s="39" t="s">
        <v>222</v>
      </c>
      <c r="B126" s="43" t="s">
        <v>223</v>
      </c>
      <c r="C126" s="48">
        <v>6000</v>
      </c>
      <c r="D126" s="62">
        <v>6217</v>
      </c>
      <c r="E126" s="62">
        <v>6172</v>
      </c>
      <c r="F126" s="62">
        <v>6167</v>
      </c>
      <c r="G126" s="62">
        <v>6163</v>
      </c>
      <c r="H126" s="62">
        <v>6159</v>
      </c>
      <c r="I126" s="62">
        <v>6155</v>
      </c>
      <c r="J126" s="62">
        <v>6151</v>
      </c>
      <c r="K126" s="62">
        <v>6147</v>
      </c>
      <c r="L126" s="62">
        <v>6143</v>
      </c>
      <c r="M126" s="62">
        <v>6138</v>
      </c>
      <c r="N126" s="62">
        <v>6134</v>
      </c>
      <c r="O126" s="62">
        <v>6130</v>
      </c>
      <c r="P126" s="62">
        <v>6126</v>
      </c>
      <c r="Q126" s="62">
        <v>6122</v>
      </c>
      <c r="R126" s="62">
        <v>6118</v>
      </c>
      <c r="S126" s="62">
        <v>6114</v>
      </c>
      <c r="T126" s="62">
        <v>6109</v>
      </c>
      <c r="U126" s="62">
        <v>6105</v>
      </c>
      <c r="V126" s="62">
        <v>6101</v>
      </c>
      <c r="W126" s="62">
        <v>6097</v>
      </c>
      <c r="X126" s="62">
        <v>6093</v>
      </c>
      <c r="Y126" s="62">
        <v>6089</v>
      </c>
      <c r="Z126" s="62">
        <v>6084</v>
      </c>
      <c r="AA126" s="62">
        <v>6080</v>
      </c>
      <c r="AB126" s="62">
        <v>6076</v>
      </c>
      <c r="AC126" s="62">
        <v>6072</v>
      </c>
      <c r="AD126" s="62">
        <v>6068</v>
      </c>
      <c r="AE126" s="62">
        <v>6064</v>
      </c>
      <c r="AF126" s="62">
        <v>6059</v>
      </c>
      <c r="AG126" s="62">
        <v>6055</v>
      </c>
      <c r="AH126" s="57">
        <v>3.0400000000000002E-4</v>
      </c>
    </row>
    <row r="127" spans="1:34" ht="15" customHeight="1">
      <c r="A127" s="39" t="s">
        <v>224</v>
      </c>
      <c r="B127" s="43" t="s">
        <v>225</v>
      </c>
      <c r="C127" s="48">
        <v>6410</v>
      </c>
      <c r="D127" s="62">
        <v>6529</v>
      </c>
      <c r="E127" s="62">
        <v>6490</v>
      </c>
      <c r="F127" s="62">
        <v>6489</v>
      </c>
      <c r="G127" s="62">
        <v>6487</v>
      </c>
      <c r="H127" s="62">
        <v>6485</v>
      </c>
      <c r="I127" s="62">
        <v>6483</v>
      </c>
      <c r="J127" s="62">
        <v>6481</v>
      </c>
      <c r="K127" s="62">
        <v>6479</v>
      </c>
      <c r="L127" s="62">
        <v>6477</v>
      </c>
      <c r="M127" s="62">
        <v>6474</v>
      </c>
      <c r="N127" s="62">
        <v>6472</v>
      </c>
      <c r="O127" s="62">
        <v>6470</v>
      </c>
      <c r="P127" s="62">
        <v>6467</v>
      </c>
      <c r="Q127" s="62">
        <v>6465</v>
      </c>
      <c r="R127" s="62">
        <v>6462</v>
      </c>
      <c r="S127" s="62">
        <v>6459</v>
      </c>
      <c r="T127" s="62">
        <v>6457</v>
      </c>
      <c r="U127" s="62">
        <v>6454</v>
      </c>
      <c r="V127" s="62">
        <v>6451</v>
      </c>
      <c r="W127" s="62">
        <v>6449</v>
      </c>
      <c r="X127" s="62">
        <v>6446</v>
      </c>
      <c r="Y127" s="62">
        <v>6443</v>
      </c>
      <c r="Z127" s="62">
        <v>6440</v>
      </c>
      <c r="AA127" s="62">
        <v>6437</v>
      </c>
      <c r="AB127" s="62">
        <v>6434</v>
      </c>
      <c r="AC127" s="62">
        <v>6431</v>
      </c>
      <c r="AD127" s="62">
        <v>6428</v>
      </c>
      <c r="AE127" s="62">
        <v>6426</v>
      </c>
      <c r="AF127" s="62">
        <v>6423</v>
      </c>
      <c r="AG127" s="62">
        <v>6420</v>
      </c>
      <c r="AH127" s="57">
        <v>5.1999999999999997E-5</v>
      </c>
    </row>
    <row r="128" spans="1:34" ht="15" customHeight="1">
      <c r="A128" s="39" t="s">
        <v>226</v>
      </c>
      <c r="B128" s="43" t="s">
        <v>227</v>
      </c>
      <c r="C128" s="48">
        <v>2335</v>
      </c>
      <c r="D128" s="62">
        <v>2486</v>
      </c>
      <c r="E128" s="62">
        <v>2520</v>
      </c>
      <c r="F128" s="62">
        <v>2511</v>
      </c>
      <c r="G128" s="62">
        <v>2503</v>
      </c>
      <c r="H128" s="62">
        <v>2495</v>
      </c>
      <c r="I128" s="62">
        <v>2487</v>
      </c>
      <c r="J128" s="62">
        <v>2479</v>
      </c>
      <c r="K128" s="62">
        <v>2471</v>
      </c>
      <c r="L128" s="62">
        <v>2463</v>
      </c>
      <c r="M128" s="62">
        <v>2455</v>
      </c>
      <c r="N128" s="62">
        <v>2448</v>
      </c>
      <c r="O128" s="62">
        <v>2440</v>
      </c>
      <c r="P128" s="62">
        <v>2432</v>
      </c>
      <c r="Q128" s="62">
        <v>2424</v>
      </c>
      <c r="R128" s="62">
        <v>2417</v>
      </c>
      <c r="S128" s="62">
        <v>2409</v>
      </c>
      <c r="T128" s="62">
        <v>2401</v>
      </c>
      <c r="U128" s="62">
        <v>2393</v>
      </c>
      <c r="V128" s="62">
        <v>2385</v>
      </c>
      <c r="W128" s="62">
        <v>2378</v>
      </c>
      <c r="X128" s="62">
        <v>2370</v>
      </c>
      <c r="Y128" s="62">
        <v>2362</v>
      </c>
      <c r="Z128" s="62">
        <v>2355</v>
      </c>
      <c r="AA128" s="62">
        <v>2347</v>
      </c>
      <c r="AB128" s="62">
        <v>2339</v>
      </c>
      <c r="AC128" s="62">
        <v>2332</v>
      </c>
      <c r="AD128" s="62">
        <v>2324</v>
      </c>
      <c r="AE128" s="62">
        <v>2316</v>
      </c>
      <c r="AF128" s="62">
        <v>2309</v>
      </c>
      <c r="AG128" s="62">
        <v>2301</v>
      </c>
      <c r="AH128" s="57">
        <v>-4.8899999999999996E-4</v>
      </c>
    </row>
    <row r="129" spans="1:34" ht="15" customHeight="1">
      <c r="A129" s="39" t="s">
        <v>228</v>
      </c>
      <c r="B129" s="43" t="s">
        <v>229</v>
      </c>
      <c r="C129" s="48">
        <v>3119</v>
      </c>
      <c r="D129" s="62">
        <v>3304</v>
      </c>
      <c r="E129" s="62">
        <v>3319</v>
      </c>
      <c r="F129" s="62">
        <v>3314</v>
      </c>
      <c r="G129" s="62">
        <v>3310</v>
      </c>
      <c r="H129" s="62">
        <v>3306</v>
      </c>
      <c r="I129" s="62">
        <v>3302</v>
      </c>
      <c r="J129" s="62">
        <v>3297</v>
      </c>
      <c r="K129" s="62">
        <v>3293</v>
      </c>
      <c r="L129" s="62">
        <v>3288</v>
      </c>
      <c r="M129" s="62">
        <v>3284</v>
      </c>
      <c r="N129" s="62">
        <v>3280</v>
      </c>
      <c r="O129" s="62">
        <v>3275</v>
      </c>
      <c r="P129" s="62">
        <v>3271</v>
      </c>
      <c r="Q129" s="62">
        <v>3266</v>
      </c>
      <c r="R129" s="62">
        <v>3262</v>
      </c>
      <c r="S129" s="62">
        <v>3257</v>
      </c>
      <c r="T129" s="62">
        <v>3252</v>
      </c>
      <c r="U129" s="62">
        <v>3248</v>
      </c>
      <c r="V129" s="62">
        <v>3243</v>
      </c>
      <c r="W129" s="62">
        <v>3238</v>
      </c>
      <c r="X129" s="62">
        <v>3234</v>
      </c>
      <c r="Y129" s="62">
        <v>3229</v>
      </c>
      <c r="Z129" s="62">
        <v>3224</v>
      </c>
      <c r="AA129" s="62">
        <v>3220</v>
      </c>
      <c r="AB129" s="62">
        <v>3215</v>
      </c>
      <c r="AC129" s="62">
        <v>3210</v>
      </c>
      <c r="AD129" s="62">
        <v>3206</v>
      </c>
      <c r="AE129" s="62">
        <v>3201</v>
      </c>
      <c r="AF129" s="62">
        <v>3196</v>
      </c>
      <c r="AG129" s="62">
        <v>3191</v>
      </c>
      <c r="AH129" s="57">
        <v>7.6099999999999996E-4</v>
      </c>
    </row>
    <row r="130" spans="1:34" ht="15" customHeight="1">
      <c r="A130" s="39" t="s">
        <v>230</v>
      </c>
      <c r="B130" s="43" t="s">
        <v>231</v>
      </c>
      <c r="C130" s="48">
        <v>1829</v>
      </c>
      <c r="D130" s="62">
        <v>1910</v>
      </c>
      <c r="E130" s="62">
        <v>2015</v>
      </c>
      <c r="F130" s="62">
        <v>2009</v>
      </c>
      <c r="G130" s="62">
        <v>2004</v>
      </c>
      <c r="H130" s="62">
        <v>1999</v>
      </c>
      <c r="I130" s="62">
        <v>1994</v>
      </c>
      <c r="J130" s="62">
        <v>1988</v>
      </c>
      <c r="K130" s="62">
        <v>1983</v>
      </c>
      <c r="L130" s="62">
        <v>1978</v>
      </c>
      <c r="M130" s="62">
        <v>1973</v>
      </c>
      <c r="N130" s="62">
        <v>1967</v>
      </c>
      <c r="O130" s="62">
        <v>1962</v>
      </c>
      <c r="P130" s="62">
        <v>1957</v>
      </c>
      <c r="Q130" s="62">
        <v>1952</v>
      </c>
      <c r="R130" s="62">
        <v>1947</v>
      </c>
      <c r="S130" s="62">
        <v>1942</v>
      </c>
      <c r="T130" s="62">
        <v>1937</v>
      </c>
      <c r="U130" s="62">
        <v>1932</v>
      </c>
      <c r="V130" s="62">
        <v>1927</v>
      </c>
      <c r="W130" s="62">
        <v>1922</v>
      </c>
      <c r="X130" s="62">
        <v>1917</v>
      </c>
      <c r="Y130" s="62">
        <v>1912</v>
      </c>
      <c r="Z130" s="62">
        <v>1907</v>
      </c>
      <c r="AA130" s="62">
        <v>1902</v>
      </c>
      <c r="AB130" s="62">
        <v>1897</v>
      </c>
      <c r="AC130" s="62">
        <v>1892</v>
      </c>
      <c r="AD130" s="62">
        <v>1887</v>
      </c>
      <c r="AE130" s="62">
        <v>1882</v>
      </c>
      <c r="AF130" s="62">
        <v>1877</v>
      </c>
      <c r="AG130" s="62">
        <v>1873</v>
      </c>
      <c r="AH130" s="57">
        <v>7.9299999999999998E-4</v>
      </c>
    </row>
    <row r="131" spans="1:34" ht="15" customHeight="1">
      <c r="A131" s="39" t="s">
        <v>232</v>
      </c>
      <c r="B131" s="43" t="s">
        <v>233</v>
      </c>
      <c r="C131" s="48">
        <v>4810</v>
      </c>
      <c r="D131" s="62">
        <v>4802</v>
      </c>
      <c r="E131" s="62">
        <v>4793</v>
      </c>
      <c r="F131" s="62">
        <v>4780</v>
      </c>
      <c r="G131" s="62">
        <v>4768</v>
      </c>
      <c r="H131" s="62">
        <v>4755</v>
      </c>
      <c r="I131" s="62">
        <v>4742</v>
      </c>
      <c r="J131" s="62">
        <v>4730</v>
      </c>
      <c r="K131" s="62">
        <v>4717</v>
      </c>
      <c r="L131" s="62">
        <v>4704</v>
      </c>
      <c r="M131" s="62">
        <v>4691</v>
      </c>
      <c r="N131" s="62">
        <v>4678</v>
      </c>
      <c r="O131" s="62">
        <v>4664</v>
      </c>
      <c r="P131" s="62">
        <v>4651</v>
      </c>
      <c r="Q131" s="62">
        <v>4638</v>
      </c>
      <c r="R131" s="62">
        <v>4624</v>
      </c>
      <c r="S131" s="62">
        <v>4611</v>
      </c>
      <c r="T131" s="62">
        <v>4597</v>
      </c>
      <c r="U131" s="62">
        <v>4584</v>
      </c>
      <c r="V131" s="62">
        <v>4570</v>
      </c>
      <c r="W131" s="62">
        <v>4557</v>
      </c>
      <c r="X131" s="62">
        <v>4543</v>
      </c>
      <c r="Y131" s="62">
        <v>4530</v>
      </c>
      <c r="Z131" s="62">
        <v>4517</v>
      </c>
      <c r="AA131" s="62">
        <v>4503</v>
      </c>
      <c r="AB131" s="62">
        <v>4490</v>
      </c>
      <c r="AC131" s="62">
        <v>4476</v>
      </c>
      <c r="AD131" s="62">
        <v>4463</v>
      </c>
      <c r="AE131" s="62">
        <v>4450</v>
      </c>
      <c r="AF131" s="62">
        <v>4436</v>
      </c>
      <c r="AG131" s="62">
        <v>4423</v>
      </c>
      <c r="AH131" s="57">
        <v>-2.7920000000000002E-3</v>
      </c>
    </row>
    <row r="132" spans="1:34" ht="15" customHeight="1">
      <c r="A132" s="39" t="s">
        <v>234</v>
      </c>
      <c r="B132" s="43" t="s">
        <v>235</v>
      </c>
      <c r="C132" s="48">
        <v>3335</v>
      </c>
      <c r="D132" s="62">
        <v>3363</v>
      </c>
      <c r="E132" s="62">
        <v>3253</v>
      </c>
      <c r="F132" s="62">
        <v>3243</v>
      </c>
      <c r="G132" s="62">
        <v>3232</v>
      </c>
      <c r="H132" s="62">
        <v>3222</v>
      </c>
      <c r="I132" s="62">
        <v>3212</v>
      </c>
      <c r="J132" s="62">
        <v>3201</v>
      </c>
      <c r="K132" s="62">
        <v>3191</v>
      </c>
      <c r="L132" s="62">
        <v>3180</v>
      </c>
      <c r="M132" s="62">
        <v>3169</v>
      </c>
      <c r="N132" s="62">
        <v>3159</v>
      </c>
      <c r="O132" s="62">
        <v>3148</v>
      </c>
      <c r="P132" s="62">
        <v>3137</v>
      </c>
      <c r="Q132" s="62">
        <v>3126</v>
      </c>
      <c r="R132" s="62">
        <v>3116</v>
      </c>
      <c r="S132" s="62">
        <v>3105</v>
      </c>
      <c r="T132" s="62">
        <v>3094</v>
      </c>
      <c r="U132" s="62">
        <v>3083</v>
      </c>
      <c r="V132" s="62">
        <v>3072</v>
      </c>
      <c r="W132" s="62">
        <v>3061</v>
      </c>
      <c r="X132" s="62">
        <v>3050</v>
      </c>
      <c r="Y132" s="62">
        <v>3039</v>
      </c>
      <c r="Z132" s="62">
        <v>3028</v>
      </c>
      <c r="AA132" s="62">
        <v>3017</v>
      </c>
      <c r="AB132" s="62">
        <v>3005</v>
      </c>
      <c r="AC132" s="62">
        <v>2994</v>
      </c>
      <c r="AD132" s="62">
        <v>2983</v>
      </c>
      <c r="AE132" s="62">
        <v>2972</v>
      </c>
      <c r="AF132" s="62">
        <v>2961</v>
      </c>
      <c r="AG132" s="62">
        <v>2950</v>
      </c>
      <c r="AH132" s="57">
        <v>-4.0810000000000004E-3</v>
      </c>
    </row>
    <row r="133" spans="1:34" ht="15" customHeight="1">
      <c r="A133" s="39" t="s">
        <v>236</v>
      </c>
      <c r="B133" s="42" t="s">
        <v>237</v>
      </c>
      <c r="C133" s="46">
        <v>3994.5471189999998</v>
      </c>
      <c r="D133" s="60">
        <v>4123.486328</v>
      </c>
      <c r="E133" s="60">
        <v>4106.1538090000004</v>
      </c>
      <c r="F133" s="60">
        <v>4092.9008789999998</v>
      </c>
      <c r="G133" s="60">
        <v>4080.1918949999999</v>
      </c>
      <c r="H133" s="60">
        <v>4067.608154</v>
      </c>
      <c r="I133" s="60">
        <v>4055.0151369999999</v>
      </c>
      <c r="J133" s="60">
        <v>4042.108643</v>
      </c>
      <c r="K133" s="60">
        <v>4029.5825199999999</v>
      </c>
      <c r="L133" s="60">
        <v>4016.8515619999998</v>
      </c>
      <c r="M133" s="60">
        <v>4004.033203</v>
      </c>
      <c r="N133" s="60">
        <v>3991.616211</v>
      </c>
      <c r="O133" s="60">
        <v>3978.8229980000001</v>
      </c>
      <c r="P133" s="60">
        <v>3966.1135250000002</v>
      </c>
      <c r="Q133" s="60">
        <v>3953.3046880000002</v>
      </c>
      <c r="R133" s="60">
        <v>3940.9418949999999</v>
      </c>
      <c r="S133" s="60">
        <v>3928.1752929999998</v>
      </c>
      <c r="T133" s="60">
        <v>3915.2416990000002</v>
      </c>
      <c r="U133" s="60">
        <v>3902.5</v>
      </c>
      <c r="V133" s="60">
        <v>3889.59375</v>
      </c>
      <c r="W133" s="60">
        <v>3877.0180660000001</v>
      </c>
      <c r="X133" s="60">
        <v>3864.1130370000001</v>
      </c>
      <c r="Y133" s="60">
        <v>3851.210693</v>
      </c>
      <c r="Z133" s="60">
        <v>3838.2595209999999</v>
      </c>
      <c r="AA133" s="60">
        <v>3825.2751459999999</v>
      </c>
      <c r="AB133" s="60">
        <v>3812.1760250000002</v>
      </c>
      <c r="AC133" s="60">
        <v>3799.3579100000002</v>
      </c>
      <c r="AD133" s="60">
        <v>3786.5341800000001</v>
      </c>
      <c r="AE133" s="60">
        <v>3773.8266600000002</v>
      </c>
      <c r="AF133" s="60">
        <v>3761.2253420000002</v>
      </c>
      <c r="AG133" s="60">
        <v>3748.8479000000002</v>
      </c>
      <c r="AH133" s="59">
        <v>-2.114E-3</v>
      </c>
    </row>
    <row r="135" spans="1:34" ht="15" customHeight="1">
      <c r="B135" s="42" t="s">
        <v>238</v>
      </c>
    </row>
    <row r="136" spans="1:34" ht="15" customHeight="1">
      <c r="A136" s="39" t="s">
        <v>239</v>
      </c>
      <c r="B136" s="43" t="s">
        <v>219</v>
      </c>
      <c r="C136" s="48">
        <v>652</v>
      </c>
      <c r="D136" s="62">
        <v>505</v>
      </c>
      <c r="E136" s="62">
        <v>579</v>
      </c>
      <c r="F136" s="62">
        <v>584</v>
      </c>
      <c r="G136" s="62">
        <v>590</v>
      </c>
      <c r="H136" s="62">
        <v>596</v>
      </c>
      <c r="I136" s="62">
        <v>602</v>
      </c>
      <c r="J136" s="62">
        <v>608</v>
      </c>
      <c r="K136" s="62">
        <v>614</v>
      </c>
      <c r="L136" s="62">
        <v>620</v>
      </c>
      <c r="M136" s="62">
        <v>626</v>
      </c>
      <c r="N136" s="62">
        <v>632</v>
      </c>
      <c r="O136" s="62">
        <v>638</v>
      </c>
      <c r="P136" s="62">
        <v>644</v>
      </c>
      <c r="Q136" s="62">
        <v>650</v>
      </c>
      <c r="R136" s="62">
        <v>656</v>
      </c>
      <c r="S136" s="62">
        <v>662</v>
      </c>
      <c r="T136" s="62">
        <v>668</v>
      </c>
      <c r="U136" s="62">
        <v>674</v>
      </c>
      <c r="V136" s="62">
        <v>680</v>
      </c>
      <c r="W136" s="62">
        <v>686</v>
      </c>
      <c r="X136" s="62">
        <v>692</v>
      </c>
      <c r="Y136" s="62">
        <v>698</v>
      </c>
      <c r="Z136" s="62">
        <v>704</v>
      </c>
      <c r="AA136" s="62">
        <v>710</v>
      </c>
      <c r="AB136" s="62">
        <v>716</v>
      </c>
      <c r="AC136" s="62">
        <v>723</v>
      </c>
      <c r="AD136" s="62">
        <v>729</v>
      </c>
      <c r="AE136" s="62">
        <v>735</v>
      </c>
      <c r="AF136" s="62">
        <v>741</v>
      </c>
      <c r="AG136" s="62">
        <v>747</v>
      </c>
      <c r="AH136" s="57">
        <v>4.5440000000000003E-3</v>
      </c>
    </row>
    <row r="137" spans="1:34" ht="15" customHeight="1">
      <c r="A137" s="39" t="s">
        <v>240</v>
      </c>
      <c r="B137" s="43" t="s">
        <v>221</v>
      </c>
      <c r="C137" s="48">
        <v>840</v>
      </c>
      <c r="D137" s="62">
        <v>706</v>
      </c>
      <c r="E137" s="62">
        <v>826</v>
      </c>
      <c r="F137" s="62">
        <v>834</v>
      </c>
      <c r="G137" s="62">
        <v>842</v>
      </c>
      <c r="H137" s="62">
        <v>850</v>
      </c>
      <c r="I137" s="62">
        <v>858</v>
      </c>
      <c r="J137" s="62">
        <v>867</v>
      </c>
      <c r="K137" s="62">
        <v>875</v>
      </c>
      <c r="L137" s="62">
        <v>883</v>
      </c>
      <c r="M137" s="62">
        <v>891</v>
      </c>
      <c r="N137" s="62">
        <v>899</v>
      </c>
      <c r="O137" s="62">
        <v>907</v>
      </c>
      <c r="P137" s="62">
        <v>916</v>
      </c>
      <c r="Q137" s="62">
        <v>924</v>
      </c>
      <c r="R137" s="62">
        <v>932</v>
      </c>
      <c r="S137" s="62">
        <v>940</v>
      </c>
      <c r="T137" s="62">
        <v>948</v>
      </c>
      <c r="U137" s="62">
        <v>956</v>
      </c>
      <c r="V137" s="62">
        <v>965</v>
      </c>
      <c r="W137" s="62">
        <v>973</v>
      </c>
      <c r="X137" s="62">
        <v>981</v>
      </c>
      <c r="Y137" s="62">
        <v>989</v>
      </c>
      <c r="Z137" s="62">
        <v>997</v>
      </c>
      <c r="AA137" s="62">
        <v>1005</v>
      </c>
      <c r="AB137" s="62">
        <v>1014</v>
      </c>
      <c r="AC137" s="62">
        <v>1022</v>
      </c>
      <c r="AD137" s="62">
        <v>1030</v>
      </c>
      <c r="AE137" s="62">
        <v>1038</v>
      </c>
      <c r="AF137" s="62">
        <v>1046</v>
      </c>
      <c r="AG137" s="62">
        <v>1054</v>
      </c>
      <c r="AH137" s="57">
        <v>7.5940000000000001E-3</v>
      </c>
    </row>
    <row r="138" spans="1:34" ht="15" customHeight="1">
      <c r="A138" s="39" t="s">
        <v>241</v>
      </c>
      <c r="B138" s="43" t="s">
        <v>223</v>
      </c>
      <c r="C138" s="48">
        <v>831</v>
      </c>
      <c r="D138" s="62">
        <v>767</v>
      </c>
      <c r="E138" s="62">
        <v>857</v>
      </c>
      <c r="F138" s="62">
        <v>864</v>
      </c>
      <c r="G138" s="62">
        <v>870</v>
      </c>
      <c r="H138" s="62">
        <v>876</v>
      </c>
      <c r="I138" s="62">
        <v>882</v>
      </c>
      <c r="J138" s="62">
        <v>889</v>
      </c>
      <c r="K138" s="62">
        <v>895</v>
      </c>
      <c r="L138" s="62">
        <v>901</v>
      </c>
      <c r="M138" s="62">
        <v>907</v>
      </c>
      <c r="N138" s="62">
        <v>914</v>
      </c>
      <c r="O138" s="62">
        <v>920</v>
      </c>
      <c r="P138" s="62">
        <v>926</v>
      </c>
      <c r="Q138" s="62">
        <v>932</v>
      </c>
      <c r="R138" s="62">
        <v>939</v>
      </c>
      <c r="S138" s="62">
        <v>945</v>
      </c>
      <c r="T138" s="62">
        <v>951</v>
      </c>
      <c r="U138" s="62">
        <v>958</v>
      </c>
      <c r="V138" s="62">
        <v>964</v>
      </c>
      <c r="W138" s="62">
        <v>970</v>
      </c>
      <c r="X138" s="62">
        <v>976</v>
      </c>
      <c r="Y138" s="62">
        <v>983</v>
      </c>
      <c r="Z138" s="62">
        <v>989</v>
      </c>
      <c r="AA138" s="62">
        <v>995</v>
      </c>
      <c r="AB138" s="62">
        <v>1002</v>
      </c>
      <c r="AC138" s="62">
        <v>1008</v>
      </c>
      <c r="AD138" s="62">
        <v>1014</v>
      </c>
      <c r="AE138" s="62">
        <v>1021</v>
      </c>
      <c r="AF138" s="62">
        <v>1027</v>
      </c>
      <c r="AG138" s="62">
        <v>1033</v>
      </c>
      <c r="AH138" s="57">
        <v>7.28E-3</v>
      </c>
    </row>
    <row r="139" spans="1:34" ht="15" customHeight="1">
      <c r="A139" s="39" t="s">
        <v>242</v>
      </c>
      <c r="B139" s="43" t="s">
        <v>225</v>
      </c>
      <c r="C139" s="48">
        <v>975</v>
      </c>
      <c r="D139" s="62">
        <v>956</v>
      </c>
      <c r="E139" s="62">
        <v>1035</v>
      </c>
      <c r="F139" s="62">
        <v>1040</v>
      </c>
      <c r="G139" s="62">
        <v>1046</v>
      </c>
      <c r="H139" s="62">
        <v>1051</v>
      </c>
      <c r="I139" s="62">
        <v>1057</v>
      </c>
      <c r="J139" s="62">
        <v>1062</v>
      </c>
      <c r="K139" s="62">
        <v>1068</v>
      </c>
      <c r="L139" s="62">
        <v>1074</v>
      </c>
      <c r="M139" s="62">
        <v>1079</v>
      </c>
      <c r="N139" s="62">
        <v>1085</v>
      </c>
      <c r="O139" s="62">
        <v>1091</v>
      </c>
      <c r="P139" s="62">
        <v>1096</v>
      </c>
      <c r="Q139" s="62">
        <v>1102</v>
      </c>
      <c r="R139" s="62">
        <v>1108</v>
      </c>
      <c r="S139" s="62">
        <v>1114</v>
      </c>
      <c r="T139" s="62">
        <v>1119</v>
      </c>
      <c r="U139" s="62">
        <v>1125</v>
      </c>
      <c r="V139" s="62">
        <v>1131</v>
      </c>
      <c r="W139" s="62">
        <v>1137</v>
      </c>
      <c r="X139" s="62">
        <v>1142</v>
      </c>
      <c r="Y139" s="62">
        <v>1148</v>
      </c>
      <c r="Z139" s="62">
        <v>1154</v>
      </c>
      <c r="AA139" s="62">
        <v>1160</v>
      </c>
      <c r="AB139" s="62">
        <v>1166</v>
      </c>
      <c r="AC139" s="62">
        <v>1171</v>
      </c>
      <c r="AD139" s="62">
        <v>1177</v>
      </c>
      <c r="AE139" s="62">
        <v>1183</v>
      </c>
      <c r="AF139" s="62">
        <v>1189</v>
      </c>
      <c r="AG139" s="62">
        <v>1195</v>
      </c>
      <c r="AH139" s="57">
        <v>6.8050000000000003E-3</v>
      </c>
    </row>
    <row r="140" spans="1:34" ht="15" customHeight="1">
      <c r="A140" s="39" t="s">
        <v>243</v>
      </c>
      <c r="B140" s="43" t="s">
        <v>227</v>
      </c>
      <c r="C140" s="48">
        <v>2274</v>
      </c>
      <c r="D140" s="62">
        <v>2219</v>
      </c>
      <c r="E140" s="62">
        <v>2359</v>
      </c>
      <c r="F140" s="62">
        <v>2373</v>
      </c>
      <c r="G140" s="62">
        <v>2388</v>
      </c>
      <c r="H140" s="62">
        <v>2402</v>
      </c>
      <c r="I140" s="62">
        <v>2417</v>
      </c>
      <c r="J140" s="62">
        <v>2431</v>
      </c>
      <c r="K140" s="62">
        <v>2445</v>
      </c>
      <c r="L140" s="62">
        <v>2460</v>
      </c>
      <c r="M140" s="62">
        <v>2474</v>
      </c>
      <c r="N140" s="62">
        <v>2488</v>
      </c>
      <c r="O140" s="62">
        <v>2503</v>
      </c>
      <c r="P140" s="62">
        <v>2517</v>
      </c>
      <c r="Q140" s="62">
        <v>2531</v>
      </c>
      <c r="R140" s="62">
        <v>2546</v>
      </c>
      <c r="S140" s="62">
        <v>2560</v>
      </c>
      <c r="T140" s="62">
        <v>2575</v>
      </c>
      <c r="U140" s="62">
        <v>2589</v>
      </c>
      <c r="V140" s="62">
        <v>2603</v>
      </c>
      <c r="W140" s="62">
        <v>2618</v>
      </c>
      <c r="X140" s="62">
        <v>2632</v>
      </c>
      <c r="Y140" s="62">
        <v>2647</v>
      </c>
      <c r="Z140" s="62">
        <v>2661</v>
      </c>
      <c r="AA140" s="62">
        <v>2676</v>
      </c>
      <c r="AB140" s="62">
        <v>2690</v>
      </c>
      <c r="AC140" s="62">
        <v>2705</v>
      </c>
      <c r="AD140" s="62">
        <v>2719</v>
      </c>
      <c r="AE140" s="62">
        <v>2734</v>
      </c>
      <c r="AF140" s="62">
        <v>2748</v>
      </c>
      <c r="AG140" s="62">
        <v>2763</v>
      </c>
      <c r="AH140" s="57">
        <v>6.5139999999999998E-3</v>
      </c>
    </row>
    <row r="141" spans="1:34" ht="15" customHeight="1">
      <c r="A141" s="39" t="s">
        <v>244</v>
      </c>
      <c r="B141" s="43" t="s">
        <v>229</v>
      </c>
      <c r="C141" s="48">
        <v>1623</v>
      </c>
      <c r="D141" s="62">
        <v>1710</v>
      </c>
      <c r="E141" s="62">
        <v>1808</v>
      </c>
      <c r="F141" s="62">
        <v>1818</v>
      </c>
      <c r="G141" s="62">
        <v>1828</v>
      </c>
      <c r="H141" s="62">
        <v>1838</v>
      </c>
      <c r="I141" s="62">
        <v>1848</v>
      </c>
      <c r="J141" s="62">
        <v>1858</v>
      </c>
      <c r="K141" s="62">
        <v>1868</v>
      </c>
      <c r="L141" s="62">
        <v>1878</v>
      </c>
      <c r="M141" s="62">
        <v>1888</v>
      </c>
      <c r="N141" s="62">
        <v>1898</v>
      </c>
      <c r="O141" s="62">
        <v>1909</v>
      </c>
      <c r="P141" s="62">
        <v>1919</v>
      </c>
      <c r="Q141" s="62">
        <v>1929</v>
      </c>
      <c r="R141" s="62">
        <v>1939</v>
      </c>
      <c r="S141" s="62">
        <v>1949</v>
      </c>
      <c r="T141" s="62">
        <v>1959</v>
      </c>
      <c r="U141" s="62">
        <v>1969</v>
      </c>
      <c r="V141" s="62">
        <v>1980</v>
      </c>
      <c r="W141" s="62">
        <v>1990</v>
      </c>
      <c r="X141" s="62">
        <v>2000</v>
      </c>
      <c r="Y141" s="62">
        <v>2010</v>
      </c>
      <c r="Z141" s="62">
        <v>2020</v>
      </c>
      <c r="AA141" s="62">
        <v>2031</v>
      </c>
      <c r="AB141" s="62">
        <v>2041</v>
      </c>
      <c r="AC141" s="62">
        <v>2051</v>
      </c>
      <c r="AD141" s="62">
        <v>2061</v>
      </c>
      <c r="AE141" s="62">
        <v>2071</v>
      </c>
      <c r="AF141" s="62">
        <v>2082</v>
      </c>
      <c r="AG141" s="62">
        <v>2092</v>
      </c>
      <c r="AH141" s="57">
        <v>8.4969999999999993E-3</v>
      </c>
    </row>
    <row r="142" spans="1:34" ht="15" customHeight="1">
      <c r="A142" s="39" t="s">
        <v>245</v>
      </c>
      <c r="B142" s="43" t="s">
        <v>231</v>
      </c>
      <c r="C142" s="48">
        <v>2730</v>
      </c>
      <c r="D142" s="62">
        <v>2770</v>
      </c>
      <c r="E142" s="62">
        <v>2861</v>
      </c>
      <c r="F142" s="62">
        <v>2875</v>
      </c>
      <c r="G142" s="62">
        <v>2889</v>
      </c>
      <c r="H142" s="62">
        <v>2904</v>
      </c>
      <c r="I142" s="62">
        <v>2918</v>
      </c>
      <c r="J142" s="62">
        <v>2932</v>
      </c>
      <c r="K142" s="62">
        <v>2947</v>
      </c>
      <c r="L142" s="62">
        <v>2961</v>
      </c>
      <c r="M142" s="62">
        <v>2976</v>
      </c>
      <c r="N142" s="62">
        <v>2990</v>
      </c>
      <c r="O142" s="62">
        <v>3004</v>
      </c>
      <c r="P142" s="62">
        <v>3018</v>
      </c>
      <c r="Q142" s="62">
        <v>3033</v>
      </c>
      <c r="R142" s="62">
        <v>3047</v>
      </c>
      <c r="S142" s="62">
        <v>3061</v>
      </c>
      <c r="T142" s="62">
        <v>3076</v>
      </c>
      <c r="U142" s="62">
        <v>3090</v>
      </c>
      <c r="V142" s="62">
        <v>3104</v>
      </c>
      <c r="W142" s="62">
        <v>3119</v>
      </c>
      <c r="X142" s="62">
        <v>3133</v>
      </c>
      <c r="Y142" s="62">
        <v>3147</v>
      </c>
      <c r="Z142" s="62">
        <v>3161</v>
      </c>
      <c r="AA142" s="62">
        <v>3176</v>
      </c>
      <c r="AB142" s="62">
        <v>3190</v>
      </c>
      <c r="AC142" s="62">
        <v>3204</v>
      </c>
      <c r="AD142" s="62">
        <v>3218</v>
      </c>
      <c r="AE142" s="62">
        <v>3233</v>
      </c>
      <c r="AF142" s="62">
        <v>3247</v>
      </c>
      <c r="AG142" s="62">
        <v>3261</v>
      </c>
      <c r="AH142" s="57">
        <v>5.9420000000000002E-3</v>
      </c>
    </row>
    <row r="143" spans="1:34" ht="15" customHeight="1">
      <c r="A143" s="39" t="s">
        <v>246</v>
      </c>
      <c r="B143" s="43" t="s">
        <v>233</v>
      </c>
      <c r="C143" s="48">
        <v>1639</v>
      </c>
      <c r="D143" s="62">
        <v>1471</v>
      </c>
      <c r="E143" s="62">
        <v>1560</v>
      </c>
      <c r="F143" s="62">
        <v>1568</v>
      </c>
      <c r="G143" s="62">
        <v>1577</v>
      </c>
      <c r="H143" s="62">
        <v>1586</v>
      </c>
      <c r="I143" s="62">
        <v>1595</v>
      </c>
      <c r="J143" s="62">
        <v>1604</v>
      </c>
      <c r="K143" s="62">
        <v>1613</v>
      </c>
      <c r="L143" s="62">
        <v>1622</v>
      </c>
      <c r="M143" s="62">
        <v>1631</v>
      </c>
      <c r="N143" s="62">
        <v>1641</v>
      </c>
      <c r="O143" s="62">
        <v>1650</v>
      </c>
      <c r="P143" s="62">
        <v>1659</v>
      </c>
      <c r="Q143" s="62">
        <v>1668</v>
      </c>
      <c r="R143" s="62">
        <v>1678</v>
      </c>
      <c r="S143" s="62">
        <v>1687</v>
      </c>
      <c r="T143" s="62">
        <v>1697</v>
      </c>
      <c r="U143" s="62">
        <v>1706</v>
      </c>
      <c r="V143" s="62">
        <v>1715</v>
      </c>
      <c r="W143" s="62">
        <v>1725</v>
      </c>
      <c r="X143" s="62">
        <v>1734</v>
      </c>
      <c r="Y143" s="62">
        <v>1744</v>
      </c>
      <c r="Z143" s="62">
        <v>1753</v>
      </c>
      <c r="AA143" s="62">
        <v>1763</v>
      </c>
      <c r="AB143" s="62">
        <v>1772</v>
      </c>
      <c r="AC143" s="62">
        <v>1782</v>
      </c>
      <c r="AD143" s="62">
        <v>1791</v>
      </c>
      <c r="AE143" s="62">
        <v>1801</v>
      </c>
      <c r="AF143" s="62">
        <v>1810</v>
      </c>
      <c r="AG143" s="62">
        <v>1820</v>
      </c>
      <c r="AH143" s="57">
        <v>3.4979999999999998E-3</v>
      </c>
    </row>
    <row r="144" spans="1:34" ht="15" customHeight="1">
      <c r="A144" s="39" t="s">
        <v>247</v>
      </c>
      <c r="B144" s="43" t="s">
        <v>235</v>
      </c>
      <c r="C144" s="48">
        <v>1012</v>
      </c>
      <c r="D144" s="62">
        <v>840</v>
      </c>
      <c r="E144" s="62">
        <v>963</v>
      </c>
      <c r="F144" s="62">
        <v>969</v>
      </c>
      <c r="G144" s="62">
        <v>975</v>
      </c>
      <c r="H144" s="62">
        <v>982</v>
      </c>
      <c r="I144" s="62">
        <v>988</v>
      </c>
      <c r="J144" s="62">
        <v>994</v>
      </c>
      <c r="K144" s="62">
        <v>1001</v>
      </c>
      <c r="L144" s="62">
        <v>1007</v>
      </c>
      <c r="M144" s="62">
        <v>1013</v>
      </c>
      <c r="N144" s="62">
        <v>1020</v>
      </c>
      <c r="O144" s="62">
        <v>1026</v>
      </c>
      <c r="P144" s="62">
        <v>1032</v>
      </c>
      <c r="Q144" s="62">
        <v>1039</v>
      </c>
      <c r="R144" s="62">
        <v>1045</v>
      </c>
      <c r="S144" s="62">
        <v>1052</v>
      </c>
      <c r="T144" s="62">
        <v>1058</v>
      </c>
      <c r="U144" s="62">
        <v>1065</v>
      </c>
      <c r="V144" s="62">
        <v>1071</v>
      </c>
      <c r="W144" s="62">
        <v>1078</v>
      </c>
      <c r="X144" s="62">
        <v>1084</v>
      </c>
      <c r="Y144" s="62">
        <v>1091</v>
      </c>
      <c r="Z144" s="62">
        <v>1097</v>
      </c>
      <c r="AA144" s="62">
        <v>1104</v>
      </c>
      <c r="AB144" s="62">
        <v>1110</v>
      </c>
      <c r="AC144" s="62">
        <v>1117</v>
      </c>
      <c r="AD144" s="62">
        <v>1123</v>
      </c>
      <c r="AE144" s="62">
        <v>1130</v>
      </c>
      <c r="AF144" s="62">
        <v>1136</v>
      </c>
      <c r="AG144" s="62">
        <v>1143</v>
      </c>
      <c r="AH144" s="57">
        <v>4.0660000000000002E-3</v>
      </c>
    </row>
    <row r="145" spans="1:34" ht="15" customHeight="1">
      <c r="A145" s="39" t="s">
        <v>248</v>
      </c>
      <c r="B145" s="42" t="s">
        <v>237</v>
      </c>
      <c r="C145" s="46">
        <v>1496.4417719999999</v>
      </c>
      <c r="D145" s="60">
        <v>1423.084351</v>
      </c>
      <c r="E145" s="60">
        <v>1533.780518</v>
      </c>
      <c r="F145" s="60">
        <v>1545.432861</v>
      </c>
      <c r="G145" s="60">
        <v>1557.3450929999999</v>
      </c>
      <c r="H145" s="60">
        <v>1569.296509</v>
      </c>
      <c r="I145" s="60">
        <v>1581.2326660000001</v>
      </c>
      <c r="J145" s="60">
        <v>1593.1649170000001</v>
      </c>
      <c r="K145" s="60">
        <v>1605.2078859999999</v>
      </c>
      <c r="L145" s="60">
        <v>1617.1710210000001</v>
      </c>
      <c r="M145" s="60">
        <v>1629.009888</v>
      </c>
      <c r="N145" s="60">
        <v>1641.1838379999999</v>
      </c>
      <c r="O145" s="60">
        <v>1653.26001</v>
      </c>
      <c r="P145" s="60">
        <v>1665.1435550000001</v>
      </c>
      <c r="Q145" s="60">
        <v>1677.2926030000001</v>
      </c>
      <c r="R145" s="60">
        <v>1689.587524</v>
      </c>
      <c r="S145" s="60">
        <v>1701.6491699999999</v>
      </c>
      <c r="T145" s="60">
        <v>1713.928101</v>
      </c>
      <c r="U145" s="60">
        <v>1726.156616</v>
      </c>
      <c r="V145" s="60">
        <v>1738.2735600000001</v>
      </c>
      <c r="W145" s="60">
        <v>1750.842529</v>
      </c>
      <c r="X145" s="60">
        <v>1762.7661129999999</v>
      </c>
      <c r="Y145" s="60">
        <v>1775.36499</v>
      </c>
      <c r="Z145" s="60">
        <v>1787.387939</v>
      </c>
      <c r="AA145" s="60">
        <v>1800.091797</v>
      </c>
      <c r="AB145" s="60">
        <v>1812.380737</v>
      </c>
      <c r="AC145" s="60">
        <v>1824.8900149999999</v>
      </c>
      <c r="AD145" s="60">
        <v>1836.9436040000001</v>
      </c>
      <c r="AE145" s="60">
        <v>1849.7070309999999</v>
      </c>
      <c r="AF145" s="60">
        <v>1861.689087</v>
      </c>
      <c r="AG145" s="60">
        <v>1874.0201420000001</v>
      </c>
      <c r="AH145" s="59">
        <v>7.528E-3</v>
      </c>
    </row>
    <row r="146" spans="1:34" ht="15" customHeight="1" thickBot="1"/>
    <row r="147" spans="1:34" ht="15" customHeight="1">
      <c r="B147" s="80" t="s">
        <v>249</v>
      </c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80"/>
      <c r="AB147" s="80"/>
      <c r="AC147" s="80"/>
      <c r="AD147" s="80"/>
      <c r="AE147" s="80"/>
      <c r="AF147" s="80"/>
      <c r="AG147" s="80"/>
      <c r="AH147" s="80"/>
    </row>
    <row r="148" spans="1:34" ht="15" customHeight="1">
      <c r="B148" s="49" t="s">
        <v>250</v>
      </c>
    </row>
    <row r="149" spans="1:34" ht="15" customHeight="1">
      <c r="B149" s="49" t="s">
        <v>251</v>
      </c>
    </row>
    <row r="150" spans="1:34" ht="15" customHeight="1">
      <c r="B150" s="49" t="s">
        <v>252</v>
      </c>
    </row>
    <row r="151" spans="1:34" ht="15" customHeight="1">
      <c r="B151" s="49" t="s">
        <v>253</v>
      </c>
    </row>
    <row r="152" spans="1:34" ht="15" customHeight="1">
      <c r="B152" s="49" t="s">
        <v>254</v>
      </c>
    </row>
    <row r="153" spans="1:34" ht="15" customHeight="1">
      <c r="B153" s="49" t="s">
        <v>255</v>
      </c>
    </row>
    <row r="154" spans="1:34" ht="15" customHeight="1">
      <c r="B154" s="49" t="s">
        <v>256</v>
      </c>
    </row>
    <row r="155" spans="1:34" ht="15" customHeight="1">
      <c r="B155" s="49" t="s">
        <v>257</v>
      </c>
    </row>
    <row r="156" spans="1:34" ht="15" customHeight="1">
      <c r="B156" s="49" t="s">
        <v>258</v>
      </c>
    </row>
    <row r="157" spans="1:34" ht="15" customHeight="1">
      <c r="B157" s="49" t="s">
        <v>259</v>
      </c>
    </row>
    <row r="158" spans="1:34" ht="15" customHeight="1">
      <c r="B158" s="49" t="s">
        <v>260</v>
      </c>
    </row>
    <row r="159" spans="1:34" ht="15" customHeight="1">
      <c r="B159" s="49" t="s">
        <v>261</v>
      </c>
    </row>
    <row r="160" spans="1:34" ht="15" customHeight="1">
      <c r="B160" s="49" t="s">
        <v>262</v>
      </c>
    </row>
    <row r="161" spans="2:2" ht="15" customHeight="1">
      <c r="B161" s="49" t="s">
        <v>263</v>
      </c>
    </row>
    <row r="162" spans="2:2" ht="15" customHeight="1">
      <c r="B162" s="49" t="s">
        <v>264</v>
      </c>
    </row>
    <row r="163" spans="2:2" ht="15" customHeight="1">
      <c r="B163" s="49" t="s">
        <v>265</v>
      </c>
    </row>
    <row r="164" spans="2:2" ht="15" customHeight="1">
      <c r="B164" s="49" t="s">
        <v>266</v>
      </c>
    </row>
    <row r="165" spans="2:2" ht="15" customHeight="1">
      <c r="B165" s="49" t="s">
        <v>267</v>
      </c>
    </row>
    <row r="166" spans="2:2" ht="15" customHeight="1">
      <c r="B166" s="49" t="s">
        <v>268</v>
      </c>
    </row>
    <row r="167" spans="2:2" ht="15" customHeight="1">
      <c r="B167" s="49" t="s">
        <v>269</v>
      </c>
    </row>
  </sheetData>
  <mergeCells count="1">
    <mergeCell ref="B147:AH14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3BEEC-9CE7-4CAA-8F78-276F344C0AD1}">
  <dimension ref="A1:M84"/>
  <sheetViews>
    <sheetView topLeftCell="J1" workbookViewId="0">
      <selection activeCell="C84" sqref="C84"/>
    </sheetView>
  </sheetViews>
  <sheetFormatPr defaultRowHeight="15"/>
  <cols>
    <col min="1" max="1" width="61.5703125" style="66" bestFit="1" customWidth="1"/>
    <col min="2" max="2" width="42.7109375" style="66" bestFit="1" customWidth="1"/>
    <col min="3" max="3" width="72" style="66" bestFit="1" customWidth="1"/>
    <col min="4" max="4" width="48.140625" style="66" bestFit="1" customWidth="1"/>
    <col min="5" max="5" width="57.7109375" style="66" bestFit="1" customWidth="1"/>
    <col min="6" max="6" width="56.7109375" style="66" bestFit="1" customWidth="1"/>
    <col min="7" max="7" width="51.28515625" style="66" bestFit="1" customWidth="1"/>
    <col min="8" max="8" width="53.42578125" style="66" bestFit="1" customWidth="1"/>
    <col min="9" max="9" width="62" style="66" bestFit="1" customWidth="1"/>
    <col min="10" max="10" width="59.85546875" style="66" bestFit="1" customWidth="1"/>
    <col min="11" max="12" width="54.5703125" style="66" bestFit="1" customWidth="1"/>
    <col min="13" max="13" width="51.28515625" style="66" bestFit="1" customWidth="1"/>
    <col min="14" max="16384" width="9.140625" style="66"/>
  </cols>
  <sheetData>
    <row r="1" spans="1:13" ht="18.75">
      <c r="A1" s="65" t="s">
        <v>277</v>
      </c>
    </row>
    <row r="2" spans="1:13" ht="18.75">
      <c r="A2" s="67" t="s">
        <v>278</v>
      </c>
    </row>
    <row r="4" spans="1:13">
      <c r="A4" s="68" t="str">
        <f>HYPERLINK("http://www.eia.gov/totalenergy/data/monthly/dataunits.cfm","Note: Information about data precision.")</f>
        <v>Note: Information about data precision.</v>
      </c>
    </row>
    <row r="6" spans="1:13">
      <c r="A6" s="66" t="s">
        <v>279</v>
      </c>
    </row>
    <row r="7" spans="1:13">
      <c r="A7" s="66" t="s">
        <v>280</v>
      </c>
    </row>
    <row r="9" spans="1:13" ht="15.75">
      <c r="A9" s="69" t="s">
        <v>281</v>
      </c>
    </row>
    <row r="11" spans="1:13">
      <c r="A11" s="70" t="s">
        <v>282</v>
      </c>
      <c r="B11" s="70" t="s">
        <v>283</v>
      </c>
      <c r="C11" s="70" t="s">
        <v>284</v>
      </c>
      <c r="D11" s="70" t="s">
        <v>285</v>
      </c>
      <c r="E11" s="70" t="s">
        <v>286</v>
      </c>
      <c r="F11" s="70" t="s">
        <v>287</v>
      </c>
      <c r="G11" s="70" t="s">
        <v>288</v>
      </c>
      <c r="H11" s="70" t="s">
        <v>289</v>
      </c>
      <c r="I11" s="70" t="s">
        <v>290</v>
      </c>
      <c r="J11" s="70" t="s">
        <v>291</v>
      </c>
      <c r="K11" s="70" t="s">
        <v>292</v>
      </c>
      <c r="L11" s="70" t="s">
        <v>293</v>
      </c>
      <c r="M11" s="70" t="s">
        <v>294</v>
      </c>
    </row>
    <row r="12" spans="1:13">
      <c r="A12" s="70"/>
      <c r="B12" s="70" t="s">
        <v>295</v>
      </c>
      <c r="C12" s="70" t="s">
        <v>295</v>
      </c>
      <c r="D12" s="70" t="s">
        <v>295</v>
      </c>
      <c r="E12" s="70" t="s">
        <v>295</v>
      </c>
      <c r="F12" s="70" t="s">
        <v>295</v>
      </c>
      <c r="G12" s="70" t="s">
        <v>295</v>
      </c>
      <c r="H12" s="70" t="s">
        <v>295</v>
      </c>
      <c r="I12" s="70" t="s">
        <v>295</v>
      </c>
      <c r="J12" s="70" t="s">
        <v>295</v>
      </c>
      <c r="K12" s="70" t="s">
        <v>295</v>
      </c>
      <c r="L12" s="70" t="s">
        <v>295</v>
      </c>
      <c r="M12" s="70" t="s">
        <v>295</v>
      </c>
    </row>
    <row r="13" spans="1:13" hidden="1">
      <c r="A13" s="71">
        <v>1949</v>
      </c>
      <c r="B13" s="66">
        <v>1271.5509999999999</v>
      </c>
      <c r="C13" s="66">
        <v>1027.2829999999999</v>
      </c>
      <c r="D13" s="66">
        <v>1106.568</v>
      </c>
      <c r="E13" s="66">
        <v>3405.402</v>
      </c>
      <c r="F13" s="66" t="s">
        <v>296</v>
      </c>
      <c r="G13" s="66" t="s">
        <v>296</v>
      </c>
      <c r="H13" s="66">
        <v>1055.1859999999999</v>
      </c>
      <c r="I13" s="66">
        <v>1055.1859999999999</v>
      </c>
      <c r="J13" s="66">
        <v>4460.5879999999997</v>
      </c>
      <c r="K13" s="66">
        <v>227.89400000000001</v>
      </c>
      <c r="L13" s="66">
        <v>910.92200000000003</v>
      </c>
      <c r="M13" s="66">
        <v>5599.4040000000005</v>
      </c>
    </row>
    <row r="14" spans="1:13" hidden="1">
      <c r="A14" s="71">
        <v>1950</v>
      </c>
      <c r="B14" s="66">
        <v>1261.2670000000001</v>
      </c>
      <c r="C14" s="66">
        <v>1240.3119999999999</v>
      </c>
      <c r="D14" s="66">
        <v>1322.42</v>
      </c>
      <c r="E14" s="66">
        <v>3823.9989999999998</v>
      </c>
      <c r="F14" s="66" t="s">
        <v>296</v>
      </c>
      <c r="G14" s="66" t="s">
        <v>296</v>
      </c>
      <c r="H14" s="66">
        <v>1005.529</v>
      </c>
      <c r="I14" s="66">
        <v>1005.529</v>
      </c>
      <c r="J14" s="66">
        <v>4829.5280000000002</v>
      </c>
      <c r="K14" s="66">
        <v>246.34800000000001</v>
      </c>
      <c r="L14" s="66">
        <v>912.86900000000003</v>
      </c>
      <c r="M14" s="66">
        <v>5988.7439999999997</v>
      </c>
    </row>
    <row r="15" spans="1:13" hidden="1">
      <c r="A15" s="71">
        <v>1951</v>
      </c>
      <c r="B15" s="66">
        <v>1158.6790000000001</v>
      </c>
      <c r="C15" s="66">
        <v>1526.34</v>
      </c>
      <c r="D15" s="66">
        <v>1461.4490000000001</v>
      </c>
      <c r="E15" s="66">
        <v>4146.4679999999998</v>
      </c>
      <c r="F15" s="66" t="s">
        <v>296</v>
      </c>
      <c r="G15" s="66" t="s">
        <v>296</v>
      </c>
      <c r="H15" s="66">
        <v>958.21199999999999</v>
      </c>
      <c r="I15" s="66">
        <v>958.21199999999999</v>
      </c>
      <c r="J15" s="66">
        <v>5104.68</v>
      </c>
      <c r="K15" s="66">
        <v>283.51299999999998</v>
      </c>
      <c r="L15" s="66">
        <v>992.20399999999995</v>
      </c>
      <c r="M15" s="66">
        <v>6380.3969999999999</v>
      </c>
    </row>
    <row r="16" spans="1:13" hidden="1">
      <c r="A16" s="71">
        <v>1952</v>
      </c>
      <c r="B16" s="66">
        <v>1079.2059999999999</v>
      </c>
      <c r="C16" s="66">
        <v>1678.7349999999999</v>
      </c>
      <c r="D16" s="66">
        <v>1501.3009999999999</v>
      </c>
      <c r="E16" s="66">
        <v>4259.2420000000002</v>
      </c>
      <c r="F16" s="66" t="s">
        <v>296</v>
      </c>
      <c r="G16" s="66" t="s">
        <v>296</v>
      </c>
      <c r="H16" s="66">
        <v>899.16399999999999</v>
      </c>
      <c r="I16" s="66">
        <v>899.16399999999999</v>
      </c>
      <c r="J16" s="66">
        <v>5158.4059999999999</v>
      </c>
      <c r="K16" s="66">
        <v>319.17500000000001</v>
      </c>
      <c r="L16" s="66">
        <v>1082.875</v>
      </c>
      <c r="M16" s="66">
        <v>6560.4560000000001</v>
      </c>
    </row>
    <row r="17" spans="1:13" hidden="1">
      <c r="A17" s="71">
        <v>1953</v>
      </c>
      <c r="B17" s="66">
        <v>965.66399999999999</v>
      </c>
      <c r="C17" s="66">
        <v>1744.4960000000001</v>
      </c>
      <c r="D17" s="66">
        <v>1510.6420000000001</v>
      </c>
      <c r="E17" s="66">
        <v>4220.8019999999997</v>
      </c>
      <c r="F17" s="66" t="s">
        <v>296</v>
      </c>
      <c r="G17" s="66" t="s">
        <v>296</v>
      </c>
      <c r="H17" s="66">
        <v>831.947</v>
      </c>
      <c r="I17" s="66">
        <v>831.947</v>
      </c>
      <c r="J17" s="66">
        <v>5052.7489999999998</v>
      </c>
      <c r="K17" s="66">
        <v>355.34699999999998</v>
      </c>
      <c r="L17" s="66">
        <v>1150.886</v>
      </c>
      <c r="M17" s="66">
        <v>6558.982</v>
      </c>
    </row>
    <row r="18" spans="1:13" hidden="1">
      <c r="A18" s="71">
        <v>1954</v>
      </c>
      <c r="B18" s="66">
        <v>858.255</v>
      </c>
      <c r="C18" s="66">
        <v>1960.547</v>
      </c>
      <c r="D18" s="66">
        <v>1644.0050000000001</v>
      </c>
      <c r="E18" s="66">
        <v>4462.8069999999998</v>
      </c>
      <c r="F18" s="66" t="s">
        <v>296</v>
      </c>
      <c r="G18" s="66" t="s">
        <v>296</v>
      </c>
      <c r="H18" s="66">
        <v>799.74800000000005</v>
      </c>
      <c r="I18" s="66">
        <v>799.74800000000005</v>
      </c>
      <c r="J18" s="66">
        <v>5262.5550000000003</v>
      </c>
      <c r="K18" s="66">
        <v>396.57100000000003</v>
      </c>
      <c r="L18" s="66">
        <v>1187.18</v>
      </c>
      <c r="M18" s="66">
        <v>6846.3059999999996</v>
      </c>
    </row>
    <row r="19" spans="1:13" hidden="1">
      <c r="A19" s="71">
        <v>1955</v>
      </c>
      <c r="B19" s="66">
        <v>867.43100000000004</v>
      </c>
      <c r="C19" s="66">
        <v>2198.29</v>
      </c>
      <c r="D19" s="66">
        <v>1767.2850000000001</v>
      </c>
      <c r="E19" s="66">
        <v>4833.0069999999996</v>
      </c>
      <c r="F19" s="66" t="s">
        <v>296</v>
      </c>
      <c r="G19" s="66" t="s">
        <v>296</v>
      </c>
      <c r="H19" s="66">
        <v>775.06600000000003</v>
      </c>
      <c r="I19" s="66">
        <v>775.06600000000003</v>
      </c>
      <c r="J19" s="66">
        <v>5608.0730000000003</v>
      </c>
      <c r="K19" s="66">
        <v>438.10300000000001</v>
      </c>
      <c r="L19" s="66">
        <v>1232.0730000000001</v>
      </c>
      <c r="M19" s="66">
        <v>7278.2489999999998</v>
      </c>
    </row>
    <row r="20" spans="1:13" hidden="1">
      <c r="A20" s="71">
        <v>1956</v>
      </c>
      <c r="B20" s="66">
        <v>838.91</v>
      </c>
      <c r="C20" s="66">
        <v>2409.029</v>
      </c>
      <c r="D20" s="66">
        <v>1853.019</v>
      </c>
      <c r="E20" s="66">
        <v>5100.9579999999996</v>
      </c>
      <c r="F20" s="66" t="s">
        <v>296</v>
      </c>
      <c r="G20" s="66" t="s">
        <v>296</v>
      </c>
      <c r="H20" s="66">
        <v>738.70600000000002</v>
      </c>
      <c r="I20" s="66">
        <v>738.70600000000002</v>
      </c>
      <c r="J20" s="66">
        <v>5839.6639999999998</v>
      </c>
      <c r="K20" s="66">
        <v>489.54199999999997</v>
      </c>
      <c r="L20" s="66">
        <v>1333.8</v>
      </c>
      <c r="M20" s="66">
        <v>7663.0060000000003</v>
      </c>
    </row>
    <row r="21" spans="1:13" hidden="1">
      <c r="A21" s="71">
        <v>1957</v>
      </c>
      <c r="B21" s="66">
        <v>653.73400000000004</v>
      </c>
      <c r="C21" s="66">
        <v>2587.7779999999998</v>
      </c>
      <c r="D21" s="66">
        <v>1800.865</v>
      </c>
      <c r="E21" s="66">
        <v>5042.3770000000004</v>
      </c>
      <c r="F21" s="66" t="s">
        <v>296</v>
      </c>
      <c r="G21" s="66" t="s">
        <v>296</v>
      </c>
      <c r="H21" s="66">
        <v>701.81200000000001</v>
      </c>
      <c r="I21" s="66">
        <v>701.81200000000001</v>
      </c>
      <c r="J21" s="66">
        <v>5744.1890000000003</v>
      </c>
      <c r="K21" s="66">
        <v>534.74</v>
      </c>
      <c r="L21" s="66">
        <v>1433.36</v>
      </c>
      <c r="M21" s="66">
        <v>7712.2889999999998</v>
      </c>
    </row>
    <row r="22" spans="1:13" hidden="1">
      <c r="A22" s="71">
        <v>1958</v>
      </c>
      <c r="B22" s="66">
        <v>663.49599999999998</v>
      </c>
      <c r="C22" s="66">
        <v>2809.25</v>
      </c>
      <c r="D22" s="66">
        <v>1964.4880000000001</v>
      </c>
      <c r="E22" s="66">
        <v>5437.2340000000004</v>
      </c>
      <c r="F22" s="66" t="s">
        <v>296</v>
      </c>
      <c r="G22" s="66" t="s">
        <v>296</v>
      </c>
      <c r="H22" s="66">
        <v>688.447</v>
      </c>
      <c r="I22" s="66">
        <v>688.447</v>
      </c>
      <c r="J22" s="66">
        <v>6125.6809999999996</v>
      </c>
      <c r="K22" s="66">
        <v>578.30799999999999</v>
      </c>
      <c r="L22" s="66">
        <v>1496.9960000000001</v>
      </c>
      <c r="M22" s="66">
        <v>8200.9850000000006</v>
      </c>
    </row>
    <row r="23" spans="1:13" hidden="1">
      <c r="A23" s="71">
        <v>1959</v>
      </c>
      <c r="B23" s="66">
        <v>573.32100000000003</v>
      </c>
      <c r="C23" s="66">
        <v>3014.5419999999999</v>
      </c>
      <c r="D23" s="66">
        <v>1953.8910000000001</v>
      </c>
      <c r="E23" s="66">
        <v>5541.7539999999999</v>
      </c>
      <c r="F23" s="66" t="s">
        <v>296</v>
      </c>
      <c r="G23" s="66" t="s">
        <v>296</v>
      </c>
      <c r="H23" s="66">
        <v>646.92600000000004</v>
      </c>
      <c r="I23" s="66">
        <v>646.92600000000004</v>
      </c>
      <c r="J23" s="66">
        <v>6188.68</v>
      </c>
      <c r="K23" s="66">
        <v>629.66399999999999</v>
      </c>
      <c r="L23" s="66">
        <v>1593.8910000000001</v>
      </c>
      <c r="M23" s="66">
        <v>8412.2350000000006</v>
      </c>
    </row>
    <row r="24" spans="1:13" hidden="1">
      <c r="A24" s="71">
        <v>1960</v>
      </c>
      <c r="B24" s="66">
        <v>585.28399999999999</v>
      </c>
      <c r="C24" s="66">
        <v>3211.7779999999998</v>
      </c>
      <c r="D24" s="66">
        <v>2227.5410000000002</v>
      </c>
      <c r="E24" s="66">
        <v>6024.6030000000001</v>
      </c>
      <c r="F24" s="66" t="s">
        <v>296</v>
      </c>
      <c r="G24" s="66" t="s">
        <v>296</v>
      </c>
      <c r="H24" s="66">
        <v>626.63</v>
      </c>
      <c r="I24" s="66">
        <v>626.63</v>
      </c>
      <c r="J24" s="66">
        <v>6651.2330000000002</v>
      </c>
      <c r="K24" s="66">
        <v>687.39300000000003</v>
      </c>
      <c r="L24" s="66">
        <v>1701.19</v>
      </c>
      <c r="M24" s="66">
        <v>9039.8160000000007</v>
      </c>
    </row>
    <row r="25" spans="1:13" hidden="1">
      <c r="A25" s="71">
        <v>1961</v>
      </c>
      <c r="B25" s="66">
        <v>533.61099999999999</v>
      </c>
      <c r="C25" s="66">
        <v>3362.2779999999998</v>
      </c>
      <c r="D25" s="66">
        <v>2293.2629999999999</v>
      </c>
      <c r="E25" s="66">
        <v>6189.1530000000002</v>
      </c>
      <c r="F25" s="66" t="s">
        <v>296</v>
      </c>
      <c r="G25" s="66" t="s">
        <v>296</v>
      </c>
      <c r="H25" s="66">
        <v>586.86400000000003</v>
      </c>
      <c r="I25" s="66">
        <v>586.86400000000003</v>
      </c>
      <c r="J25" s="66">
        <v>6776.0169999999998</v>
      </c>
      <c r="K25" s="66">
        <v>731.68600000000004</v>
      </c>
      <c r="L25" s="66">
        <v>1778.7280000000001</v>
      </c>
      <c r="M25" s="66">
        <v>9286.4310000000005</v>
      </c>
    </row>
    <row r="26" spans="1:13" hidden="1">
      <c r="A26" s="71">
        <v>1962</v>
      </c>
      <c r="B26" s="66">
        <v>520.79399999999998</v>
      </c>
      <c r="C26" s="66">
        <v>3600.3130000000001</v>
      </c>
      <c r="D26" s="66">
        <v>2398.9659999999999</v>
      </c>
      <c r="E26" s="66">
        <v>6520.0720000000001</v>
      </c>
      <c r="F26" s="66" t="s">
        <v>296</v>
      </c>
      <c r="G26" s="66" t="s">
        <v>296</v>
      </c>
      <c r="H26" s="66">
        <v>560.08399999999995</v>
      </c>
      <c r="I26" s="66">
        <v>560.08399999999995</v>
      </c>
      <c r="J26" s="66">
        <v>7080.1559999999999</v>
      </c>
      <c r="K26" s="66">
        <v>794.32</v>
      </c>
      <c r="L26" s="66">
        <v>1908.3889999999999</v>
      </c>
      <c r="M26" s="66">
        <v>9782.8649999999998</v>
      </c>
    </row>
    <row r="27" spans="1:13" hidden="1">
      <c r="A27" s="71">
        <v>1963</v>
      </c>
      <c r="B27" s="66">
        <v>438.44200000000001</v>
      </c>
      <c r="C27" s="66">
        <v>3700.2809999999999</v>
      </c>
      <c r="D27" s="66">
        <v>2414.5990000000002</v>
      </c>
      <c r="E27" s="66">
        <v>6553.3220000000001</v>
      </c>
      <c r="F27" s="66" t="s">
        <v>296</v>
      </c>
      <c r="G27" s="66" t="s">
        <v>296</v>
      </c>
      <c r="H27" s="66">
        <v>536.96699999999998</v>
      </c>
      <c r="I27" s="66">
        <v>536.96699999999998</v>
      </c>
      <c r="J27" s="66">
        <v>7090.2889999999998</v>
      </c>
      <c r="K27" s="66">
        <v>855.56799999999998</v>
      </c>
      <c r="L27" s="66">
        <v>2043.0989999999999</v>
      </c>
      <c r="M27" s="66">
        <v>9988.9549999999999</v>
      </c>
    </row>
    <row r="28" spans="1:13" hidden="1">
      <c r="A28" s="71">
        <v>1964</v>
      </c>
      <c r="B28" s="66">
        <v>378.72</v>
      </c>
      <c r="C28" s="66">
        <v>3908.4850000000001</v>
      </c>
      <c r="D28" s="66">
        <v>2325.9720000000002</v>
      </c>
      <c r="E28" s="66">
        <v>6613.1769999999997</v>
      </c>
      <c r="F28" s="66" t="s">
        <v>296</v>
      </c>
      <c r="G28" s="66" t="s">
        <v>296</v>
      </c>
      <c r="H28" s="66">
        <v>499.05799999999999</v>
      </c>
      <c r="I28" s="66">
        <v>499.05799999999999</v>
      </c>
      <c r="J28" s="66">
        <v>7112.2349999999997</v>
      </c>
      <c r="K28" s="66">
        <v>927.52499999999998</v>
      </c>
      <c r="L28" s="66">
        <v>2201.2979999999998</v>
      </c>
      <c r="M28" s="66">
        <v>10241.058000000001</v>
      </c>
    </row>
    <row r="29" spans="1:13" hidden="1">
      <c r="A29" s="71">
        <v>1965</v>
      </c>
      <c r="B29" s="66">
        <v>351.65699999999998</v>
      </c>
      <c r="C29" s="66">
        <v>4027.692</v>
      </c>
      <c r="D29" s="66">
        <v>2432.4259999999999</v>
      </c>
      <c r="E29" s="66">
        <v>6811.7749999999996</v>
      </c>
      <c r="F29" s="66" t="s">
        <v>296</v>
      </c>
      <c r="G29" s="66" t="s">
        <v>296</v>
      </c>
      <c r="H29" s="66">
        <v>468.15</v>
      </c>
      <c r="I29" s="66">
        <v>468.15</v>
      </c>
      <c r="J29" s="66">
        <v>7279.9250000000002</v>
      </c>
      <c r="K29" s="66">
        <v>992.93499999999995</v>
      </c>
      <c r="L29" s="66">
        <v>2367.029</v>
      </c>
      <c r="M29" s="66">
        <v>10639.89</v>
      </c>
    </row>
    <row r="30" spans="1:13" hidden="1">
      <c r="A30" s="71">
        <v>1966</v>
      </c>
      <c r="B30" s="66">
        <v>348.79</v>
      </c>
      <c r="C30" s="66">
        <v>4274.8220000000001</v>
      </c>
      <c r="D30" s="66">
        <v>2422.3359999999998</v>
      </c>
      <c r="E30" s="66">
        <v>7045.9480000000003</v>
      </c>
      <c r="F30" s="66" t="s">
        <v>296</v>
      </c>
      <c r="G30" s="66" t="s">
        <v>296</v>
      </c>
      <c r="H30" s="66">
        <v>454.97399999999999</v>
      </c>
      <c r="I30" s="66">
        <v>454.97399999999999</v>
      </c>
      <c r="J30" s="66">
        <v>7500.9219999999996</v>
      </c>
      <c r="K30" s="66">
        <v>1081.223</v>
      </c>
      <c r="L30" s="66">
        <v>2587.0210000000002</v>
      </c>
      <c r="M30" s="66">
        <v>11169.165999999999</v>
      </c>
    </row>
    <row r="31" spans="1:13" hidden="1">
      <c r="A31" s="71">
        <v>1967</v>
      </c>
      <c r="B31" s="66">
        <v>298.81900000000002</v>
      </c>
      <c r="C31" s="66">
        <v>4451.33</v>
      </c>
      <c r="D31" s="66">
        <v>2527.8319999999999</v>
      </c>
      <c r="E31" s="66">
        <v>7277.98</v>
      </c>
      <c r="F31" s="66" t="s">
        <v>296</v>
      </c>
      <c r="G31" s="66" t="s">
        <v>296</v>
      </c>
      <c r="H31" s="66">
        <v>433.97300000000001</v>
      </c>
      <c r="I31" s="66">
        <v>433.97300000000001</v>
      </c>
      <c r="J31" s="66">
        <v>7711.9530000000004</v>
      </c>
      <c r="K31" s="66">
        <v>1160.4690000000001</v>
      </c>
      <c r="L31" s="66">
        <v>2767.4459999999999</v>
      </c>
      <c r="M31" s="66">
        <v>11639.868</v>
      </c>
    </row>
    <row r="32" spans="1:13" hidden="1">
      <c r="A32" s="71">
        <v>1968</v>
      </c>
      <c r="B32" s="66">
        <v>264.33</v>
      </c>
      <c r="C32" s="66">
        <v>4588.3149999999996</v>
      </c>
      <c r="D32" s="66">
        <v>2655.2269999999999</v>
      </c>
      <c r="E32" s="66">
        <v>7507.8720000000003</v>
      </c>
      <c r="F32" s="66" t="s">
        <v>296</v>
      </c>
      <c r="G32" s="66" t="s">
        <v>296</v>
      </c>
      <c r="H32" s="66">
        <v>425.51100000000002</v>
      </c>
      <c r="I32" s="66">
        <v>425.51100000000002</v>
      </c>
      <c r="J32" s="66">
        <v>7933.3829999999998</v>
      </c>
      <c r="K32" s="66">
        <v>1301.9159999999999</v>
      </c>
      <c r="L32" s="66">
        <v>3101.6289999999999</v>
      </c>
      <c r="M32" s="66">
        <v>12336.928</v>
      </c>
    </row>
    <row r="33" spans="1:13" hidden="1">
      <c r="A33" s="71">
        <v>1969</v>
      </c>
      <c r="B33" s="66">
        <v>248.107</v>
      </c>
      <c r="C33" s="66">
        <v>4874.8580000000002</v>
      </c>
      <c r="D33" s="66">
        <v>2705.5039999999999</v>
      </c>
      <c r="E33" s="66">
        <v>7828.4690000000001</v>
      </c>
      <c r="F33" s="66" t="s">
        <v>296</v>
      </c>
      <c r="G33" s="66" t="s">
        <v>296</v>
      </c>
      <c r="H33" s="66">
        <v>415.053</v>
      </c>
      <c r="I33" s="66">
        <v>415.053</v>
      </c>
      <c r="J33" s="66">
        <v>8243.5220000000008</v>
      </c>
      <c r="K33" s="66">
        <v>1456.0239999999999</v>
      </c>
      <c r="L33" s="66">
        <v>3470.335</v>
      </c>
      <c r="M33" s="66">
        <v>13169.880999999999</v>
      </c>
    </row>
    <row r="34" spans="1:13" hidden="1">
      <c r="A34" s="71">
        <v>1970</v>
      </c>
      <c r="B34" s="66">
        <v>209.38</v>
      </c>
      <c r="C34" s="66">
        <v>4987.3919999999998</v>
      </c>
      <c r="D34" s="66">
        <v>2725.57</v>
      </c>
      <c r="E34" s="66">
        <v>7922.3429999999998</v>
      </c>
      <c r="F34" s="66" t="s">
        <v>296</v>
      </c>
      <c r="G34" s="66" t="s">
        <v>296</v>
      </c>
      <c r="H34" s="66">
        <v>400.77699999999999</v>
      </c>
      <c r="I34" s="66">
        <v>400.77699999999999</v>
      </c>
      <c r="J34" s="66">
        <v>8323.1200000000008</v>
      </c>
      <c r="K34" s="66">
        <v>1590.9829999999999</v>
      </c>
      <c r="L34" s="66">
        <v>3852.3690000000001</v>
      </c>
      <c r="M34" s="66">
        <v>13766.472</v>
      </c>
    </row>
    <row r="35" spans="1:13" hidden="1">
      <c r="A35" s="71">
        <v>1971</v>
      </c>
      <c r="B35" s="66">
        <v>171.98599999999999</v>
      </c>
      <c r="C35" s="66">
        <v>5125.8119999999999</v>
      </c>
      <c r="D35" s="66">
        <v>2748.5039999999999</v>
      </c>
      <c r="E35" s="66">
        <v>8046.3019999999997</v>
      </c>
      <c r="F35" s="66" t="s">
        <v>296</v>
      </c>
      <c r="G35" s="66" t="s">
        <v>296</v>
      </c>
      <c r="H35" s="66">
        <v>381.87400000000002</v>
      </c>
      <c r="I35" s="66">
        <v>381.87400000000002</v>
      </c>
      <c r="J35" s="66">
        <v>8428.1759999999995</v>
      </c>
      <c r="K35" s="66">
        <v>1704.403</v>
      </c>
      <c r="L35" s="66">
        <v>4114.3459999999995</v>
      </c>
      <c r="M35" s="66">
        <v>14246.924999999999</v>
      </c>
    </row>
    <row r="36" spans="1:13" hidden="1">
      <c r="A36" s="71">
        <v>1972</v>
      </c>
      <c r="B36" s="66">
        <v>115.782</v>
      </c>
      <c r="C36" s="66">
        <v>5264.384</v>
      </c>
      <c r="D36" s="66">
        <v>2868.221</v>
      </c>
      <c r="E36" s="66">
        <v>8248.3860000000004</v>
      </c>
      <c r="F36" s="66" t="s">
        <v>296</v>
      </c>
      <c r="G36" s="66" t="s">
        <v>296</v>
      </c>
      <c r="H36" s="66">
        <v>379.77600000000001</v>
      </c>
      <c r="I36" s="66">
        <v>379.77600000000001</v>
      </c>
      <c r="J36" s="66">
        <v>8628.1620000000003</v>
      </c>
      <c r="K36" s="66">
        <v>1837.7349999999999</v>
      </c>
      <c r="L36" s="66">
        <v>4391.9319999999998</v>
      </c>
      <c r="M36" s="66">
        <v>14857.828</v>
      </c>
    </row>
    <row r="37" spans="1:13" hidden="1">
      <c r="A37" s="71">
        <v>1973</v>
      </c>
      <c r="B37" s="66">
        <v>93.911000000000001</v>
      </c>
      <c r="C37" s="66">
        <v>4976.9750000000004</v>
      </c>
      <c r="D37" s="66">
        <v>2801.069</v>
      </c>
      <c r="E37" s="66">
        <v>7871.9549999999999</v>
      </c>
      <c r="F37" s="66" t="s">
        <v>296</v>
      </c>
      <c r="G37" s="66" t="s">
        <v>296</v>
      </c>
      <c r="H37" s="66">
        <v>354.096</v>
      </c>
      <c r="I37" s="66">
        <v>354.096</v>
      </c>
      <c r="J37" s="66">
        <v>8226.0509999999995</v>
      </c>
      <c r="K37" s="66">
        <v>1976.337</v>
      </c>
      <c r="L37" s="66">
        <v>4695.7060000000001</v>
      </c>
      <c r="M37" s="66">
        <v>14898.093999999999</v>
      </c>
    </row>
    <row r="38" spans="1:13" hidden="1">
      <c r="A38" s="71">
        <v>1974</v>
      </c>
      <c r="B38" s="66">
        <v>82.126000000000005</v>
      </c>
      <c r="C38" s="66">
        <v>4900.9949999999999</v>
      </c>
      <c r="D38" s="66">
        <v>2554.5239999999999</v>
      </c>
      <c r="E38" s="66">
        <v>7537.6440000000002</v>
      </c>
      <c r="F38" s="66" t="s">
        <v>296</v>
      </c>
      <c r="G38" s="66" t="s">
        <v>296</v>
      </c>
      <c r="H38" s="66">
        <v>370.952</v>
      </c>
      <c r="I38" s="66">
        <v>370.952</v>
      </c>
      <c r="J38" s="66">
        <v>7908.5959999999995</v>
      </c>
      <c r="K38" s="66">
        <v>1972.7629999999999</v>
      </c>
      <c r="L38" s="66">
        <v>4773.6629999999996</v>
      </c>
      <c r="M38" s="66">
        <v>14655.022000000001</v>
      </c>
    </row>
    <row r="39" spans="1:13" hidden="1">
      <c r="A39" s="71">
        <v>1975</v>
      </c>
      <c r="B39" s="66">
        <v>62.843000000000004</v>
      </c>
      <c r="C39" s="66">
        <v>5022.6059999999998</v>
      </c>
      <c r="D39" s="66">
        <v>2479.4389999999999</v>
      </c>
      <c r="E39" s="66">
        <v>7564.8879999999999</v>
      </c>
      <c r="F39" s="66" t="s">
        <v>296</v>
      </c>
      <c r="G39" s="66" t="s">
        <v>296</v>
      </c>
      <c r="H39" s="66">
        <v>425.40800000000002</v>
      </c>
      <c r="I39" s="66">
        <v>425.40800000000002</v>
      </c>
      <c r="J39" s="66">
        <v>7990.2960000000003</v>
      </c>
      <c r="K39" s="66">
        <v>2006.7349999999999</v>
      </c>
      <c r="L39" s="66">
        <v>4817.0360000000001</v>
      </c>
      <c r="M39" s="66">
        <v>14814.066999999999</v>
      </c>
    </row>
    <row r="40" spans="1:13" hidden="1">
      <c r="A40" s="71">
        <v>1976</v>
      </c>
      <c r="B40" s="66">
        <v>58.884999999999998</v>
      </c>
      <c r="C40" s="66">
        <v>5147.3360000000002</v>
      </c>
      <c r="D40" s="66">
        <v>2703.9740000000002</v>
      </c>
      <c r="E40" s="66">
        <v>7910.1949999999997</v>
      </c>
      <c r="F40" s="66" t="s">
        <v>296</v>
      </c>
      <c r="G40" s="66" t="s">
        <v>296</v>
      </c>
      <c r="H40" s="66">
        <v>481.63400000000001</v>
      </c>
      <c r="I40" s="66">
        <v>481.63400000000001</v>
      </c>
      <c r="J40" s="66">
        <v>8391.8289999999997</v>
      </c>
      <c r="K40" s="66">
        <v>2069.2150000000001</v>
      </c>
      <c r="L40" s="66">
        <v>4949.91</v>
      </c>
      <c r="M40" s="66">
        <v>15410.953</v>
      </c>
    </row>
    <row r="41" spans="1:13" hidden="1">
      <c r="A41" s="71">
        <v>1977</v>
      </c>
      <c r="B41" s="66">
        <v>57.460999999999999</v>
      </c>
      <c r="C41" s="66">
        <v>4913.0929999999998</v>
      </c>
      <c r="D41" s="66">
        <v>2681.96</v>
      </c>
      <c r="E41" s="66">
        <v>7652.5140000000001</v>
      </c>
      <c r="F41" s="66" t="s">
        <v>296</v>
      </c>
      <c r="G41" s="66" t="s">
        <v>296</v>
      </c>
      <c r="H41" s="66">
        <v>541.78300000000002</v>
      </c>
      <c r="I41" s="66">
        <v>541.78300000000002</v>
      </c>
      <c r="J41" s="66">
        <v>8194.2970000000005</v>
      </c>
      <c r="K41" s="66">
        <v>2201.5549999999998</v>
      </c>
      <c r="L41" s="66">
        <v>5266.5389999999998</v>
      </c>
      <c r="M41" s="66">
        <v>15662.391</v>
      </c>
    </row>
    <row r="42" spans="1:13" hidden="1">
      <c r="A42" s="71">
        <v>1978</v>
      </c>
      <c r="B42" s="66">
        <v>49.145000000000003</v>
      </c>
      <c r="C42" s="66">
        <v>4981.4539999999997</v>
      </c>
      <c r="D42" s="66">
        <v>2608.152</v>
      </c>
      <c r="E42" s="66">
        <v>7638.7510000000002</v>
      </c>
      <c r="F42" s="66" t="s">
        <v>296</v>
      </c>
      <c r="G42" s="66" t="s">
        <v>296</v>
      </c>
      <c r="H42" s="66">
        <v>621.84900000000005</v>
      </c>
      <c r="I42" s="66">
        <v>621.84900000000005</v>
      </c>
      <c r="J42" s="66">
        <v>8260.6</v>
      </c>
      <c r="K42" s="66">
        <v>2301.2779999999998</v>
      </c>
      <c r="L42" s="66">
        <v>5571.0659999999998</v>
      </c>
      <c r="M42" s="66">
        <v>16132.944</v>
      </c>
    </row>
    <row r="43" spans="1:13" hidden="1">
      <c r="A43" s="71">
        <v>1979</v>
      </c>
      <c r="B43" s="66">
        <v>37.313000000000002</v>
      </c>
      <c r="C43" s="66">
        <v>5054.7420000000002</v>
      </c>
      <c r="D43" s="66">
        <v>2099.2220000000002</v>
      </c>
      <c r="E43" s="66">
        <v>7191.277</v>
      </c>
      <c r="F43" s="66" t="s">
        <v>296</v>
      </c>
      <c r="G43" s="66" t="s">
        <v>296</v>
      </c>
      <c r="H43" s="66">
        <v>728.07600000000002</v>
      </c>
      <c r="I43" s="66">
        <v>728.07600000000002</v>
      </c>
      <c r="J43" s="66">
        <v>7919.3530000000001</v>
      </c>
      <c r="K43" s="66">
        <v>2329.7779999999998</v>
      </c>
      <c r="L43" s="66">
        <v>5564.0360000000001</v>
      </c>
      <c r="M43" s="66">
        <v>15813.166999999999</v>
      </c>
    </row>
    <row r="44" spans="1:13" hidden="1">
      <c r="A44" s="71">
        <v>1980</v>
      </c>
      <c r="B44" s="66">
        <v>30.544</v>
      </c>
      <c r="C44" s="66">
        <v>4824.8360000000002</v>
      </c>
      <c r="D44" s="66">
        <v>1734.431</v>
      </c>
      <c r="E44" s="66">
        <v>6589.8109999999997</v>
      </c>
      <c r="F44" s="66" t="s">
        <v>296</v>
      </c>
      <c r="G44" s="66" t="s">
        <v>296</v>
      </c>
      <c r="H44" s="66">
        <v>850</v>
      </c>
      <c r="I44" s="66">
        <v>850</v>
      </c>
      <c r="J44" s="66">
        <v>7439.8109999999997</v>
      </c>
      <c r="K44" s="66">
        <v>2448.0929999999998</v>
      </c>
      <c r="L44" s="66">
        <v>5865.8819999999996</v>
      </c>
      <c r="M44" s="66">
        <v>15753.786</v>
      </c>
    </row>
    <row r="45" spans="1:13" hidden="1">
      <c r="A45" s="71">
        <v>1981</v>
      </c>
      <c r="B45" s="66">
        <v>30.02</v>
      </c>
      <c r="C45" s="66">
        <v>4614.1989999999996</v>
      </c>
      <c r="D45" s="66">
        <v>1531.454</v>
      </c>
      <c r="E45" s="66">
        <v>6175.674</v>
      </c>
      <c r="F45" s="66" t="s">
        <v>296</v>
      </c>
      <c r="G45" s="66" t="s">
        <v>296</v>
      </c>
      <c r="H45" s="66">
        <v>870</v>
      </c>
      <c r="I45" s="66">
        <v>870</v>
      </c>
      <c r="J45" s="66">
        <v>7045.674</v>
      </c>
      <c r="K45" s="66">
        <v>2464.3679999999999</v>
      </c>
      <c r="L45" s="66">
        <v>5751.8919999999998</v>
      </c>
      <c r="M45" s="66">
        <v>15261.933999999999</v>
      </c>
    </row>
    <row r="46" spans="1:13" hidden="1">
      <c r="A46" s="71">
        <v>1982</v>
      </c>
      <c r="B46" s="66">
        <v>31.791</v>
      </c>
      <c r="C46" s="66">
        <v>4711.2510000000002</v>
      </c>
      <c r="D46" s="66">
        <v>1433.921</v>
      </c>
      <c r="E46" s="66">
        <v>6176.9639999999999</v>
      </c>
      <c r="F46" s="66" t="s">
        <v>296</v>
      </c>
      <c r="G46" s="66" t="s">
        <v>296</v>
      </c>
      <c r="H46" s="66">
        <v>970</v>
      </c>
      <c r="I46" s="66">
        <v>970</v>
      </c>
      <c r="J46" s="66">
        <v>7146.9639999999999</v>
      </c>
      <c r="K46" s="66">
        <v>2489.1210000000001</v>
      </c>
      <c r="L46" s="66">
        <v>5895.2290000000003</v>
      </c>
      <c r="M46" s="66">
        <v>15531.314</v>
      </c>
    </row>
    <row r="47" spans="1:13" hidden="1">
      <c r="A47" s="71">
        <v>1983</v>
      </c>
      <c r="B47" s="66">
        <v>30.785</v>
      </c>
      <c r="C47" s="66">
        <v>4477.6329999999998</v>
      </c>
      <c r="D47" s="66">
        <v>1353.854</v>
      </c>
      <c r="E47" s="66">
        <v>5862.2709999999997</v>
      </c>
      <c r="F47" s="66" t="s">
        <v>296</v>
      </c>
      <c r="G47" s="66" t="s">
        <v>296</v>
      </c>
      <c r="H47" s="66">
        <v>970</v>
      </c>
      <c r="I47" s="66">
        <v>970</v>
      </c>
      <c r="J47" s="66">
        <v>6832.2709999999997</v>
      </c>
      <c r="K47" s="66">
        <v>2562.2350000000001</v>
      </c>
      <c r="L47" s="66">
        <v>6030.9629999999997</v>
      </c>
      <c r="M47" s="66">
        <v>15425.468999999999</v>
      </c>
    </row>
    <row r="48" spans="1:13" hidden="1">
      <c r="A48" s="71">
        <v>1984</v>
      </c>
      <c r="B48" s="66">
        <v>39.627000000000002</v>
      </c>
      <c r="C48" s="66">
        <v>4660.558</v>
      </c>
      <c r="D48" s="66">
        <v>1531.079</v>
      </c>
      <c r="E48" s="66">
        <v>6231.2640000000001</v>
      </c>
      <c r="F48" s="66" t="s">
        <v>296</v>
      </c>
      <c r="G48" s="66" t="s">
        <v>296</v>
      </c>
      <c r="H48" s="66">
        <v>980</v>
      </c>
      <c r="I48" s="66">
        <v>980</v>
      </c>
      <c r="J48" s="66">
        <v>7211.2640000000001</v>
      </c>
      <c r="K48" s="66">
        <v>2661.6729999999998</v>
      </c>
      <c r="L48" s="66">
        <v>6086.991</v>
      </c>
      <c r="M48" s="66">
        <v>15959.927</v>
      </c>
    </row>
    <row r="49" spans="1:13" hidden="1">
      <c r="A49" s="71">
        <v>1985</v>
      </c>
      <c r="B49" s="66">
        <v>38.756999999999998</v>
      </c>
      <c r="C49" s="66">
        <v>4534.2820000000002</v>
      </c>
      <c r="D49" s="66">
        <v>1565.59</v>
      </c>
      <c r="E49" s="66">
        <v>6138.6289999999999</v>
      </c>
      <c r="F49" s="66" t="s">
        <v>296</v>
      </c>
      <c r="G49" s="66" t="s">
        <v>296</v>
      </c>
      <c r="H49" s="66">
        <v>1010</v>
      </c>
      <c r="I49" s="66">
        <v>1010</v>
      </c>
      <c r="J49" s="66">
        <v>7148.6289999999999</v>
      </c>
      <c r="K49" s="66">
        <v>2708.902</v>
      </c>
      <c r="L49" s="66">
        <v>6184.2129999999997</v>
      </c>
      <c r="M49" s="66">
        <v>16041.743</v>
      </c>
    </row>
    <row r="50" spans="1:13" hidden="1">
      <c r="A50" s="71">
        <v>1986</v>
      </c>
      <c r="B50" s="66">
        <v>40.466999999999999</v>
      </c>
      <c r="C50" s="66">
        <v>4405.1559999999999</v>
      </c>
      <c r="D50" s="66">
        <v>1540.9680000000001</v>
      </c>
      <c r="E50" s="66">
        <v>5986.5910000000003</v>
      </c>
      <c r="F50" s="66" t="s">
        <v>296</v>
      </c>
      <c r="G50" s="66" t="s">
        <v>296</v>
      </c>
      <c r="H50" s="66">
        <v>920</v>
      </c>
      <c r="I50" s="66">
        <v>920</v>
      </c>
      <c r="J50" s="66">
        <v>6906.5910000000003</v>
      </c>
      <c r="K50" s="66">
        <v>2794.7289999999998</v>
      </c>
      <c r="L50" s="66">
        <v>6274.19</v>
      </c>
      <c r="M50" s="66">
        <v>15975.51</v>
      </c>
    </row>
    <row r="51" spans="1:13" hidden="1">
      <c r="A51" s="71">
        <v>1987</v>
      </c>
      <c r="B51" s="66">
        <v>37.218000000000004</v>
      </c>
      <c r="C51" s="66">
        <v>4419.5749999999998</v>
      </c>
      <c r="D51" s="66">
        <v>1617.027</v>
      </c>
      <c r="E51" s="66">
        <v>6073.82</v>
      </c>
      <c r="F51" s="66" t="s">
        <v>296</v>
      </c>
      <c r="G51" s="66" t="s">
        <v>296</v>
      </c>
      <c r="H51" s="66">
        <v>850</v>
      </c>
      <c r="I51" s="66">
        <v>850</v>
      </c>
      <c r="J51" s="66">
        <v>6923.82</v>
      </c>
      <c r="K51" s="66">
        <v>2901.6</v>
      </c>
      <c r="L51" s="66">
        <v>6438.24</v>
      </c>
      <c r="M51" s="66">
        <v>16263.66</v>
      </c>
    </row>
    <row r="52" spans="1:13" hidden="1">
      <c r="A52" s="71">
        <v>1988</v>
      </c>
      <c r="B52" s="66">
        <v>36.972999999999999</v>
      </c>
      <c r="C52" s="66">
        <v>4735.0829999999996</v>
      </c>
      <c r="D52" s="66">
        <v>1675.173</v>
      </c>
      <c r="E52" s="66">
        <v>6447.23</v>
      </c>
      <c r="F52" s="66" t="s">
        <v>296</v>
      </c>
      <c r="G52" s="66" t="s">
        <v>296</v>
      </c>
      <c r="H52" s="66">
        <v>910</v>
      </c>
      <c r="I52" s="66">
        <v>910</v>
      </c>
      <c r="J52" s="66">
        <v>7357.23</v>
      </c>
      <c r="K52" s="66">
        <v>3046.4589999999998</v>
      </c>
      <c r="L52" s="66">
        <v>6729.3689999999997</v>
      </c>
      <c r="M52" s="66">
        <v>17133.058000000001</v>
      </c>
    </row>
    <row r="53" spans="1:13" hidden="1">
      <c r="A53" s="71">
        <v>1989</v>
      </c>
      <c r="B53" s="66">
        <v>30.63</v>
      </c>
      <c r="C53" s="66">
        <v>4903.3860000000004</v>
      </c>
      <c r="D53" s="66">
        <v>1660.751</v>
      </c>
      <c r="E53" s="66">
        <v>6594.7669999999998</v>
      </c>
      <c r="F53" s="66">
        <v>5</v>
      </c>
      <c r="G53" s="66">
        <v>51.654000000000003</v>
      </c>
      <c r="H53" s="66">
        <v>920</v>
      </c>
      <c r="I53" s="66">
        <v>976.654</v>
      </c>
      <c r="J53" s="66">
        <v>7571.42</v>
      </c>
      <c r="K53" s="66">
        <v>3089.65</v>
      </c>
      <c r="L53" s="66">
        <v>7129.1419999999998</v>
      </c>
      <c r="M53" s="66">
        <v>17790.213</v>
      </c>
    </row>
    <row r="54" spans="1:13" hidden="1">
      <c r="A54" s="71">
        <v>1990</v>
      </c>
      <c r="B54" s="66">
        <v>31.114000000000001</v>
      </c>
      <c r="C54" s="66">
        <v>4486.5529999999999</v>
      </c>
      <c r="D54" s="66">
        <v>1394.634</v>
      </c>
      <c r="E54" s="66">
        <v>5912.3010000000004</v>
      </c>
      <c r="F54" s="66">
        <v>5.5</v>
      </c>
      <c r="G54" s="66">
        <v>54.723999999999997</v>
      </c>
      <c r="H54" s="66">
        <v>580</v>
      </c>
      <c r="I54" s="66">
        <v>640.22400000000005</v>
      </c>
      <c r="J54" s="66">
        <v>6552.5259999999998</v>
      </c>
      <c r="K54" s="66">
        <v>3152.752</v>
      </c>
      <c r="L54" s="66">
        <v>7235.241</v>
      </c>
      <c r="M54" s="66">
        <v>16940.519</v>
      </c>
    </row>
    <row r="55" spans="1:13" hidden="1">
      <c r="A55" s="71">
        <v>1991</v>
      </c>
      <c r="B55" s="66">
        <v>25.355</v>
      </c>
      <c r="C55" s="66">
        <v>4667.223</v>
      </c>
      <c r="D55" s="66">
        <v>1381.345</v>
      </c>
      <c r="E55" s="66">
        <v>6073.9219999999996</v>
      </c>
      <c r="F55" s="66">
        <v>5.9</v>
      </c>
      <c r="G55" s="66">
        <v>56.448</v>
      </c>
      <c r="H55" s="66">
        <v>610</v>
      </c>
      <c r="I55" s="66">
        <v>672.34799999999996</v>
      </c>
      <c r="J55" s="66">
        <v>6746.27</v>
      </c>
      <c r="K55" s="66">
        <v>3259.884</v>
      </c>
      <c r="L55" s="66">
        <v>7413.6660000000002</v>
      </c>
      <c r="M55" s="66">
        <v>17419.82</v>
      </c>
    </row>
    <row r="56" spans="1:13" hidden="1">
      <c r="A56" s="71">
        <v>1992</v>
      </c>
      <c r="B56" s="66">
        <v>25.588999999999999</v>
      </c>
      <c r="C56" s="66">
        <v>4804.5810000000001</v>
      </c>
      <c r="D56" s="66">
        <v>1414.557</v>
      </c>
      <c r="E56" s="66">
        <v>6244.7269999999999</v>
      </c>
      <c r="F56" s="66">
        <v>6.4</v>
      </c>
      <c r="G56" s="66">
        <v>58.472999999999999</v>
      </c>
      <c r="H56" s="66">
        <v>640</v>
      </c>
      <c r="I56" s="66">
        <v>704.87300000000005</v>
      </c>
      <c r="J56" s="66">
        <v>6949.6</v>
      </c>
      <c r="K56" s="66">
        <v>3193.4229999999998</v>
      </c>
      <c r="L56" s="66">
        <v>7212.2290000000003</v>
      </c>
      <c r="M56" s="66">
        <v>17355.252</v>
      </c>
    </row>
    <row r="57" spans="1:13" hidden="1">
      <c r="A57" s="71">
        <v>1993</v>
      </c>
      <c r="B57" s="66">
        <v>25.748999999999999</v>
      </c>
      <c r="C57" s="66">
        <v>5058.3729999999996</v>
      </c>
      <c r="D57" s="66">
        <v>1439.4970000000001</v>
      </c>
      <c r="E57" s="66">
        <v>6523.6189999999997</v>
      </c>
      <c r="F57" s="66">
        <v>6.8</v>
      </c>
      <c r="G57" s="66">
        <v>60.122</v>
      </c>
      <c r="H57" s="66">
        <v>550</v>
      </c>
      <c r="I57" s="66">
        <v>616.92200000000003</v>
      </c>
      <c r="J57" s="66">
        <v>7140.5410000000002</v>
      </c>
      <c r="K57" s="66">
        <v>3394.192</v>
      </c>
      <c r="L57" s="66">
        <v>7677.3670000000002</v>
      </c>
      <c r="M57" s="66">
        <v>18212.099999999999</v>
      </c>
    </row>
    <row r="58" spans="1:13" hidden="1">
      <c r="A58" s="71">
        <v>1994</v>
      </c>
      <c r="B58" s="66">
        <v>20.844999999999999</v>
      </c>
      <c r="C58" s="66">
        <v>4959.84</v>
      </c>
      <c r="D58" s="66">
        <v>1408.077</v>
      </c>
      <c r="E58" s="66">
        <v>6388.7610000000004</v>
      </c>
      <c r="F58" s="66">
        <v>6.2</v>
      </c>
      <c r="G58" s="66">
        <v>61.77</v>
      </c>
      <c r="H58" s="66">
        <v>520</v>
      </c>
      <c r="I58" s="66">
        <v>587.97</v>
      </c>
      <c r="J58" s="66">
        <v>6976.732</v>
      </c>
      <c r="K58" s="66">
        <v>3440.9389999999999</v>
      </c>
      <c r="L58" s="66">
        <v>7693.09</v>
      </c>
      <c r="M58" s="66">
        <v>18110.760999999999</v>
      </c>
    </row>
    <row r="59" spans="1:13" hidden="1">
      <c r="A59" s="71">
        <v>1995</v>
      </c>
      <c r="B59" s="66">
        <v>17.451000000000001</v>
      </c>
      <c r="C59" s="66">
        <v>4954.1890000000003</v>
      </c>
      <c r="D59" s="66">
        <v>1373.597</v>
      </c>
      <c r="E59" s="66">
        <v>6345.2380000000003</v>
      </c>
      <c r="F59" s="66">
        <v>6.6</v>
      </c>
      <c r="G59" s="66">
        <v>62.725000000000001</v>
      </c>
      <c r="H59" s="66">
        <v>520</v>
      </c>
      <c r="I59" s="66">
        <v>589.32500000000005</v>
      </c>
      <c r="J59" s="66">
        <v>6934.5630000000001</v>
      </c>
      <c r="K59" s="66">
        <v>3557.0149999999999</v>
      </c>
      <c r="L59" s="66">
        <v>8025.5929999999998</v>
      </c>
      <c r="M59" s="66">
        <v>18517.170999999998</v>
      </c>
    </row>
    <row r="60" spans="1:13" hidden="1">
      <c r="A60" s="71">
        <v>1996</v>
      </c>
      <c r="B60" s="66">
        <v>16.584</v>
      </c>
      <c r="C60" s="66">
        <v>5354.3890000000001</v>
      </c>
      <c r="D60" s="66">
        <v>1483.3389999999999</v>
      </c>
      <c r="E60" s="66">
        <v>6854.3109999999997</v>
      </c>
      <c r="F60" s="66">
        <v>7</v>
      </c>
      <c r="G60" s="66">
        <v>63.302</v>
      </c>
      <c r="H60" s="66">
        <v>540</v>
      </c>
      <c r="I60" s="66">
        <v>610.30200000000002</v>
      </c>
      <c r="J60" s="66">
        <v>7464.6130000000003</v>
      </c>
      <c r="K60" s="66">
        <v>3693.53</v>
      </c>
      <c r="L60" s="66">
        <v>8344.3029999999999</v>
      </c>
      <c r="M60" s="66">
        <v>19502.447</v>
      </c>
    </row>
    <row r="61" spans="1:13" hidden="1">
      <c r="A61" s="71">
        <v>1997</v>
      </c>
      <c r="B61" s="66">
        <v>15.992000000000001</v>
      </c>
      <c r="C61" s="66">
        <v>5092.9189999999999</v>
      </c>
      <c r="D61" s="66">
        <v>1421.9659999999999</v>
      </c>
      <c r="E61" s="66">
        <v>6530.8779999999997</v>
      </c>
      <c r="F61" s="66">
        <v>7.5</v>
      </c>
      <c r="G61" s="66">
        <v>62.456000000000003</v>
      </c>
      <c r="H61" s="66">
        <v>430</v>
      </c>
      <c r="I61" s="66">
        <v>499.95600000000002</v>
      </c>
      <c r="J61" s="66">
        <v>7030.8339999999998</v>
      </c>
      <c r="K61" s="66">
        <v>3670.9029999999998</v>
      </c>
      <c r="L61" s="66">
        <v>8261.1110000000008</v>
      </c>
      <c r="M61" s="66">
        <v>18962.848000000002</v>
      </c>
    </row>
    <row r="62" spans="1:13" hidden="1">
      <c r="A62" s="71">
        <v>1998</v>
      </c>
      <c r="B62" s="66">
        <v>11.548</v>
      </c>
      <c r="C62" s="66">
        <v>4646.0870000000004</v>
      </c>
      <c r="D62" s="66">
        <v>1303.8679999999999</v>
      </c>
      <c r="E62" s="66">
        <v>5961.5029999999997</v>
      </c>
      <c r="F62" s="66">
        <v>7.7</v>
      </c>
      <c r="G62" s="66">
        <v>61.771999999999998</v>
      </c>
      <c r="H62" s="66">
        <v>380</v>
      </c>
      <c r="I62" s="66">
        <v>449.47199999999998</v>
      </c>
      <c r="J62" s="66">
        <v>6410.9759999999997</v>
      </c>
      <c r="K62" s="66">
        <v>3855.9319999999998</v>
      </c>
      <c r="L62" s="66">
        <v>8685.5630000000001</v>
      </c>
      <c r="M62" s="66">
        <v>18952.471000000001</v>
      </c>
    </row>
    <row r="63" spans="1:13" hidden="1">
      <c r="A63" s="71">
        <v>1999</v>
      </c>
      <c r="B63" s="66">
        <v>13.981</v>
      </c>
      <c r="C63" s="66">
        <v>4834.8990000000003</v>
      </c>
      <c r="D63" s="66">
        <v>1464.7360000000001</v>
      </c>
      <c r="E63" s="66">
        <v>6313.616</v>
      </c>
      <c r="F63" s="66">
        <v>8.5</v>
      </c>
      <c r="G63" s="66">
        <v>60.357999999999997</v>
      </c>
      <c r="H63" s="66">
        <v>390</v>
      </c>
      <c r="I63" s="66">
        <v>458.858</v>
      </c>
      <c r="J63" s="66">
        <v>6772.4740000000002</v>
      </c>
      <c r="K63" s="66">
        <v>3906.4780000000001</v>
      </c>
      <c r="L63" s="66">
        <v>8875.2450000000008</v>
      </c>
      <c r="M63" s="66">
        <v>19554.197</v>
      </c>
    </row>
    <row r="64" spans="1:13" hidden="1">
      <c r="A64" s="71">
        <v>2000</v>
      </c>
      <c r="B64" s="66">
        <v>11.358000000000001</v>
      </c>
      <c r="C64" s="66">
        <v>5104.5929999999998</v>
      </c>
      <c r="D64" s="66">
        <v>1554.0540000000001</v>
      </c>
      <c r="E64" s="66">
        <v>6670.0050000000001</v>
      </c>
      <c r="F64" s="66">
        <v>8.6</v>
      </c>
      <c r="G64" s="66">
        <v>57.707000000000001</v>
      </c>
      <c r="H64" s="66">
        <v>420</v>
      </c>
      <c r="I64" s="66">
        <v>486.30700000000002</v>
      </c>
      <c r="J64" s="66">
        <v>7156.3109999999997</v>
      </c>
      <c r="K64" s="66">
        <v>4068.627</v>
      </c>
      <c r="L64" s="66">
        <v>9196.8259999999991</v>
      </c>
      <c r="M64" s="66">
        <v>20421.764999999999</v>
      </c>
    </row>
    <row r="65" spans="1:13" hidden="1">
      <c r="A65" s="71">
        <v>2001</v>
      </c>
      <c r="B65" s="66">
        <v>11.971</v>
      </c>
      <c r="C65" s="66">
        <v>4889.018</v>
      </c>
      <c r="D65" s="66">
        <v>1528.8409999999999</v>
      </c>
      <c r="E65" s="66">
        <v>6429.83</v>
      </c>
      <c r="F65" s="66">
        <v>9.4499999999999993</v>
      </c>
      <c r="G65" s="66">
        <v>55.171999999999997</v>
      </c>
      <c r="H65" s="66">
        <v>370</v>
      </c>
      <c r="I65" s="66">
        <v>434.62200000000001</v>
      </c>
      <c r="J65" s="66">
        <v>6864.4520000000002</v>
      </c>
      <c r="K65" s="66">
        <v>4099.8819999999996</v>
      </c>
      <c r="L65" s="66">
        <v>9073.9439999999995</v>
      </c>
      <c r="M65" s="66">
        <v>20038.276999999998</v>
      </c>
    </row>
    <row r="66" spans="1:13" hidden="1">
      <c r="A66" s="71">
        <v>2002</v>
      </c>
      <c r="B66" s="66">
        <v>12.247999999999999</v>
      </c>
      <c r="C66" s="66">
        <v>4994.9939999999997</v>
      </c>
      <c r="D66" s="66">
        <v>1456.7339999999999</v>
      </c>
      <c r="E66" s="66">
        <v>6463.9769999999999</v>
      </c>
      <c r="F66" s="66">
        <v>10.204000000000001</v>
      </c>
      <c r="G66" s="66">
        <v>53.292999999999999</v>
      </c>
      <c r="H66" s="66">
        <v>380</v>
      </c>
      <c r="I66" s="66">
        <v>443.49700000000001</v>
      </c>
      <c r="J66" s="66">
        <v>6907.4740000000002</v>
      </c>
      <c r="K66" s="66">
        <v>4316.7939999999999</v>
      </c>
      <c r="L66" s="66">
        <v>9562.2260000000006</v>
      </c>
      <c r="M66" s="66">
        <v>20786.493999999999</v>
      </c>
    </row>
    <row r="67" spans="1:13" hidden="1">
      <c r="A67" s="71">
        <v>2003</v>
      </c>
      <c r="B67" s="66">
        <v>12.247</v>
      </c>
      <c r="C67" s="66">
        <v>5209.4279999999999</v>
      </c>
      <c r="D67" s="66">
        <v>1546.569</v>
      </c>
      <c r="E67" s="66">
        <v>6768.2439999999997</v>
      </c>
      <c r="F67" s="66">
        <v>13</v>
      </c>
      <c r="G67" s="66">
        <v>51.813000000000002</v>
      </c>
      <c r="H67" s="66">
        <v>400</v>
      </c>
      <c r="I67" s="66">
        <v>464.81299999999999</v>
      </c>
      <c r="J67" s="66">
        <v>7233.0569999999998</v>
      </c>
      <c r="K67" s="66">
        <v>4353.1109999999999</v>
      </c>
      <c r="L67" s="66">
        <v>9533.8619999999992</v>
      </c>
      <c r="M67" s="66">
        <v>21120.03</v>
      </c>
    </row>
    <row r="68" spans="1:13" hidden="1">
      <c r="A68" s="71">
        <v>2004</v>
      </c>
      <c r="B68" s="66">
        <v>11.433999999999999</v>
      </c>
      <c r="C68" s="66">
        <v>4980.8310000000001</v>
      </c>
      <c r="D68" s="66">
        <v>1519.85</v>
      </c>
      <c r="E68" s="66">
        <v>6512.1149999999998</v>
      </c>
      <c r="F68" s="66">
        <v>14</v>
      </c>
      <c r="G68" s="66">
        <v>51.13</v>
      </c>
      <c r="H68" s="66">
        <v>410</v>
      </c>
      <c r="I68" s="66">
        <v>475.13</v>
      </c>
      <c r="J68" s="66">
        <v>6987.2439999999997</v>
      </c>
      <c r="K68" s="66">
        <v>4408.241</v>
      </c>
      <c r="L68" s="66">
        <v>9686.5689999999995</v>
      </c>
      <c r="M68" s="66">
        <v>21082.055</v>
      </c>
    </row>
    <row r="69" spans="1:13" hidden="1">
      <c r="A69" s="71">
        <v>2005</v>
      </c>
      <c r="B69" s="66">
        <v>8.4350000000000005</v>
      </c>
      <c r="C69" s="66">
        <v>4946.3540000000003</v>
      </c>
      <c r="D69" s="66">
        <v>1450.481</v>
      </c>
      <c r="E69" s="66">
        <v>6405.27</v>
      </c>
      <c r="F69" s="66">
        <v>15.9</v>
      </c>
      <c r="G69" s="66">
        <v>50.167000000000002</v>
      </c>
      <c r="H69" s="66">
        <v>430</v>
      </c>
      <c r="I69" s="66">
        <v>496.06700000000001</v>
      </c>
      <c r="J69" s="66">
        <v>6901.3370000000004</v>
      </c>
      <c r="K69" s="66">
        <v>4637.683</v>
      </c>
      <c r="L69" s="66">
        <v>10074.295</v>
      </c>
      <c r="M69" s="66">
        <v>21613.314999999999</v>
      </c>
    </row>
    <row r="70" spans="1:13" hidden="1">
      <c r="A70" s="71">
        <v>2006</v>
      </c>
      <c r="B70" s="66">
        <v>6.4080000000000004</v>
      </c>
      <c r="C70" s="66">
        <v>4475.9129999999996</v>
      </c>
      <c r="D70" s="66">
        <v>1221.8530000000001</v>
      </c>
      <c r="E70" s="66">
        <v>5704.1729999999998</v>
      </c>
      <c r="F70" s="66">
        <v>18.3</v>
      </c>
      <c r="G70" s="66">
        <v>52.500999999999998</v>
      </c>
      <c r="H70" s="66">
        <v>380</v>
      </c>
      <c r="I70" s="66">
        <v>450.80099999999999</v>
      </c>
      <c r="J70" s="66">
        <v>6154.9750000000004</v>
      </c>
      <c r="K70" s="66">
        <v>4611.3860000000004</v>
      </c>
      <c r="L70" s="66">
        <v>9904.5409999999993</v>
      </c>
      <c r="M70" s="66">
        <v>20670.901999999998</v>
      </c>
    </row>
    <row r="71" spans="1:13" hidden="1">
      <c r="A71" s="71">
        <v>2007</v>
      </c>
      <c r="B71" s="66">
        <v>7.782</v>
      </c>
      <c r="C71" s="66">
        <v>4835.4399999999996</v>
      </c>
      <c r="D71" s="66">
        <v>1249.1690000000001</v>
      </c>
      <c r="E71" s="66">
        <v>6092.3909999999996</v>
      </c>
      <c r="F71" s="66">
        <v>22</v>
      </c>
      <c r="G71" s="66">
        <v>55.045999999999999</v>
      </c>
      <c r="H71" s="66">
        <v>420</v>
      </c>
      <c r="I71" s="66">
        <v>497.04599999999999</v>
      </c>
      <c r="J71" s="66">
        <v>6589.4380000000001</v>
      </c>
      <c r="K71" s="66">
        <v>4750.326</v>
      </c>
      <c r="L71" s="66">
        <v>10179.859</v>
      </c>
      <c r="M71" s="66">
        <v>21519.623</v>
      </c>
    </row>
    <row r="72" spans="1:13" hidden="1">
      <c r="A72" s="71">
        <v>2008</v>
      </c>
      <c r="B72" s="66" t="s">
        <v>296</v>
      </c>
      <c r="C72" s="66">
        <v>5010.0609999999997</v>
      </c>
      <c r="D72" s="66">
        <v>1324.511</v>
      </c>
      <c r="E72" s="66">
        <v>6334.5720000000001</v>
      </c>
      <c r="F72" s="66">
        <v>26.4</v>
      </c>
      <c r="G72" s="66">
        <v>58.436</v>
      </c>
      <c r="H72" s="66">
        <v>470</v>
      </c>
      <c r="I72" s="66">
        <v>554.83600000000001</v>
      </c>
      <c r="J72" s="66">
        <v>6889.4080000000004</v>
      </c>
      <c r="K72" s="66">
        <v>4710.8180000000002</v>
      </c>
      <c r="L72" s="66">
        <v>10068.120999999999</v>
      </c>
      <c r="M72" s="66">
        <v>21668.347000000002</v>
      </c>
    </row>
    <row r="73" spans="1:13" hidden="1">
      <c r="A73" s="71">
        <v>2009</v>
      </c>
      <c r="B73" s="66" t="s">
        <v>296</v>
      </c>
      <c r="C73" s="66">
        <v>4883.1120000000001</v>
      </c>
      <c r="D73" s="66">
        <v>1157.6559999999999</v>
      </c>
      <c r="E73" s="66">
        <v>6040.768</v>
      </c>
      <c r="F73" s="66">
        <v>32.799999999999997</v>
      </c>
      <c r="G73" s="66">
        <v>59.822000000000003</v>
      </c>
      <c r="H73" s="66">
        <v>504</v>
      </c>
      <c r="I73" s="66">
        <v>596.62199999999996</v>
      </c>
      <c r="J73" s="66">
        <v>6637.3909999999996</v>
      </c>
      <c r="K73" s="66">
        <v>4656.5550000000003</v>
      </c>
      <c r="L73" s="66">
        <v>9788.1360000000004</v>
      </c>
      <c r="M73" s="66">
        <v>21082.080999999998</v>
      </c>
    </row>
    <row r="74" spans="1:13" hidden="1">
      <c r="A74" s="71">
        <v>2010</v>
      </c>
      <c r="B74" s="66" t="s">
        <v>296</v>
      </c>
      <c r="C74" s="66">
        <v>4878.1109999999999</v>
      </c>
      <c r="D74" s="66">
        <v>1120.442</v>
      </c>
      <c r="E74" s="66">
        <v>5998.5519999999997</v>
      </c>
      <c r="F74" s="66">
        <v>36.799999999999997</v>
      </c>
      <c r="G74" s="66">
        <v>64.713999999999999</v>
      </c>
      <c r="H74" s="66">
        <v>540.52599999999995</v>
      </c>
      <c r="I74" s="66">
        <v>642.04</v>
      </c>
      <c r="J74" s="66">
        <v>6640.5919999999996</v>
      </c>
      <c r="K74" s="66">
        <v>4932.7569999999996</v>
      </c>
      <c r="L74" s="66">
        <v>10321.499</v>
      </c>
      <c r="M74" s="66">
        <v>21894.848999999998</v>
      </c>
    </row>
    <row r="75" spans="1:13" hidden="1">
      <c r="A75" s="71">
        <v>2011</v>
      </c>
      <c r="B75" s="66" t="s">
        <v>296</v>
      </c>
      <c r="C75" s="66">
        <v>4804.5789999999997</v>
      </c>
      <c r="D75" s="66">
        <v>1033.8309999999999</v>
      </c>
      <c r="E75" s="66">
        <v>5838.41</v>
      </c>
      <c r="F75" s="66">
        <v>39.6</v>
      </c>
      <c r="G75" s="66">
        <v>70.795000000000002</v>
      </c>
      <c r="H75" s="66">
        <v>524.26400000000001</v>
      </c>
      <c r="I75" s="66">
        <v>634.65800000000002</v>
      </c>
      <c r="J75" s="66">
        <v>6473.0680000000002</v>
      </c>
      <c r="K75" s="66">
        <v>4854.5969999999998</v>
      </c>
      <c r="L75" s="66">
        <v>10054.223</v>
      </c>
      <c r="M75" s="66">
        <v>21381.887999999999</v>
      </c>
    </row>
    <row r="76" spans="1:13" hidden="1">
      <c r="A76" s="71">
        <v>2012</v>
      </c>
      <c r="B76" s="66" t="s">
        <v>296</v>
      </c>
      <c r="C76" s="66">
        <v>4242.0940000000001</v>
      </c>
      <c r="D76" s="66">
        <v>885.62400000000002</v>
      </c>
      <c r="E76" s="66">
        <v>5127.7179999999998</v>
      </c>
      <c r="F76" s="66">
        <v>39.6</v>
      </c>
      <c r="G76" s="66">
        <v>78.840999999999994</v>
      </c>
      <c r="H76" s="66">
        <v>438.09500000000003</v>
      </c>
      <c r="I76" s="66">
        <v>556.53499999999997</v>
      </c>
      <c r="J76" s="66">
        <v>5684.2529999999997</v>
      </c>
      <c r="K76" s="66">
        <v>4689.8440000000001</v>
      </c>
      <c r="L76" s="66">
        <v>9496.0069999999996</v>
      </c>
      <c r="M76" s="66">
        <v>19870.105</v>
      </c>
    </row>
    <row r="77" spans="1:13" hidden="1">
      <c r="A77" s="71">
        <v>2013</v>
      </c>
      <c r="B77" s="66" t="s">
        <v>296</v>
      </c>
      <c r="C77" s="66">
        <v>5022.942</v>
      </c>
      <c r="D77" s="66">
        <v>963.178</v>
      </c>
      <c r="E77" s="66">
        <v>5986.12</v>
      </c>
      <c r="F77" s="66">
        <v>39.6</v>
      </c>
      <c r="G77" s="66">
        <v>91.426000000000002</v>
      </c>
      <c r="H77" s="66">
        <v>571.65499999999997</v>
      </c>
      <c r="I77" s="66">
        <v>702.68</v>
      </c>
      <c r="J77" s="66">
        <v>6688.8010000000004</v>
      </c>
      <c r="K77" s="66">
        <v>4759.0990000000002</v>
      </c>
      <c r="L77" s="66">
        <v>9603.8880000000008</v>
      </c>
      <c r="M77" s="66">
        <v>21051.788</v>
      </c>
    </row>
    <row r="78" spans="1:13" hidden="1">
      <c r="A78" s="71">
        <v>2014</v>
      </c>
      <c r="B78" s="66" t="s">
        <v>296</v>
      </c>
      <c r="C78" s="66">
        <v>5242.4830000000002</v>
      </c>
      <c r="D78" s="66">
        <v>1036.261</v>
      </c>
      <c r="E78" s="66">
        <v>6278.7439999999997</v>
      </c>
      <c r="F78" s="66">
        <v>39.6</v>
      </c>
      <c r="G78" s="66">
        <v>109.407</v>
      </c>
      <c r="H78" s="66">
        <v>578.53499999999997</v>
      </c>
      <c r="I78" s="66">
        <v>727.54200000000003</v>
      </c>
      <c r="J78" s="66">
        <v>7006.2860000000001</v>
      </c>
      <c r="K78" s="66">
        <v>4801.3950000000004</v>
      </c>
      <c r="L78" s="66">
        <v>9637.902</v>
      </c>
      <c r="M78" s="66">
        <v>21445.582999999999</v>
      </c>
    </row>
    <row r="79" spans="1:13" hidden="1">
      <c r="A79" s="71">
        <v>2015</v>
      </c>
      <c r="B79" s="66" t="s">
        <v>296</v>
      </c>
      <c r="C79" s="66">
        <v>4776.9269999999997</v>
      </c>
      <c r="D79" s="66">
        <v>1007.152</v>
      </c>
      <c r="E79" s="66">
        <v>5784.0789999999997</v>
      </c>
      <c r="F79" s="66">
        <v>39.6</v>
      </c>
      <c r="G79" s="66">
        <v>128.21299999999999</v>
      </c>
      <c r="H79" s="66">
        <v>512.73599999999999</v>
      </c>
      <c r="I79" s="66">
        <v>680.54899999999998</v>
      </c>
      <c r="J79" s="66">
        <v>6464.6279999999997</v>
      </c>
      <c r="K79" s="66">
        <v>4790.777</v>
      </c>
      <c r="L79" s="66">
        <v>9362.1180000000004</v>
      </c>
      <c r="M79" s="66">
        <v>20617.523000000001</v>
      </c>
    </row>
    <row r="80" spans="1:13" hidden="1">
      <c r="A80" s="71">
        <v>2016</v>
      </c>
      <c r="B80" s="66" t="s">
        <v>296</v>
      </c>
      <c r="C80" s="66">
        <v>4505.8440000000001</v>
      </c>
      <c r="D80" s="66">
        <v>878.28200000000004</v>
      </c>
      <c r="E80" s="66">
        <v>5384.1270000000004</v>
      </c>
      <c r="F80" s="66">
        <v>39.6</v>
      </c>
      <c r="G80" s="66">
        <v>161.50200000000001</v>
      </c>
      <c r="H80" s="66">
        <v>444.55500000000001</v>
      </c>
      <c r="I80" s="66">
        <v>645.65700000000004</v>
      </c>
      <c r="J80" s="66">
        <v>6029.7839999999997</v>
      </c>
      <c r="K80" s="66">
        <v>4814.53</v>
      </c>
      <c r="L80" s="66">
        <v>9334.2819999999992</v>
      </c>
      <c r="M80" s="66">
        <v>20178.597000000002</v>
      </c>
    </row>
    <row r="81" spans="1:13" hidden="1">
      <c r="A81" s="71">
        <v>2017</v>
      </c>
      <c r="B81" s="66" t="s">
        <v>296</v>
      </c>
      <c r="C81" s="66">
        <v>4563.4719999999998</v>
      </c>
      <c r="D81" s="66">
        <v>871.49300000000005</v>
      </c>
      <c r="E81" s="66">
        <v>5434.9650000000001</v>
      </c>
      <c r="F81" s="66">
        <v>39.6</v>
      </c>
      <c r="G81" s="66">
        <v>193.41399999999999</v>
      </c>
      <c r="H81" s="66">
        <v>429.19799999999998</v>
      </c>
      <c r="I81" s="66">
        <v>662.21199999999999</v>
      </c>
      <c r="J81" s="66">
        <v>6097.1769999999997</v>
      </c>
      <c r="K81" s="66">
        <v>4703.9459999999999</v>
      </c>
      <c r="L81" s="66">
        <v>9085.3220000000001</v>
      </c>
      <c r="M81" s="66">
        <v>19886.446</v>
      </c>
    </row>
    <row r="82" spans="1:13" hidden="1">
      <c r="A82" s="71">
        <v>2018</v>
      </c>
      <c r="B82" s="66" t="s">
        <v>296</v>
      </c>
      <c r="C82" s="66">
        <v>5174.3900000000003</v>
      </c>
      <c r="D82" s="66">
        <v>1022.352</v>
      </c>
      <c r="E82" s="66">
        <v>6196.7420000000002</v>
      </c>
      <c r="F82" s="66">
        <v>39.6</v>
      </c>
      <c r="G82" s="66">
        <v>220.83699999999999</v>
      </c>
      <c r="H82" s="66">
        <v>524.35299999999995</v>
      </c>
      <c r="I82" s="66">
        <v>784.79</v>
      </c>
      <c r="J82" s="66">
        <v>6981.5320000000002</v>
      </c>
      <c r="K82" s="66">
        <v>5012.5460000000003</v>
      </c>
      <c r="L82" s="66">
        <v>9515.018</v>
      </c>
      <c r="M82" s="66">
        <v>21509.095000000001</v>
      </c>
    </row>
    <row r="83" spans="1:13" hidden="1">
      <c r="A83" s="71">
        <v>2019</v>
      </c>
      <c r="B83" s="66" t="s">
        <v>296</v>
      </c>
      <c r="C83" s="66">
        <v>5208.0280000000002</v>
      </c>
      <c r="D83" s="66">
        <v>1044.742</v>
      </c>
      <c r="E83" s="66">
        <v>6252.77</v>
      </c>
      <c r="F83" s="66">
        <v>39.6</v>
      </c>
      <c r="G83" s="66">
        <v>251.46100000000001</v>
      </c>
      <c r="H83" s="66">
        <v>544.38099999999997</v>
      </c>
      <c r="I83" s="66">
        <v>835.44200000000001</v>
      </c>
      <c r="J83" s="66">
        <v>7088.2120000000004</v>
      </c>
      <c r="K83" s="66">
        <v>4914.2659999999996</v>
      </c>
      <c r="L83" s="66">
        <v>9069.81</v>
      </c>
      <c r="M83" s="66">
        <v>21072.288</v>
      </c>
    </row>
    <row r="84" spans="1:13">
      <c r="A84" s="71">
        <v>2020</v>
      </c>
      <c r="B84" s="66" t="s">
        <v>296</v>
      </c>
      <c r="C84" s="66">
        <v>4845.5039999999999</v>
      </c>
      <c r="D84" s="66">
        <v>983.66800000000001</v>
      </c>
      <c r="E84" s="66">
        <v>5829.1719999999996</v>
      </c>
      <c r="F84" s="66">
        <v>39.6</v>
      </c>
      <c r="G84" s="66">
        <v>285.529</v>
      </c>
      <c r="H84" s="66">
        <v>457.51299999999998</v>
      </c>
      <c r="I84" s="66">
        <v>782.64200000000005</v>
      </c>
      <c r="J84" s="66">
        <v>6611.8140000000003</v>
      </c>
      <c r="K84" s="66">
        <v>4997.232</v>
      </c>
      <c r="L84" s="66">
        <v>9028.8690000000006</v>
      </c>
      <c r="M84" s="66">
        <v>20637.916000000001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77CD7D08-6918-4F99-BBE5-99226722737C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8480B7C632594FA313C10E3948A31B" ma:contentTypeVersion="12" ma:contentTypeDescription="Create a new document." ma:contentTypeScope="" ma:versionID="294d08aa59b3a2306e0b7933d74d31b1">
  <xsd:schema xmlns:xsd="http://www.w3.org/2001/XMLSchema" xmlns:xs="http://www.w3.org/2001/XMLSchema" xmlns:p="http://schemas.microsoft.com/office/2006/metadata/properties" xmlns:ns2="14bb2503-ddb6-49cc-80f3-06fb7081acb2" xmlns:ns3="361aa444-5cc2-4dfb-bc3c-4ebb8d1d865e" targetNamespace="http://schemas.microsoft.com/office/2006/metadata/properties" ma:root="true" ma:fieldsID="ed99d9e309e7f8758d28b1b6ac4a0b4c" ns2:_="" ns3:_="">
    <xsd:import namespace="14bb2503-ddb6-49cc-80f3-06fb7081acb2"/>
    <xsd:import namespace="361aa444-5cc2-4dfb-bc3c-4ebb8d1d865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bb2503-ddb6-49cc-80f3-06fb7081ac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1aa444-5cc2-4dfb-bc3c-4ebb8d1d865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8A016EC-5AE6-473F-B6CD-01DD4B0BC57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E510C4F-07ED-47EB-A55B-128ED0B4183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A581134-CB8E-4277-954B-661327E9A7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bb2503-ddb6-49cc-80f3-06fb7081acb2"/>
    <ds:schemaRef ds:uri="361aa444-5cc2-4dfb-bc3c-4ebb8d1d86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Figure 1_US</vt:lpstr>
      <vt:lpstr>Figure 2_US</vt:lpstr>
      <vt:lpstr>summary</vt:lpstr>
      <vt:lpstr>raw</vt:lpstr>
      <vt:lpstr>AEO data</vt:lpstr>
      <vt:lpstr>EIA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Gibb</dc:creator>
  <cp:lastModifiedBy>Duncan Gibb</cp:lastModifiedBy>
  <dcterms:created xsi:type="dcterms:W3CDTF">2015-06-05T18:17:20Z</dcterms:created>
  <dcterms:modified xsi:type="dcterms:W3CDTF">2022-02-18T18:45:42Z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0x010100CE8480B7C632594FA313C10E3948A31B</vt:lpwstr>
  </property>
</Properties>
</file>